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13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95" i="9" l="1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K497" i="3"/>
  <c r="L497" i="3"/>
  <c r="BN497" i="3"/>
  <c r="P497" i="3"/>
  <c r="BG497" i="3"/>
  <c r="BH497" i="3"/>
  <c r="BI497" i="3"/>
  <c r="BJ497" i="3"/>
  <c r="BK497" i="3"/>
  <c r="AJ497" i="3"/>
  <c r="K498" i="3"/>
  <c r="K499" i="3"/>
  <c r="K500" i="3"/>
  <c r="K501" i="3"/>
  <c r="L498" i="3"/>
  <c r="L499" i="3"/>
  <c r="L500" i="3"/>
  <c r="L501" i="3"/>
  <c r="K496" i="3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L496" i="3"/>
  <c r="BB497" i="3"/>
  <c r="BC497" i="3"/>
  <c r="BD497" i="3"/>
  <c r="BE497" i="3"/>
  <c r="BF497" i="3"/>
  <c r="BA497" i="3"/>
  <c r="BO497" i="3"/>
  <c r="BN498" i="3"/>
  <c r="P498" i="3"/>
  <c r="BG498" i="3"/>
  <c r="BH498" i="3"/>
  <c r="BI498" i="3"/>
  <c r="BJ498" i="3"/>
  <c r="BK498" i="3"/>
  <c r="AJ498" i="3"/>
  <c r="BB498" i="3"/>
  <c r="BC498" i="3"/>
  <c r="BD498" i="3"/>
  <c r="BE498" i="3"/>
  <c r="BF498" i="3"/>
  <c r="BA498" i="3"/>
  <c r="BO498" i="3"/>
  <c r="BN499" i="3"/>
  <c r="P499" i="3"/>
  <c r="BG499" i="3"/>
  <c r="BH499" i="3"/>
  <c r="BI499" i="3"/>
  <c r="BJ499" i="3"/>
  <c r="BK499" i="3"/>
  <c r="AJ499" i="3"/>
  <c r="BB499" i="3"/>
  <c r="BC499" i="3"/>
  <c r="BD499" i="3"/>
  <c r="BE499" i="3"/>
  <c r="BF499" i="3"/>
  <c r="BA499" i="3"/>
  <c r="BO499" i="3"/>
  <c r="BN500" i="3"/>
  <c r="P500" i="3"/>
  <c r="BG500" i="3"/>
  <c r="BH500" i="3"/>
  <c r="BI500" i="3"/>
  <c r="BJ500" i="3"/>
  <c r="BK500" i="3"/>
  <c r="AJ500" i="3"/>
  <c r="BB500" i="3"/>
  <c r="BC500" i="3"/>
  <c r="BD500" i="3"/>
  <c r="BE500" i="3"/>
  <c r="BF500" i="3"/>
  <c r="BA500" i="3"/>
  <c r="BO500" i="3"/>
  <c r="BN501" i="3"/>
  <c r="P501" i="3"/>
  <c r="BG501" i="3"/>
  <c r="BH501" i="3"/>
  <c r="BI501" i="3"/>
  <c r="BJ501" i="3"/>
  <c r="BK501" i="3"/>
  <c r="AJ501" i="3"/>
  <c r="BB501" i="3"/>
  <c r="BC501" i="3"/>
  <c r="BD501" i="3"/>
  <c r="BE501" i="3"/>
  <c r="BF501" i="3"/>
  <c r="BA501" i="3"/>
  <c r="BO501" i="3"/>
  <c r="BO496" i="3"/>
  <c r="BN496" i="3"/>
  <c r="BK496" i="3"/>
  <c r="BJ496" i="3"/>
  <c r="BI496" i="3"/>
  <c r="BH496" i="3"/>
  <c r="BG496" i="3"/>
  <c r="BF496" i="3"/>
  <c r="BE496" i="3"/>
  <c r="BD496" i="3"/>
  <c r="BC496" i="3"/>
  <c r="BB496" i="3"/>
  <c r="BA496" i="3"/>
  <c r="AJ496" i="3"/>
  <c r="P496" i="3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67" i="1"/>
  <c r="I21" i="7"/>
  <c r="V40" i="3"/>
  <c r="BN40" i="3"/>
  <c r="P40" i="3"/>
  <c r="BA1293" i="1"/>
  <c r="I1293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88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7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47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27" i="1"/>
  <c r="AA1227" i="1"/>
  <c r="AB1227" i="1"/>
  <c r="Z1228" i="1"/>
  <c r="AA1228" i="1"/>
  <c r="AB1228" i="1"/>
  <c r="Z1229" i="1"/>
  <c r="AA1229" i="1"/>
  <c r="AB1229" i="1"/>
  <c r="Z1230" i="1"/>
  <c r="AA1230" i="1"/>
  <c r="AB1230" i="1"/>
  <c r="Z1231" i="1"/>
  <c r="AA1231" i="1"/>
  <c r="AB1231" i="1"/>
  <c r="Z1232" i="1"/>
  <c r="AA1232" i="1"/>
  <c r="AB1232" i="1"/>
  <c r="Z1233" i="1"/>
  <c r="AA1233" i="1"/>
  <c r="AB1233" i="1"/>
  <c r="Z1234" i="1"/>
  <c r="AA1234" i="1"/>
  <c r="AB1234" i="1"/>
  <c r="Z1235" i="1"/>
  <c r="AA1235" i="1"/>
  <c r="AB1235" i="1"/>
  <c r="Z1236" i="1"/>
  <c r="AA1236" i="1"/>
  <c r="AB1236" i="1"/>
  <c r="Z1237" i="1"/>
  <c r="AA1237" i="1"/>
  <c r="AB1237" i="1"/>
  <c r="Z1238" i="1"/>
  <c r="AA1238" i="1"/>
  <c r="AB1238" i="1"/>
  <c r="Z1239" i="1"/>
  <c r="AA1239" i="1"/>
  <c r="AB1239" i="1"/>
  <c r="Z1240" i="1"/>
  <c r="AA1240" i="1"/>
  <c r="AB1240" i="1"/>
  <c r="Z1241" i="1"/>
  <c r="AA1241" i="1"/>
  <c r="AB1241" i="1"/>
  <c r="Z1242" i="1"/>
  <c r="AA1242" i="1"/>
  <c r="AB1242" i="1"/>
  <c r="Z1243" i="1"/>
  <c r="AA1243" i="1"/>
  <c r="AB1243" i="1"/>
  <c r="Z1244" i="1"/>
  <c r="AA1244" i="1"/>
  <c r="AB1244" i="1"/>
  <c r="Z1245" i="1"/>
  <c r="AA1245" i="1"/>
  <c r="AB1245" i="1"/>
  <c r="Z1246" i="1"/>
  <c r="AA1246" i="1"/>
  <c r="AB124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887" i="1"/>
  <c r="AA887" i="1"/>
  <c r="AB887" i="1"/>
  <c r="Z888" i="1"/>
  <c r="AA888" i="1"/>
  <c r="AB888" i="1"/>
  <c r="Z889" i="1"/>
  <c r="AA889" i="1"/>
  <c r="AB889" i="1"/>
  <c r="Z890" i="1"/>
  <c r="AA890" i="1"/>
  <c r="AB890" i="1"/>
  <c r="Z891" i="1"/>
  <c r="AA891" i="1"/>
  <c r="AB891" i="1"/>
  <c r="Z892" i="1"/>
  <c r="AA892" i="1"/>
  <c r="AB892" i="1"/>
  <c r="Z893" i="1"/>
  <c r="AA893" i="1"/>
  <c r="AB893" i="1"/>
  <c r="Z894" i="1"/>
  <c r="AA894" i="1"/>
  <c r="AB894" i="1"/>
  <c r="Z895" i="1"/>
  <c r="AA895" i="1"/>
  <c r="AB895" i="1"/>
  <c r="Z896" i="1"/>
  <c r="AA896" i="1"/>
  <c r="AB896" i="1"/>
  <c r="Z897" i="1"/>
  <c r="AA897" i="1"/>
  <c r="AB897" i="1"/>
  <c r="Z898" i="1"/>
  <c r="AA898" i="1"/>
  <c r="AB898" i="1"/>
  <c r="Z899" i="1"/>
  <c r="AA899" i="1"/>
  <c r="AB899" i="1"/>
  <c r="Z900" i="1"/>
  <c r="AA900" i="1"/>
  <c r="AB900" i="1"/>
  <c r="Z901" i="1"/>
  <c r="AA901" i="1"/>
  <c r="AB901" i="1"/>
  <c r="Z902" i="1"/>
  <c r="AA902" i="1"/>
  <c r="AB902" i="1"/>
  <c r="Z903" i="1"/>
  <c r="AA903" i="1"/>
  <c r="AB903" i="1"/>
  <c r="Z904" i="1"/>
  <c r="AA904" i="1"/>
  <c r="AB904" i="1"/>
  <c r="Z905" i="1"/>
  <c r="AA905" i="1"/>
  <c r="AB905" i="1"/>
  <c r="Z906" i="1"/>
  <c r="AA906" i="1"/>
  <c r="AB90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07" i="1"/>
  <c r="AA1007" i="1"/>
  <c r="AB1007" i="1"/>
  <c r="Z1008" i="1"/>
  <c r="AA1008" i="1"/>
  <c r="AB1008" i="1"/>
  <c r="Z1009" i="1"/>
  <c r="AA1009" i="1"/>
  <c r="AB1009" i="1"/>
  <c r="Z1010" i="1"/>
  <c r="AA1010" i="1"/>
  <c r="AB1010" i="1"/>
  <c r="Z1011" i="1"/>
  <c r="AA1011" i="1"/>
  <c r="AB1011" i="1"/>
  <c r="Z1012" i="1"/>
  <c r="AA1012" i="1"/>
  <c r="AB1012" i="1"/>
  <c r="Z1013" i="1"/>
  <c r="AA1013" i="1"/>
  <c r="AB1013" i="1"/>
  <c r="Z1014" i="1"/>
  <c r="AA1014" i="1"/>
  <c r="AB1014" i="1"/>
  <c r="Z1015" i="1"/>
  <c r="AA1015" i="1"/>
  <c r="AB1015" i="1"/>
  <c r="Z1016" i="1"/>
  <c r="AA1016" i="1"/>
  <c r="AB1016" i="1"/>
  <c r="Z1017" i="1"/>
  <c r="AA1017" i="1"/>
  <c r="AB1017" i="1"/>
  <c r="Z1018" i="1"/>
  <c r="AA1018" i="1"/>
  <c r="AB1018" i="1"/>
  <c r="Z1019" i="1"/>
  <c r="AA1019" i="1"/>
  <c r="AB1019" i="1"/>
  <c r="Z1020" i="1"/>
  <c r="AA1020" i="1"/>
  <c r="AB1020" i="1"/>
  <c r="Z1021" i="1"/>
  <c r="AA1021" i="1"/>
  <c r="AB1021" i="1"/>
  <c r="Z1022" i="1"/>
  <c r="AA1022" i="1"/>
  <c r="AB1022" i="1"/>
  <c r="Z1023" i="1"/>
  <c r="AA1023" i="1"/>
  <c r="AB1023" i="1"/>
  <c r="Z1024" i="1"/>
  <c r="AA1024" i="1"/>
  <c r="AB1024" i="1"/>
  <c r="Z1025" i="1"/>
  <c r="AA1025" i="1"/>
  <c r="AB1025" i="1"/>
  <c r="Z1026" i="1"/>
  <c r="AA1026" i="1"/>
  <c r="AB102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148" i="1"/>
  <c r="AA148" i="1"/>
  <c r="AB148" i="1"/>
  <c r="Z149" i="1"/>
  <c r="AA149" i="1"/>
  <c r="AB149" i="1"/>
  <c r="Z150" i="1"/>
  <c r="AA150" i="1"/>
  <c r="AB150" i="1"/>
  <c r="Z151" i="1"/>
  <c r="AA151" i="1"/>
  <c r="AB151" i="1"/>
  <c r="Z152" i="1"/>
  <c r="AA152" i="1"/>
  <c r="AB152" i="1"/>
  <c r="Z153" i="1"/>
  <c r="AA153" i="1"/>
  <c r="AB153" i="1"/>
  <c r="Z154" i="1"/>
  <c r="AA154" i="1"/>
  <c r="AB154" i="1"/>
  <c r="Z155" i="1"/>
  <c r="AA155" i="1"/>
  <c r="AB155" i="1"/>
  <c r="Z156" i="1"/>
  <c r="AA156" i="1"/>
  <c r="AB156" i="1"/>
  <c r="Z157" i="1"/>
  <c r="AA157" i="1"/>
  <c r="AB157" i="1"/>
  <c r="Z158" i="1"/>
  <c r="AA158" i="1"/>
  <c r="AB158" i="1"/>
  <c r="Z159" i="1"/>
  <c r="AA159" i="1"/>
  <c r="AB159" i="1"/>
  <c r="Z160" i="1"/>
  <c r="AA160" i="1"/>
  <c r="AB160" i="1"/>
  <c r="Z161" i="1"/>
  <c r="AA161" i="1"/>
  <c r="AB161" i="1"/>
  <c r="Z162" i="1"/>
  <c r="AA162" i="1"/>
  <c r="AB162" i="1"/>
  <c r="Z163" i="1"/>
  <c r="AA163" i="1"/>
  <c r="AB163" i="1"/>
  <c r="Z164" i="1"/>
  <c r="AA164" i="1"/>
  <c r="AB164" i="1"/>
  <c r="Z165" i="1"/>
  <c r="AA165" i="1"/>
  <c r="AB165" i="1"/>
  <c r="Z166" i="1"/>
  <c r="AA166" i="1"/>
  <c r="AB166" i="1"/>
  <c r="Z167" i="1"/>
  <c r="AA167" i="1"/>
  <c r="AB167" i="1"/>
  <c r="Z168" i="1"/>
  <c r="AA168" i="1"/>
  <c r="AB168" i="1"/>
  <c r="Z169" i="1"/>
  <c r="AA169" i="1"/>
  <c r="AB169" i="1"/>
  <c r="Z170" i="1"/>
  <c r="AA170" i="1"/>
  <c r="AB170" i="1"/>
  <c r="Z171" i="1"/>
  <c r="AA171" i="1"/>
  <c r="AB171" i="1"/>
  <c r="Z172" i="1"/>
  <c r="AA172" i="1"/>
  <c r="AB172" i="1"/>
  <c r="Z173" i="1"/>
  <c r="AA173" i="1"/>
  <c r="AB173" i="1"/>
  <c r="Z174" i="1"/>
  <c r="AA174" i="1"/>
  <c r="AB174" i="1"/>
  <c r="Z175" i="1"/>
  <c r="AA175" i="1"/>
  <c r="AB175" i="1"/>
  <c r="Z176" i="1"/>
  <c r="AA176" i="1"/>
  <c r="AB176" i="1"/>
  <c r="Z177" i="1"/>
  <c r="AA177" i="1"/>
  <c r="AB177" i="1"/>
  <c r="Z178" i="1"/>
  <c r="AA178" i="1"/>
  <c r="AB178" i="1"/>
  <c r="Z179" i="1"/>
  <c r="AA179" i="1"/>
  <c r="AB179" i="1"/>
  <c r="Z180" i="1"/>
  <c r="AA180" i="1"/>
  <c r="AB180" i="1"/>
  <c r="Z181" i="1"/>
  <c r="AA181" i="1"/>
  <c r="AB181" i="1"/>
  <c r="Z182" i="1"/>
  <c r="AA182" i="1"/>
  <c r="AB182" i="1"/>
  <c r="Z183" i="1"/>
  <c r="AA183" i="1"/>
  <c r="AB183" i="1"/>
  <c r="Z184" i="1"/>
  <c r="AA184" i="1"/>
  <c r="AB184" i="1"/>
  <c r="Z185" i="1"/>
  <c r="AA185" i="1"/>
  <c r="AB185" i="1"/>
  <c r="Z186" i="1"/>
  <c r="AA186" i="1"/>
  <c r="AB186" i="1"/>
  <c r="Z187" i="1"/>
  <c r="AA187" i="1"/>
  <c r="AB187" i="1"/>
  <c r="Z188" i="1"/>
  <c r="AA188" i="1"/>
  <c r="AB188" i="1"/>
  <c r="Z189" i="1"/>
  <c r="AA189" i="1"/>
  <c r="AB189" i="1"/>
  <c r="Z190" i="1"/>
  <c r="AA190" i="1"/>
  <c r="AB190" i="1"/>
  <c r="Z191" i="1"/>
  <c r="AA191" i="1"/>
  <c r="AB191" i="1"/>
  <c r="Z192" i="1"/>
  <c r="AA192" i="1"/>
  <c r="AB192" i="1"/>
  <c r="Z193" i="1"/>
  <c r="AA193" i="1"/>
  <c r="AB193" i="1"/>
  <c r="Z194" i="1"/>
  <c r="AA194" i="1"/>
  <c r="AB194" i="1"/>
  <c r="Z195" i="1"/>
  <c r="AA195" i="1"/>
  <c r="AB195" i="1"/>
  <c r="Z196" i="1"/>
  <c r="AA196" i="1"/>
  <c r="AB196" i="1"/>
  <c r="Z197" i="1"/>
  <c r="AA197" i="1"/>
  <c r="AB197" i="1"/>
  <c r="Z198" i="1"/>
  <c r="AA198" i="1"/>
  <c r="AB198" i="1"/>
  <c r="Z199" i="1"/>
  <c r="AA199" i="1"/>
  <c r="AB199" i="1"/>
  <c r="Z200" i="1"/>
  <c r="AA200" i="1"/>
  <c r="AB200" i="1"/>
  <c r="Z201" i="1"/>
  <c r="AA201" i="1"/>
  <c r="AB201" i="1"/>
  <c r="Z202" i="1"/>
  <c r="AA202" i="1"/>
  <c r="AB202" i="1"/>
  <c r="Z203" i="1"/>
  <c r="AA203" i="1"/>
  <c r="AB203" i="1"/>
  <c r="Z204" i="1"/>
  <c r="AA204" i="1"/>
  <c r="AB204" i="1"/>
  <c r="Z205" i="1"/>
  <c r="AA205" i="1"/>
  <c r="AB205" i="1"/>
  <c r="Z206" i="1"/>
  <c r="AA206" i="1"/>
  <c r="AB206" i="1"/>
  <c r="Z207" i="1"/>
  <c r="AA207" i="1"/>
  <c r="AB207" i="1"/>
  <c r="Z208" i="1"/>
  <c r="AA208" i="1"/>
  <c r="AB208" i="1"/>
  <c r="Z209" i="1"/>
  <c r="AA209" i="1"/>
  <c r="AB209" i="1"/>
  <c r="Z210" i="1"/>
  <c r="AA210" i="1"/>
  <c r="AB210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27" i="1"/>
  <c r="AA127" i="1"/>
  <c r="AB127" i="1"/>
  <c r="Z128" i="1"/>
  <c r="AA128" i="1"/>
  <c r="AB128" i="1"/>
  <c r="Z129" i="1"/>
  <c r="AA129" i="1"/>
  <c r="AB129" i="1"/>
  <c r="Z130" i="1"/>
  <c r="AA130" i="1"/>
  <c r="AB130" i="1"/>
  <c r="Z131" i="1"/>
  <c r="AA131" i="1"/>
  <c r="AB131" i="1"/>
  <c r="Z132" i="1"/>
  <c r="AA132" i="1"/>
  <c r="AB132" i="1"/>
  <c r="Z133" i="1"/>
  <c r="AA133" i="1"/>
  <c r="AB133" i="1"/>
  <c r="Z134" i="1"/>
  <c r="AA134" i="1"/>
  <c r="AB134" i="1"/>
  <c r="Z135" i="1"/>
  <c r="AA135" i="1"/>
  <c r="AB135" i="1"/>
  <c r="Z136" i="1"/>
  <c r="AA136" i="1"/>
  <c r="AB136" i="1"/>
  <c r="Z137" i="1"/>
  <c r="AA137" i="1"/>
  <c r="AB137" i="1"/>
  <c r="Z138" i="1"/>
  <c r="AA138" i="1"/>
  <c r="AB138" i="1"/>
  <c r="Z139" i="1"/>
  <c r="AA139" i="1"/>
  <c r="AB139" i="1"/>
  <c r="Z140" i="1"/>
  <c r="AA140" i="1"/>
  <c r="AB140" i="1"/>
  <c r="Z141" i="1"/>
  <c r="AA141" i="1"/>
  <c r="AB141" i="1"/>
  <c r="Z142" i="1"/>
  <c r="AA142" i="1"/>
  <c r="AB142" i="1"/>
  <c r="Z143" i="1"/>
  <c r="AA143" i="1"/>
  <c r="AB143" i="1"/>
  <c r="Z144" i="1"/>
  <c r="AA144" i="1"/>
  <c r="AB144" i="1"/>
  <c r="Z145" i="1"/>
  <c r="AA145" i="1"/>
  <c r="AB145" i="1"/>
  <c r="Z146" i="1"/>
  <c r="AA146" i="1"/>
  <c r="AB146" i="1"/>
  <c r="Z147" i="1"/>
  <c r="AA147" i="1"/>
  <c r="AB147" i="1"/>
  <c r="Z90" i="1"/>
  <c r="AA90" i="1"/>
  <c r="AB90" i="1"/>
  <c r="Z91" i="1"/>
  <c r="AA91" i="1"/>
  <c r="AB91" i="1"/>
  <c r="Z92" i="1"/>
  <c r="AA92" i="1"/>
  <c r="AB92" i="1"/>
  <c r="Z93" i="1"/>
  <c r="AA93" i="1"/>
  <c r="AB93" i="1"/>
  <c r="Z94" i="1"/>
  <c r="AA94" i="1"/>
  <c r="AB94" i="1"/>
  <c r="Z95" i="1"/>
  <c r="AA95" i="1"/>
  <c r="AB95" i="1"/>
  <c r="Z96" i="1"/>
  <c r="AA96" i="1"/>
  <c r="AB96" i="1"/>
  <c r="Z97" i="1"/>
  <c r="AA97" i="1"/>
  <c r="AB97" i="1"/>
  <c r="Z98" i="1"/>
  <c r="AA98" i="1"/>
  <c r="AB98" i="1"/>
  <c r="Z99" i="1"/>
  <c r="AA99" i="1"/>
  <c r="AB99" i="1"/>
  <c r="Z100" i="1"/>
  <c r="AA100" i="1"/>
  <c r="AB100" i="1"/>
  <c r="Z101" i="1"/>
  <c r="AA101" i="1"/>
  <c r="AB101" i="1"/>
  <c r="Z102" i="1"/>
  <c r="AA102" i="1"/>
  <c r="AB102" i="1"/>
  <c r="Z103" i="1"/>
  <c r="AA103" i="1"/>
  <c r="AB103" i="1"/>
  <c r="Z104" i="1"/>
  <c r="AA104" i="1"/>
  <c r="AB104" i="1"/>
  <c r="Z105" i="1"/>
  <c r="AA105" i="1"/>
  <c r="AB105" i="1"/>
  <c r="Z106" i="1"/>
  <c r="AA106" i="1"/>
  <c r="AB10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7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7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M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AA73" i="3"/>
  <c r="BN73" i="3"/>
  <c r="P73" i="3"/>
  <c r="BA346" i="1"/>
  <c r="I346" i="1"/>
  <c r="AA72" i="3"/>
  <c r="BN72" i="3"/>
  <c r="P72" i="3"/>
  <c r="BA345" i="1"/>
  <c r="I345" i="1"/>
  <c r="AA71" i="3"/>
  <c r="BN71" i="3"/>
  <c r="P71" i="3"/>
  <c r="BA344" i="1"/>
  <c r="I344" i="1"/>
  <c r="AA70" i="3"/>
  <c r="BN70" i="3"/>
  <c r="P70" i="3"/>
  <c r="BA343" i="1"/>
  <c r="I343" i="1"/>
  <c r="AA69" i="3"/>
  <c r="BN69" i="3"/>
  <c r="P69" i="3"/>
  <c r="BA342" i="1"/>
  <c r="I342" i="1"/>
  <c r="AA68" i="3"/>
  <c r="BN68" i="3"/>
  <c r="P68" i="3"/>
  <c r="BA341" i="1"/>
  <c r="I341" i="1"/>
  <c r="AA67" i="3"/>
  <c r="BN67" i="3"/>
  <c r="P67" i="3"/>
  <c r="BA340" i="1"/>
  <c r="I340" i="1"/>
  <c r="AA66" i="3"/>
  <c r="BN66" i="3"/>
  <c r="P66" i="3"/>
  <c r="BA339" i="1"/>
  <c r="I339" i="1"/>
  <c r="AA65" i="3"/>
  <c r="BN65" i="3"/>
  <c r="P65" i="3"/>
  <c r="BA338" i="1"/>
  <c r="I338" i="1"/>
  <c r="AA64" i="3"/>
  <c r="BN64" i="3"/>
  <c r="P64" i="3"/>
  <c r="BA337" i="1"/>
  <c r="I337" i="1"/>
  <c r="AA63" i="3"/>
  <c r="BN63" i="3"/>
  <c r="P63" i="3"/>
  <c r="BA336" i="1"/>
  <c r="I336" i="1"/>
  <c r="AA62" i="3"/>
  <c r="BN62" i="3"/>
  <c r="P62" i="3"/>
  <c r="BA335" i="1"/>
  <c r="I335" i="1"/>
  <c r="AA61" i="3"/>
  <c r="BN61" i="3"/>
  <c r="P61" i="3"/>
  <c r="BA334" i="1"/>
  <c r="I334" i="1"/>
  <c r="AA60" i="3"/>
  <c r="BN60" i="3"/>
  <c r="P60" i="3"/>
  <c r="BA333" i="1"/>
  <c r="I333" i="1"/>
  <c r="AA59" i="3"/>
  <c r="BN59" i="3"/>
  <c r="P59" i="3"/>
  <c r="BA332" i="1"/>
  <c r="I332" i="1"/>
  <c r="AA58" i="3"/>
  <c r="BN58" i="3"/>
  <c r="P58" i="3"/>
  <c r="BA331" i="1"/>
  <c r="I331" i="1"/>
  <c r="AA57" i="3"/>
  <c r="BN57" i="3"/>
  <c r="P57" i="3"/>
  <c r="BA330" i="1"/>
  <c r="I330" i="1"/>
  <c r="AA56" i="3"/>
  <c r="BN56" i="3"/>
  <c r="P56" i="3"/>
  <c r="BA329" i="1"/>
  <c r="I329" i="1"/>
  <c r="AA55" i="3"/>
  <c r="BN55" i="3"/>
  <c r="P55" i="3"/>
  <c r="BA328" i="1"/>
  <c r="I328" i="1"/>
  <c r="AA54" i="3"/>
  <c r="BN54" i="3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V53" i="3"/>
  <c r="BN53" i="3"/>
  <c r="P53" i="3"/>
  <c r="BA1306" i="1"/>
  <c r="I1306" i="1"/>
  <c r="V52" i="3"/>
  <c r="BN52" i="3"/>
  <c r="P52" i="3"/>
  <c r="BA1305" i="1"/>
  <c r="I1305" i="1"/>
  <c r="V51" i="3"/>
  <c r="BN51" i="3"/>
  <c r="P51" i="3"/>
  <c r="BA1304" i="1"/>
  <c r="I1304" i="1"/>
  <c r="V50" i="3"/>
  <c r="BN50" i="3"/>
  <c r="P50" i="3"/>
  <c r="BA1303" i="1"/>
  <c r="I1303" i="1"/>
  <c r="V49" i="3"/>
  <c r="BN49" i="3"/>
  <c r="P49" i="3"/>
  <c r="BA1302" i="1"/>
  <c r="I1302" i="1"/>
  <c r="V48" i="3"/>
  <c r="BN48" i="3"/>
  <c r="P48" i="3"/>
  <c r="BA1301" i="1"/>
  <c r="I1301" i="1"/>
  <c r="V47" i="3"/>
  <c r="BN47" i="3"/>
  <c r="P47" i="3"/>
  <c r="BA1300" i="1"/>
  <c r="I1300" i="1"/>
  <c r="V46" i="3"/>
  <c r="BN46" i="3"/>
  <c r="P46" i="3"/>
  <c r="BA1299" i="1"/>
  <c r="I1299" i="1"/>
  <c r="V45" i="3"/>
  <c r="BN45" i="3"/>
  <c r="P45" i="3"/>
  <c r="BA1298" i="1"/>
  <c r="I1298" i="1"/>
  <c r="V44" i="3"/>
  <c r="BN44" i="3"/>
  <c r="P44" i="3"/>
  <c r="BA1297" i="1"/>
  <c r="I1297" i="1"/>
  <c r="V43" i="3"/>
  <c r="BN43" i="3"/>
  <c r="P43" i="3"/>
  <c r="BA1296" i="1"/>
  <c r="I1296" i="1"/>
  <c r="V42" i="3"/>
  <c r="BN42" i="3"/>
  <c r="P42" i="3"/>
  <c r="BA1295" i="1"/>
  <c r="I1295" i="1"/>
  <c r="V41" i="3"/>
  <c r="BN41" i="3"/>
  <c r="P41" i="3"/>
  <c r="BA1294" i="1"/>
  <c r="I1294" i="1"/>
  <c r="V39" i="3"/>
  <c r="BN39" i="3"/>
  <c r="P39" i="3"/>
  <c r="BA1292" i="1"/>
  <c r="I1292" i="1"/>
  <c r="V38" i="3"/>
  <c r="BN38" i="3"/>
  <c r="P38" i="3"/>
  <c r="BA1291" i="1"/>
  <c r="I1291" i="1"/>
  <c r="V37" i="3"/>
  <c r="BN37" i="3"/>
  <c r="P37" i="3"/>
  <c r="BA1290" i="1"/>
  <c r="I1290" i="1"/>
  <c r="V36" i="3"/>
  <c r="BN36" i="3"/>
  <c r="P36" i="3"/>
  <c r="BA1289" i="1"/>
  <c r="I1289" i="1"/>
  <c r="V35" i="3"/>
  <c r="BN35" i="3"/>
  <c r="P35" i="3"/>
  <c r="BA1288" i="1"/>
  <c r="I1288" i="1"/>
  <c r="V34" i="3"/>
  <c r="BN34" i="3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S5" i="7"/>
  <c r="T5" i="7"/>
  <c r="U5" i="7"/>
  <c r="V5" i="7"/>
  <c r="W5" i="7"/>
  <c r="AE8" i="1"/>
  <c r="X5" i="7"/>
  <c r="Y5" i="7"/>
  <c r="Z5" i="7"/>
  <c r="AA5" i="7"/>
  <c r="AB5" i="7"/>
  <c r="AC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S6" i="7"/>
  <c r="T6" i="7"/>
  <c r="U6" i="7"/>
  <c r="V6" i="7"/>
  <c r="W6" i="7"/>
  <c r="AE9" i="1"/>
  <c r="X6" i="7"/>
  <c r="Y6" i="7"/>
  <c r="Z6" i="7"/>
  <c r="AA6" i="7"/>
  <c r="AB6" i="7"/>
  <c r="AC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S7" i="7"/>
  <c r="T7" i="7"/>
  <c r="U7" i="7"/>
  <c r="V7" i="7"/>
  <c r="W7" i="7"/>
  <c r="AE10" i="1"/>
  <c r="X7" i="7"/>
  <c r="Y7" i="7"/>
  <c r="Z7" i="7"/>
  <c r="AA7" i="7"/>
  <c r="AB7" i="7"/>
  <c r="AC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S8" i="7"/>
  <c r="T8" i="7"/>
  <c r="U8" i="7"/>
  <c r="V8" i="7"/>
  <c r="W8" i="7"/>
  <c r="AE11" i="1"/>
  <c r="X8" i="7"/>
  <c r="Y8" i="7"/>
  <c r="Z8" i="7"/>
  <c r="AA8" i="7"/>
  <c r="AB8" i="7"/>
  <c r="AC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S9" i="7"/>
  <c r="T9" i="7"/>
  <c r="U9" i="7"/>
  <c r="V9" i="7"/>
  <c r="W9" i="7"/>
  <c r="AE12" i="1"/>
  <c r="X9" i="7"/>
  <c r="Y9" i="7"/>
  <c r="Z9" i="7"/>
  <c r="AA9" i="7"/>
  <c r="AB9" i="7"/>
  <c r="AC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S10" i="7"/>
  <c r="T10" i="7"/>
  <c r="U10" i="7"/>
  <c r="V10" i="7"/>
  <c r="W10" i="7"/>
  <c r="AE13" i="1"/>
  <c r="X10" i="7"/>
  <c r="Y10" i="7"/>
  <c r="Z10" i="7"/>
  <c r="AA10" i="7"/>
  <c r="AB10" i="7"/>
  <c r="AC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S11" i="7"/>
  <c r="T11" i="7"/>
  <c r="U11" i="7"/>
  <c r="V11" i="7"/>
  <c r="W11" i="7"/>
  <c r="AE14" i="1"/>
  <c r="X11" i="7"/>
  <c r="Y11" i="7"/>
  <c r="Z11" i="7"/>
  <c r="AA11" i="7"/>
  <c r="AB11" i="7"/>
  <c r="AC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S12" i="7"/>
  <c r="T12" i="7"/>
  <c r="U12" i="7"/>
  <c r="V12" i="7"/>
  <c r="W12" i="7"/>
  <c r="AE15" i="1"/>
  <c r="X12" i="7"/>
  <c r="Y12" i="7"/>
  <c r="Z12" i="7"/>
  <c r="AA12" i="7"/>
  <c r="AB12" i="7"/>
  <c r="AC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S13" i="7"/>
  <c r="T13" i="7"/>
  <c r="U13" i="7"/>
  <c r="V13" i="7"/>
  <c r="W13" i="7"/>
  <c r="AE16" i="1"/>
  <c r="X13" i="7"/>
  <c r="Y13" i="7"/>
  <c r="Z13" i="7"/>
  <c r="AA13" i="7"/>
  <c r="AB13" i="7"/>
  <c r="AC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S14" i="7"/>
  <c r="T14" i="7"/>
  <c r="U14" i="7"/>
  <c r="V14" i="7"/>
  <c r="W14" i="7"/>
  <c r="AE17" i="1"/>
  <c r="X14" i="7"/>
  <c r="Y14" i="7"/>
  <c r="Z14" i="7"/>
  <c r="AA14" i="7"/>
  <c r="AB14" i="7"/>
  <c r="AC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S15" i="7"/>
  <c r="T15" i="7"/>
  <c r="U15" i="7"/>
  <c r="V15" i="7"/>
  <c r="W15" i="7"/>
  <c r="AE18" i="1"/>
  <c r="X15" i="7"/>
  <c r="Y15" i="7"/>
  <c r="Z15" i="7"/>
  <c r="AA15" i="7"/>
  <c r="AB15" i="7"/>
  <c r="AC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S16" i="7"/>
  <c r="T16" i="7"/>
  <c r="U16" i="7"/>
  <c r="V16" i="7"/>
  <c r="W16" i="7"/>
  <c r="AE19" i="1"/>
  <c r="X16" i="7"/>
  <c r="Y16" i="7"/>
  <c r="Z16" i="7"/>
  <c r="AA16" i="7"/>
  <c r="AB16" i="7"/>
  <c r="AC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S17" i="7"/>
  <c r="T17" i="7"/>
  <c r="U17" i="7"/>
  <c r="V17" i="7"/>
  <c r="W17" i="7"/>
  <c r="AE20" i="1"/>
  <c r="X17" i="7"/>
  <c r="Y17" i="7"/>
  <c r="Z17" i="7"/>
  <c r="AA17" i="7"/>
  <c r="AB17" i="7"/>
  <c r="AC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S18" i="7"/>
  <c r="T18" i="7"/>
  <c r="U18" i="7"/>
  <c r="V18" i="7"/>
  <c r="W18" i="7"/>
  <c r="AE21" i="1"/>
  <c r="X18" i="7"/>
  <c r="Y18" i="7"/>
  <c r="Z18" i="7"/>
  <c r="AA18" i="7"/>
  <c r="AB18" i="7"/>
  <c r="AC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S19" i="7"/>
  <c r="T19" i="7"/>
  <c r="U19" i="7"/>
  <c r="V19" i="7"/>
  <c r="W19" i="7"/>
  <c r="AE22" i="1"/>
  <c r="X19" i="7"/>
  <c r="Y19" i="7"/>
  <c r="Z19" i="7"/>
  <c r="AA19" i="7"/>
  <c r="AB19" i="7"/>
  <c r="AC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S20" i="7"/>
  <c r="T20" i="7"/>
  <c r="U20" i="7"/>
  <c r="V20" i="7"/>
  <c r="W20" i="7"/>
  <c r="AE23" i="1"/>
  <c r="X20" i="7"/>
  <c r="Y20" i="7"/>
  <c r="Z20" i="7"/>
  <c r="AA20" i="7"/>
  <c r="AB20" i="7"/>
  <c r="AC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S21" i="7"/>
  <c r="T21" i="7"/>
  <c r="U21" i="7"/>
  <c r="V21" i="7"/>
  <c r="W21" i="7"/>
  <c r="AE24" i="1"/>
  <c r="X21" i="7"/>
  <c r="Y21" i="7"/>
  <c r="Z21" i="7"/>
  <c r="AA21" i="7"/>
  <c r="AB21" i="7"/>
  <c r="AC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S22" i="7"/>
  <c r="T22" i="7"/>
  <c r="U22" i="7"/>
  <c r="V22" i="7"/>
  <c r="W22" i="7"/>
  <c r="AE25" i="1"/>
  <c r="X22" i="7"/>
  <c r="Y22" i="7"/>
  <c r="Z22" i="7"/>
  <c r="AA22" i="7"/>
  <c r="AB22" i="7"/>
  <c r="AC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S23" i="7"/>
  <c r="T23" i="7"/>
  <c r="U23" i="7"/>
  <c r="V23" i="7"/>
  <c r="W23" i="7"/>
  <c r="AE26" i="1"/>
  <c r="X23" i="7"/>
  <c r="Y23" i="7"/>
  <c r="Z23" i="7"/>
  <c r="AA23" i="7"/>
  <c r="AB23" i="7"/>
  <c r="AC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S24" i="7"/>
  <c r="T24" i="7"/>
  <c r="U24" i="7"/>
  <c r="V24" i="7"/>
  <c r="W24" i="7"/>
  <c r="AE27" i="1"/>
  <c r="X24" i="7"/>
  <c r="Y24" i="7"/>
  <c r="Z24" i="7"/>
  <c r="AA24" i="7"/>
  <c r="AB24" i="7"/>
  <c r="AC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S25" i="7"/>
  <c r="T25" i="7"/>
  <c r="U25" i="7"/>
  <c r="V25" i="7"/>
  <c r="W25" i="7"/>
  <c r="AE28" i="1"/>
  <c r="X25" i="7"/>
  <c r="Y25" i="7"/>
  <c r="Z25" i="7"/>
  <c r="AA25" i="7"/>
  <c r="AB25" i="7"/>
  <c r="AC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S26" i="7"/>
  <c r="T26" i="7"/>
  <c r="U26" i="7"/>
  <c r="V26" i="7"/>
  <c r="W26" i="7"/>
  <c r="AE29" i="1"/>
  <c r="X26" i="7"/>
  <c r="Y26" i="7"/>
  <c r="Z26" i="7"/>
  <c r="AA26" i="7"/>
  <c r="AB26" i="7"/>
  <c r="AC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S27" i="7"/>
  <c r="T27" i="7"/>
  <c r="U27" i="7"/>
  <c r="V27" i="7"/>
  <c r="W27" i="7"/>
  <c r="AE30" i="1"/>
  <c r="X27" i="7"/>
  <c r="Y27" i="7"/>
  <c r="Z27" i="7"/>
  <c r="AA27" i="7"/>
  <c r="AB27" i="7"/>
  <c r="AC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S28" i="7"/>
  <c r="T28" i="7"/>
  <c r="U28" i="7"/>
  <c r="V28" i="7"/>
  <c r="W28" i="7"/>
  <c r="AE31" i="1"/>
  <c r="X28" i="7"/>
  <c r="Y28" i="7"/>
  <c r="Z28" i="7"/>
  <c r="AA28" i="7"/>
  <c r="AB28" i="7"/>
  <c r="AC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S29" i="7"/>
  <c r="T29" i="7"/>
  <c r="U29" i="7"/>
  <c r="V29" i="7"/>
  <c r="W29" i="7"/>
  <c r="AE32" i="1"/>
  <c r="X29" i="7"/>
  <c r="Y29" i="7"/>
  <c r="Z29" i="7"/>
  <c r="AA29" i="7"/>
  <c r="AB29" i="7"/>
  <c r="AC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S30" i="7"/>
  <c r="T30" i="7"/>
  <c r="U30" i="7"/>
  <c r="V30" i="7"/>
  <c r="W30" i="7"/>
  <c r="AE33" i="1"/>
  <c r="X30" i="7"/>
  <c r="Y30" i="7"/>
  <c r="Z30" i="7"/>
  <c r="AA30" i="7"/>
  <c r="AB30" i="7"/>
  <c r="AC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S31" i="7"/>
  <c r="T31" i="7"/>
  <c r="U31" i="7"/>
  <c r="V31" i="7"/>
  <c r="W31" i="7"/>
  <c r="AE34" i="1"/>
  <c r="X31" i="7"/>
  <c r="Y31" i="7"/>
  <c r="Z31" i="7"/>
  <c r="AA31" i="7"/>
  <c r="AB31" i="7"/>
  <c r="AC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S32" i="7"/>
  <c r="T32" i="7"/>
  <c r="U32" i="7"/>
  <c r="V32" i="7"/>
  <c r="W32" i="7"/>
  <c r="AE35" i="1"/>
  <c r="X32" i="7"/>
  <c r="Y32" i="7"/>
  <c r="Z32" i="7"/>
  <c r="AA32" i="7"/>
  <c r="AB32" i="7"/>
  <c r="AC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S33" i="7"/>
  <c r="T33" i="7"/>
  <c r="U33" i="7"/>
  <c r="V33" i="7"/>
  <c r="W33" i="7"/>
  <c r="AE36" i="1"/>
  <c r="X33" i="7"/>
  <c r="Y33" i="7"/>
  <c r="Z33" i="7"/>
  <c r="AA33" i="7"/>
  <c r="AB33" i="7"/>
  <c r="AC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S34" i="7"/>
  <c r="T34" i="7"/>
  <c r="U34" i="7"/>
  <c r="V34" i="7"/>
  <c r="W34" i="7"/>
  <c r="AE37" i="1"/>
  <c r="X34" i="7"/>
  <c r="Y34" i="7"/>
  <c r="Z34" i="7"/>
  <c r="AA34" i="7"/>
  <c r="AB34" i="7"/>
  <c r="AC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S35" i="7"/>
  <c r="T35" i="7"/>
  <c r="U35" i="7"/>
  <c r="V35" i="7"/>
  <c r="W35" i="7"/>
  <c r="AE38" i="1"/>
  <c r="X35" i="7"/>
  <c r="Y35" i="7"/>
  <c r="Z35" i="7"/>
  <c r="AA35" i="7"/>
  <c r="AB35" i="7"/>
  <c r="AC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S36" i="7"/>
  <c r="T36" i="7"/>
  <c r="U36" i="7"/>
  <c r="V36" i="7"/>
  <c r="W36" i="7"/>
  <c r="AE39" i="1"/>
  <c r="X36" i="7"/>
  <c r="Y36" i="7"/>
  <c r="Z36" i="7"/>
  <c r="AA36" i="7"/>
  <c r="AB36" i="7"/>
  <c r="AC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S37" i="7"/>
  <c r="T37" i="7"/>
  <c r="U37" i="7"/>
  <c r="V37" i="7"/>
  <c r="W37" i="7"/>
  <c r="AE40" i="1"/>
  <c r="X37" i="7"/>
  <c r="Y37" i="7"/>
  <c r="Z37" i="7"/>
  <c r="AA37" i="7"/>
  <c r="AB37" i="7"/>
  <c r="AC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S38" i="7"/>
  <c r="T38" i="7"/>
  <c r="U38" i="7"/>
  <c r="V38" i="7"/>
  <c r="W38" i="7"/>
  <c r="AE41" i="1"/>
  <c r="X38" i="7"/>
  <c r="Y38" i="7"/>
  <c r="Z38" i="7"/>
  <c r="AA38" i="7"/>
  <c r="AB38" i="7"/>
  <c r="AC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S39" i="7"/>
  <c r="T39" i="7"/>
  <c r="U39" i="7"/>
  <c r="V39" i="7"/>
  <c r="W39" i="7"/>
  <c r="AE42" i="1"/>
  <c r="X39" i="7"/>
  <c r="Y39" i="7"/>
  <c r="Z39" i="7"/>
  <c r="AA39" i="7"/>
  <c r="AB39" i="7"/>
  <c r="AC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S40" i="7"/>
  <c r="T40" i="7"/>
  <c r="U40" i="7"/>
  <c r="V40" i="7"/>
  <c r="W40" i="7"/>
  <c r="AE43" i="1"/>
  <c r="X40" i="7"/>
  <c r="Y40" i="7"/>
  <c r="Z40" i="7"/>
  <c r="AA40" i="7"/>
  <c r="AB40" i="7"/>
  <c r="AC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S41" i="7"/>
  <c r="T41" i="7"/>
  <c r="U41" i="7"/>
  <c r="V41" i="7"/>
  <c r="W41" i="7"/>
  <c r="AE44" i="1"/>
  <c r="X41" i="7"/>
  <c r="Y41" i="7"/>
  <c r="Z41" i="7"/>
  <c r="AA41" i="7"/>
  <c r="AB41" i="7"/>
  <c r="AC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S42" i="7"/>
  <c r="T42" i="7"/>
  <c r="U42" i="7"/>
  <c r="V42" i="7"/>
  <c r="W42" i="7"/>
  <c r="AE45" i="1"/>
  <c r="X42" i="7"/>
  <c r="Y42" i="7"/>
  <c r="Z42" i="7"/>
  <c r="AA42" i="7"/>
  <c r="AB42" i="7"/>
  <c r="AC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S43" i="7"/>
  <c r="T43" i="7"/>
  <c r="U43" i="7"/>
  <c r="V43" i="7"/>
  <c r="W43" i="7"/>
  <c r="AE46" i="1"/>
  <c r="X43" i="7"/>
  <c r="Y43" i="7"/>
  <c r="Z43" i="7"/>
  <c r="AA43" i="7"/>
  <c r="AB43" i="7"/>
  <c r="AC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S44" i="7"/>
  <c r="T44" i="7"/>
  <c r="U44" i="7"/>
  <c r="V44" i="7"/>
  <c r="W44" i="7"/>
  <c r="AE47" i="1"/>
  <c r="X44" i="7"/>
  <c r="Y44" i="7"/>
  <c r="Z44" i="7"/>
  <c r="AA44" i="7"/>
  <c r="AB44" i="7"/>
  <c r="AC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S45" i="7"/>
  <c r="T45" i="7"/>
  <c r="U45" i="7"/>
  <c r="V45" i="7"/>
  <c r="W45" i="7"/>
  <c r="AE48" i="1"/>
  <c r="X45" i="7"/>
  <c r="Y45" i="7"/>
  <c r="Z45" i="7"/>
  <c r="AA45" i="7"/>
  <c r="AB45" i="7"/>
  <c r="AC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S46" i="7"/>
  <c r="T46" i="7"/>
  <c r="U46" i="7"/>
  <c r="V46" i="7"/>
  <c r="W46" i="7"/>
  <c r="AE49" i="1"/>
  <c r="X46" i="7"/>
  <c r="Y46" i="7"/>
  <c r="Z46" i="7"/>
  <c r="AA46" i="7"/>
  <c r="AB46" i="7"/>
  <c r="AC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S47" i="7"/>
  <c r="T47" i="7"/>
  <c r="U47" i="7"/>
  <c r="V47" i="7"/>
  <c r="W47" i="7"/>
  <c r="AE50" i="1"/>
  <c r="X47" i="7"/>
  <c r="Y47" i="7"/>
  <c r="Z47" i="7"/>
  <c r="AA47" i="7"/>
  <c r="AB47" i="7"/>
  <c r="AC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S48" i="7"/>
  <c r="T48" i="7"/>
  <c r="U48" i="7"/>
  <c r="V48" i="7"/>
  <c r="W48" i="7"/>
  <c r="AE51" i="1"/>
  <c r="X48" i="7"/>
  <c r="Y48" i="7"/>
  <c r="Z48" i="7"/>
  <c r="AA48" i="7"/>
  <c r="AB48" i="7"/>
  <c r="AC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S49" i="7"/>
  <c r="T49" i="7"/>
  <c r="U49" i="7"/>
  <c r="V49" i="7"/>
  <c r="W49" i="7"/>
  <c r="AE52" i="1"/>
  <c r="X49" i="7"/>
  <c r="Y49" i="7"/>
  <c r="Z49" i="7"/>
  <c r="AA49" i="7"/>
  <c r="AB49" i="7"/>
  <c r="AC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S50" i="7"/>
  <c r="T50" i="7"/>
  <c r="U50" i="7"/>
  <c r="V50" i="7"/>
  <c r="W50" i="7"/>
  <c r="AE53" i="1"/>
  <c r="X50" i="7"/>
  <c r="Y50" i="7"/>
  <c r="Z50" i="7"/>
  <c r="AA50" i="7"/>
  <c r="AB50" i="7"/>
  <c r="AC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S51" i="7"/>
  <c r="T51" i="7"/>
  <c r="U51" i="7"/>
  <c r="V51" i="7"/>
  <c r="W51" i="7"/>
  <c r="AE54" i="1"/>
  <c r="X51" i="7"/>
  <c r="Y51" i="7"/>
  <c r="Z51" i="7"/>
  <c r="AA51" i="7"/>
  <c r="AB51" i="7"/>
  <c r="AC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S52" i="7"/>
  <c r="T52" i="7"/>
  <c r="U52" i="7"/>
  <c r="V52" i="7"/>
  <c r="W52" i="7"/>
  <c r="AE55" i="1"/>
  <c r="X52" i="7"/>
  <c r="Y52" i="7"/>
  <c r="Z52" i="7"/>
  <c r="AA52" i="7"/>
  <c r="AB52" i="7"/>
  <c r="AC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S53" i="7"/>
  <c r="T53" i="7"/>
  <c r="U53" i="7"/>
  <c r="V53" i="7"/>
  <c r="W53" i="7"/>
  <c r="AE56" i="1"/>
  <c r="X53" i="7"/>
  <c r="Y53" i="7"/>
  <c r="Z53" i="7"/>
  <c r="AA53" i="7"/>
  <c r="AB53" i="7"/>
  <c r="AC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S54" i="7"/>
  <c r="T54" i="7"/>
  <c r="U54" i="7"/>
  <c r="V54" i="7"/>
  <c r="W54" i="7"/>
  <c r="AE57" i="1"/>
  <c r="X54" i="7"/>
  <c r="Y54" i="7"/>
  <c r="Z54" i="7"/>
  <c r="AA54" i="7"/>
  <c r="AB54" i="7"/>
  <c r="AC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S55" i="7"/>
  <c r="T55" i="7"/>
  <c r="U55" i="7"/>
  <c r="V55" i="7"/>
  <c r="W55" i="7"/>
  <c r="AE58" i="1"/>
  <c r="X55" i="7"/>
  <c r="Y55" i="7"/>
  <c r="Z55" i="7"/>
  <c r="AA55" i="7"/>
  <c r="AB55" i="7"/>
  <c r="AC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S56" i="7"/>
  <c r="T56" i="7"/>
  <c r="U56" i="7"/>
  <c r="V56" i="7"/>
  <c r="W56" i="7"/>
  <c r="AE59" i="1"/>
  <c r="X56" i="7"/>
  <c r="Y56" i="7"/>
  <c r="Z56" i="7"/>
  <c r="AA56" i="7"/>
  <c r="AB56" i="7"/>
  <c r="AC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S57" i="7"/>
  <c r="T57" i="7"/>
  <c r="U57" i="7"/>
  <c r="V57" i="7"/>
  <c r="W57" i="7"/>
  <c r="AE60" i="1"/>
  <c r="X57" i="7"/>
  <c r="Y57" i="7"/>
  <c r="Z57" i="7"/>
  <c r="AA57" i="7"/>
  <c r="AB57" i="7"/>
  <c r="AC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S58" i="7"/>
  <c r="T58" i="7"/>
  <c r="U58" i="7"/>
  <c r="V58" i="7"/>
  <c r="W58" i="7"/>
  <c r="AE61" i="1"/>
  <c r="X58" i="7"/>
  <c r="Y58" i="7"/>
  <c r="Z58" i="7"/>
  <c r="AA58" i="7"/>
  <c r="AB58" i="7"/>
  <c r="AC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S59" i="7"/>
  <c r="T59" i="7"/>
  <c r="U59" i="7"/>
  <c r="V59" i="7"/>
  <c r="W59" i="7"/>
  <c r="AE62" i="1"/>
  <c r="X59" i="7"/>
  <c r="Y59" i="7"/>
  <c r="Z59" i="7"/>
  <c r="AA59" i="7"/>
  <c r="AB59" i="7"/>
  <c r="AC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S60" i="7"/>
  <c r="T60" i="7"/>
  <c r="U60" i="7"/>
  <c r="V60" i="7"/>
  <c r="W60" i="7"/>
  <c r="AE63" i="1"/>
  <c r="X60" i="7"/>
  <c r="Y60" i="7"/>
  <c r="Z60" i="7"/>
  <c r="AA60" i="7"/>
  <c r="AB60" i="7"/>
  <c r="AC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S61" i="7"/>
  <c r="T61" i="7"/>
  <c r="U61" i="7"/>
  <c r="V61" i="7"/>
  <c r="W61" i="7"/>
  <c r="AE64" i="1"/>
  <c r="X61" i="7"/>
  <c r="Y61" i="7"/>
  <c r="Z61" i="7"/>
  <c r="AA61" i="7"/>
  <c r="AB61" i="7"/>
  <c r="AC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S62" i="7"/>
  <c r="T62" i="7"/>
  <c r="U62" i="7"/>
  <c r="V62" i="7"/>
  <c r="W62" i="7"/>
  <c r="AE65" i="1"/>
  <c r="X62" i="7"/>
  <c r="Y62" i="7"/>
  <c r="Z62" i="7"/>
  <c r="AA62" i="7"/>
  <c r="AB62" i="7"/>
  <c r="AC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S63" i="7"/>
  <c r="T63" i="7"/>
  <c r="U63" i="7"/>
  <c r="V63" i="7"/>
  <c r="W63" i="7"/>
  <c r="AE66" i="1"/>
  <c r="X63" i="7"/>
  <c r="Y63" i="7"/>
  <c r="Z63" i="7"/>
  <c r="AA63" i="7"/>
  <c r="AB63" i="7"/>
  <c r="AC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S64" i="7"/>
  <c r="T64" i="7"/>
  <c r="U64" i="7"/>
  <c r="V64" i="7"/>
  <c r="W64" i="7"/>
  <c r="AE67" i="1"/>
  <c r="X64" i="7"/>
  <c r="Y64" i="7"/>
  <c r="Z64" i="7"/>
  <c r="AA64" i="7"/>
  <c r="AB64" i="7"/>
  <c r="AC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S65" i="7"/>
  <c r="T65" i="7"/>
  <c r="U65" i="7"/>
  <c r="V65" i="7"/>
  <c r="W65" i="7"/>
  <c r="AE68" i="1"/>
  <c r="X65" i="7"/>
  <c r="Y65" i="7"/>
  <c r="Z65" i="7"/>
  <c r="AA65" i="7"/>
  <c r="AB65" i="7"/>
  <c r="AC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S66" i="7"/>
  <c r="T66" i="7"/>
  <c r="U66" i="7"/>
  <c r="V66" i="7"/>
  <c r="W66" i="7"/>
  <c r="AE69" i="1"/>
  <c r="X66" i="7"/>
  <c r="Y66" i="7"/>
  <c r="Z66" i="7"/>
  <c r="AA66" i="7"/>
  <c r="AB66" i="7"/>
  <c r="AC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S67" i="7"/>
  <c r="T67" i="7"/>
  <c r="U67" i="7"/>
  <c r="V67" i="7"/>
  <c r="W67" i="7"/>
  <c r="AE70" i="1"/>
  <c r="X67" i="7"/>
  <c r="Y67" i="7"/>
  <c r="Z67" i="7"/>
  <c r="AA67" i="7"/>
  <c r="AB67" i="7"/>
  <c r="AC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S68" i="7"/>
  <c r="T68" i="7"/>
  <c r="U68" i="7"/>
  <c r="V68" i="7"/>
  <c r="W68" i="7"/>
  <c r="AE71" i="1"/>
  <c r="X68" i="7"/>
  <c r="Y68" i="7"/>
  <c r="Z68" i="7"/>
  <c r="AA68" i="7"/>
  <c r="AB68" i="7"/>
  <c r="AC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S69" i="7"/>
  <c r="T69" i="7"/>
  <c r="U69" i="7"/>
  <c r="V69" i="7"/>
  <c r="W69" i="7"/>
  <c r="AE72" i="1"/>
  <c r="X69" i="7"/>
  <c r="Y69" i="7"/>
  <c r="Z69" i="7"/>
  <c r="AA69" i="7"/>
  <c r="AB69" i="7"/>
  <c r="AC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S70" i="7"/>
  <c r="T70" i="7"/>
  <c r="U70" i="7"/>
  <c r="V70" i="7"/>
  <c r="W70" i="7"/>
  <c r="AE73" i="1"/>
  <c r="X70" i="7"/>
  <c r="Y70" i="7"/>
  <c r="Z70" i="7"/>
  <c r="AA70" i="7"/>
  <c r="AB70" i="7"/>
  <c r="AC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S71" i="7"/>
  <c r="T71" i="7"/>
  <c r="U71" i="7"/>
  <c r="V71" i="7"/>
  <c r="W71" i="7"/>
  <c r="AE74" i="1"/>
  <c r="X71" i="7"/>
  <c r="Y71" i="7"/>
  <c r="Z71" i="7"/>
  <c r="AA71" i="7"/>
  <c r="AB71" i="7"/>
  <c r="AC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S72" i="7"/>
  <c r="T72" i="7"/>
  <c r="U72" i="7"/>
  <c r="V72" i="7"/>
  <c r="W72" i="7"/>
  <c r="AE75" i="1"/>
  <c r="X72" i="7"/>
  <c r="Y72" i="7"/>
  <c r="Z72" i="7"/>
  <c r="AA72" i="7"/>
  <c r="AB72" i="7"/>
  <c r="AC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S73" i="7"/>
  <c r="T73" i="7"/>
  <c r="U73" i="7"/>
  <c r="V73" i="7"/>
  <c r="W73" i="7"/>
  <c r="AE76" i="1"/>
  <c r="X73" i="7"/>
  <c r="Y73" i="7"/>
  <c r="Z73" i="7"/>
  <c r="AA73" i="7"/>
  <c r="AB73" i="7"/>
  <c r="AC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S74" i="7"/>
  <c r="T74" i="7"/>
  <c r="U74" i="7"/>
  <c r="V74" i="7"/>
  <c r="W74" i="7"/>
  <c r="AE77" i="1"/>
  <c r="X74" i="7"/>
  <c r="Y74" i="7"/>
  <c r="Z74" i="7"/>
  <c r="AA74" i="7"/>
  <c r="AB74" i="7"/>
  <c r="AC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S75" i="7"/>
  <c r="T75" i="7"/>
  <c r="U75" i="7"/>
  <c r="V75" i="7"/>
  <c r="W75" i="7"/>
  <c r="AE78" i="1"/>
  <c r="X75" i="7"/>
  <c r="Y75" i="7"/>
  <c r="Z75" i="7"/>
  <c r="AA75" i="7"/>
  <c r="AB75" i="7"/>
  <c r="AC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S76" i="7"/>
  <c r="T76" i="7"/>
  <c r="U76" i="7"/>
  <c r="V76" i="7"/>
  <c r="W76" i="7"/>
  <c r="AE79" i="1"/>
  <c r="X76" i="7"/>
  <c r="Y76" i="7"/>
  <c r="Z76" i="7"/>
  <c r="AA76" i="7"/>
  <c r="AB76" i="7"/>
  <c r="AC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S77" i="7"/>
  <c r="T77" i="7"/>
  <c r="U77" i="7"/>
  <c r="V77" i="7"/>
  <c r="W77" i="7"/>
  <c r="AE80" i="1"/>
  <c r="X77" i="7"/>
  <c r="Y77" i="7"/>
  <c r="Z77" i="7"/>
  <c r="AA77" i="7"/>
  <c r="AB77" i="7"/>
  <c r="AC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S78" i="7"/>
  <c r="T78" i="7"/>
  <c r="U78" i="7"/>
  <c r="V78" i="7"/>
  <c r="W78" i="7"/>
  <c r="AE81" i="1"/>
  <c r="X78" i="7"/>
  <c r="Y78" i="7"/>
  <c r="Z78" i="7"/>
  <c r="AA78" i="7"/>
  <c r="AB78" i="7"/>
  <c r="AC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S79" i="7"/>
  <c r="T79" i="7"/>
  <c r="U79" i="7"/>
  <c r="V79" i="7"/>
  <c r="W79" i="7"/>
  <c r="AE82" i="1"/>
  <c r="X79" i="7"/>
  <c r="Y79" i="7"/>
  <c r="Z79" i="7"/>
  <c r="AA79" i="7"/>
  <c r="AB79" i="7"/>
  <c r="AC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S80" i="7"/>
  <c r="T80" i="7"/>
  <c r="U80" i="7"/>
  <c r="V80" i="7"/>
  <c r="W80" i="7"/>
  <c r="AE83" i="1"/>
  <c r="X80" i="7"/>
  <c r="Y80" i="7"/>
  <c r="Z80" i="7"/>
  <c r="AA80" i="7"/>
  <c r="AB80" i="7"/>
  <c r="AC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S81" i="7"/>
  <c r="T81" i="7"/>
  <c r="U81" i="7"/>
  <c r="V81" i="7"/>
  <c r="W81" i="7"/>
  <c r="AE84" i="1"/>
  <c r="X81" i="7"/>
  <c r="Y81" i="7"/>
  <c r="Z81" i="7"/>
  <c r="AA81" i="7"/>
  <c r="AB81" i="7"/>
  <c r="AC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S82" i="7"/>
  <c r="T82" i="7"/>
  <c r="U82" i="7"/>
  <c r="V82" i="7"/>
  <c r="W82" i="7"/>
  <c r="AE85" i="1"/>
  <c r="X82" i="7"/>
  <c r="Y82" i="7"/>
  <c r="Z82" i="7"/>
  <c r="AA82" i="7"/>
  <c r="AB82" i="7"/>
  <c r="AC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S83" i="7"/>
  <c r="T83" i="7"/>
  <c r="U83" i="7"/>
  <c r="V83" i="7"/>
  <c r="W83" i="7"/>
  <c r="AE86" i="1"/>
  <c r="X83" i="7"/>
  <c r="Y83" i="7"/>
  <c r="Z83" i="7"/>
  <c r="AA83" i="7"/>
  <c r="AB83" i="7"/>
  <c r="AC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S84" i="7"/>
  <c r="T84" i="7"/>
  <c r="U84" i="7"/>
  <c r="V84" i="7"/>
  <c r="W84" i="7"/>
  <c r="AE87" i="1"/>
  <c r="X84" i="7"/>
  <c r="Y84" i="7"/>
  <c r="Z84" i="7"/>
  <c r="AA84" i="7"/>
  <c r="AB84" i="7"/>
  <c r="AC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S85" i="7"/>
  <c r="T85" i="7"/>
  <c r="U85" i="7"/>
  <c r="V85" i="7"/>
  <c r="W85" i="7"/>
  <c r="AE88" i="1"/>
  <c r="X85" i="7"/>
  <c r="Y85" i="7"/>
  <c r="Z85" i="7"/>
  <c r="AA85" i="7"/>
  <c r="AB85" i="7"/>
  <c r="AC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S86" i="7"/>
  <c r="T86" i="7"/>
  <c r="U86" i="7"/>
  <c r="V86" i="7"/>
  <c r="W86" i="7"/>
  <c r="AE89" i="1"/>
  <c r="X86" i="7"/>
  <c r="Y86" i="7"/>
  <c r="Z86" i="7"/>
  <c r="AA86" i="7"/>
  <c r="AB86" i="7"/>
  <c r="AC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S87" i="7"/>
  <c r="T87" i="7"/>
  <c r="U87" i="7"/>
  <c r="V87" i="7"/>
  <c r="W87" i="7"/>
  <c r="AE90" i="1"/>
  <c r="X87" i="7"/>
  <c r="Y87" i="7"/>
  <c r="Z87" i="7"/>
  <c r="AA87" i="7"/>
  <c r="AB87" i="7"/>
  <c r="AC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S88" i="7"/>
  <c r="T88" i="7"/>
  <c r="U88" i="7"/>
  <c r="V88" i="7"/>
  <c r="W88" i="7"/>
  <c r="AE91" i="1"/>
  <c r="X88" i="7"/>
  <c r="Y88" i="7"/>
  <c r="Z88" i="7"/>
  <c r="AA88" i="7"/>
  <c r="AB88" i="7"/>
  <c r="AC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S89" i="7"/>
  <c r="T89" i="7"/>
  <c r="U89" i="7"/>
  <c r="V89" i="7"/>
  <c r="W89" i="7"/>
  <c r="AE92" i="1"/>
  <c r="X89" i="7"/>
  <c r="Y89" i="7"/>
  <c r="Z89" i="7"/>
  <c r="AA89" i="7"/>
  <c r="AB89" i="7"/>
  <c r="AC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S90" i="7"/>
  <c r="T90" i="7"/>
  <c r="U90" i="7"/>
  <c r="V90" i="7"/>
  <c r="W90" i="7"/>
  <c r="AE93" i="1"/>
  <c r="X90" i="7"/>
  <c r="Y90" i="7"/>
  <c r="Z90" i="7"/>
  <c r="AA90" i="7"/>
  <c r="AB90" i="7"/>
  <c r="AC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S91" i="7"/>
  <c r="T91" i="7"/>
  <c r="U91" i="7"/>
  <c r="V91" i="7"/>
  <c r="W91" i="7"/>
  <c r="AE94" i="1"/>
  <c r="X91" i="7"/>
  <c r="Y91" i="7"/>
  <c r="Z91" i="7"/>
  <c r="AA91" i="7"/>
  <c r="AB91" i="7"/>
  <c r="AC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S92" i="7"/>
  <c r="T92" i="7"/>
  <c r="U92" i="7"/>
  <c r="V92" i="7"/>
  <c r="W92" i="7"/>
  <c r="AE95" i="1"/>
  <c r="X92" i="7"/>
  <c r="Y92" i="7"/>
  <c r="Z92" i="7"/>
  <c r="AA92" i="7"/>
  <c r="AB92" i="7"/>
  <c r="AC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S93" i="7"/>
  <c r="T93" i="7"/>
  <c r="U93" i="7"/>
  <c r="V93" i="7"/>
  <c r="W93" i="7"/>
  <c r="AE96" i="1"/>
  <c r="X93" i="7"/>
  <c r="Y93" i="7"/>
  <c r="Z93" i="7"/>
  <c r="AA93" i="7"/>
  <c r="AB93" i="7"/>
  <c r="AC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S94" i="7"/>
  <c r="T94" i="7"/>
  <c r="U94" i="7"/>
  <c r="V94" i="7"/>
  <c r="W94" i="7"/>
  <c r="AE97" i="1"/>
  <c r="X94" i="7"/>
  <c r="Y94" i="7"/>
  <c r="Z94" i="7"/>
  <c r="AA94" i="7"/>
  <c r="AB94" i="7"/>
  <c r="AC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S95" i="7"/>
  <c r="T95" i="7"/>
  <c r="U95" i="7"/>
  <c r="V95" i="7"/>
  <c r="W95" i="7"/>
  <c r="AE98" i="1"/>
  <c r="X95" i="7"/>
  <c r="Y95" i="7"/>
  <c r="Z95" i="7"/>
  <c r="AA95" i="7"/>
  <c r="AB95" i="7"/>
  <c r="AC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S96" i="7"/>
  <c r="T96" i="7"/>
  <c r="U96" i="7"/>
  <c r="V96" i="7"/>
  <c r="W96" i="7"/>
  <c r="AE99" i="1"/>
  <c r="X96" i="7"/>
  <c r="Y96" i="7"/>
  <c r="Z96" i="7"/>
  <c r="AA96" i="7"/>
  <c r="AB96" i="7"/>
  <c r="AC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S97" i="7"/>
  <c r="T97" i="7"/>
  <c r="U97" i="7"/>
  <c r="V97" i="7"/>
  <c r="W97" i="7"/>
  <c r="AE100" i="1"/>
  <c r="X97" i="7"/>
  <c r="Y97" i="7"/>
  <c r="Z97" i="7"/>
  <c r="AA97" i="7"/>
  <c r="AB97" i="7"/>
  <c r="AC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S98" i="7"/>
  <c r="T98" i="7"/>
  <c r="U98" i="7"/>
  <c r="V98" i="7"/>
  <c r="W98" i="7"/>
  <c r="AE101" i="1"/>
  <c r="X98" i="7"/>
  <c r="Y98" i="7"/>
  <c r="Z98" i="7"/>
  <c r="AA98" i="7"/>
  <c r="AB98" i="7"/>
  <c r="AC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S99" i="7"/>
  <c r="T99" i="7"/>
  <c r="U99" i="7"/>
  <c r="V99" i="7"/>
  <c r="W99" i="7"/>
  <c r="AE102" i="1"/>
  <c r="X99" i="7"/>
  <c r="Y99" i="7"/>
  <c r="Z99" i="7"/>
  <c r="AA99" i="7"/>
  <c r="AB99" i="7"/>
  <c r="AC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S100" i="7"/>
  <c r="T100" i="7"/>
  <c r="U100" i="7"/>
  <c r="V100" i="7"/>
  <c r="W100" i="7"/>
  <c r="AE103" i="1"/>
  <c r="X100" i="7"/>
  <c r="Y100" i="7"/>
  <c r="Z100" i="7"/>
  <c r="AA100" i="7"/>
  <c r="AB100" i="7"/>
  <c r="AC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S101" i="7"/>
  <c r="T101" i="7"/>
  <c r="U101" i="7"/>
  <c r="V101" i="7"/>
  <c r="W101" i="7"/>
  <c r="AE104" i="1"/>
  <c r="X101" i="7"/>
  <c r="Y101" i="7"/>
  <c r="Z101" i="7"/>
  <c r="AA101" i="7"/>
  <c r="AB101" i="7"/>
  <c r="AC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S102" i="7"/>
  <c r="T102" i="7"/>
  <c r="U102" i="7"/>
  <c r="V102" i="7"/>
  <c r="W102" i="7"/>
  <c r="AE105" i="1"/>
  <c r="X102" i="7"/>
  <c r="Y102" i="7"/>
  <c r="Z102" i="7"/>
  <c r="AA102" i="7"/>
  <c r="AB102" i="7"/>
  <c r="AC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S103" i="7"/>
  <c r="T103" i="7"/>
  <c r="U103" i="7"/>
  <c r="V103" i="7"/>
  <c r="W103" i="7"/>
  <c r="AE106" i="1"/>
  <c r="X103" i="7"/>
  <c r="Y103" i="7"/>
  <c r="Z103" i="7"/>
  <c r="AA103" i="7"/>
  <c r="AB103" i="7"/>
  <c r="AC103" i="7"/>
  <c r="A104" i="7"/>
  <c r="B104" i="7"/>
  <c r="BN11" i="3"/>
  <c r="P11" i="3"/>
  <c r="BA107" i="1"/>
  <c r="BN23" i="3"/>
  <c r="P23" i="3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S104" i="7"/>
  <c r="T104" i="7"/>
  <c r="U104" i="7"/>
  <c r="V104" i="7"/>
  <c r="W104" i="7"/>
  <c r="AE107" i="1"/>
  <c r="X104" i="7"/>
  <c r="Y104" i="7"/>
  <c r="Z104" i="7"/>
  <c r="AA104" i="7"/>
  <c r="AB104" i="7"/>
  <c r="AC104" i="7"/>
  <c r="A105" i="7"/>
  <c r="B105" i="7"/>
  <c r="BA108" i="1"/>
  <c r="BN24" i="3"/>
  <c r="P24" i="3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S105" i="7"/>
  <c r="T105" i="7"/>
  <c r="U105" i="7"/>
  <c r="V105" i="7"/>
  <c r="W105" i="7"/>
  <c r="AE108" i="1"/>
  <c r="X105" i="7"/>
  <c r="Y105" i="7"/>
  <c r="Z105" i="7"/>
  <c r="AA105" i="7"/>
  <c r="AB105" i="7"/>
  <c r="AC105" i="7"/>
  <c r="A106" i="7"/>
  <c r="B106" i="7"/>
  <c r="BN12" i="3"/>
  <c r="P12" i="3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S106" i="7"/>
  <c r="T106" i="7"/>
  <c r="U106" i="7"/>
  <c r="V106" i="7"/>
  <c r="W106" i="7"/>
  <c r="AE109" i="1"/>
  <c r="X106" i="7"/>
  <c r="Y106" i="7"/>
  <c r="Z106" i="7"/>
  <c r="AA106" i="7"/>
  <c r="AB106" i="7"/>
  <c r="AC106" i="7"/>
  <c r="A107" i="7"/>
  <c r="B107" i="7"/>
  <c r="BA110" i="1"/>
  <c r="BN25" i="3"/>
  <c r="P25" i="3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S107" i="7"/>
  <c r="T107" i="7"/>
  <c r="U107" i="7"/>
  <c r="V107" i="7"/>
  <c r="W107" i="7"/>
  <c r="AE110" i="1"/>
  <c r="X107" i="7"/>
  <c r="Y107" i="7"/>
  <c r="Z107" i="7"/>
  <c r="AA107" i="7"/>
  <c r="AB107" i="7"/>
  <c r="AC107" i="7"/>
  <c r="A108" i="7"/>
  <c r="B108" i="7"/>
  <c r="BN13" i="3"/>
  <c r="P13" i="3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S108" i="7"/>
  <c r="T108" i="7"/>
  <c r="U108" i="7"/>
  <c r="V108" i="7"/>
  <c r="W108" i="7"/>
  <c r="AE111" i="1"/>
  <c r="X108" i="7"/>
  <c r="Y108" i="7"/>
  <c r="Z108" i="7"/>
  <c r="AA108" i="7"/>
  <c r="AB108" i="7"/>
  <c r="AC108" i="7"/>
  <c r="A109" i="7"/>
  <c r="B109" i="7"/>
  <c r="BA112" i="1"/>
  <c r="BN26" i="3"/>
  <c r="P26" i="3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S109" i="7"/>
  <c r="T109" i="7"/>
  <c r="U109" i="7"/>
  <c r="V109" i="7"/>
  <c r="W109" i="7"/>
  <c r="AE112" i="1"/>
  <c r="X109" i="7"/>
  <c r="Y109" i="7"/>
  <c r="Z109" i="7"/>
  <c r="AA109" i="7"/>
  <c r="AB109" i="7"/>
  <c r="AC109" i="7"/>
  <c r="A110" i="7"/>
  <c r="B110" i="7"/>
  <c r="BN14" i="3"/>
  <c r="P14" i="3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S110" i="7"/>
  <c r="T110" i="7"/>
  <c r="U110" i="7"/>
  <c r="V110" i="7"/>
  <c r="W110" i="7"/>
  <c r="AE113" i="1"/>
  <c r="X110" i="7"/>
  <c r="Y110" i="7"/>
  <c r="Z110" i="7"/>
  <c r="AA110" i="7"/>
  <c r="AB110" i="7"/>
  <c r="AC110" i="7"/>
  <c r="A111" i="7"/>
  <c r="B111" i="7"/>
  <c r="BA114" i="1"/>
  <c r="BN27" i="3"/>
  <c r="P27" i="3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S111" i="7"/>
  <c r="T111" i="7"/>
  <c r="U111" i="7"/>
  <c r="V111" i="7"/>
  <c r="W111" i="7"/>
  <c r="AE114" i="1"/>
  <c r="X111" i="7"/>
  <c r="Y111" i="7"/>
  <c r="Z111" i="7"/>
  <c r="AA111" i="7"/>
  <c r="AB111" i="7"/>
  <c r="AC111" i="7"/>
  <c r="A112" i="7"/>
  <c r="B112" i="7"/>
  <c r="BN15" i="3"/>
  <c r="P15" i="3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S112" i="7"/>
  <c r="T112" i="7"/>
  <c r="U112" i="7"/>
  <c r="V112" i="7"/>
  <c r="W112" i="7"/>
  <c r="AE115" i="1"/>
  <c r="X112" i="7"/>
  <c r="Y112" i="7"/>
  <c r="Z112" i="7"/>
  <c r="AA112" i="7"/>
  <c r="AB112" i="7"/>
  <c r="AC112" i="7"/>
  <c r="A113" i="7"/>
  <c r="B113" i="7"/>
  <c r="BA116" i="1"/>
  <c r="BN28" i="3"/>
  <c r="P28" i="3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S113" i="7"/>
  <c r="T113" i="7"/>
  <c r="U113" i="7"/>
  <c r="V113" i="7"/>
  <c r="W113" i="7"/>
  <c r="AE116" i="1"/>
  <c r="X113" i="7"/>
  <c r="Y113" i="7"/>
  <c r="Z113" i="7"/>
  <c r="AA113" i="7"/>
  <c r="AB113" i="7"/>
  <c r="AC113" i="7"/>
  <c r="A114" i="7"/>
  <c r="B114" i="7"/>
  <c r="BN16" i="3"/>
  <c r="P16" i="3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S114" i="7"/>
  <c r="T114" i="7"/>
  <c r="U114" i="7"/>
  <c r="V114" i="7"/>
  <c r="W114" i="7"/>
  <c r="AE117" i="1"/>
  <c r="X114" i="7"/>
  <c r="Y114" i="7"/>
  <c r="Z114" i="7"/>
  <c r="AA114" i="7"/>
  <c r="AB114" i="7"/>
  <c r="AC114" i="7"/>
  <c r="A115" i="7"/>
  <c r="B115" i="7"/>
  <c r="BA118" i="1"/>
  <c r="BN29" i="3"/>
  <c r="P29" i="3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S115" i="7"/>
  <c r="T115" i="7"/>
  <c r="U115" i="7"/>
  <c r="V115" i="7"/>
  <c r="W115" i="7"/>
  <c r="AE118" i="1"/>
  <c r="X115" i="7"/>
  <c r="Y115" i="7"/>
  <c r="Z115" i="7"/>
  <c r="AA115" i="7"/>
  <c r="AB115" i="7"/>
  <c r="AC115" i="7"/>
  <c r="A116" i="7"/>
  <c r="B116" i="7"/>
  <c r="BN17" i="3"/>
  <c r="P17" i="3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S116" i="7"/>
  <c r="T116" i="7"/>
  <c r="U116" i="7"/>
  <c r="V116" i="7"/>
  <c r="W116" i="7"/>
  <c r="AE119" i="1"/>
  <c r="X116" i="7"/>
  <c r="Y116" i="7"/>
  <c r="Z116" i="7"/>
  <c r="AA116" i="7"/>
  <c r="AB116" i="7"/>
  <c r="AC116" i="7"/>
  <c r="A117" i="7"/>
  <c r="B117" i="7"/>
  <c r="BA120" i="1"/>
  <c r="BN30" i="3"/>
  <c r="P30" i="3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S117" i="7"/>
  <c r="T117" i="7"/>
  <c r="U117" i="7"/>
  <c r="V117" i="7"/>
  <c r="W117" i="7"/>
  <c r="AE120" i="1"/>
  <c r="X117" i="7"/>
  <c r="Y117" i="7"/>
  <c r="Z117" i="7"/>
  <c r="AA117" i="7"/>
  <c r="AB117" i="7"/>
  <c r="AC117" i="7"/>
  <c r="A118" i="7"/>
  <c r="B118" i="7"/>
  <c r="BN18" i="3"/>
  <c r="P18" i="3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S118" i="7"/>
  <c r="T118" i="7"/>
  <c r="U118" i="7"/>
  <c r="V118" i="7"/>
  <c r="W118" i="7"/>
  <c r="AE121" i="1"/>
  <c r="X118" i="7"/>
  <c r="Y118" i="7"/>
  <c r="Z118" i="7"/>
  <c r="AA118" i="7"/>
  <c r="AB118" i="7"/>
  <c r="AC118" i="7"/>
  <c r="A119" i="7"/>
  <c r="B119" i="7"/>
  <c r="BA122" i="1"/>
  <c r="BN31" i="3"/>
  <c r="P31" i="3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S119" i="7"/>
  <c r="T119" i="7"/>
  <c r="U119" i="7"/>
  <c r="V119" i="7"/>
  <c r="W119" i="7"/>
  <c r="AE122" i="1"/>
  <c r="X119" i="7"/>
  <c r="Y119" i="7"/>
  <c r="Z119" i="7"/>
  <c r="AA119" i="7"/>
  <c r="AB119" i="7"/>
  <c r="AC119" i="7"/>
  <c r="A120" i="7"/>
  <c r="B120" i="7"/>
  <c r="BN19" i="3"/>
  <c r="P19" i="3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S120" i="7"/>
  <c r="T120" i="7"/>
  <c r="U120" i="7"/>
  <c r="V120" i="7"/>
  <c r="W120" i="7"/>
  <c r="AE123" i="1"/>
  <c r="X120" i="7"/>
  <c r="Y120" i="7"/>
  <c r="Z120" i="7"/>
  <c r="AA120" i="7"/>
  <c r="AB120" i="7"/>
  <c r="AC120" i="7"/>
  <c r="A121" i="7"/>
  <c r="B121" i="7"/>
  <c r="BA124" i="1"/>
  <c r="BN32" i="3"/>
  <c r="P32" i="3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S121" i="7"/>
  <c r="T121" i="7"/>
  <c r="U121" i="7"/>
  <c r="V121" i="7"/>
  <c r="W121" i="7"/>
  <c r="AE124" i="1"/>
  <c r="X121" i="7"/>
  <c r="Y121" i="7"/>
  <c r="Z121" i="7"/>
  <c r="AA121" i="7"/>
  <c r="AB121" i="7"/>
  <c r="AC121" i="7"/>
  <c r="A122" i="7"/>
  <c r="B122" i="7"/>
  <c r="BN20" i="3"/>
  <c r="P20" i="3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S122" i="7"/>
  <c r="T122" i="7"/>
  <c r="U122" i="7"/>
  <c r="V122" i="7"/>
  <c r="W122" i="7"/>
  <c r="AE125" i="1"/>
  <c r="X122" i="7"/>
  <c r="Y122" i="7"/>
  <c r="Z122" i="7"/>
  <c r="AA122" i="7"/>
  <c r="AB122" i="7"/>
  <c r="AC122" i="7"/>
  <c r="A123" i="7"/>
  <c r="B123" i="7"/>
  <c r="BN21" i="3"/>
  <c r="P21" i="3"/>
  <c r="BA126" i="1"/>
  <c r="BN33" i="3"/>
  <c r="P33" i="3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S123" i="7"/>
  <c r="T123" i="7"/>
  <c r="U123" i="7"/>
  <c r="V123" i="7"/>
  <c r="W123" i="7"/>
  <c r="AE126" i="1"/>
  <c r="X123" i="7"/>
  <c r="Y123" i="7"/>
  <c r="Z123" i="7"/>
  <c r="AA123" i="7"/>
  <c r="AB123" i="7"/>
  <c r="AC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S124" i="7"/>
  <c r="T124" i="7"/>
  <c r="U124" i="7"/>
  <c r="V124" i="7"/>
  <c r="W124" i="7"/>
  <c r="AE127" i="1"/>
  <c r="X124" i="7"/>
  <c r="Y124" i="7"/>
  <c r="Z124" i="7"/>
  <c r="AA124" i="7"/>
  <c r="AB124" i="7"/>
  <c r="AC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S125" i="7"/>
  <c r="T125" i="7"/>
  <c r="U125" i="7"/>
  <c r="V125" i="7"/>
  <c r="W125" i="7"/>
  <c r="AE128" i="1"/>
  <c r="X125" i="7"/>
  <c r="Y125" i="7"/>
  <c r="Z125" i="7"/>
  <c r="AA125" i="7"/>
  <c r="AB125" i="7"/>
  <c r="AC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S126" i="7"/>
  <c r="T126" i="7"/>
  <c r="U126" i="7"/>
  <c r="V126" i="7"/>
  <c r="W126" i="7"/>
  <c r="AE129" i="1"/>
  <c r="X126" i="7"/>
  <c r="Y126" i="7"/>
  <c r="Z126" i="7"/>
  <c r="AA126" i="7"/>
  <c r="AB126" i="7"/>
  <c r="AC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S127" i="7"/>
  <c r="T127" i="7"/>
  <c r="U127" i="7"/>
  <c r="V127" i="7"/>
  <c r="W127" i="7"/>
  <c r="AE130" i="1"/>
  <c r="X127" i="7"/>
  <c r="Y127" i="7"/>
  <c r="Z127" i="7"/>
  <c r="AA127" i="7"/>
  <c r="AB127" i="7"/>
  <c r="AC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S128" i="7"/>
  <c r="T128" i="7"/>
  <c r="U128" i="7"/>
  <c r="V128" i="7"/>
  <c r="W128" i="7"/>
  <c r="AE131" i="1"/>
  <c r="X128" i="7"/>
  <c r="Y128" i="7"/>
  <c r="Z128" i="7"/>
  <c r="AA128" i="7"/>
  <c r="AB128" i="7"/>
  <c r="AC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S129" i="7"/>
  <c r="T129" i="7"/>
  <c r="U129" i="7"/>
  <c r="V129" i="7"/>
  <c r="W129" i="7"/>
  <c r="AE132" i="1"/>
  <c r="X129" i="7"/>
  <c r="Y129" i="7"/>
  <c r="Z129" i="7"/>
  <c r="AA129" i="7"/>
  <c r="AB129" i="7"/>
  <c r="AC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S130" i="7"/>
  <c r="T130" i="7"/>
  <c r="U130" i="7"/>
  <c r="V130" i="7"/>
  <c r="W130" i="7"/>
  <c r="AE133" i="1"/>
  <c r="X130" i="7"/>
  <c r="Y130" i="7"/>
  <c r="Z130" i="7"/>
  <c r="AA130" i="7"/>
  <c r="AB130" i="7"/>
  <c r="AC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S131" i="7"/>
  <c r="T131" i="7"/>
  <c r="U131" i="7"/>
  <c r="V131" i="7"/>
  <c r="W131" i="7"/>
  <c r="AE134" i="1"/>
  <c r="X131" i="7"/>
  <c r="Y131" i="7"/>
  <c r="Z131" i="7"/>
  <c r="AA131" i="7"/>
  <c r="AB131" i="7"/>
  <c r="AC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S132" i="7"/>
  <c r="T132" i="7"/>
  <c r="U132" i="7"/>
  <c r="V132" i="7"/>
  <c r="W132" i="7"/>
  <c r="AE135" i="1"/>
  <c r="X132" i="7"/>
  <c r="Y132" i="7"/>
  <c r="Z132" i="7"/>
  <c r="AA132" i="7"/>
  <c r="AB132" i="7"/>
  <c r="AC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S133" i="7"/>
  <c r="T133" i="7"/>
  <c r="U133" i="7"/>
  <c r="V133" i="7"/>
  <c r="W133" i="7"/>
  <c r="AE136" i="1"/>
  <c r="X133" i="7"/>
  <c r="Y133" i="7"/>
  <c r="Z133" i="7"/>
  <c r="AA133" i="7"/>
  <c r="AB133" i="7"/>
  <c r="AC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S134" i="7"/>
  <c r="T134" i="7"/>
  <c r="U134" i="7"/>
  <c r="V134" i="7"/>
  <c r="W134" i="7"/>
  <c r="AE137" i="1"/>
  <c r="X134" i="7"/>
  <c r="Y134" i="7"/>
  <c r="Z134" i="7"/>
  <c r="AA134" i="7"/>
  <c r="AB134" i="7"/>
  <c r="AC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S135" i="7"/>
  <c r="T135" i="7"/>
  <c r="U135" i="7"/>
  <c r="V135" i="7"/>
  <c r="W135" i="7"/>
  <c r="AE138" i="1"/>
  <c r="X135" i="7"/>
  <c r="Y135" i="7"/>
  <c r="Z135" i="7"/>
  <c r="AA135" i="7"/>
  <c r="AB135" i="7"/>
  <c r="AC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S136" i="7"/>
  <c r="T136" i="7"/>
  <c r="U136" i="7"/>
  <c r="V136" i="7"/>
  <c r="W136" i="7"/>
  <c r="AE139" i="1"/>
  <c r="X136" i="7"/>
  <c r="Y136" i="7"/>
  <c r="Z136" i="7"/>
  <c r="AA136" i="7"/>
  <c r="AB136" i="7"/>
  <c r="AC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S137" i="7"/>
  <c r="T137" i="7"/>
  <c r="U137" i="7"/>
  <c r="V137" i="7"/>
  <c r="W137" i="7"/>
  <c r="AE140" i="1"/>
  <c r="X137" i="7"/>
  <c r="Y137" i="7"/>
  <c r="Z137" i="7"/>
  <c r="AA137" i="7"/>
  <c r="AB137" i="7"/>
  <c r="AC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S138" i="7"/>
  <c r="T138" i="7"/>
  <c r="U138" i="7"/>
  <c r="V138" i="7"/>
  <c r="W138" i="7"/>
  <c r="AE141" i="1"/>
  <c r="X138" i="7"/>
  <c r="Y138" i="7"/>
  <c r="Z138" i="7"/>
  <c r="AA138" i="7"/>
  <c r="AB138" i="7"/>
  <c r="AC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S139" i="7"/>
  <c r="T139" i="7"/>
  <c r="U139" i="7"/>
  <c r="V139" i="7"/>
  <c r="W139" i="7"/>
  <c r="AE142" i="1"/>
  <c r="X139" i="7"/>
  <c r="Y139" i="7"/>
  <c r="Z139" i="7"/>
  <c r="AA139" i="7"/>
  <c r="AB139" i="7"/>
  <c r="AC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S140" i="7"/>
  <c r="T140" i="7"/>
  <c r="U140" i="7"/>
  <c r="V140" i="7"/>
  <c r="W140" i="7"/>
  <c r="AE143" i="1"/>
  <c r="X140" i="7"/>
  <c r="Y140" i="7"/>
  <c r="Z140" i="7"/>
  <c r="AA140" i="7"/>
  <c r="AB140" i="7"/>
  <c r="AC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S141" i="7"/>
  <c r="T141" i="7"/>
  <c r="U141" i="7"/>
  <c r="V141" i="7"/>
  <c r="W141" i="7"/>
  <c r="AE144" i="1"/>
  <c r="X141" i="7"/>
  <c r="Y141" i="7"/>
  <c r="Z141" i="7"/>
  <c r="AA141" i="7"/>
  <c r="AB141" i="7"/>
  <c r="AC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S142" i="7"/>
  <c r="T142" i="7"/>
  <c r="U142" i="7"/>
  <c r="V142" i="7"/>
  <c r="W142" i="7"/>
  <c r="AE145" i="1"/>
  <c r="X142" i="7"/>
  <c r="Y142" i="7"/>
  <c r="Z142" i="7"/>
  <c r="AA142" i="7"/>
  <c r="AB142" i="7"/>
  <c r="AC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S143" i="7"/>
  <c r="T143" i="7"/>
  <c r="U143" i="7"/>
  <c r="V143" i="7"/>
  <c r="W143" i="7"/>
  <c r="AE146" i="1"/>
  <c r="X143" i="7"/>
  <c r="Y143" i="7"/>
  <c r="Z143" i="7"/>
  <c r="AA143" i="7"/>
  <c r="AB143" i="7"/>
  <c r="AC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S144" i="7"/>
  <c r="T144" i="7"/>
  <c r="U144" i="7"/>
  <c r="V144" i="7"/>
  <c r="W144" i="7"/>
  <c r="AE147" i="1"/>
  <c r="X144" i="7"/>
  <c r="Y144" i="7"/>
  <c r="Z144" i="7"/>
  <c r="AA144" i="7"/>
  <c r="AB144" i="7"/>
  <c r="AC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S145" i="7"/>
  <c r="T145" i="7"/>
  <c r="U145" i="7"/>
  <c r="V145" i="7"/>
  <c r="W145" i="7"/>
  <c r="AE148" i="1"/>
  <c r="X145" i="7"/>
  <c r="Y145" i="7"/>
  <c r="Z145" i="7"/>
  <c r="AA145" i="7"/>
  <c r="AB145" i="7"/>
  <c r="AC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S146" i="7"/>
  <c r="T146" i="7"/>
  <c r="U146" i="7"/>
  <c r="V146" i="7"/>
  <c r="W146" i="7"/>
  <c r="AE149" i="1"/>
  <c r="X146" i="7"/>
  <c r="Y146" i="7"/>
  <c r="Z146" i="7"/>
  <c r="AA146" i="7"/>
  <c r="AB146" i="7"/>
  <c r="AC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S147" i="7"/>
  <c r="T147" i="7"/>
  <c r="U147" i="7"/>
  <c r="V147" i="7"/>
  <c r="W147" i="7"/>
  <c r="AE150" i="1"/>
  <c r="X147" i="7"/>
  <c r="Y147" i="7"/>
  <c r="Z147" i="7"/>
  <c r="AA147" i="7"/>
  <c r="AB147" i="7"/>
  <c r="AC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S148" i="7"/>
  <c r="T148" i="7"/>
  <c r="U148" i="7"/>
  <c r="V148" i="7"/>
  <c r="W148" i="7"/>
  <c r="AE151" i="1"/>
  <c r="X148" i="7"/>
  <c r="Y148" i="7"/>
  <c r="Z148" i="7"/>
  <c r="AA148" i="7"/>
  <c r="AB148" i="7"/>
  <c r="AC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S149" i="7"/>
  <c r="T149" i="7"/>
  <c r="U149" i="7"/>
  <c r="V149" i="7"/>
  <c r="W149" i="7"/>
  <c r="AE152" i="1"/>
  <c r="X149" i="7"/>
  <c r="Y149" i="7"/>
  <c r="Z149" i="7"/>
  <c r="AA149" i="7"/>
  <c r="AB149" i="7"/>
  <c r="AC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S150" i="7"/>
  <c r="T150" i="7"/>
  <c r="U150" i="7"/>
  <c r="V150" i="7"/>
  <c r="W150" i="7"/>
  <c r="AE153" i="1"/>
  <c r="X150" i="7"/>
  <c r="Y150" i="7"/>
  <c r="Z150" i="7"/>
  <c r="AA150" i="7"/>
  <c r="AB150" i="7"/>
  <c r="AC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S151" i="7"/>
  <c r="T151" i="7"/>
  <c r="U151" i="7"/>
  <c r="V151" i="7"/>
  <c r="W151" i="7"/>
  <c r="AE154" i="1"/>
  <c r="X151" i="7"/>
  <c r="Y151" i="7"/>
  <c r="Z151" i="7"/>
  <c r="AA151" i="7"/>
  <c r="AB151" i="7"/>
  <c r="AC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S152" i="7"/>
  <c r="T152" i="7"/>
  <c r="U152" i="7"/>
  <c r="V152" i="7"/>
  <c r="W152" i="7"/>
  <c r="AE155" i="1"/>
  <c r="X152" i="7"/>
  <c r="Y152" i="7"/>
  <c r="Z152" i="7"/>
  <c r="AA152" i="7"/>
  <c r="AB152" i="7"/>
  <c r="AC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S153" i="7"/>
  <c r="T153" i="7"/>
  <c r="U153" i="7"/>
  <c r="V153" i="7"/>
  <c r="W153" i="7"/>
  <c r="AE156" i="1"/>
  <c r="X153" i="7"/>
  <c r="Y153" i="7"/>
  <c r="Z153" i="7"/>
  <c r="AA153" i="7"/>
  <c r="AB153" i="7"/>
  <c r="AC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S154" i="7"/>
  <c r="T154" i="7"/>
  <c r="U154" i="7"/>
  <c r="V154" i="7"/>
  <c r="W154" i="7"/>
  <c r="AE157" i="1"/>
  <c r="X154" i="7"/>
  <c r="Y154" i="7"/>
  <c r="Z154" i="7"/>
  <c r="AA154" i="7"/>
  <c r="AB154" i="7"/>
  <c r="AC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S155" i="7"/>
  <c r="T155" i="7"/>
  <c r="U155" i="7"/>
  <c r="V155" i="7"/>
  <c r="W155" i="7"/>
  <c r="AE158" i="1"/>
  <c r="X155" i="7"/>
  <c r="Y155" i="7"/>
  <c r="Z155" i="7"/>
  <c r="AA155" i="7"/>
  <c r="AB155" i="7"/>
  <c r="AC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S156" i="7"/>
  <c r="T156" i="7"/>
  <c r="U156" i="7"/>
  <c r="V156" i="7"/>
  <c r="W156" i="7"/>
  <c r="AE159" i="1"/>
  <c r="X156" i="7"/>
  <c r="Y156" i="7"/>
  <c r="Z156" i="7"/>
  <c r="AA156" i="7"/>
  <c r="AB156" i="7"/>
  <c r="AC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S157" i="7"/>
  <c r="T157" i="7"/>
  <c r="U157" i="7"/>
  <c r="V157" i="7"/>
  <c r="W157" i="7"/>
  <c r="AE160" i="1"/>
  <c r="X157" i="7"/>
  <c r="Y157" i="7"/>
  <c r="Z157" i="7"/>
  <c r="AA157" i="7"/>
  <c r="AB157" i="7"/>
  <c r="AC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S158" i="7"/>
  <c r="T158" i="7"/>
  <c r="U158" i="7"/>
  <c r="V158" i="7"/>
  <c r="W158" i="7"/>
  <c r="AE161" i="1"/>
  <c r="X158" i="7"/>
  <c r="Y158" i="7"/>
  <c r="Z158" i="7"/>
  <c r="AA158" i="7"/>
  <c r="AB158" i="7"/>
  <c r="AC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S159" i="7"/>
  <c r="T159" i="7"/>
  <c r="U159" i="7"/>
  <c r="V159" i="7"/>
  <c r="W159" i="7"/>
  <c r="AE162" i="1"/>
  <c r="X159" i="7"/>
  <c r="Y159" i="7"/>
  <c r="Z159" i="7"/>
  <c r="AA159" i="7"/>
  <c r="AB159" i="7"/>
  <c r="AC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S160" i="7"/>
  <c r="T160" i="7"/>
  <c r="U160" i="7"/>
  <c r="V160" i="7"/>
  <c r="W160" i="7"/>
  <c r="AE163" i="1"/>
  <c r="X160" i="7"/>
  <c r="Y160" i="7"/>
  <c r="Z160" i="7"/>
  <c r="AA160" i="7"/>
  <c r="AB160" i="7"/>
  <c r="AC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S161" i="7"/>
  <c r="T161" i="7"/>
  <c r="U161" i="7"/>
  <c r="V161" i="7"/>
  <c r="W161" i="7"/>
  <c r="AE164" i="1"/>
  <c r="X161" i="7"/>
  <c r="Y161" i="7"/>
  <c r="Z161" i="7"/>
  <c r="AA161" i="7"/>
  <c r="AB161" i="7"/>
  <c r="AC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S162" i="7"/>
  <c r="T162" i="7"/>
  <c r="U162" i="7"/>
  <c r="V162" i="7"/>
  <c r="W162" i="7"/>
  <c r="AE165" i="1"/>
  <c r="X162" i="7"/>
  <c r="Y162" i="7"/>
  <c r="Z162" i="7"/>
  <c r="AA162" i="7"/>
  <c r="AB162" i="7"/>
  <c r="AC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S163" i="7"/>
  <c r="T163" i="7"/>
  <c r="U163" i="7"/>
  <c r="V163" i="7"/>
  <c r="W163" i="7"/>
  <c r="AE166" i="1"/>
  <c r="X163" i="7"/>
  <c r="Y163" i="7"/>
  <c r="Z163" i="7"/>
  <c r="AA163" i="7"/>
  <c r="AB163" i="7"/>
  <c r="AC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S164" i="7"/>
  <c r="T164" i="7"/>
  <c r="U164" i="7"/>
  <c r="V164" i="7"/>
  <c r="W164" i="7"/>
  <c r="AE167" i="1"/>
  <c r="X164" i="7"/>
  <c r="Y164" i="7"/>
  <c r="Z164" i="7"/>
  <c r="AA164" i="7"/>
  <c r="AB164" i="7"/>
  <c r="AC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S165" i="7"/>
  <c r="T165" i="7"/>
  <c r="U165" i="7"/>
  <c r="V165" i="7"/>
  <c r="W165" i="7"/>
  <c r="AE168" i="1"/>
  <c r="X165" i="7"/>
  <c r="Y165" i="7"/>
  <c r="Z165" i="7"/>
  <c r="AA165" i="7"/>
  <c r="AB165" i="7"/>
  <c r="AC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S166" i="7"/>
  <c r="T166" i="7"/>
  <c r="U166" i="7"/>
  <c r="V166" i="7"/>
  <c r="W166" i="7"/>
  <c r="AE169" i="1"/>
  <c r="X166" i="7"/>
  <c r="Y166" i="7"/>
  <c r="Z166" i="7"/>
  <c r="AA166" i="7"/>
  <c r="AB166" i="7"/>
  <c r="AC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S167" i="7"/>
  <c r="T167" i="7"/>
  <c r="U167" i="7"/>
  <c r="V167" i="7"/>
  <c r="W167" i="7"/>
  <c r="AE170" i="1"/>
  <c r="X167" i="7"/>
  <c r="Y167" i="7"/>
  <c r="Z167" i="7"/>
  <c r="AA167" i="7"/>
  <c r="AB167" i="7"/>
  <c r="AC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S168" i="7"/>
  <c r="T168" i="7"/>
  <c r="U168" i="7"/>
  <c r="V168" i="7"/>
  <c r="W168" i="7"/>
  <c r="AE171" i="1"/>
  <c r="X168" i="7"/>
  <c r="Y168" i="7"/>
  <c r="Z168" i="7"/>
  <c r="AA168" i="7"/>
  <c r="AB168" i="7"/>
  <c r="AC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S169" i="7"/>
  <c r="T169" i="7"/>
  <c r="U169" i="7"/>
  <c r="V169" i="7"/>
  <c r="W169" i="7"/>
  <c r="AE172" i="1"/>
  <c r="X169" i="7"/>
  <c r="Y169" i="7"/>
  <c r="Z169" i="7"/>
  <c r="AA169" i="7"/>
  <c r="AB169" i="7"/>
  <c r="AC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S170" i="7"/>
  <c r="T170" i="7"/>
  <c r="U170" i="7"/>
  <c r="V170" i="7"/>
  <c r="W170" i="7"/>
  <c r="AE173" i="1"/>
  <c r="X170" i="7"/>
  <c r="Y170" i="7"/>
  <c r="Z170" i="7"/>
  <c r="AA170" i="7"/>
  <c r="AB170" i="7"/>
  <c r="AC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S171" i="7"/>
  <c r="T171" i="7"/>
  <c r="U171" i="7"/>
  <c r="V171" i="7"/>
  <c r="W171" i="7"/>
  <c r="AE174" i="1"/>
  <c r="X171" i="7"/>
  <c r="Y171" i="7"/>
  <c r="Z171" i="7"/>
  <c r="AA171" i="7"/>
  <c r="AB171" i="7"/>
  <c r="AC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S172" i="7"/>
  <c r="T172" i="7"/>
  <c r="U172" i="7"/>
  <c r="V172" i="7"/>
  <c r="W172" i="7"/>
  <c r="AE175" i="1"/>
  <c r="X172" i="7"/>
  <c r="Y172" i="7"/>
  <c r="Z172" i="7"/>
  <c r="AA172" i="7"/>
  <c r="AB172" i="7"/>
  <c r="AC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S173" i="7"/>
  <c r="T173" i="7"/>
  <c r="U173" i="7"/>
  <c r="V173" i="7"/>
  <c r="W173" i="7"/>
  <c r="AE176" i="1"/>
  <c r="X173" i="7"/>
  <c r="Y173" i="7"/>
  <c r="Z173" i="7"/>
  <c r="AA173" i="7"/>
  <c r="AB173" i="7"/>
  <c r="AC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S174" i="7"/>
  <c r="T174" i="7"/>
  <c r="U174" i="7"/>
  <c r="V174" i="7"/>
  <c r="W174" i="7"/>
  <c r="AE177" i="1"/>
  <c r="X174" i="7"/>
  <c r="Y174" i="7"/>
  <c r="Z174" i="7"/>
  <c r="AA174" i="7"/>
  <c r="AB174" i="7"/>
  <c r="AC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S175" i="7"/>
  <c r="T175" i="7"/>
  <c r="U175" i="7"/>
  <c r="V175" i="7"/>
  <c r="W175" i="7"/>
  <c r="AE178" i="1"/>
  <c r="X175" i="7"/>
  <c r="Y175" i="7"/>
  <c r="Z175" i="7"/>
  <c r="AA175" i="7"/>
  <c r="AB175" i="7"/>
  <c r="AC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S176" i="7"/>
  <c r="T176" i="7"/>
  <c r="U176" i="7"/>
  <c r="V176" i="7"/>
  <c r="W176" i="7"/>
  <c r="AE179" i="1"/>
  <c r="X176" i="7"/>
  <c r="Y176" i="7"/>
  <c r="Z176" i="7"/>
  <c r="AA176" i="7"/>
  <c r="AB176" i="7"/>
  <c r="AC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S177" i="7"/>
  <c r="T177" i="7"/>
  <c r="U177" i="7"/>
  <c r="V177" i="7"/>
  <c r="W177" i="7"/>
  <c r="AE180" i="1"/>
  <c r="X177" i="7"/>
  <c r="Y177" i="7"/>
  <c r="Z177" i="7"/>
  <c r="AA177" i="7"/>
  <c r="AB177" i="7"/>
  <c r="AC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S178" i="7"/>
  <c r="T178" i="7"/>
  <c r="U178" i="7"/>
  <c r="V178" i="7"/>
  <c r="W178" i="7"/>
  <c r="AE181" i="1"/>
  <c r="X178" i="7"/>
  <c r="Y178" i="7"/>
  <c r="Z178" i="7"/>
  <c r="AA178" i="7"/>
  <c r="AB178" i="7"/>
  <c r="AC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S179" i="7"/>
  <c r="T179" i="7"/>
  <c r="U179" i="7"/>
  <c r="V179" i="7"/>
  <c r="W179" i="7"/>
  <c r="AE182" i="1"/>
  <c r="X179" i="7"/>
  <c r="Y179" i="7"/>
  <c r="Z179" i="7"/>
  <c r="AA179" i="7"/>
  <c r="AB179" i="7"/>
  <c r="AC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S180" i="7"/>
  <c r="T180" i="7"/>
  <c r="U180" i="7"/>
  <c r="V180" i="7"/>
  <c r="W180" i="7"/>
  <c r="AE183" i="1"/>
  <c r="X180" i="7"/>
  <c r="Y180" i="7"/>
  <c r="Z180" i="7"/>
  <c r="AA180" i="7"/>
  <c r="AB180" i="7"/>
  <c r="AC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S181" i="7"/>
  <c r="T181" i="7"/>
  <c r="U181" i="7"/>
  <c r="V181" i="7"/>
  <c r="W181" i="7"/>
  <c r="AE184" i="1"/>
  <c r="X181" i="7"/>
  <c r="Y181" i="7"/>
  <c r="Z181" i="7"/>
  <c r="AA181" i="7"/>
  <c r="AB181" i="7"/>
  <c r="AC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S182" i="7"/>
  <c r="T182" i="7"/>
  <c r="U182" i="7"/>
  <c r="V182" i="7"/>
  <c r="W182" i="7"/>
  <c r="AE185" i="1"/>
  <c r="X182" i="7"/>
  <c r="Y182" i="7"/>
  <c r="Z182" i="7"/>
  <c r="AA182" i="7"/>
  <c r="AB182" i="7"/>
  <c r="AC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S183" i="7"/>
  <c r="T183" i="7"/>
  <c r="U183" i="7"/>
  <c r="V183" i="7"/>
  <c r="W183" i="7"/>
  <c r="AE186" i="1"/>
  <c r="X183" i="7"/>
  <c r="Y183" i="7"/>
  <c r="Z183" i="7"/>
  <c r="AA183" i="7"/>
  <c r="AB183" i="7"/>
  <c r="AC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S184" i="7"/>
  <c r="T184" i="7"/>
  <c r="U184" i="7"/>
  <c r="V184" i="7"/>
  <c r="W184" i="7"/>
  <c r="AE187" i="1"/>
  <c r="X184" i="7"/>
  <c r="Y184" i="7"/>
  <c r="Z184" i="7"/>
  <c r="AA184" i="7"/>
  <c r="AB184" i="7"/>
  <c r="AC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S185" i="7"/>
  <c r="T185" i="7"/>
  <c r="U185" i="7"/>
  <c r="V185" i="7"/>
  <c r="W185" i="7"/>
  <c r="AE188" i="1"/>
  <c r="X185" i="7"/>
  <c r="Y185" i="7"/>
  <c r="Z185" i="7"/>
  <c r="AA185" i="7"/>
  <c r="AB185" i="7"/>
  <c r="AC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S186" i="7"/>
  <c r="T186" i="7"/>
  <c r="U186" i="7"/>
  <c r="V186" i="7"/>
  <c r="W186" i="7"/>
  <c r="AE189" i="1"/>
  <c r="X186" i="7"/>
  <c r="Y186" i="7"/>
  <c r="Z186" i="7"/>
  <c r="AA186" i="7"/>
  <c r="AB186" i="7"/>
  <c r="AC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S187" i="7"/>
  <c r="T187" i="7"/>
  <c r="U187" i="7"/>
  <c r="V187" i="7"/>
  <c r="W187" i="7"/>
  <c r="AE190" i="1"/>
  <c r="X187" i="7"/>
  <c r="Y187" i="7"/>
  <c r="Z187" i="7"/>
  <c r="AA187" i="7"/>
  <c r="AB187" i="7"/>
  <c r="AC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S188" i="7"/>
  <c r="T188" i="7"/>
  <c r="U188" i="7"/>
  <c r="V188" i="7"/>
  <c r="W188" i="7"/>
  <c r="AE191" i="1"/>
  <c r="X188" i="7"/>
  <c r="Y188" i="7"/>
  <c r="Z188" i="7"/>
  <c r="AA188" i="7"/>
  <c r="AB188" i="7"/>
  <c r="AC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S189" i="7"/>
  <c r="T189" i="7"/>
  <c r="U189" i="7"/>
  <c r="V189" i="7"/>
  <c r="W189" i="7"/>
  <c r="AE192" i="1"/>
  <c r="X189" i="7"/>
  <c r="Y189" i="7"/>
  <c r="Z189" i="7"/>
  <c r="AA189" i="7"/>
  <c r="AB189" i="7"/>
  <c r="AC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S190" i="7"/>
  <c r="T190" i="7"/>
  <c r="U190" i="7"/>
  <c r="V190" i="7"/>
  <c r="W190" i="7"/>
  <c r="AE193" i="1"/>
  <c r="X190" i="7"/>
  <c r="Y190" i="7"/>
  <c r="Z190" i="7"/>
  <c r="AA190" i="7"/>
  <c r="AB190" i="7"/>
  <c r="AC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S191" i="7"/>
  <c r="T191" i="7"/>
  <c r="U191" i="7"/>
  <c r="V191" i="7"/>
  <c r="W191" i="7"/>
  <c r="AE194" i="1"/>
  <c r="X191" i="7"/>
  <c r="Y191" i="7"/>
  <c r="Z191" i="7"/>
  <c r="AA191" i="7"/>
  <c r="AB191" i="7"/>
  <c r="AC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S192" i="7"/>
  <c r="T192" i="7"/>
  <c r="U192" i="7"/>
  <c r="V192" i="7"/>
  <c r="W192" i="7"/>
  <c r="AE195" i="1"/>
  <c r="X192" i="7"/>
  <c r="Y192" i="7"/>
  <c r="Z192" i="7"/>
  <c r="AA192" i="7"/>
  <c r="AB192" i="7"/>
  <c r="AC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S193" i="7"/>
  <c r="T193" i="7"/>
  <c r="U193" i="7"/>
  <c r="V193" i="7"/>
  <c r="W193" i="7"/>
  <c r="AE196" i="1"/>
  <c r="X193" i="7"/>
  <c r="Y193" i="7"/>
  <c r="Z193" i="7"/>
  <c r="AA193" i="7"/>
  <c r="AB193" i="7"/>
  <c r="AC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S194" i="7"/>
  <c r="T194" i="7"/>
  <c r="U194" i="7"/>
  <c r="V194" i="7"/>
  <c r="W194" i="7"/>
  <c r="AE197" i="1"/>
  <c r="X194" i="7"/>
  <c r="Y194" i="7"/>
  <c r="Z194" i="7"/>
  <c r="AA194" i="7"/>
  <c r="AB194" i="7"/>
  <c r="AC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S195" i="7"/>
  <c r="T195" i="7"/>
  <c r="U195" i="7"/>
  <c r="V195" i="7"/>
  <c r="W195" i="7"/>
  <c r="AE198" i="1"/>
  <c r="X195" i="7"/>
  <c r="Y195" i="7"/>
  <c r="Z195" i="7"/>
  <c r="AA195" i="7"/>
  <c r="AB195" i="7"/>
  <c r="AC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S196" i="7"/>
  <c r="T196" i="7"/>
  <c r="U196" i="7"/>
  <c r="V196" i="7"/>
  <c r="W196" i="7"/>
  <c r="AE199" i="1"/>
  <c r="X196" i="7"/>
  <c r="Y196" i="7"/>
  <c r="Z196" i="7"/>
  <c r="AA196" i="7"/>
  <c r="AB196" i="7"/>
  <c r="AC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S197" i="7"/>
  <c r="T197" i="7"/>
  <c r="U197" i="7"/>
  <c r="V197" i="7"/>
  <c r="W197" i="7"/>
  <c r="AE200" i="1"/>
  <c r="X197" i="7"/>
  <c r="Y197" i="7"/>
  <c r="Z197" i="7"/>
  <c r="AA197" i="7"/>
  <c r="AB197" i="7"/>
  <c r="AC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S198" i="7"/>
  <c r="T198" i="7"/>
  <c r="U198" i="7"/>
  <c r="V198" i="7"/>
  <c r="W198" i="7"/>
  <c r="AE201" i="1"/>
  <c r="X198" i="7"/>
  <c r="Y198" i="7"/>
  <c r="Z198" i="7"/>
  <c r="AA198" i="7"/>
  <c r="AB198" i="7"/>
  <c r="AC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S199" i="7"/>
  <c r="T199" i="7"/>
  <c r="U199" i="7"/>
  <c r="V199" i="7"/>
  <c r="W199" i="7"/>
  <c r="AE202" i="1"/>
  <c r="X199" i="7"/>
  <c r="Y199" i="7"/>
  <c r="Z199" i="7"/>
  <c r="AA199" i="7"/>
  <c r="AB199" i="7"/>
  <c r="AC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S200" i="7"/>
  <c r="T200" i="7"/>
  <c r="U200" i="7"/>
  <c r="V200" i="7"/>
  <c r="W200" i="7"/>
  <c r="AE203" i="1"/>
  <c r="X200" i="7"/>
  <c r="Y200" i="7"/>
  <c r="Z200" i="7"/>
  <c r="AA200" i="7"/>
  <c r="AB200" i="7"/>
  <c r="AC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S201" i="7"/>
  <c r="T201" i="7"/>
  <c r="U201" i="7"/>
  <c r="V201" i="7"/>
  <c r="W201" i="7"/>
  <c r="AE204" i="1"/>
  <c r="X201" i="7"/>
  <c r="Y201" i="7"/>
  <c r="Z201" i="7"/>
  <c r="AA201" i="7"/>
  <c r="AB201" i="7"/>
  <c r="AC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S202" i="7"/>
  <c r="T202" i="7"/>
  <c r="U202" i="7"/>
  <c r="V202" i="7"/>
  <c r="W202" i="7"/>
  <c r="AE205" i="1"/>
  <c r="X202" i="7"/>
  <c r="Y202" i="7"/>
  <c r="Z202" i="7"/>
  <c r="AA202" i="7"/>
  <c r="AB202" i="7"/>
  <c r="AC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S203" i="7"/>
  <c r="T203" i="7"/>
  <c r="U203" i="7"/>
  <c r="V203" i="7"/>
  <c r="W203" i="7"/>
  <c r="AE206" i="1"/>
  <c r="X203" i="7"/>
  <c r="Y203" i="7"/>
  <c r="Z203" i="7"/>
  <c r="AA203" i="7"/>
  <c r="AB203" i="7"/>
  <c r="AC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S204" i="7"/>
  <c r="T204" i="7"/>
  <c r="U204" i="7"/>
  <c r="V204" i="7"/>
  <c r="W204" i="7"/>
  <c r="AE207" i="1"/>
  <c r="X204" i="7"/>
  <c r="Y204" i="7"/>
  <c r="Z204" i="7"/>
  <c r="AA204" i="7"/>
  <c r="AB204" i="7"/>
  <c r="AC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S205" i="7"/>
  <c r="T205" i="7"/>
  <c r="U205" i="7"/>
  <c r="V205" i="7"/>
  <c r="W205" i="7"/>
  <c r="AE208" i="1"/>
  <c r="X205" i="7"/>
  <c r="Y205" i="7"/>
  <c r="Z205" i="7"/>
  <c r="AA205" i="7"/>
  <c r="AB205" i="7"/>
  <c r="AC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S206" i="7"/>
  <c r="T206" i="7"/>
  <c r="U206" i="7"/>
  <c r="V206" i="7"/>
  <c r="W206" i="7"/>
  <c r="AE209" i="1"/>
  <c r="X206" i="7"/>
  <c r="Y206" i="7"/>
  <c r="Z206" i="7"/>
  <c r="AA206" i="7"/>
  <c r="AB206" i="7"/>
  <c r="AC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S207" i="7"/>
  <c r="T207" i="7"/>
  <c r="U207" i="7"/>
  <c r="V207" i="7"/>
  <c r="W207" i="7"/>
  <c r="AE210" i="1"/>
  <c r="X207" i="7"/>
  <c r="Y207" i="7"/>
  <c r="Z207" i="7"/>
  <c r="AA207" i="7"/>
  <c r="AB207" i="7"/>
  <c r="AC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S208" i="7"/>
  <c r="T208" i="7"/>
  <c r="U208" i="7"/>
  <c r="V208" i="7"/>
  <c r="W208" i="7"/>
  <c r="AE211" i="1"/>
  <c r="X208" i="7"/>
  <c r="Y208" i="7"/>
  <c r="Z208" i="7"/>
  <c r="AA208" i="7"/>
  <c r="AB208" i="7"/>
  <c r="AC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S209" i="7"/>
  <c r="T209" i="7"/>
  <c r="U209" i="7"/>
  <c r="V209" i="7"/>
  <c r="W209" i="7"/>
  <c r="AE212" i="1"/>
  <c r="X209" i="7"/>
  <c r="Y209" i="7"/>
  <c r="Z209" i="7"/>
  <c r="AA209" i="7"/>
  <c r="AB209" i="7"/>
  <c r="AC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S210" i="7"/>
  <c r="T210" i="7"/>
  <c r="U210" i="7"/>
  <c r="V210" i="7"/>
  <c r="W210" i="7"/>
  <c r="AE213" i="1"/>
  <c r="X210" i="7"/>
  <c r="Y210" i="7"/>
  <c r="Z210" i="7"/>
  <c r="AA210" i="7"/>
  <c r="AB210" i="7"/>
  <c r="AC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S211" i="7"/>
  <c r="T211" i="7"/>
  <c r="U211" i="7"/>
  <c r="V211" i="7"/>
  <c r="W211" i="7"/>
  <c r="AE214" i="1"/>
  <c r="X211" i="7"/>
  <c r="Y211" i="7"/>
  <c r="Z211" i="7"/>
  <c r="AA211" i="7"/>
  <c r="AB211" i="7"/>
  <c r="AC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S212" i="7"/>
  <c r="T212" i="7"/>
  <c r="U212" i="7"/>
  <c r="V212" i="7"/>
  <c r="W212" i="7"/>
  <c r="AE215" i="1"/>
  <c r="X212" i="7"/>
  <c r="Y212" i="7"/>
  <c r="Z212" i="7"/>
  <c r="AA212" i="7"/>
  <c r="AB212" i="7"/>
  <c r="AC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S213" i="7"/>
  <c r="T213" i="7"/>
  <c r="U213" i="7"/>
  <c r="V213" i="7"/>
  <c r="W213" i="7"/>
  <c r="AE216" i="1"/>
  <c r="X213" i="7"/>
  <c r="Y213" i="7"/>
  <c r="Z213" i="7"/>
  <c r="AA213" i="7"/>
  <c r="AB213" i="7"/>
  <c r="AC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S214" i="7"/>
  <c r="T214" i="7"/>
  <c r="U214" i="7"/>
  <c r="V214" i="7"/>
  <c r="W214" i="7"/>
  <c r="AE217" i="1"/>
  <c r="X214" i="7"/>
  <c r="Y214" i="7"/>
  <c r="Z214" i="7"/>
  <c r="AA214" i="7"/>
  <c r="AB214" i="7"/>
  <c r="AC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S215" i="7"/>
  <c r="T215" i="7"/>
  <c r="U215" i="7"/>
  <c r="V215" i="7"/>
  <c r="W215" i="7"/>
  <c r="AE218" i="1"/>
  <c r="X215" i="7"/>
  <c r="Y215" i="7"/>
  <c r="Z215" i="7"/>
  <c r="AA215" i="7"/>
  <c r="AB215" i="7"/>
  <c r="AC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S216" i="7"/>
  <c r="T216" i="7"/>
  <c r="U216" i="7"/>
  <c r="V216" i="7"/>
  <c r="W216" i="7"/>
  <c r="AE219" i="1"/>
  <c r="X216" i="7"/>
  <c r="Y216" i="7"/>
  <c r="Z216" i="7"/>
  <c r="AA216" i="7"/>
  <c r="AB216" i="7"/>
  <c r="AC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S217" i="7"/>
  <c r="T217" i="7"/>
  <c r="U217" i="7"/>
  <c r="V217" i="7"/>
  <c r="W217" i="7"/>
  <c r="AE220" i="1"/>
  <c r="X217" i="7"/>
  <c r="Y217" i="7"/>
  <c r="Z217" i="7"/>
  <c r="AA217" i="7"/>
  <c r="AB217" i="7"/>
  <c r="AC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S218" i="7"/>
  <c r="T218" i="7"/>
  <c r="U218" i="7"/>
  <c r="V218" i="7"/>
  <c r="W218" i="7"/>
  <c r="AE221" i="1"/>
  <c r="X218" i="7"/>
  <c r="Y218" i="7"/>
  <c r="Z218" i="7"/>
  <c r="AA218" i="7"/>
  <c r="AB218" i="7"/>
  <c r="AC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S219" i="7"/>
  <c r="T219" i="7"/>
  <c r="U219" i="7"/>
  <c r="V219" i="7"/>
  <c r="W219" i="7"/>
  <c r="AE222" i="1"/>
  <c r="X219" i="7"/>
  <c r="Y219" i="7"/>
  <c r="Z219" i="7"/>
  <c r="AA219" i="7"/>
  <c r="AB219" i="7"/>
  <c r="AC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S220" i="7"/>
  <c r="T220" i="7"/>
  <c r="U220" i="7"/>
  <c r="V220" i="7"/>
  <c r="W220" i="7"/>
  <c r="AE223" i="1"/>
  <c r="X220" i="7"/>
  <c r="Y220" i="7"/>
  <c r="Z220" i="7"/>
  <c r="AA220" i="7"/>
  <c r="AB220" i="7"/>
  <c r="AC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S221" i="7"/>
  <c r="T221" i="7"/>
  <c r="U221" i="7"/>
  <c r="V221" i="7"/>
  <c r="W221" i="7"/>
  <c r="AE224" i="1"/>
  <c r="X221" i="7"/>
  <c r="Y221" i="7"/>
  <c r="Z221" i="7"/>
  <c r="AA221" i="7"/>
  <c r="AB221" i="7"/>
  <c r="AC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S222" i="7"/>
  <c r="T222" i="7"/>
  <c r="U222" i="7"/>
  <c r="V222" i="7"/>
  <c r="W222" i="7"/>
  <c r="AE225" i="1"/>
  <c r="X222" i="7"/>
  <c r="Y222" i="7"/>
  <c r="Z222" i="7"/>
  <c r="AA222" i="7"/>
  <c r="AB222" i="7"/>
  <c r="AC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S223" i="7"/>
  <c r="T223" i="7"/>
  <c r="U223" i="7"/>
  <c r="V223" i="7"/>
  <c r="W223" i="7"/>
  <c r="AE226" i="1"/>
  <c r="X223" i="7"/>
  <c r="Y223" i="7"/>
  <c r="Z223" i="7"/>
  <c r="AA223" i="7"/>
  <c r="AB223" i="7"/>
  <c r="AC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S224" i="7"/>
  <c r="T224" i="7"/>
  <c r="U224" i="7"/>
  <c r="V224" i="7"/>
  <c r="W224" i="7"/>
  <c r="AE227" i="1"/>
  <c r="X224" i="7"/>
  <c r="Y224" i="7"/>
  <c r="Z224" i="7"/>
  <c r="AA224" i="7"/>
  <c r="AB224" i="7"/>
  <c r="AC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S225" i="7"/>
  <c r="T225" i="7"/>
  <c r="U225" i="7"/>
  <c r="V225" i="7"/>
  <c r="W225" i="7"/>
  <c r="AE228" i="1"/>
  <c r="X225" i="7"/>
  <c r="Y225" i="7"/>
  <c r="Z225" i="7"/>
  <c r="AA225" i="7"/>
  <c r="AB225" i="7"/>
  <c r="AC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S226" i="7"/>
  <c r="T226" i="7"/>
  <c r="U226" i="7"/>
  <c r="V226" i="7"/>
  <c r="W226" i="7"/>
  <c r="AE229" i="1"/>
  <c r="X226" i="7"/>
  <c r="Y226" i="7"/>
  <c r="Z226" i="7"/>
  <c r="AA226" i="7"/>
  <c r="AB226" i="7"/>
  <c r="AC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S227" i="7"/>
  <c r="T227" i="7"/>
  <c r="U227" i="7"/>
  <c r="V227" i="7"/>
  <c r="W227" i="7"/>
  <c r="AE230" i="1"/>
  <c r="X227" i="7"/>
  <c r="Y227" i="7"/>
  <c r="Z227" i="7"/>
  <c r="AA227" i="7"/>
  <c r="AB227" i="7"/>
  <c r="AC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S228" i="7"/>
  <c r="T228" i="7"/>
  <c r="U228" i="7"/>
  <c r="V228" i="7"/>
  <c r="W228" i="7"/>
  <c r="AE231" i="1"/>
  <c r="X228" i="7"/>
  <c r="Y228" i="7"/>
  <c r="Z228" i="7"/>
  <c r="AA228" i="7"/>
  <c r="AB228" i="7"/>
  <c r="AC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S229" i="7"/>
  <c r="T229" i="7"/>
  <c r="U229" i="7"/>
  <c r="V229" i="7"/>
  <c r="W229" i="7"/>
  <c r="AE232" i="1"/>
  <c r="X229" i="7"/>
  <c r="Y229" i="7"/>
  <c r="Z229" i="7"/>
  <c r="AA229" i="7"/>
  <c r="AB229" i="7"/>
  <c r="AC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S230" i="7"/>
  <c r="T230" i="7"/>
  <c r="U230" i="7"/>
  <c r="V230" i="7"/>
  <c r="W230" i="7"/>
  <c r="AE233" i="1"/>
  <c r="X230" i="7"/>
  <c r="Y230" i="7"/>
  <c r="Z230" i="7"/>
  <c r="AA230" i="7"/>
  <c r="AB230" i="7"/>
  <c r="AC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S231" i="7"/>
  <c r="T231" i="7"/>
  <c r="U231" i="7"/>
  <c r="V231" i="7"/>
  <c r="W231" i="7"/>
  <c r="AE234" i="1"/>
  <c r="X231" i="7"/>
  <c r="Y231" i="7"/>
  <c r="Z231" i="7"/>
  <c r="AA231" i="7"/>
  <c r="AB231" i="7"/>
  <c r="AC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S232" i="7"/>
  <c r="T232" i="7"/>
  <c r="U232" i="7"/>
  <c r="V232" i="7"/>
  <c r="W232" i="7"/>
  <c r="AE235" i="1"/>
  <c r="X232" i="7"/>
  <c r="Y232" i="7"/>
  <c r="Z232" i="7"/>
  <c r="AA232" i="7"/>
  <c r="AB232" i="7"/>
  <c r="AC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S233" i="7"/>
  <c r="T233" i="7"/>
  <c r="U233" i="7"/>
  <c r="V233" i="7"/>
  <c r="W233" i="7"/>
  <c r="AE236" i="1"/>
  <c r="X233" i="7"/>
  <c r="Y233" i="7"/>
  <c r="Z233" i="7"/>
  <c r="AA233" i="7"/>
  <c r="AB233" i="7"/>
  <c r="AC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S234" i="7"/>
  <c r="T234" i="7"/>
  <c r="U234" i="7"/>
  <c r="V234" i="7"/>
  <c r="W234" i="7"/>
  <c r="AE237" i="1"/>
  <c r="X234" i="7"/>
  <c r="Y234" i="7"/>
  <c r="Z234" i="7"/>
  <c r="AA234" i="7"/>
  <c r="AB234" i="7"/>
  <c r="AC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S235" i="7"/>
  <c r="T235" i="7"/>
  <c r="U235" i="7"/>
  <c r="V235" i="7"/>
  <c r="W235" i="7"/>
  <c r="AE238" i="1"/>
  <c r="X235" i="7"/>
  <c r="Y235" i="7"/>
  <c r="Z235" i="7"/>
  <c r="AA235" i="7"/>
  <c r="AB235" i="7"/>
  <c r="AC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S236" i="7"/>
  <c r="T236" i="7"/>
  <c r="U236" i="7"/>
  <c r="V236" i="7"/>
  <c r="W236" i="7"/>
  <c r="AE239" i="1"/>
  <c r="X236" i="7"/>
  <c r="Y236" i="7"/>
  <c r="Z236" i="7"/>
  <c r="AA236" i="7"/>
  <c r="AB236" i="7"/>
  <c r="AC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S237" i="7"/>
  <c r="T237" i="7"/>
  <c r="U237" i="7"/>
  <c r="V237" i="7"/>
  <c r="W237" i="7"/>
  <c r="AE240" i="1"/>
  <c r="X237" i="7"/>
  <c r="Y237" i="7"/>
  <c r="Z237" i="7"/>
  <c r="AA237" i="7"/>
  <c r="AB237" i="7"/>
  <c r="AC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S238" i="7"/>
  <c r="T238" i="7"/>
  <c r="U238" i="7"/>
  <c r="V238" i="7"/>
  <c r="W238" i="7"/>
  <c r="AE241" i="1"/>
  <c r="X238" i="7"/>
  <c r="Y238" i="7"/>
  <c r="Z238" i="7"/>
  <c r="AA238" i="7"/>
  <c r="AB238" i="7"/>
  <c r="AC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S239" i="7"/>
  <c r="T239" i="7"/>
  <c r="U239" i="7"/>
  <c r="V239" i="7"/>
  <c r="W239" i="7"/>
  <c r="AE242" i="1"/>
  <c r="X239" i="7"/>
  <c r="Y239" i="7"/>
  <c r="Z239" i="7"/>
  <c r="AA239" i="7"/>
  <c r="AB239" i="7"/>
  <c r="AC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S240" i="7"/>
  <c r="T240" i="7"/>
  <c r="U240" i="7"/>
  <c r="V240" i="7"/>
  <c r="W240" i="7"/>
  <c r="AE243" i="1"/>
  <c r="X240" i="7"/>
  <c r="Y240" i="7"/>
  <c r="Z240" i="7"/>
  <c r="AA240" i="7"/>
  <c r="AB240" i="7"/>
  <c r="AC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S241" i="7"/>
  <c r="T241" i="7"/>
  <c r="U241" i="7"/>
  <c r="V241" i="7"/>
  <c r="W241" i="7"/>
  <c r="AE244" i="1"/>
  <c r="X241" i="7"/>
  <c r="Y241" i="7"/>
  <c r="Z241" i="7"/>
  <c r="AA241" i="7"/>
  <c r="AB241" i="7"/>
  <c r="AC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S242" i="7"/>
  <c r="T242" i="7"/>
  <c r="U242" i="7"/>
  <c r="V242" i="7"/>
  <c r="W242" i="7"/>
  <c r="AE245" i="1"/>
  <c r="X242" i="7"/>
  <c r="Y242" i="7"/>
  <c r="Z242" i="7"/>
  <c r="AA242" i="7"/>
  <c r="AB242" i="7"/>
  <c r="AC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S243" i="7"/>
  <c r="T243" i="7"/>
  <c r="U243" i="7"/>
  <c r="V243" i="7"/>
  <c r="W243" i="7"/>
  <c r="AE246" i="1"/>
  <c r="X243" i="7"/>
  <c r="Y243" i="7"/>
  <c r="Z243" i="7"/>
  <c r="AA243" i="7"/>
  <c r="AB243" i="7"/>
  <c r="AC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S244" i="7"/>
  <c r="T244" i="7"/>
  <c r="U244" i="7"/>
  <c r="V244" i="7"/>
  <c r="W244" i="7"/>
  <c r="AE247" i="1"/>
  <c r="X244" i="7"/>
  <c r="Y244" i="7"/>
  <c r="Z244" i="7"/>
  <c r="AA244" i="7"/>
  <c r="AB244" i="7"/>
  <c r="AC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S245" i="7"/>
  <c r="T245" i="7"/>
  <c r="U245" i="7"/>
  <c r="V245" i="7"/>
  <c r="W245" i="7"/>
  <c r="AE248" i="1"/>
  <c r="X245" i="7"/>
  <c r="Y245" i="7"/>
  <c r="Z245" i="7"/>
  <c r="AA245" i="7"/>
  <c r="AB245" i="7"/>
  <c r="AC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S246" i="7"/>
  <c r="T246" i="7"/>
  <c r="U246" i="7"/>
  <c r="V246" i="7"/>
  <c r="W246" i="7"/>
  <c r="AE249" i="1"/>
  <c r="X246" i="7"/>
  <c r="Y246" i="7"/>
  <c r="Z246" i="7"/>
  <c r="AA246" i="7"/>
  <c r="AB246" i="7"/>
  <c r="AC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S247" i="7"/>
  <c r="T247" i="7"/>
  <c r="U247" i="7"/>
  <c r="V247" i="7"/>
  <c r="W247" i="7"/>
  <c r="AE250" i="1"/>
  <c r="X247" i="7"/>
  <c r="Y247" i="7"/>
  <c r="Z247" i="7"/>
  <c r="AA247" i="7"/>
  <c r="AB247" i="7"/>
  <c r="AC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S248" i="7"/>
  <c r="T248" i="7"/>
  <c r="U248" i="7"/>
  <c r="V248" i="7"/>
  <c r="W248" i="7"/>
  <c r="AE251" i="1"/>
  <c r="X248" i="7"/>
  <c r="Y248" i="7"/>
  <c r="Z248" i="7"/>
  <c r="AA248" i="7"/>
  <c r="AB248" i="7"/>
  <c r="AC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S249" i="7"/>
  <c r="T249" i="7"/>
  <c r="U249" i="7"/>
  <c r="V249" i="7"/>
  <c r="W249" i="7"/>
  <c r="AE252" i="1"/>
  <c r="X249" i="7"/>
  <c r="Y249" i="7"/>
  <c r="Z249" i="7"/>
  <c r="AA249" i="7"/>
  <c r="AB249" i="7"/>
  <c r="AC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S250" i="7"/>
  <c r="T250" i="7"/>
  <c r="U250" i="7"/>
  <c r="V250" i="7"/>
  <c r="W250" i="7"/>
  <c r="AE253" i="1"/>
  <c r="X250" i="7"/>
  <c r="Y250" i="7"/>
  <c r="Z250" i="7"/>
  <c r="AA250" i="7"/>
  <c r="AB250" i="7"/>
  <c r="AC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S251" i="7"/>
  <c r="T251" i="7"/>
  <c r="U251" i="7"/>
  <c r="V251" i="7"/>
  <c r="W251" i="7"/>
  <c r="AE254" i="1"/>
  <c r="X251" i="7"/>
  <c r="Y251" i="7"/>
  <c r="Z251" i="7"/>
  <c r="AA251" i="7"/>
  <c r="AB251" i="7"/>
  <c r="AC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S252" i="7"/>
  <c r="T252" i="7"/>
  <c r="U252" i="7"/>
  <c r="V252" i="7"/>
  <c r="W252" i="7"/>
  <c r="AE255" i="1"/>
  <c r="X252" i="7"/>
  <c r="Y252" i="7"/>
  <c r="Z252" i="7"/>
  <c r="AA252" i="7"/>
  <c r="AB252" i="7"/>
  <c r="AC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S253" i="7"/>
  <c r="T253" i="7"/>
  <c r="U253" i="7"/>
  <c r="V253" i="7"/>
  <c r="W253" i="7"/>
  <c r="AE256" i="1"/>
  <c r="X253" i="7"/>
  <c r="Y253" i="7"/>
  <c r="Z253" i="7"/>
  <c r="AA253" i="7"/>
  <c r="AB253" i="7"/>
  <c r="AC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S254" i="7"/>
  <c r="T254" i="7"/>
  <c r="U254" i="7"/>
  <c r="V254" i="7"/>
  <c r="W254" i="7"/>
  <c r="AE257" i="1"/>
  <c r="X254" i="7"/>
  <c r="Y254" i="7"/>
  <c r="Z254" i="7"/>
  <c r="AA254" i="7"/>
  <c r="AB254" i="7"/>
  <c r="AC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S255" i="7"/>
  <c r="T255" i="7"/>
  <c r="U255" i="7"/>
  <c r="V255" i="7"/>
  <c r="W255" i="7"/>
  <c r="AE258" i="1"/>
  <c r="X255" i="7"/>
  <c r="Y255" i="7"/>
  <c r="Z255" i="7"/>
  <c r="AA255" i="7"/>
  <c r="AB255" i="7"/>
  <c r="AC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S256" i="7"/>
  <c r="T256" i="7"/>
  <c r="U256" i="7"/>
  <c r="V256" i="7"/>
  <c r="W256" i="7"/>
  <c r="AE259" i="1"/>
  <c r="X256" i="7"/>
  <c r="Y256" i="7"/>
  <c r="Z256" i="7"/>
  <c r="AA256" i="7"/>
  <c r="AB256" i="7"/>
  <c r="AC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S257" i="7"/>
  <c r="T257" i="7"/>
  <c r="U257" i="7"/>
  <c r="V257" i="7"/>
  <c r="W257" i="7"/>
  <c r="AE260" i="1"/>
  <c r="X257" i="7"/>
  <c r="Y257" i="7"/>
  <c r="Z257" i="7"/>
  <c r="AA257" i="7"/>
  <c r="AB257" i="7"/>
  <c r="AC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S258" i="7"/>
  <c r="T258" i="7"/>
  <c r="U258" i="7"/>
  <c r="V258" i="7"/>
  <c r="W258" i="7"/>
  <c r="AE261" i="1"/>
  <c r="X258" i="7"/>
  <c r="Y258" i="7"/>
  <c r="Z258" i="7"/>
  <c r="AA258" i="7"/>
  <c r="AB258" i="7"/>
  <c r="AC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S259" i="7"/>
  <c r="T259" i="7"/>
  <c r="U259" i="7"/>
  <c r="V259" i="7"/>
  <c r="W259" i="7"/>
  <c r="AE262" i="1"/>
  <c r="X259" i="7"/>
  <c r="Y259" i="7"/>
  <c r="Z259" i="7"/>
  <c r="AA259" i="7"/>
  <c r="AB259" i="7"/>
  <c r="AC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S260" i="7"/>
  <c r="T260" i="7"/>
  <c r="U260" i="7"/>
  <c r="V260" i="7"/>
  <c r="W260" i="7"/>
  <c r="AE263" i="1"/>
  <c r="X260" i="7"/>
  <c r="Y260" i="7"/>
  <c r="Z260" i="7"/>
  <c r="AA260" i="7"/>
  <c r="AB260" i="7"/>
  <c r="AC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S261" i="7"/>
  <c r="T261" i="7"/>
  <c r="U261" i="7"/>
  <c r="V261" i="7"/>
  <c r="W261" i="7"/>
  <c r="AE264" i="1"/>
  <c r="X261" i="7"/>
  <c r="Y261" i="7"/>
  <c r="Z261" i="7"/>
  <c r="AA261" i="7"/>
  <c r="AB261" i="7"/>
  <c r="AC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S262" i="7"/>
  <c r="T262" i="7"/>
  <c r="U262" i="7"/>
  <c r="V262" i="7"/>
  <c r="W262" i="7"/>
  <c r="AE265" i="1"/>
  <c r="X262" i="7"/>
  <c r="Y262" i="7"/>
  <c r="Z262" i="7"/>
  <c r="AA262" i="7"/>
  <c r="AB262" i="7"/>
  <c r="AC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S263" i="7"/>
  <c r="T263" i="7"/>
  <c r="U263" i="7"/>
  <c r="V263" i="7"/>
  <c r="W263" i="7"/>
  <c r="AE266" i="1"/>
  <c r="X263" i="7"/>
  <c r="Y263" i="7"/>
  <c r="Z263" i="7"/>
  <c r="AA263" i="7"/>
  <c r="AB263" i="7"/>
  <c r="AC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S264" i="7"/>
  <c r="T264" i="7"/>
  <c r="U264" i="7"/>
  <c r="V264" i="7"/>
  <c r="W264" i="7"/>
  <c r="AE267" i="1"/>
  <c r="X264" i="7"/>
  <c r="Y264" i="7"/>
  <c r="Z264" i="7"/>
  <c r="AA264" i="7"/>
  <c r="AB264" i="7"/>
  <c r="AC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S265" i="7"/>
  <c r="T265" i="7"/>
  <c r="U265" i="7"/>
  <c r="V265" i="7"/>
  <c r="W265" i="7"/>
  <c r="AE268" i="1"/>
  <c r="X265" i="7"/>
  <c r="Y265" i="7"/>
  <c r="Z265" i="7"/>
  <c r="AA265" i="7"/>
  <c r="AB265" i="7"/>
  <c r="AC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S266" i="7"/>
  <c r="T266" i="7"/>
  <c r="U266" i="7"/>
  <c r="V266" i="7"/>
  <c r="W266" i="7"/>
  <c r="AE269" i="1"/>
  <c r="X266" i="7"/>
  <c r="Y266" i="7"/>
  <c r="Z266" i="7"/>
  <c r="AA266" i="7"/>
  <c r="AB266" i="7"/>
  <c r="AC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S267" i="7"/>
  <c r="T267" i="7"/>
  <c r="U267" i="7"/>
  <c r="V267" i="7"/>
  <c r="W267" i="7"/>
  <c r="AE270" i="1"/>
  <c r="X267" i="7"/>
  <c r="Y267" i="7"/>
  <c r="Z267" i="7"/>
  <c r="AA267" i="7"/>
  <c r="AB267" i="7"/>
  <c r="AC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S268" i="7"/>
  <c r="T268" i="7"/>
  <c r="U268" i="7"/>
  <c r="V268" i="7"/>
  <c r="W268" i="7"/>
  <c r="AE271" i="1"/>
  <c r="X268" i="7"/>
  <c r="Y268" i="7"/>
  <c r="Z268" i="7"/>
  <c r="AA268" i="7"/>
  <c r="AB268" i="7"/>
  <c r="AC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S269" i="7"/>
  <c r="T269" i="7"/>
  <c r="U269" i="7"/>
  <c r="V269" i="7"/>
  <c r="W269" i="7"/>
  <c r="AE272" i="1"/>
  <c r="X269" i="7"/>
  <c r="Y269" i="7"/>
  <c r="Z269" i="7"/>
  <c r="AA269" i="7"/>
  <c r="AB269" i="7"/>
  <c r="AC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S270" i="7"/>
  <c r="T270" i="7"/>
  <c r="U270" i="7"/>
  <c r="V270" i="7"/>
  <c r="W270" i="7"/>
  <c r="AE273" i="1"/>
  <c r="X270" i="7"/>
  <c r="Y270" i="7"/>
  <c r="Z270" i="7"/>
  <c r="AA270" i="7"/>
  <c r="AB270" i="7"/>
  <c r="AC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S271" i="7"/>
  <c r="T271" i="7"/>
  <c r="U271" i="7"/>
  <c r="V271" i="7"/>
  <c r="W271" i="7"/>
  <c r="AE274" i="1"/>
  <c r="X271" i="7"/>
  <c r="Y271" i="7"/>
  <c r="Z271" i="7"/>
  <c r="AA271" i="7"/>
  <c r="AB271" i="7"/>
  <c r="AC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S272" i="7"/>
  <c r="T272" i="7"/>
  <c r="U272" i="7"/>
  <c r="V272" i="7"/>
  <c r="W272" i="7"/>
  <c r="AE275" i="1"/>
  <c r="X272" i="7"/>
  <c r="Y272" i="7"/>
  <c r="Z272" i="7"/>
  <c r="AA272" i="7"/>
  <c r="AB272" i="7"/>
  <c r="AC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S273" i="7"/>
  <c r="T273" i="7"/>
  <c r="U273" i="7"/>
  <c r="V273" i="7"/>
  <c r="W273" i="7"/>
  <c r="AE276" i="1"/>
  <c r="X273" i="7"/>
  <c r="Y273" i="7"/>
  <c r="Z273" i="7"/>
  <c r="AA273" i="7"/>
  <c r="AB273" i="7"/>
  <c r="AC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S274" i="7"/>
  <c r="T274" i="7"/>
  <c r="U274" i="7"/>
  <c r="V274" i="7"/>
  <c r="W274" i="7"/>
  <c r="AE277" i="1"/>
  <c r="X274" i="7"/>
  <c r="Y274" i="7"/>
  <c r="Z274" i="7"/>
  <c r="AA274" i="7"/>
  <c r="AB274" i="7"/>
  <c r="AC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S275" i="7"/>
  <c r="T275" i="7"/>
  <c r="U275" i="7"/>
  <c r="V275" i="7"/>
  <c r="W275" i="7"/>
  <c r="AE278" i="1"/>
  <c r="X275" i="7"/>
  <c r="Y275" i="7"/>
  <c r="Z275" i="7"/>
  <c r="AA275" i="7"/>
  <c r="AB275" i="7"/>
  <c r="AC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S276" i="7"/>
  <c r="T276" i="7"/>
  <c r="U276" i="7"/>
  <c r="V276" i="7"/>
  <c r="W276" i="7"/>
  <c r="AE279" i="1"/>
  <c r="X276" i="7"/>
  <c r="Y276" i="7"/>
  <c r="Z276" i="7"/>
  <c r="AA276" i="7"/>
  <c r="AB276" i="7"/>
  <c r="AC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S277" i="7"/>
  <c r="T277" i="7"/>
  <c r="U277" i="7"/>
  <c r="V277" i="7"/>
  <c r="W277" i="7"/>
  <c r="AE280" i="1"/>
  <c r="X277" i="7"/>
  <c r="Y277" i="7"/>
  <c r="Z277" i="7"/>
  <c r="AA277" i="7"/>
  <c r="AB277" i="7"/>
  <c r="AC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S278" i="7"/>
  <c r="T278" i="7"/>
  <c r="U278" i="7"/>
  <c r="V278" i="7"/>
  <c r="W278" i="7"/>
  <c r="AE281" i="1"/>
  <c r="X278" i="7"/>
  <c r="Y278" i="7"/>
  <c r="Z278" i="7"/>
  <c r="AA278" i="7"/>
  <c r="AB278" i="7"/>
  <c r="AC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S279" i="7"/>
  <c r="T279" i="7"/>
  <c r="U279" i="7"/>
  <c r="V279" i="7"/>
  <c r="W279" i="7"/>
  <c r="AE282" i="1"/>
  <c r="X279" i="7"/>
  <c r="Y279" i="7"/>
  <c r="Z279" i="7"/>
  <c r="AA279" i="7"/>
  <c r="AB279" i="7"/>
  <c r="AC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S280" i="7"/>
  <c r="T280" i="7"/>
  <c r="U280" i="7"/>
  <c r="V280" i="7"/>
  <c r="W280" i="7"/>
  <c r="AE283" i="1"/>
  <c r="X280" i="7"/>
  <c r="Y280" i="7"/>
  <c r="Z280" i="7"/>
  <c r="AA280" i="7"/>
  <c r="AB280" i="7"/>
  <c r="AC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S281" i="7"/>
  <c r="T281" i="7"/>
  <c r="U281" i="7"/>
  <c r="V281" i="7"/>
  <c r="W281" i="7"/>
  <c r="AE284" i="1"/>
  <c r="X281" i="7"/>
  <c r="Y281" i="7"/>
  <c r="Z281" i="7"/>
  <c r="AA281" i="7"/>
  <c r="AB281" i="7"/>
  <c r="AC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S282" i="7"/>
  <c r="T282" i="7"/>
  <c r="U282" i="7"/>
  <c r="V282" i="7"/>
  <c r="W282" i="7"/>
  <c r="AE285" i="1"/>
  <c r="X282" i="7"/>
  <c r="Y282" i="7"/>
  <c r="Z282" i="7"/>
  <c r="AA282" i="7"/>
  <c r="AB282" i="7"/>
  <c r="AC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S283" i="7"/>
  <c r="T283" i="7"/>
  <c r="U283" i="7"/>
  <c r="V283" i="7"/>
  <c r="W283" i="7"/>
  <c r="AE286" i="1"/>
  <c r="X283" i="7"/>
  <c r="Y283" i="7"/>
  <c r="Z283" i="7"/>
  <c r="AA283" i="7"/>
  <c r="AB283" i="7"/>
  <c r="AC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S284" i="7"/>
  <c r="T284" i="7"/>
  <c r="U284" i="7"/>
  <c r="V284" i="7"/>
  <c r="W284" i="7"/>
  <c r="AE287" i="1"/>
  <c r="X284" i="7"/>
  <c r="Y284" i="7"/>
  <c r="Z284" i="7"/>
  <c r="AA284" i="7"/>
  <c r="AB284" i="7"/>
  <c r="AC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S285" i="7"/>
  <c r="T285" i="7"/>
  <c r="U285" i="7"/>
  <c r="V285" i="7"/>
  <c r="W285" i="7"/>
  <c r="AE288" i="1"/>
  <c r="X285" i="7"/>
  <c r="Y285" i="7"/>
  <c r="Z285" i="7"/>
  <c r="AA285" i="7"/>
  <c r="AB285" i="7"/>
  <c r="AC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S286" i="7"/>
  <c r="T286" i="7"/>
  <c r="U286" i="7"/>
  <c r="V286" i="7"/>
  <c r="W286" i="7"/>
  <c r="AE289" i="1"/>
  <c r="X286" i="7"/>
  <c r="Y286" i="7"/>
  <c r="Z286" i="7"/>
  <c r="AA286" i="7"/>
  <c r="AB286" i="7"/>
  <c r="AC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S287" i="7"/>
  <c r="T287" i="7"/>
  <c r="U287" i="7"/>
  <c r="V287" i="7"/>
  <c r="W287" i="7"/>
  <c r="AE290" i="1"/>
  <c r="X287" i="7"/>
  <c r="Y287" i="7"/>
  <c r="Z287" i="7"/>
  <c r="AA287" i="7"/>
  <c r="AB287" i="7"/>
  <c r="AC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S288" i="7"/>
  <c r="T288" i="7"/>
  <c r="U288" i="7"/>
  <c r="V288" i="7"/>
  <c r="W288" i="7"/>
  <c r="AE291" i="1"/>
  <c r="X288" i="7"/>
  <c r="Y288" i="7"/>
  <c r="Z288" i="7"/>
  <c r="AA288" i="7"/>
  <c r="AB288" i="7"/>
  <c r="AC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S289" i="7"/>
  <c r="T289" i="7"/>
  <c r="U289" i="7"/>
  <c r="V289" i="7"/>
  <c r="W289" i="7"/>
  <c r="AE292" i="1"/>
  <c r="X289" i="7"/>
  <c r="Y289" i="7"/>
  <c r="Z289" i="7"/>
  <c r="AA289" i="7"/>
  <c r="AB289" i="7"/>
  <c r="AC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S290" i="7"/>
  <c r="T290" i="7"/>
  <c r="U290" i="7"/>
  <c r="V290" i="7"/>
  <c r="W290" i="7"/>
  <c r="AE293" i="1"/>
  <c r="X290" i="7"/>
  <c r="Y290" i="7"/>
  <c r="Z290" i="7"/>
  <c r="AA290" i="7"/>
  <c r="AB290" i="7"/>
  <c r="AC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S291" i="7"/>
  <c r="T291" i="7"/>
  <c r="U291" i="7"/>
  <c r="V291" i="7"/>
  <c r="W291" i="7"/>
  <c r="AE294" i="1"/>
  <c r="X291" i="7"/>
  <c r="Y291" i="7"/>
  <c r="Z291" i="7"/>
  <c r="AA291" i="7"/>
  <c r="AB291" i="7"/>
  <c r="AC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S292" i="7"/>
  <c r="T292" i="7"/>
  <c r="U292" i="7"/>
  <c r="V292" i="7"/>
  <c r="W292" i="7"/>
  <c r="AE295" i="1"/>
  <c r="X292" i="7"/>
  <c r="Y292" i="7"/>
  <c r="Z292" i="7"/>
  <c r="AA292" i="7"/>
  <c r="AB292" i="7"/>
  <c r="AC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S293" i="7"/>
  <c r="T293" i="7"/>
  <c r="U293" i="7"/>
  <c r="V293" i="7"/>
  <c r="W293" i="7"/>
  <c r="AE296" i="1"/>
  <c r="X293" i="7"/>
  <c r="Y293" i="7"/>
  <c r="Z293" i="7"/>
  <c r="AA293" i="7"/>
  <c r="AB293" i="7"/>
  <c r="AC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S294" i="7"/>
  <c r="T294" i="7"/>
  <c r="U294" i="7"/>
  <c r="V294" i="7"/>
  <c r="W294" i="7"/>
  <c r="AE297" i="1"/>
  <c r="X294" i="7"/>
  <c r="Y294" i="7"/>
  <c r="Z294" i="7"/>
  <c r="AA294" i="7"/>
  <c r="AB294" i="7"/>
  <c r="AC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S295" i="7"/>
  <c r="T295" i="7"/>
  <c r="U295" i="7"/>
  <c r="V295" i="7"/>
  <c r="W295" i="7"/>
  <c r="AE298" i="1"/>
  <c r="X295" i="7"/>
  <c r="Y295" i="7"/>
  <c r="Z295" i="7"/>
  <c r="AA295" i="7"/>
  <c r="AB295" i="7"/>
  <c r="AC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S296" i="7"/>
  <c r="T296" i="7"/>
  <c r="U296" i="7"/>
  <c r="V296" i="7"/>
  <c r="W296" i="7"/>
  <c r="AE299" i="1"/>
  <c r="X296" i="7"/>
  <c r="Y296" i="7"/>
  <c r="Z296" i="7"/>
  <c r="AA296" i="7"/>
  <c r="AB296" i="7"/>
  <c r="AC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S297" i="7"/>
  <c r="T297" i="7"/>
  <c r="U297" i="7"/>
  <c r="V297" i="7"/>
  <c r="W297" i="7"/>
  <c r="AE300" i="1"/>
  <c r="X297" i="7"/>
  <c r="Y297" i="7"/>
  <c r="Z297" i="7"/>
  <c r="AA297" i="7"/>
  <c r="AB297" i="7"/>
  <c r="AC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S298" i="7"/>
  <c r="T298" i="7"/>
  <c r="U298" i="7"/>
  <c r="V298" i="7"/>
  <c r="W298" i="7"/>
  <c r="AE301" i="1"/>
  <c r="X298" i="7"/>
  <c r="Y298" i="7"/>
  <c r="Z298" i="7"/>
  <c r="AA298" i="7"/>
  <c r="AB298" i="7"/>
  <c r="AC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S299" i="7"/>
  <c r="T299" i="7"/>
  <c r="U299" i="7"/>
  <c r="V299" i="7"/>
  <c r="W299" i="7"/>
  <c r="AE302" i="1"/>
  <c r="X299" i="7"/>
  <c r="Y299" i="7"/>
  <c r="Z299" i="7"/>
  <c r="AA299" i="7"/>
  <c r="AB299" i="7"/>
  <c r="AC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S300" i="7"/>
  <c r="T300" i="7"/>
  <c r="U300" i="7"/>
  <c r="V300" i="7"/>
  <c r="W300" i="7"/>
  <c r="AE303" i="1"/>
  <c r="X300" i="7"/>
  <c r="Y300" i="7"/>
  <c r="Z300" i="7"/>
  <c r="AA300" i="7"/>
  <c r="AB300" i="7"/>
  <c r="AC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S301" i="7"/>
  <c r="T301" i="7"/>
  <c r="U301" i="7"/>
  <c r="V301" i="7"/>
  <c r="W301" i="7"/>
  <c r="AE304" i="1"/>
  <c r="X301" i="7"/>
  <c r="Y301" i="7"/>
  <c r="Z301" i="7"/>
  <c r="AA301" i="7"/>
  <c r="AB301" i="7"/>
  <c r="AC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S302" i="7"/>
  <c r="T302" i="7"/>
  <c r="U302" i="7"/>
  <c r="V302" i="7"/>
  <c r="W302" i="7"/>
  <c r="AE305" i="1"/>
  <c r="X302" i="7"/>
  <c r="Y302" i="7"/>
  <c r="Z302" i="7"/>
  <c r="AA302" i="7"/>
  <c r="AB302" i="7"/>
  <c r="AC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S303" i="7"/>
  <c r="T303" i="7"/>
  <c r="U303" i="7"/>
  <c r="V303" i="7"/>
  <c r="W303" i="7"/>
  <c r="AE306" i="1"/>
  <c r="X303" i="7"/>
  <c r="Y303" i="7"/>
  <c r="Z303" i="7"/>
  <c r="AA303" i="7"/>
  <c r="AB303" i="7"/>
  <c r="AC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S304" i="7"/>
  <c r="T304" i="7"/>
  <c r="U304" i="7"/>
  <c r="V304" i="7"/>
  <c r="W304" i="7"/>
  <c r="AE307" i="1"/>
  <c r="X304" i="7"/>
  <c r="Y304" i="7"/>
  <c r="Z304" i="7"/>
  <c r="AA304" i="7"/>
  <c r="AB304" i="7"/>
  <c r="AC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S305" i="7"/>
  <c r="T305" i="7"/>
  <c r="U305" i="7"/>
  <c r="V305" i="7"/>
  <c r="W305" i="7"/>
  <c r="AE308" i="1"/>
  <c r="X305" i="7"/>
  <c r="Y305" i="7"/>
  <c r="Z305" i="7"/>
  <c r="AA305" i="7"/>
  <c r="AB305" i="7"/>
  <c r="AC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S306" i="7"/>
  <c r="T306" i="7"/>
  <c r="U306" i="7"/>
  <c r="V306" i="7"/>
  <c r="W306" i="7"/>
  <c r="AE309" i="1"/>
  <c r="X306" i="7"/>
  <c r="Y306" i="7"/>
  <c r="Z306" i="7"/>
  <c r="AA306" i="7"/>
  <c r="AB306" i="7"/>
  <c r="AC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S307" i="7"/>
  <c r="T307" i="7"/>
  <c r="U307" i="7"/>
  <c r="V307" i="7"/>
  <c r="W307" i="7"/>
  <c r="AE310" i="1"/>
  <c r="X307" i="7"/>
  <c r="Y307" i="7"/>
  <c r="Z307" i="7"/>
  <c r="AA307" i="7"/>
  <c r="AB307" i="7"/>
  <c r="AC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S308" i="7"/>
  <c r="T308" i="7"/>
  <c r="U308" i="7"/>
  <c r="V308" i="7"/>
  <c r="W308" i="7"/>
  <c r="AE311" i="1"/>
  <c r="X308" i="7"/>
  <c r="Y308" i="7"/>
  <c r="Z308" i="7"/>
  <c r="AA308" i="7"/>
  <c r="AB308" i="7"/>
  <c r="AC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S309" i="7"/>
  <c r="T309" i="7"/>
  <c r="U309" i="7"/>
  <c r="V309" i="7"/>
  <c r="W309" i="7"/>
  <c r="AE312" i="1"/>
  <c r="X309" i="7"/>
  <c r="Y309" i="7"/>
  <c r="Z309" i="7"/>
  <c r="AA309" i="7"/>
  <c r="AB309" i="7"/>
  <c r="AC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S310" i="7"/>
  <c r="T310" i="7"/>
  <c r="U310" i="7"/>
  <c r="V310" i="7"/>
  <c r="W310" i="7"/>
  <c r="AE313" i="1"/>
  <c r="X310" i="7"/>
  <c r="Y310" i="7"/>
  <c r="Z310" i="7"/>
  <c r="AA310" i="7"/>
  <c r="AB310" i="7"/>
  <c r="AC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S311" i="7"/>
  <c r="T311" i="7"/>
  <c r="U311" i="7"/>
  <c r="V311" i="7"/>
  <c r="W311" i="7"/>
  <c r="AE314" i="1"/>
  <c r="X311" i="7"/>
  <c r="Y311" i="7"/>
  <c r="Z311" i="7"/>
  <c r="AA311" i="7"/>
  <c r="AB311" i="7"/>
  <c r="AC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S312" i="7"/>
  <c r="T312" i="7"/>
  <c r="U312" i="7"/>
  <c r="V312" i="7"/>
  <c r="W312" i="7"/>
  <c r="AE315" i="1"/>
  <c r="X312" i="7"/>
  <c r="Y312" i="7"/>
  <c r="Z312" i="7"/>
  <c r="AA312" i="7"/>
  <c r="AB312" i="7"/>
  <c r="AC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S313" i="7"/>
  <c r="T313" i="7"/>
  <c r="U313" i="7"/>
  <c r="V313" i="7"/>
  <c r="W313" i="7"/>
  <c r="AE316" i="1"/>
  <c r="X313" i="7"/>
  <c r="Y313" i="7"/>
  <c r="Z313" i="7"/>
  <c r="AA313" i="7"/>
  <c r="AB313" i="7"/>
  <c r="AC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S314" i="7"/>
  <c r="T314" i="7"/>
  <c r="U314" i="7"/>
  <c r="V314" i="7"/>
  <c r="W314" i="7"/>
  <c r="AE317" i="1"/>
  <c r="X314" i="7"/>
  <c r="Y314" i="7"/>
  <c r="Z314" i="7"/>
  <c r="AA314" i="7"/>
  <c r="AB314" i="7"/>
  <c r="AC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S315" i="7"/>
  <c r="T315" i="7"/>
  <c r="U315" i="7"/>
  <c r="V315" i="7"/>
  <c r="W315" i="7"/>
  <c r="AE318" i="1"/>
  <c r="X315" i="7"/>
  <c r="Y315" i="7"/>
  <c r="Z315" i="7"/>
  <c r="AA315" i="7"/>
  <c r="AB315" i="7"/>
  <c r="AC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S316" i="7"/>
  <c r="T316" i="7"/>
  <c r="U316" i="7"/>
  <c r="V316" i="7"/>
  <c r="W316" i="7"/>
  <c r="AE319" i="1"/>
  <c r="X316" i="7"/>
  <c r="Y316" i="7"/>
  <c r="Z316" i="7"/>
  <c r="AA316" i="7"/>
  <c r="AB316" i="7"/>
  <c r="AC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S317" i="7"/>
  <c r="T317" i="7"/>
  <c r="U317" i="7"/>
  <c r="V317" i="7"/>
  <c r="W317" i="7"/>
  <c r="AE320" i="1"/>
  <c r="X317" i="7"/>
  <c r="Y317" i="7"/>
  <c r="Z317" i="7"/>
  <c r="AA317" i="7"/>
  <c r="AB317" i="7"/>
  <c r="AC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S318" i="7"/>
  <c r="T318" i="7"/>
  <c r="U318" i="7"/>
  <c r="V318" i="7"/>
  <c r="W318" i="7"/>
  <c r="AE321" i="1"/>
  <c r="X318" i="7"/>
  <c r="Y318" i="7"/>
  <c r="Z318" i="7"/>
  <c r="AA318" i="7"/>
  <c r="AB318" i="7"/>
  <c r="AC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S319" i="7"/>
  <c r="T319" i="7"/>
  <c r="U319" i="7"/>
  <c r="V319" i="7"/>
  <c r="W319" i="7"/>
  <c r="AE322" i="1"/>
  <c r="X319" i="7"/>
  <c r="Y319" i="7"/>
  <c r="Z319" i="7"/>
  <c r="AA319" i="7"/>
  <c r="AB319" i="7"/>
  <c r="AC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S320" i="7"/>
  <c r="T320" i="7"/>
  <c r="U320" i="7"/>
  <c r="V320" i="7"/>
  <c r="W320" i="7"/>
  <c r="AE323" i="1"/>
  <c r="X320" i="7"/>
  <c r="Y320" i="7"/>
  <c r="Z320" i="7"/>
  <c r="AA320" i="7"/>
  <c r="AB320" i="7"/>
  <c r="AC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S321" i="7"/>
  <c r="T321" i="7"/>
  <c r="U321" i="7"/>
  <c r="V321" i="7"/>
  <c r="W321" i="7"/>
  <c r="AE324" i="1"/>
  <c r="X321" i="7"/>
  <c r="Y321" i="7"/>
  <c r="Z321" i="7"/>
  <c r="AA321" i="7"/>
  <c r="AB321" i="7"/>
  <c r="AC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S322" i="7"/>
  <c r="T322" i="7"/>
  <c r="U322" i="7"/>
  <c r="V322" i="7"/>
  <c r="W322" i="7"/>
  <c r="AE325" i="1"/>
  <c r="X322" i="7"/>
  <c r="Y322" i="7"/>
  <c r="Z322" i="7"/>
  <c r="AA322" i="7"/>
  <c r="AB322" i="7"/>
  <c r="AC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S323" i="7"/>
  <c r="T323" i="7"/>
  <c r="U323" i="7"/>
  <c r="V323" i="7"/>
  <c r="W323" i="7"/>
  <c r="AE326" i="1"/>
  <c r="X323" i="7"/>
  <c r="Y323" i="7"/>
  <c r="Z323" i="7"/>
  <c r="AA323" i="7"/>
  <c r="AB323" i="7"/>
  <c r="AC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S324" i="7"/>
  <c r="T324" i="7"/>
  <c r="U324" i="7"/>
  <c r="V324" i="7"/>
  <c r="W324" i="7"/>
  <c r="AE327" i="1"/>
  <c r="X324" i="7"/>
  <c r="Y324" i="7"/>
  <c r="Z324" i="7"/>
  <c r="AA324" i="7"/>
  <c r="AB324" i="7"/>
  <c r="AC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S325" i="7"/>
  <c r="T325" i="7"/>
  <c r="U325" i="7"/>
  <c r="V325" i="7"/>
  <c r="W325" i="7"/>
  <c r="AE328" i="1"/>
  <c r="X325" i="7"/>
  <c r="Y325" i="7"/>
  <c r="Z325" i="7"/>
  <c r="AA325" i="7"/>
  <c r="AB325" i="7"/>
  <c r="AC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S326" i="7"/>
  <c r="T326" i="7"/>
  <c r="U326" i="7"/>
  <c r="V326" i="7"/>
  <c r="W326" i="7"/>
  <c r="AE329" i="1"/>
  <c r="X326" i="7"/>
  <c r="Y326" i="7"/>
  <c r="Z326" i="7"/>
  <c r="AA326" i="7"/>
  <c r="AB326" i="7"/>
  <c r="AC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S327" i="7"/>
  <c r="T327" i="7"/>
  <c r="U327" i="7"/>
  <c r="V327" i="7"/>
  <c r="W327" i="7"/>
  <c r="AE330" i="1"/>
  <c r="X327" i="7"/>
  <c r="Y327" i="7"/>
  <c r="Z327" i="7"/>
  <c r="AA327" i="7"/>
  <c r="AB327" i="7"/>
  <c r="AC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S328" i="7"/>
  <c r="T328" i="7"/>
  <c r="U328" i="7"/>
  <c r="V328" i="7"/>
  <c r="W328" i="7"/>
  <c r="AE331" i="1"/>
  <c r="X328" i="7"/>
  <c r="Y328" i="7"/>
  <c r="Z328" i="7"/>
  <c r="AA328" i="7"/>
  <c r="AB328" i="7"/>
  <c r="AC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S329" i="7"/>
  <c r="T329" i="7"/>
  <c r="U329" i="7"/>
  <c r="V329" i="7"/>
  <c r="W329" i="7"/>
  <c r="AE332" i="1"/>
  <c r="X329" i="7"/>
  <c r="Y329" i="7"/>
  <c r="Z329" i="7"/>
  <c r="AA329" i="7"/>
  <c r="AB329" i="7"/>
  <c r="AC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S330" i="7"/>
  <c r="T330" i="7"/>
  <c r="U330" i="7"/>
  <c r="V330" i="7"/>
  <c r="W330" i="7"/>
  <c r="AE333" i="1"/>
  <c r="X330" i="7"/>
  <c r="Y330" i="7"/>
  <c r="Z330" i="7"/>
  <c r="AA330" i="7"/>
  <c r="AB330" i="7"/>
  <c r="AC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S331" i="7"/>
  <c r="T331" i="7"/>
  <c r="U331" i="7"/>
  <c r="V331" i="7"/>
  <c r="W331" i="7"/>
  <c r="AE334" i="1"/>
  <c r="X331" i="7"/>
  <c r="Y331" i="7"/>
  <c r="Z331" i="7"/>
  <c r="AA331" i="7"/>
  <c r="AB331" i="7"/>
  <c r="AC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S332" i="7"/>
  <c r="T332" i="7"/>
  <c r="U332" i="7"/>
  <c r="V332" i="7"/>
  <c r="W332" i="7"/>
  <c r="AE335" i="1"/>
  <c r="X332" i="7"/>
  <c r="Y332" i="7"/>
  <c r="Z332" i="7"/>
  <c r="AA332" i="7"/>
  <c r="AB332" i="7"/>
  <c r="AC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S333" i="7"/>
  <c r="T333" i="7"/>
  <c r="U333" i="7"/>
  <c r="V333" i="7"/>
  <c r="W333" i="7"/>
  <c r="AE336" i="1"/>
  <c r="X333" i="7"/>
  <c r="Y333" i="7"/>
  <c r="Z333" i="7"/>
  <c r="AA333" i="7"/>
  <c r="AB333" i="7"/>
  <c r="AC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S334" i="7"/>
  <c r="T334" i="7"/>
  <c r="U334" i="7"/>
  <c r="V334" i="7"/>
  <c r="W334" i="7"/>
  <c r="AE337" i="1"/>
  <c r="X334" i="7"/>
  <c r="Y334" i="7"/>
  <c r="Z334" i="7"/>
  <c r="AA334" i="7"/>
  <c r="AB334" i="7"/>
  <c r="AC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S335" i="7"/>
  <c r="T335" i="7"/>
  <c r="U335" i="7"/>
  <c r="V335" i="7"/>
  <c r="W335" i="7"/>
  <c r="AE338" i="1"/>
  <c r="X335" i="7"/>
  <c r="Y335" i="7"/>
  <c r="Z335" i="7"/>
  <c r="AA335" i="7"/>
  <c r="AB335" i="7"/>
  <c r="AC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S336" i="7"/>
  <c r="T336" i="7"/>
  <c r="U336" i="7"/>
  <c r="V336" i="7"/>
  <c r="W336" i="7"/>
  <c r="AE339" i="1"/>
  <c r="X336" i="7"/>
  <c r="Y336" i="7"/>
  <c r="Z336" i="7"/>
  <c r="AA336" i="7"/>
  <c r="AB336" i="7"/>
  <c r="AC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S337" i="7"/>
  <c r="T337" i="7"/>
  <c r="U337" i="7"/>
  <c r="V337" i="7"/>
  <c r="W337" i="7"/>
  <c r="AE340" i="1"/>
  <c r="X337" i="7"/>
  <c r="Y337" i="7"/>
  <c r="Z337" i="7"/>
  <c r="AA337" i="7"/>
  <c r="AB337" i="7"/>
  <c r="AC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S338" i="7"/>
  <c r="T338" i="7"/>
  <c r="U338" i="7"/>
  <c r="V338" i="7"/>
  <c r="W338" i="7"/>
  <c r="AE341" i="1"/>
  <c r="X338" i="7"/>
  <c r="Y338" i="7"/>
  <c r="Z338" i="7"/>
  <c r="AA338" i="7"/>
  <c r="AB338" i="7"/>
  <c r="AC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S339" i="7"/>
  <c r="T339" i="7"/>
  <c r="U339" i="7"/>
  <c r="V339" i="7"/>
  <c r="W339" i="7"/>
  <c r="AE342" i="1"/>
  <c r="X339" i="7"/>
  <c r="Y339" i="7"/>
  <c r="Z339" i="7"/>
  <c r="AA339" i="7"/>
  <c r="AB339" i="7"/>
  <c r="AC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S340" i="7"/>
  <c r="T340" i="7"/>
  <c r="U340" i="7"/>
  <c r="V340" i="7"/>
  <c r="W340" i="7"/>
  <c r="AE343" i="1"/>
  <c r="X340" i="7"/>
  <c r="Y340" i="7"/>
  <c r="Z340" i="7"/>
  <c r="AA340" i="7"/>
  <c r="AB340" i="7"/>
  <c r="AC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S341" i="7"/>
  <c r="T341" i="7"/>
  <c r="U341" i="7"/>
  <c r="V341" i="7"/>
  <c r="W341" i="7"/>
  <c r="AE344" i="1"/>
  <c r="X341" i="7"/>
  <c r="Y341" i="7"/>
  <c r="Z341" i="7"/>
  <c r="AA341" i="7"/>
  <c r="AB341" i="7"/>
  <c r="AC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S342" i="7"/>
  <c r="T342" i="7"/>
  <c r="U342" i="7"/>
  <c r="V342" i="7"/>
  <c r="W342" i="7"/>
  <c r="AE345" i="1"/>
  <c r="X342" i="7"/>
  <c r="Y342" i="7"/>
  <c r="Z342" i="7"/>
  <c r="AA342" i="7"/>
  <c r="AB342" i="7"/>
  <c r="AC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S343" i="7"/>
  <c r="T343" i="7"/>
  <c r="U343" i="7"/>
  <c r="V343" i="7"/>
  <c r="W343" i="7"/>
  <c r="AE346" i="1"/>
  <c r="X343" i="7"/>
  <c r="Y343" i="7"/>
  <c r="Z343" i="7"/>
  <c r="AA343" i="7"/>
  <c r="AB343" i="7"/>
  <c r="AC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S344" i="7"/>
  <c r="T344" i="7"/>
  <c r="U344" i="7"/>
  <c r="V344" i="7"/>
  <c r="W344" i="7"/>
  <c r="AE347" i="1"/>
  <c r="X344" i="7"/>
  <c r="Y344" i="7"/>
  <c r="Z344" i="7"/>
  <c r="AA344" i="7"/>
  <c r="AB344" i="7"/>
  <c r="AC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S345" i="7"/>
  <c r="T345" i="7"/>
  <c r="U345" i="7"/>
  <c r="V345" i="7"/>
  <c r="W345" i="7"/>
  <c r="AE348" i="1"/>
  <c r="X345" i="7"/>
  <c r="Y345" i="7"/>
  <c r="Z345" i="7"/>
  <c r="AA345" i="7"/>
  <c r="AB345" i="7"/>
  <c r="AC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S346" i="7"/>
  <c r="T346" i="7"/>
  <c r="U346" i="7"/>
  <c r="V346" i="7"/>
  <c r="W346" i="7"/>
  <c r="AE349" i="1"/>
  <c r="X346" i="7"/>
  <c r="Y346" i="7"/>
  <c r="Z346" i="7"/>
  <c r="AA346" i="7"/>
  <c r="AB346" i="7"/>
  <c r="AC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S347" i="7"/>
  <c r="T347" i="7"/>
  <c r="U347" i="7"/>
  <c r="V347" i="7"/>
  <c r="W347" i="7"/>
  <c r="AE350" i="1"/>
  <c r="X347" i="7"/>
  <c r="Y347" i="7"/>
  <c r="Z347" i="7"/>
  <c r="AA347" i="7"/>
  <c r="AB347" i="7"/>
  <c r="AC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S348" i="7"/>
  <c r="T348" i="7"/>
  <c r="U348" i="7"/>
  <c r="V348" i="7"/>
  <c r="W348" i="7"/>
  <c r="AE351" i="1"/>
  <c r="X348" i="7"/>
  <c r="Y348" i="7"/>
  <c r="Z348" i="7"/>
  <c r="AA348" i="7"/>
  <c r="AB348" i="7"/>
  <c r="AC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S349" i="7"/>
  <c r="T349" i="7"/>
  <c r="U349" i="7"/>
  <c r="V349" i="7"/>
  <c r="W349" i="7"/>
  <c r="AE352" i="1"/>
  <c r="X349" i="7"/>
  <c r="Y349" i="7"/>
  <c r="Z349" i="7"/>
  <c r="AA349" i="7"/>
  <c r="AB349" i="7"/>
  <c r="AC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S350" i="7"/>
  <c r="T350" i="7"/>
  <c r="U350" i="7"/>
  <c r="V350" i="7"/>
  <c r="W350" i="7"/>
  <c r="AE353" i="1"/>
  <c r="X350" i="7"/>
  <c r="Y350" i="7"/>
  <c r="Z350" i="7"/>
  <c r="AA350" i="7"/>
  <c r="AB350" i="7"/>
  <c r="AC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S351" i="7"/>
  <c r="T351" i="7"/>
  <c r="U351" i="7"/>
  <c r="V351" i="7"/>
  <c r="W351" i="7"/>
  <c r="AE354" i="1"/>
  <c r="X351" i="7"/>
  <c r="Y351" i="7"/>
  <c r="Z351" i="7"/>
  <c r="AA351" i="7"/>
  <c r="AB351" i="7"/>
  <c r="AC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S352" i="7"/>
  <c r="T352" i="7"/>
  <c r="U352" i="7"/>
  <c r="V352" i="7"/>
  <c r="W352" i="7"/>
  <c r="AE355" i="1"/>
  <c r="X352" i="7"/>
  <c r="Y352" i="7"/>
  <c r="Z352" i="7"/>
  <c r="AA352" i="7"/>
  <c r="AB352" i="7"/>
  <c r="AC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S353" i="7"/>
  <c r="T353" i="7"/>
  <c r="U353" i="7"/>
  <c r="V353" i="7"/>
  <c r="W353" i="7"/>
  <c r="AE356" i="1"/>
  <c r="X353" i="7"/>
  <c r="Y353" i="7"/>
  <c r="Z353" i="7"/>
  <c r="AA353" i="7"/>
  <c r="AB353" i="7"/>
  <c r="AC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S354" i="7"/>
  <c r="T354" i="7"/>
  <c r="U354" i="7"/>
  <c r="V354" i="7"/>
  <c r="W354" i="7"/>
  <c r="AE357" i="1"/>
  <c r="X354" i="7"/>
  <c r="Y354" i="7"/>
  <c r="Z354" i="7"/>
  <c r="AA354" i="7"/>
  <c r="AB354" i="7"/>
  <c r="AC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S355" i="7"/>
  <c r="T355" i="7"/>
  <c r="U355" i="7"/>
  <c r="V355" i="7"/>
  <c r="W355" i="7"/>
  <c r="AE358" i="1"/>
  <c r="X355" i="7"/>
  <c r="Y355" i="7"/>
  <c r="Z355" i="7"/>
  <c r="AA355" i="7"/>
  <c r="AB355" i="7"/>
  <c r="AC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S356" i="7"/>
  <c r="T356" i="7"/>
  <c r="U356" i="7"/>
  <c r="V356" i="7"/>
  <c r="W356" i="7"/>
  <c r="AE359" i="1"/>
  <c r="X356" i="7"/>
  <c r="Y356" i="7"/>
  <c r="Z356" i="7"/>
  <c r="AA356" i="7"/>
  <c r="AB356" i="7"/>
  <c r="AC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S357" i="7"/>
  <c r="T357" i="7"/>
  <c r="U357" i="7"/>
  <c r="V357" i="7"/>
  <c r="W357" i="7"/>
  <c r="AE360" i="1"/>
  <c r="X357" i="7"/>
  <c r="Y357" i="7"/>
  <c r="Z357" i="7"/>
  <c r="AA357" i="7"/>
  <c r="AB357" i="7"/>
  <c r="AC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S358" i="7"/>
  <c r="T358" i="7"/>
  <c r="U358" i="7"/>
  <c r="V358" i="7"/>
  <c r="W358" i="7"/>
  <c r="AE361" i="1"/>
  <c r="X358" i="7"/>
  <c r="Y358" i="7"/>
  <c r="Z358" i="7"/>
  <c r="AA358" i="7"/>
  <c r="AB358" i="7"/>
  <c r="AC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S359" i="7"/>
  <c r="T359" i="7"/>
  <c r="U359" i="7"/>
  <c r="V359" i="7"/>
  <c r="W359" i="7"/>
  <c r="AE362" i="1"/>
  <c r="X359" i="7"/>
  <c r="Y359" i="7"/>
  <c r="Z359" i="7"/>
  <c r="AA359" i="7"/>
  <c r="AB359" i="7"/>
  <c r="AC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S360" i="7"/>
  <c r="T360" i="7"/>
  <c r="U360" i="7"/>
  <c r="V360" i="7"/>
  <c r="W360" i="7"/>
  <c r="AE363" i="1"/>
  <c r="X360" i="7"/>
  <c r="Y360" i="7"/>
  <c r="Z360" i="7"/>
  <c r="AA360" i="7"/>
  <c r="AB360" i="7"/>
  <c r="AC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S361" i="7"/>
  <c r="T361" i="7"/>
  <c r="U361" i="7"/>
  <c r="V361" i="7"/>
  <c r="W361" i="7"/>
  <c r="AE364" i="1"/>
  <c r="X361" i="7"/>
  <c r="Y361" i="7"/>
  <c r="Z361" i="7"/>
  <c r="AA361" i="7"/>
  <c r="AB361" i="7"/>
  <c r="AC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S362" i="7"/>
  <c r="T362" i="7"/>
  <c r="U362" i="7"/>
  <c r="V362" i="7"/>
  <c r="W362" i="7"/>
  <c r="AE365" i="1"/>
  <c r="X362" i="7"/>
  <c r="Y362" i="7"/>
  <c r="Z362" i="7"/>
  <c r="AA362" i="7"/>
  <c r="AB362" i="7"/>
  <c r="AC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S363" i="7"/>
  <c r="T363" i="7"/>
  <c r="U363" i="7"/>
  <c r="V363" i="7"/>
  <c r="W363" i="7"/>
  <c r="AE366" i="1"/>
  <c r="X363" i="7"/>
  <c r="Y363" i="7"/>
  <c r="Z363" i="7"/>
  <c r="AA363" i="7"/>
  <c r="AB363" i="7"/>
  <c r="AC363" i="7"/>
  <c r="A364" i="7"/>
  <c r="B364" i="7"/>
  <c r="C367" i="1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S364" i="7"/>
  <c r="T364" i="7"/>
  <c r="U364" i="7"/>
  <c r="V364" i="7"/>
  <c r="W364" i="7"/>
  <c r="AE367" i="1"/>
  <c r="X364" i="7"/>
  <c r="Y364" i="7"/>
  <c r="Z364" i="7"/>
  <c r="AA364" i="7"/>
  <c r="AB364" i="7"/>
  <c r="AC364" i="7"/>
  <c r="A365" i="7"/>
  <c r="B365" i="7"/>
  <c r="C368" i="1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S365" i="7"/>
  <c r="T365" i="7"/>
  <c r="U365" i="7"/>
  <c r="V365" i="7"/>
  <c r="W365" i="7"/>
  <c r="AE368" i="1"/>
  <c r="X365" i="7"/>
  <c r="Y365" i="7"/>
  <c r="Z365" i="7"/>
  <c r="AA365" i="7"/>
  <c r="AB365" i="7"/>
  <c r="AC365" i="7"/>
  <c r="A366" i="7"/>
  <c r="B366" i="7"/>
  <c r="C369" i="1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S366" i="7"/>
  <c r="T366" i="7"/>
  <c r="U366" i="7"/>
  <c r="V366" i="7"/>
  <c r="W366" i="7"/>
  <c r="AE369" i="1"/>
  <c r="X366" i="7"/>
  <c r="Y366" i="7"/>
  <c r="Z366" i="7"/>
  <c r="AA366" i="7"/>
  <c r="AB366" i="7"/>
  <c r="AC366" i="7"/>
  <c r="A367" i="7"/>
  <c r="B367" i="7"/>
  <c r="C370" i="1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S367" i="7"/>
  <c r="T367" i="7"/>
  <c r="U367" i="7"/>
  <c r="V367" i="7"/>
  <c r="W367" i="7"/>
  <c r="AE370" i="1"/>
  <c r="X367" i="7"/>
  <c r="Y367" i="7"/>
  <c r="Z367" i="7"/>
  <c r="AA367" i="7"/>
  <c r="AB367" i="7"/>
  <c r="AC367" i="7"/>
  <c r="A368" i="7"/>
  <c r="B368" i="7"/>
  <c r="C371" i="1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S368" i="7"/>
  <c r="T368" i="7"/>
  <c r="U368" i="7"/>
  <c r="V368" i="7"/>
  <c r="W368" i="7"/>
  <c r="AE371" i="1"/>
  <c r="X368" i="7"/>
  <c r="Y368" i="7"/>
  <c r="Z368" i="7"/>
  <c r="AA368" i="7"/>
  <c r="AB368" i="7"/>
  <c r="AC368" i="7"/>
  <c r="A369" i="7"/>
  <c r="B369" i="7"/>
  <c r="C372" i="1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S369" i="7"/>
  <c r="T369" i="7"/>
  <c r="U369" i="7"/>
  <c r="V369" i="7"/>
  <c r="W369" i="7"/>
  <c r="AE372" i="1"/>
  <c r="X369" i="7"/>
  <c r="Y369" i="7"/>
  <c r="Z369" i="7"/>
  <c r="AA369" i="7"/>
  <c r="AB369" i="7"/>
  <c r="AC369" i="7"/>
  <c r="A370" i="7"/>
  <c r="B370" i="7"/>
  <c r="C373" i="1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S370" i="7"/>
  <c r="T370" i="7"/>
  <c r="U370" i="7"/>
  <c r="V370" i="7"/>
  <c r="W370" i="7"/>
  <c r="AE373" i="1"/>
  <c r="X370" i="7"/>
  <c r="Y370" i="7"/>
  <c r="Z370" i="7"/>
  <c r="AA370" i="7"/>
  <c r="AB370" i="7"/>
  <c r="AC370" i="7"/>
  <c r="A371" i="7"/>
  <c r="B371" i="7"/>
  <c r="C374" i="1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S371" i="7"/>
  <c r="T371" i="7"/>
  <c r="U371" i="7"/>
  <c r="V371" i="7"/>
  <c r="W371" i="7"/>
  <c r="AE374" i="1"/>
  <c r="X371" i="7"/>
  <c r="Y371" i="7"/>
  <c r="Z371" i="7"/>
  <c r="AA371" i="7"/>
  <c r="AB371" i="7"/>
  <c r="AC371" i="7"/>
  <c r="A372" i="7"/>
  <c r="B372" i="7"/>
  <c r="C375" i="1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S372" i="7"/>
  <c r="T372" i="7"/>
  <c r="U372" i="7"/>
  <c r="V372" i="7"/>
  <c r="W372" i="7"/>
  <c r="AE375" i="1"/>
  <c r="X372" i="7"/>
  <c r="Y372" i="7"/>
  <c r="Z372" i="7"/>
  <c r="AA372" i="7"/>
  <c r="AB372" i="7"/>
  <c r="AC372" i="7"/>
  <c r="A373" i="7"/>
  <c r="B373" i="7"/>
  <c r="C376" i="1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S373" i="7"/>
  <c r="T373" i="7"/>
  <c r="U373" i="7"/>
  <c r="V373" i="7"/>
  <c r="W373" i="7"/>
  <c r="AE376" i="1"/>
  <c r="X373" i="7"/>
  <c r="Y373" i="7"/>
  <c r="Z373" i="7"/>
  <c r="AA373" i="7"/>
  <c r="AB373" i="7"/>
  <c r="AC373" i="7"/>
  <c r="A374" i="7"/>
  <c r="B374" i="7"/>
  <c r="C377" i="1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S374" i="7"/>
  <c r="T374" i="7"/>
  <c r="U374" i="7"/>
  <c r="V374" i="7"/>
  <c r="W374" i="7"/>
  <c r="AE377" i="1"/>
  <c r="X374" i="7"/>
  <c r="Y374" i="7"/>
  <c r="Z374" i="7"/>
  <c r="AA374" i="7"/>
  <c r="AB374" i="7"/>
  <c r="AC374" i="7"/>
  <c r="A375" i="7"/>
  <c r="B375" i="7"/>
  <c r="C378" i="1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S375" i="7"/>
  <c r="T375" i="7"/>
  <c r="U375" i="7"/>
  <c r="V375" i="7"/>
  <c r="W375" i="7"/>
  <c r="AE378" i="1"/>
  <c r="X375" i="7"/>
  <c r="Y375" i="7"/>
  <c r="Z375" i="7"/>
  <c r="AA375" i="7"/>
  <c r="AB375" i="7"/>
  <c r="AC375" i="7"/>
  <c r="A376" i="7"/>
  <c r="B376" i="7"/>
  <c r="C379" i="1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S376" i="7"/>
  <c r="T376" i="7"/>
  <c r="U376" i="7"/>
  <c r="V376" i="7"/>
  <c r="W376" i="7"/>
  <c r="AE379" i="1"/>
  <c r="X376" i="7"/>
  <c r="Y376" i="7"/>
  <c r="Z376" i="7"/>
  <c r="AA376" i="7"/>
  <c r="AB376" i="7"/>
  <c r="AC376" i="7"/>
  <c r="A377" i="7"/>
  <c r="B377" i="7"/>
  <c r="C380" i="1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S377" i="7"/>
  <c r="T377" i="7"/>
  <c r="U377" i="7"/>
  <c r="V377" i="7"/>
  <c r="W377" i="7"/>
  <c r="AE380" i="1"/>
  <c r="X377" i="7"/>
  <c r="Y377" i="7"/>
  <c r="Z377" i="7"/>
  <c r="AA377" i="7"/>
  <c r="AB377" i="7"/>
  <c r="AC377" i="7"/>
  <c r="A378" i="7"/>
  <c r="B378" i="7"/>
  <c r="C381" i="1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S378" i="7"/>
  <c r="T378" i="7"/>
  <c r="U378" i="7"/>
  <c r="V378" i="7"/>
  <c r="W378" i="7"/>
  <c r="AE381" i="1"/>
  <c r="X378" i="7"/>
  <c r="Y378" i="7"/>
  <c r="Z378" i="7"/>
  <c r="AA378" i="7"/>
  <c r="AB378" i="7"/>
  <c r="AC378" i="7"/>
  <c r="A379" i="7"/>
  <c r="B379" i="7"/>
  <c r="C382" i="1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S379" i="7"/>
  <c r="T379" i="7"/>
  <c r="U379" i="7"/>
  <c r="V379" i="7"/>
  <c r="W379" i="7"/>
  <c r="AE382" i="1"/>
  <c r="X379" i="7"/>
  <c r="Y379" i="7"/>
  <c r="Z379" i="7"/>
  <c r="AA379" i="7"/>
  <c r="AB379" i="7"/>
  <c r="AC379" i="7"/>
  <c r="A380" i="7"/>
  <c r="B380" i="7"/>
  <c r="C383" i="1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S380" i="7"/>
  <c r="T380" i="7"/>
  <c r="U380" i="7"/>
  <c r="V380" i="7"/>
  <c r="W380" i="7"/>
  <c r="AE383" i="1"/>
  <c r="X380" i="7"/>
  <c r="Y380" i="7"/>
  <c r="Z380" i="7"/>
  <c r="AA380" i="7"/>
  <c r="AB380" i="7"/>
  <c r="AC380" i="7"/>
  <c r="A381" i="7"/>
  <c r="B381" i="7"/>
  <c r="C384" i="1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S381" i="7"/>
  <c r="T381" i="7"/>
  <c r="U381" i="7"/>
  <c r="V381" i="7"/>
  <c r="W381" i="7"/>
  <c r="AE384" i="1"/>
  <c r="X381" i="7"/>
  <c r="Y381" i="7"/>
  <c r="Z381" i="7"/>
  <c r="AA381" i="7"/>
  <c r="AB381" i="7"/>
  <c r="AC381" i="7"/>
  <c r="A382" i="7"/>
  <c r="B382" i="7"/>
  <c r="C385" i="1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S382" i="7"/>
  <c r="T382" i="7"/>
  <c r="U382" i="7"/>
  <c r="V382" i="7"/>
  <c r="W382" i="7"/>
  <c r="AE385" i="1"/>
  <c r="X382" i="7"/>
  <c r="Y382" i="7"/>
  <c r="Z382" i="7"/>
  <c r="AA382" i="7"/>
  <c r="AB382" i="7"/>
  <c r="AC382" i="7"/>
  <c r="A383" i="7"/>
  <c r="B383" i="7"/>
  <c r="C386" i="1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S383" i="7"/>
  <c r="T383" i="7"/>
  <c r="U383" i="7"/>
  <c r="V383" i="7"/>
  <c r="W383" i="7"/>
  <c r="AE386" i="1"/>
  <c r="X383" i="7"/>
  <c r="Y383" i="7"/>
  <c r="Z383" i="7"/>
  <c r="AA383" i="7"/>
  <c r="AB383" i="7"/>
  <c r="AC383" i="7"/>
  <c r="A384" i="7"/>
  <c r="B384" i="7"/>
  <c r="C387" i="1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S384" i="7"/>
  <c r="T384" i="7"/>
  <c r="U384" i="7"/>
  <c r="V384" i="7"/>
  <c r="W384" i="7"/>
  <c r="AE387" i="1"/>
  <c r="X384" i="7"/>
  <c r="Y384" i="7"/>
  <c r="Z384" i="7"/>
  <c r="AA384" i="7"/>
  <c r="AB384" i="7"/>
  <c r="AC384" i="7"/>
  <c r="A385" i="7"/>
  <c r="B385" i="7"/>
  <c r="C388" i="1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S385" i="7"/>
  <c r="T385" i="7"/>
  <c r="U385" i="7"/>
  <c r="V385" i="7"/>
  <c r="W385" i="7"/>
  <c r="AE388" i="1"/>
  <c r="X385" i="7"/>
  <c r="Y385" i="7"/>
  <c r="Z385" i="7"/>
  <c r="AA385" i="7"/>
  <c r="AB385" i="7"/>
  <c r="AC385" i="7"/>
  <c r="A386" i="7"/>
  <c r="B386" i="7"/>
  <c r="C389" i="1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S386" i="7"/>
  <c r="T386" i="7"/>
  <c r="U386" i="7"/>
  <c r="V386" i="7"/>
  <c r="W386" i="7"/>
  <c r="AE389" i="1"/>
  <c r="X386" i="7"/>
  <c r="Y386" i="7"/>
  <c r="Z386" i="7"/>
  <c r="AA386" i="7"/>
  <c r="AB386" i="7"/>
  <c r="AC386" i="7"/>
  <c r="A387" i="7"/>
  <c r="B387" i="7"/>
  <c r="C390" i="1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S387" i="7"/>
  <c r="T387" i="7"/>
  <c r="U387" i="7"/>
  <c r="V387" i="7"/>
  <c r="W387" i="7"/>
  <c r="AE390" i="1"/>
  <c r="X387" i="7"/>
  <c r="Y387" i="7"/>
  <c r="Z387" i="7"/>
  <c r="AA387" i="7"/>
  <c r="AB387" i="7"/>
  <c r="AC387" i="7"/>
  <c r="A388" i="7"/>
  <c r="B388" i="7"/>
  <c r="C391" i="1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S388" i="7"/>
  <c r="T388" i="7"/>
  <c r="U388" i="7"/>
  <c r="V388" i="7"/>
  <c r="W388" i="7"/>
  <c r="AE391" i="1"/>
  <c r="X388" i="7"/>
  <c r="Y388" i="7"/>
  <c r="Z388" i="7"/>
  <c r="AA388" i="7"/>
  <c r="AB388" i="7"/>
  <c r="AC388" i="7"/>
  <c r="A389" i="7"/>
  <c r="B389" i="7"/>
  <c r="C392" i="1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S389" i="7"/>
  <c r="T389" i="7"/>
  <c r="U389" i="7"/>
  <c r="V389" i="7"/>
  <c r="W389" i="7"/>
  <c r="AE392" i="1"/>
  <c r="X389" i="7"/>
  <c r="Y389" i="7"/>
  <c r="Z389" i="7"/>
  <c r="AA389" i="7"/>
  <c r="AB389" i="7"/>
  <c r="AC389" i="7"/>
  <c r="A390" i="7"/>
  <c r="B390" i="7"/>
  <c r="C393" i="1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S390" i="7"/>
  <c r="T390" i="7"/>
  <c r="U390" i="7"/>
  <c r="V390" i="7"/>
  <c r="W390" i="7"/>
  <c r="AE393" i="1"/>
  <c r="X390" i="7"/>
  <c r="Y390" i="7"/>
  <c r="Z390" i="7"/>
  <c r="AA390" i="7"/>
  <c r="AB390" i="7"/>
  <c r="AC390" i="7"/>
  <c r="A391" i="7"/>
  <c r="B391" i="7"/>
  <c r="C394" i="1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S391" i="7"/>
  <c r="T391" i="7"/>
  <c r="U391" i="7"/>
  <c r="V391" i="7"/>
  <c r="W391" i="7"/>
  <c r="AE394" i="1"/>
  <c r="X391" i="7"/>
  <c r="Y391" i="7"/>
  <c r="Z391" i="7"/>
  <c r="AA391" i="7"/>
  <c r="AB391" i="7"/>
  <c r="AC391" i="7"/>
  <c r="A392" i="7"/>
  <c r="B392" i="7"/>
  <c r="C395" i="1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S392" i="7"/>
  <c r="T392" i="7"/>
  <c r="U392" i="7"/>
  <c r="V392" i="7"/>
  <c r="W392" i="7"/>
  <c r="AE395" i="1"/>
  <c r="X392" i="7"/>
  <c r="Y392" i="7"/>
  <c r="Z392" i="7"/>
  <c r="AA392" i="7"/>
  <c r="AB392" i="7"/>
  <c r="AC392" i="7"/>
  <c r="A393" i="7"/>
  <c r="B393" i="7"/>
  <c r="C396" i="1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S393" i="7"/>
  <c r="T393" i="7"/>
  <c r="U393" i="7"/>
  <c r="V393" i="7"/>
  <c r="W393" i="7"/>
  <c r="AE396" i="1"/>
  <c r="X393" i="7"/>
  <c r="Y393" i="7"/>
  <c r="Z393" i="7"/>
  <c r="AA393" i="7"/>
  <c r="AB393" i="7"/>
  <c r="AC393" i="7"/>
  <c r="A394" i="7"/>
  <c r="B394" i="7"/>
  <c r="C397" i="1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S394" i="7"/>
  <c r="T394" i="7"/>
  <c r="U394" i="7"/>
  <c r="V394" i="7"/>
  <c r="W394" i="7"/>
  <c r="AE397" i="1"/>
  <c r="X394" i="7"/>
  <c r="Y394" i="7"/>
  <c r="Z394" i="7"/>
  <c r="AA394" i="7"/>
  <c r="AB394" i="7"/>
  <c r="AC394" i="7"/>
  <c r="A395" i="7"/>
  <c r="B395" i="7"/>
  <c r="C398" i="1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S395" i="7"/>
  <c r="T395" i="7"/>
  <c r="U395" i="7"/>
  <c r="V395" i="7"/>
  <c r="W395" i="7"/>
  <c r="AE398" i="1"/>
  <c r="X395" i="7"/>
  <c r="Y395" i="7"/>
  <c r="Z395" i="7"/>
  <c r="AA395" i="7"/>
  <c r="AB395" i="7"/>
  <c r="AC395" i="7"/>
  <c r="A396" i="7"/>
  <c r="B396" i="7"/>
  <c r="C399" i="1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S396" i="7"/>
  <c r="T396" i="7"/>
  <c r="U396" i="7"/>
  <c r="V396" i="7"/>
  <c r="W396" i="7"/>
  <c r="AE399" i="1"/>
  <c r="X396" i="7"/>
  <c r="Y396" i="7"/>
  <c r="Z396" i="7"/>
  <c r="AA396" i="7"/>
  <c r="AB396" i="7"/>
  <c r="AC396" i="7"/>
  <c r="A397" i="7"/>
  <c r="B397" i="7"/>
  <c r="C400" i="1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S397" i="7"/>
  <c r="T397" i="7"/>
  <c r="U397" i="7"/>
  <c r="V397" i="7"/>
  <c r="W397" i="7"/>
  <c r="AE400" i="1"/>
  <c r="X397" i="7"/>
  <c r="Y397" i="7"/>
  <c r="Z397" i="7"/>
  <c r="AA397" i="7"/>
  <c r="AB397" i="7"/>
  <c r="AC397" i="7"/>
  <c r="A398" i="7"/>
  <c r="B398" i="7"/>
  <c r="C401" i="1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S398" i="7"/>
  <c r="T398" i="7"/>
  <c r="U398" i="7"/>
  <c r="V398" i="7"/>
  <c r="W398" i="7"/>
  <c r="AE401" i="1"/>
  <c r="X398" i="7"/>
  <c r="Y398" i="7"/>
  <c r="Z398" i="7"/>
  <c r="AA398" i="7"/>
  <c r="AB398" i="7"/>
  <c r="AC398" i="7"/>
  <c r="A399" i="7"/>
  <c r="B399" i="7"/>
  <c r="C402" i="1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S399" i="7"/>
  <c r="T399" i="7"/>
  <c r="U399" i="7"/>
  <c r="V399" i="7"/>
  <c r="W399" i="7"/>
  <c r="AE402" i="1"/>
  <c r="X399" i="7"/>
  <c r="Y399" i="7"/>
  <c r="Z399" i="7"/>
  <c r="AA399" i="7"/>
  <c r="AB399" i="7"/>
  <c r="AC399" i="7"/>
  <c r="A400" i="7"/>
  <c r="B400" i="7"/>
  <c r="C403" i="1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S400" i="7"/>
  <c r="T400" i="7"/>
  <c r="U400" i="7"/>
  <c r="V400" i="7"/>
  <c r="W400" i="7"/>
  <c r="AE403" i="1"/>
  <c r="X400" i="7"/>
  <c r="Y400" i="7"/>
  <c r="Z400" i="7"/>
  <c r="AA400" i="7"/>
  <c r="AB400" i="7"/>
  <c r="AC400" i="7"/>
  <c r="A401" i="7"/>
  <c r="B401" i="7"/>
  <c r="C404" i="1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S401" i="7"/>
  <c r="T401" i="7"/>
  <c r="U401" i="7"/>
  <c r="V401" i="7"/>
  <c r="W401" i="7"/>
  <c r="AE404" i="1"/>
  <c r="X401" i="7"/>
  <c r="Y401" i="7"/>
  <c r="Z401" i="7"/>
  <c r="AA401" i="7"/>
  <c r="AB401" i="7"/>
  <c r="AC401" i="7"/>
  <c r="A402" i="7"/>
  <c r="B402" i="7"/>
  <c r="C405" i="1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S402" i="7"/>
  <c r="T402" i="7"/>
  <c r="U402" i="7"/>
  <c r="V402" i="7"/>
  <c r="W402" i="7"/>
  <c r="AE405" i="1"/>
  <c r="X402" i="7"/>
  <c r="Y402" i="7"/>
  <c r="Z402" i="7"/>
  <c r="AA402" i="7"/>
  <c r="AB402" i="7"/>
  <c r="AC402" i="7"/>
  <c r="A403" i="7"/>
  <c r="B403" i="7"/>
  <c r="C406" i="1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S403" i="7"/>
  <c r="T403" i="7"/>
  <c r="U403" i="7"/>
  <c r="V403" i="7"/>
  <c r="W403" i="7"/>
  <c r="AE406" i="1"/>
  <c r="X403" i="7"/>
  <c r="Y403" i="7"/>
  <c r="Z403" i="7"/>
  <c r="AA403" i="7"/>
  <c r="AB403" i="7"/>
  <c r="AC403" i="7"/>
  <c r="A404" i="7"/>
  <c r="B404" i="7"/>
  <c r="C407" i="1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S404" i="7"/>
  <c r="T404" i="7"/>
  <c r="U404" i="7"/>
  <c r="V404" i="7"/>
  <c r="W404" i="7"/>
  <c r="AE407" i="1"/>
  <c r="X404" i="7"/>
  <c r="Y404" i="7"/>
  <c r="Z404" i="7"/>
  <c r="AA404" i="7"/>
  <c r="AB404" i="7"/>
  <c r="AC404" i="7"/>
  <c r="A405" i="7"/>
  <c r="B405" i="7"/>
  <c r="C408" i="1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S405" i="7"/>
  <c r="T405" i="7"/>
  <c r="U405" i="7"/>
  <c r="V405" i="7"/>
  <c r="W405" i="7"/>
  <c r="AE408" i="1"/>
  <c r="X405" i="7"/>
  <c r="Y405" i="7"/>
  <c r="Z405" i="7"/>
  <c r="AA405" i="7"/>
  <c r="AB405" i="7"/>
  <c r="AC405" i="7"/>
  <c r="A406" i="7"/>
  <c r="B406" i="7"/>
  <c r="C409" i="1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S406" i="7"/>
  <c r="T406" i="7"/>
  <c r="U406" i="7"/>
  <c r="V406" i="7"/>
  <c r="W406" i="7"/>
  <c r="AE409" i="1"/>
  <c r="X406" i="7"/>
  <c r="Y406" i="7"/>
  <c r="Z406" i="7"/>
  <c r="AA406" i="7"/>
  <c r="AB406" i="7"/>
  <c r="AC406" i="7"/>
  <c r="A407" i="7"/>
  <c r="B407" i="7"/>
  <c r="C410" i="1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S407" i="7"/>
  <c r="T407" i="7"/>
  <c r="U407" i="7"/>
  <c r="V407" i="7"/>
  <c r="W407" i="7"/>
  <c r="AE410" i="1"/>
  <c r="X407" i="7"/>
  <c r="Y407" i="7"/>
  <c r="Z407" i="7"/>
  <c r="AA407" i="7"/>
  <c r="AB407" i="7"/>
  <c r="AC407" i="7"/>
  <c r="A408" i="7"/>
  <c r="B408" i="7"/>
  <c r="C411" i="1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S408" i="7"/>
  <c r="T408" i="7"/>
  <c r="U408" i="7"/>
  <c r="V408" i="7"/>
  <c r="W408" i="7"/>
  <c r="AE411" i="1"/>
  <c r="X408" i="7"/>
  <c r="Y408" i="7"/>
  <c r="Z408" i="7"/>
  <c r="AA408" i="7"/>
  <c r="AB408" i="7"/>
  <c r="AC408" i="7"/>
  <c r="A409" i="7"/>
  <c r="B409" i="7"/>
  <c r="C412" i="1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S409" i="7"/>
  <c r="T409" i="7"/>
  <c r="U409" i="7"/>
  <c r="V409" i="7"/>
  <c r="W409" i="7"/>
  <c r="AE412" i="1"/>
  <c r="X409" i="7"/>
  <c r="Y409" i="7"/>
  <c r="Z409" i="7"/>
  <c r="AA409" i="7"/>
  <c r="AB409" i="7"/>
  <c r="AC409" i="7"/>
  <c r="A410" i="7"/>
  <c r="B410" i="7"/>
  <c r="C413" i="1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S410" i="7"/>
  <c r="T410" i="7"/>
  <c r="U410" i="7"/>
  <c r="V410" i="7"/>
  <c r="W410" i="7"/>
  <c r="AE413" i="1"/>
  <c r="X410" i="7"/>
  <c r="Y410" i="7"/>
  <c r="Z410" i="7"/>
  <c r="AA410" i="7"/>
  <c r="AB410" i="7"/>
  <c r="AC410" i="7"/>
  <c r="A411" i="7"/>
  <c r="B411" i="7"/>
  <c r="C414" i="1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S411" i="7"/>
  <c r="T411" i="7"/>
  <c r="U411" i="7"/>
  <c r="V411" i="7"/>
  <c r="W411" i="7"/>
  <c r="AE414" i="1"/>
  <c r="X411" i="7"/>
  <c r="Y411" i="7"/>
  <c r="Z411" i="7"/>
  <c r="AA411" i="7"/>
  <c r="AB411" i="7"/>
  <c r="AC411" i="7"/>
  <c r="A412" i="7"/>
  <c r="B412" i="7"/>
  <c r="C415" i="1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S412" i="7"/>
  <c r="T412" i="7"/>
  <c r="U412" i="7"/>
  <c r="V412" i="7"/>
  <c r="W412" i="7"/>
  <c r="AE415" i="1"/>
  <c r="X412" i="7"/>
  <c r="Y412" i="7"/>
  <c r="Z412" i="7"/>
  <c r="AA412" i="7"/>
  <c r="AB412" i="7"/>
  <c r="AC412" i="7"/>
  <c r="A413" i="7"/>
  <c r="B413" i="7"/>
  <c r="C416" i="1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S413" i="7"/>
  <c r="T413" i="7"/>
  <c r="U413" i="7"/>
  <c r="V413" i="7"/>
  <c r="W413" i="7"/>
  <c r="AE416" i="1"/>
  <c r="X413" i="7"/>
  <c r="Y413" i="7"/>
  <c r="Z413" i="7"/>
  <c r="AA413" i="7"/>
  <c r="AB413" i="7"/>
  <c r="AC413" i="7"/>
  <c r="A414" i="7"/>
  <c r="B414" i="7"/>
  <c r="C417" i="1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S414" i="7"/>
  <c r="T414" i="7"/>
  <c r="U414" i="7"/>
  <c r="V414" i="7"/>
  <c r="W414" i="7"/>
  <c r="AE417" i="1"/>
  <c r="X414" i="7"/>
  <c r="Y414" i="7"/>
  <c r="Z414" i="7"/>
  <c r="AA414" i="7"/>
  <c r="AB414" i="7"/>
  <c r="AC414" i="7"/>
  <c r="A415" i="7"/>
  <c r="B415" i="7"/>
  <c r="C418" i="1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S415" i="7"/>
  <c r="T415" i="7"/>
  <c r="U415" i="7"/>
  <c r="V415" i="7"/>
  <c r="W415" i="7"/>
  <c r="AE418" i="1"/>
  <c r="X415" i="7"/>
  <c r="Y415" i="7"/>
  <c r="Z415" i="7"/>
  <c r="AA415" i="7"/>
  <c r="AB415" i="7"/>
  <c r="AC415" i="7"/>
  <c r="A416" i="7"/>
  <c r="B416" i="7"/>
  <c r="C419" i="1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S416" i="7"/>
  <c r="T416" i="7"/>
  <c r="U416" i="7"/>
  <c r="V416" i="7"/>
  <c r="W416" i="7"/>
  <c r="AE419" i="1"/>
  <c r="X416" i="7"/>
  <c r="Y416" i="7"/>
  <c r="Z416" i="7"/>
  <c r="AA416" i="7"/>
  <c r="AB416" i="7"/>
  <c r="AC416" i="7"/>
  <c r="A417" i="7"/>
  <c r="B417" i="7"/>
  <c r="C420" i="1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S417" i="7"/>
  <c r="T417" i="7"/>
  <c r="U417" i="7"/>
  <c r="V417" i="7"/>
  <c r="W417" i="7"/>
  <c r="AE420" i="1"/>
  <c r="X417" i="7"/>
  <c r="Y417" i="7"/>
  <c r="Z417" i="7"/>
  <c r="AA417" i="7"/>
  <c r="AB417" i="7"/>
  <c r="AC417" i="7"/>
  <c r="A418" i="7"/>
  <c r="B418" i="7"/>
  <c r="C421" i="1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S418" i="7"/>
  <c r="T418" i="7"/>
  <c r="U418" i="7"/>
  <c r="V418" i="7"/>
  <c r="W418" i="7"/>
  <c r="AE421" i="1"/>
  <c r="X418" i="7"/>
  <c r="Y418" i="7"/>
  <c r="Z418" i="7"/>
  <c r="AA418" i="7"/>
  <c r="AB418" i="7"/>
  <c r="AC418" i="7"/>
  <c r="A419" i="7"/>
  <c r="B419" i="7"/>
  <c r="C422" i="1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S419" i="7"/>
  <c r="T419" i="7"/>
  <c r="U419" i="7"/>
  <c r="V419" i="7"/>
  <c r="W419" i="7"/>
  <c r="AE422" i="1"/>
  <c r="X419" i="7"/>
  <c r="Y419" i="7"/>
  <c r="Z419" i="7"/>
  <c r="AA419" i="7"/>
  <c r="AB419" i="7"/>
  <c r="AC419" i="7"/>
  <c r="A420" i="7"/>
  <c r="B420" i="7"/>
  <c r="C423" i="1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S420" i="7"/>
  <c r="T420" i="7"/>
  <c r="U420" i="7"/>
  <c r="V420" i="7"/>
  <c r="W420" i="7"/>
  <c r="AE423" i="1"/>
  <c r="X420" i="7"/>
  <c r="Y420" i="7"/>
  <c r="Z420" i="7"/>
  <c r="AA420" i="7"/>
  <c r="AB420" i="7"/>
  <c r="AC420" i="7"/>
  <c r="A421" i="7"/>
  <c r="B421" i="7"/>
  <c r="C424" i="1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S421" i="7"/>
  <c r="T421" i="7"/>
  <c r="U421" i="7"/>
  <c r="V421" i="7"/>
  <c r="W421" i="7"/>
  <c r="AE424" i="1"/>
  <c r="X421" i="7"/>
  <c r="Y421" i="7"/>
  <c r="Z421" i="7"/>
  <c r="AA421" i="7"/>
  <c r="AB421" i="7"/>
  <c r="AC421" i="7"/>
  <c r="A422" i="7"/>
  <c r="B422" i="7"/>
  <c r="C425" i="1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S422" i="7"/>
  <c r="T422" i="7"/>
  <c r="U422" i="7"/>
  <c r="V422" i="7"/>
  <c r="W422" i="7"/>
  <c r="AE425" i="1"/>
  <c r="X422" i="7"/>
  <c r="Y422" i="7"/>
  <c r="Z422" i="7"/>
  <c r="AA422" i="7"/>
  <c r="AB422" i="7"/>
  <c r="AC422" i="7"/>
  <c r="A423" i="7"/>
  <c r="B423" i="7"/>
  <c r="C426" i="1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S423" i="7"/>
  <c r="T423" i="7"/>
  <c r="U423" i="7"/>
  <c r="V423" i="7"/>
  <c r="W423" i="7"/>
  <c r="AE426" i="1"/>
  <c r="X423" i="7"/>
  <c r="Y423" i="7"/>
  <c r="Z423" i="7"/>
  <c r="AA423" i="7"/>
  <c r="AB423" i="7"/>
  <c r="AC423" i="7"/>
  <c r="A424" i="7"/>
  <c r="B424" i="7"/>
  <c r="C427" i="1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S424" i="7"/>
  <c r="T424" i="7"/>
  <c r="U424" i="7"/>
  <c r="V424" i="7"/>
  <c r="W424" i="7"/>
  <c r="AE427" i="1"/>
  <c r="X424" i="7"/>
  <c r="Y424" i="7"/>
  <c r="Z424" i="7"/>
  <c r="AA424" i="7"/>
  <c r="AB424" i="7"/>
  <c r="AC424" i="7"/>
  <c r="A425" i="7"/>
  <c r="B425" i="7"/>
  <c r="C428" i="1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S425" i="7"/>
  <c r="T425" i="7"/>
  <c r="U425" i="7"/>
  <c r="V425" i="7"/>
  <c r="W425" i="7"/>
  <c r="AE428" i="1"/>
  <c r="X425" i="7"/>
  <c r="Y425" i="7"/>
  <c r="Z425" i="7"/>
  <c r="AA425" i="7"/>
  <c r="AB425" i="7"/>
  <c r="AC425" i="7"/>
  <c r="A426" i="7"/>
  <c r="B426" i="7"/>
  <c r="C429" i="1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S426" i="7"/>
  <c r="T426" i="7"/>
  <c r="U426" i="7"/>
  <c r="V426" i="7"/>
  <c r="W426" i="7"/>
  <c r="AE429" i="1"/>
  <c r="X426" i="7"/>
  <c r="Y426" i="7"/>
  <c r="Z426" i="7"/>
  <c r="AA426" i="7"/>
  <c r="AB426" i="7"/>
  <c r="AC426" i="7"/>
  <c r="A427" i="7"/>
  <c r="B427" i="7"/>
  <c r="C430" i="1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S427" i="7"/>
  <c r="T427" i="7"/>
  <c r="U427" i="7"/>
  <c r="V427" i="7"/>
  <c r="W427" i="7"/>
  <c r="AE430" i="1"/>
  <c r="X427" i="7"/>
  <c r="Y427" i="7"/>
  <c r="Z427" i="7"/>
  <c r="AA427" i="7"/>
  <c r="AB427" i="7"/>
  <c r="AC427" i="7"/>
  <c r="A428" i="7"/>
  <c r="B428" i="7"/>
  <c r="C431" i="1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S428" i="7"/>
  <c r="T428" i="7"/>
  <c r="U428" i="7"/>
  <c r="V428" i="7"/>
  <c r="W428" i="7"/>
  <c r="AE431" i="1"/>
  <c r="X428" i="7"/>
  <c r="Y428" i="7"/>
  <c r="Z428" i="7"/>
  <c r="AA428" i="7"/>
  <c r="AB428" i="7"/>
  <c r="AC428" i="7"/>
  <c r="A429" i="7"/>
  <c r="B429" i="7"/>
  <c r="C432" i="1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S429" i="7"/>
  <c r="T429" i="7"/>
  <c r="U429" i="7"/>
  <c r="V429" i="7"/>
  <c r="W429" i="7"/>
  <c r="AE432" i="1"/>
  <c r="X429" i="7"/>
  <c r="Y429" i="7"/>
  <c r="Z429" i="7"/>
  <c r="AA429" i="7"/>
  <c r="AB429" i="7"/>
  <c r="AC429" i="7"/>
  <c r="A430" i="7"/>
  <c r="B430" i="7"/>
  <c r="C433" i="1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S430" i="7"/>
  <c r="T430" i="7"/>
  <c r="U430" i="7"/>
  <c r="V430" i="7"/>
  <c r="W430" i="7"/>
  <c r="AE433" i="1"/>
  <c r="X430" i="7"/>
  <c r="Y430" i="7"/>
  <c r="Z430" i="7"/>
  <c r="AA430" i="7"/>
  <c r="AB430" i="7"/>
  <c r="AC430" i="7"/>
  <c r="A431" i="7"/>
  <c r="B431" i="7"/>
  <c r="C434" i="1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S431" i="7"/>
  <c r="T431" i="7"/>
  <c r="U431" i="7"/>
  <c r="V431" i="7"/>
  <c r="W431" i="7"/>
  <c r="AE434" i="1"/>
  <c r="X431" i="7"/>
  <c r="Y431" i="7"/>
  <c r="Z431" i="7"/>
  <c r="AA431" i="7"/>
  <c r="AB431" i="7"/>
  <c r="AC431" i="7"/>
  <c r="A432" i="7"/>
  <c r="B432" i="7"/>
  <c r="C435" i="1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S432" i="7"/>
  <c r="T432" i="7"/>
  <c r="U432" i="7"/>
  <c r="V432" i="7"/>
  <c r="W432" i="7"/>
  <c r="AE435" i="1"/>
  <c r="X432" i="7"/>
  <c r="Y432" i="7"/>
  <c r="Z432" i="7"/>
  <c r="AA432" i="7"/>
  <c r="AB432" i="7"/>
  <c r="AC432" i="7"/>
  <c r="A433" i="7"/>
  <c r="B433" i="7"/>
  <c r="C436" i="1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S433" i="7"/>
  <c r="T433" i="7"/>
  <c r="U433" i="7"/>
  <c r="V433" i="7"/>
  <c r="W433" i="7"/>
  <c r="AE436" i="1"/>
  <c r="X433" i="7"/>
  <c r="Y433" i="7"/>
  <c r="Z433" i="7"/>
  <c r="AA433" i="7"/>
  <c r="AB433" i="7"/>
  <c r="AC433" i="7"/>
  <c r="A434" i="7"/>
  <c r="B434" i="7"/>
  <c r="C437" i="1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S434" i="7"/>
  <c r="T434" i="7"/>
  <c r="U434" i="7"/>
  <c r="V434" i="7"/>
  <c r="W434" i="7"/>
  <c r="AE437" i="1"/>
  <c r="X434" i="7"/>
  <c r="Y434" i="7"/>
  <c r="Z434" i="7"/>
  <c r="AA434" i="7"/>
  <c r="AB434" i="7"/>
  <c r="AC434" i="7"/>
  <c r="A435" i="7"/>
  <c r="B435" i="7"/>
  <c r="C438" i="1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S435" i="7"/>
  <c r="T435" i="7"/>
  <c r="U435" i="7"/>
  <c r="V435" i="7"/>
  <c r="W435" i="7"/>
  <c r="AE438" i="1"/>
  <c r="X435" i="7"/>
  <c r="Y435" i="7"/>
  <c r="Z435" i="7"/>
  <c r="AA435" i="7"/>
  <c r="AB435" i="7"/>
  <c r="AC435" i="7"/>
  <c r="A436" i="7"/>
  <c r="B436" i="7"/>
  <c r="C439" i="1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S436" i="7"/>
  <c r="T436" i="7"/>
  <c r="U436" i="7"/>
  <c r="V436" i="7"/>
  <c r="W436" i="7"/>
  <c r="AE439" i="1"/>
  <c r="X436" i="7"/>
  <c r="Y436" i="7"/>
  <c r="Z436" i="7"/>
  <c r="AA436" i="7"/>
  <c r="AB436" i="7"/>
  <c r="AC436" i="7"/>
  <c r="A437" i="7"/>
  <c r="B437" i="7"/>
  <c r="C440" i="1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S437" i="7"/>
  <c r="T437" i="7"/>
  <c r="U437" i="7"/>
  <c r="V437" i="7"/>
  <c r="W437" i="7"/>
  <c r="AE440" i="1"/>
  <c r="X437" i="7"/>
  <c r="Y437" i="7"/>
  <c r="Z437" i="7"/>
  <c r="AA437" i="7"/>
  <c r="AB437" i="7"/>
  <c r="AC437" i="7"/>
  <c r="A438" i="7"/>
  <c r="B438" i="7"/>
  <c r="C441" i="1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S438" i="7"/>
  <c r="T438" i="7"/>
  <c r="U438" i="7"/>
  <c r="V438" i="7"/>
  <c r="W438" i="7"/>
  <c r="AE441" i="1"/>
  <c r="X438" i="7"/>
  <c r="Y438" i="7"/>
  <c r="Z438" i="7"/>
  <c r="AA438" i="7"/>
  <c r="AB438" i="7"/>
  <c r="AC438" i="7"/>
  <c r="A439" i="7"/>
  <c r="B439" i="7"/>
  <c r="C442" i="1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S439" i="7"/>
  <c r="T439" i="7"/>
  <c r="U439" i="7"/>
  <c r="V439" i="7"/>
  <c r="W439" i="7"/>
  <c r="AE442" i="1"/>
  <c r="X439" i="7"/>
  <c r="Y439" i="7"/>
  <c r="Z439" i="7"/>
  <c r="AA439" i="7"/>
  <c r="AB439" i="7"/>
  <c r="AC439" i="7"/>
  <c r="A440" i="7"/>
  <c r="B440" i="7"/>
  <c r="C443" i="1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S440" i="7"/>
  <c r="T440" i="7"/>
  <c r="U440" i="7"/>
  <c r="V440" i="7"/>
  <c r="W440" i="7"/>
  <c r="AE443" i="1"/>
  <c r="X440" i="7"/>
  <c r="Y440" i="7"/>
  <c r="Z440" i="7"/>
  <c r="AA440" i="7"/>
  <c r="AB440" i="7"/>
  <c r="AC440" i="7"/>
  <c r="A441" i="7"/>
  <c r="B441" i="7"/>
  <c r="C444" i="1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S441" i="7"/>
  <c r="T441" i="7"/>
  <c r="U441" i="7"/>
  <c r="V441" i="7"/>
  <c r="W441" i="7"/>
  <c r="AE444" i="1"/>
  <c r="X441" i="7"/>
  <c r="Y441" i="7"/>
  <c r="Z441" i="7"/>
  <c r="AA441" i="7"/>
  <c r="AB441" i="7"/>
  <c r="AC441" i="7"/>
  <c r="A442" i="7"/>
  <c r="B442" i="7"/>
  <c r="C445" i="1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S442" i="7"/>
  <c r="T442" i="7"/>
  <c r="U442" i="7"/>
  <c r="V442" i="7"/>
  <c r="W442" i="7"/>
  <c r="AE445" i="1"/>
  <c r="X442" i="7"/>
  <c r="Y442" i="7"/>
  <c r="Z442" i="7"/>
  <c r="AA442" i="7"/>
  <c r="AB442" i="7"/>
  <c r="AC442" i="7"/>
  <c r="A443" i="7"/>
  <c r="B443" i="7"/>
  <c r="C446" i="1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S443" i="7"/>
  <c r="T443" i="7"/>
  <c r="U443" i="7"/>
  <c r="V443" i="7"/>
  <c r="W443" i="7"/>
  <c r="AE446" i="1"/>
  <c r="X443" i="7"/>
  <c r="Y443" i="7"/>
  <c r="Z443" i="7"/>
  <c r="AA443" i="7"/>
  <c r="AB443" i="7"/>
  <c r="AC443" i="7"/>
  <c r="A444" i="7"/>
  <c r="B444" i="7"/>
  <c r="C447" i="1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S444" i="7"/>
  <c r="T444" i="7"/>
  <c r="U444" i="7"/>
  <c r="V444" i="7"/>
  <c r="W444" i="7"/>
  <c r="AE447" i="1"/>
  <c r="X444" i="7"/>
  <c r="Y444" i="7"/>
  <c r="Z444" i="7"/>
  <c r="AA444" i="7"/>
  <c r="AB444" i="7"/>
  <c r="AC444" i="7"/>
  <c r="A445" i="7"/>
  <c r="B445" i="7"/>
  <c r="C448" i="1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S445" i="7"/>
  <c r="T445" i="7"/>
  <c r="U445" i="7"/>
  <c r="V445" i="7"/>
  <c r="W445" i="7"/>
  <c r="AE448" i="1"/>
  <c r="X445" i="7"/>
  <c r="Y445" i="7"/>
  <c r="Z445" i="7"/>
  <c r="AA445" i="7"/>
  <c r="AB445" i="7"/>
  <c r="AC445" i="7"/>
  <c r="A446" i="7"/>
  <c r="B446" i="7"/>
  <c r="C449" i="1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S446" i="7"/>
  <c r="T446" i="7"/>
  <c r="U446" i="7"/>
  <c r="V446" i="7"/>
  <c r="W446" i="7"/>
  <c r="AE449" i="1"/>
  <c r="X446" i="7"/>
  <c r="Y446" i="7"/>
  <c r="Z446" i="7"/>
  <c r="AA446" i="7"/>
  <c r="AB446" i="7"/>
  <c r="AC446" i="7"/>
  <c r="A447" i="7"/>
  <c r="B447" i="7"/>
  <c r="C450" i="1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S447" i="7"/>
  <c r="T447" i="7"/>
  <c r="U447" i="7"/>
  <c r="V447" i="7"/>
  <c r="W447" i="7"/>
  <c r="AE450" i="1"/>
  <c r="X447" i="7"/>
  <c r="Y447" i="7"/>
  <c r="Z447" i="7"/>
  <c r="AA447" i="7"/>
  <c r="AB447" i="7"/>
  <c r="AC447" i="7"/>
  <c r="A448" i="7"/>
  <c r="B448" i="7"/>
  <c r="C451" i="1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S448" i="7"/>
  <c r="T448" i="7"/>
  <c r="U448" i="7"/>
  <c r="V448" i="7"/>
  <c r="W448" i="7"/>
  <c r="AE451" i="1"/>
  <c r="X448" i="7"/>
  <c r="Y448" i="7"/>
  <c r="Z448" i="7"/>
  <c r="AA448" i="7"/>
  <c r="AB448" i="7"/>
  <c r="AC448" i="7"/>
  <c r="A449" i="7"/>
  <c r="B449" i="7"/>
  <c r="C452" i="1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S449" i="7"/>
  <c r="T449" i="7"/>
  <c r="U449" i="7"/>
  <c r="V449" i="7"/>
  <c r="W449" i="7"/>
  <c r="AE452" i="1"/>
  <c r="X449" i="7"/>
  <c r="Y449" i="7"/>
  <c r="Z449" i="7"/>
  <c r="AA449" i="7"/>
  <c r="AB449" i="7"/>
  <c r="AC449" i="7"/>
  <c r="A450" i="7"/>
  <c r="B450" i="7"/>
  <c r="C453" i="1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S450" i="7"/>
  <c r="T450" i="7"/>
  <c r="U450" i="7"/>
  <c r="V450" i="7"/>
  <c r="W450" i="7"/>
  <c r="AE453" i="1"/>
  <c r="X450" i="7"/>
  <c r="Y450" i="7"/>
  <c r="Z450" i="7"/>
  <c r="AA450" i="7"/>
  <c r="AB450" i="7"/>
  <c r="AC450" i="7"/>
  <c r="A451" i="7"/>
  <c r="B451" i="7"/>
  <c r="C454" i="1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S451" i="7"/>
  <c r="T451" i="7"/>
  <c r="U451" i="7"/>
  <c r="V451" i="7"/>
  <c r="W451" i="7"/>
  <c r="AE454" i="1"/>
  <c r="X451" i="7"/>
  <c r="Y451" i="7"/>
  <c r="Z451" i="7"/>
  <c r="AA451" i="7"/>
  <c r="AB451" i="7"/>
  <c r="AC451" i="7"/>
  <c r="A452" i="7"/>
  <c r="B452" i="7"/>
  <c r="C455" i="1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S452" i="7"/>
  <c r="T452" i="7"/>
  <c r="U452" i="7"/>
  <c r="V452" i="7"/>
  <c r="W452" i="7"/>
  <c r="AE455" i="1"/>
  <c r="X452" i="7"/>
  <c r="Y452" i="7"/>
  <c r="Z452" i="7"/>
  <c r="AA452" i="7"/>
  <c r="AB452" i="7"/>
  <c r="AC452" i="7"/>
  <c r="A453" i="7"/>
  <c r="B453" i="7"/>
  <c r="C456" i="1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S453" i="7"/>
  <c r="T453" i="7"/>
  <c r="U453" i="7"/>
  <c r="V453" i="7"/>
  <c r="W453" i="7"/>
  <c r="AE456" i="1"/>
  <c r="X453" i="7"/>
  <c r="Y453" i="7"/>
  <c r="Z453" i="7"/>
  <c r="AA453" i="7"/>
  <c r="AB453" i="7"/>
  <c r="AC453" i="7"/>
  <c r="A454" i="7"/>
  <c r="B454" i="7"/>
  <c r="C457" i="1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S454" i="7"/>
  <c r="T454" i="7"/>
  <c r="U454" i="7"/>
  <c r="V454" i="7"/>
  <c r="W454" i="7"/>
  <c r="AE457" i="1"/>
  <c r="X454" i="7"/>
  <c r="Y454" i="7"/>
  <c r="Z454" i="7"/>
  <c r="AA454" i="7"/>
  <c r="AB454" i="7"/>
  <c r="AC454" i="7"/>
  <c r="A455" i="7"/>
  <c r="B455" i="7"/>
  <c r="C458" i="1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S455" i="7"/>
  <c r="T455" i="7"/>
  <c r="U455" i="7"/>
  <c r="V455" i="7"/>
  <c r="W455" i="7"/>
  <c r="AE458" i="1"/>
  <c r="X455" i="7"/>
  <c r="Y455" i="7"/>
  <c r="Z455" i="7"/>
  <c r="AA455" i="7"/>
  <c r="AB455" i="7"/>
  <c r="AC455" i="7"/>
  <c r="A456" i="7"/>
  <c r="B456" i="7"/>
  <c r="C459" i="1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S456" i="7"/>
  <c r="T456" i="7"/>
  <c r="U456" i="7"/>
  <c r="V456" i="7"/>
  <c r="W456" i="7"/>
  <c r="AE459" i="1"/>
  <c r="X456" i="7"/>
  <c r="Y456" i="7"/>
  <c r="Z456" i="7"/>
  <c r="AA456" i="7"/>
  <c r="AB456" i="7"/>
  <c r="AC456" i="7"/>
  <c r="A457" i="7"/>
  <c r="B457" i="7"/>
  <c r="C460" i="1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S457" i="7"/>
  <c r="T457" i="7"/>
  <c r="U457" i="7"/>
  <c r="V457" i="7"/>
  <c r="W457" i="7"/>
  <c r="AE460" i="1"/>
  <c r="X457" i="7"/>
  <c r="Y457" i="7"/>
  <c r="Z457" i="7"/>
  <c r="AA457" i="7"/>
  <c r="AB457" i="7"/>
  <c r="AC457" i="7"/>
  <c r="A458" i="7"/>
  <c r="B458" i="7"/>
  <c r="C461" i="1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S458" i="7"/>
  <c r="T458" i="7"/>
  <c r="U458" i="7"/>
  <c r="V458" i="7"/>
  <c r="W458" i="7"/>
  <c r="AE461" i="1"/>
  <c r="X458" i="7"/>
  <c r="Y458" i="7"/>
  <c r="Z458" i="7"/>
  <c r="AA458" i="7"/>
  <c r="AB458" i="7"/>
  <c r="AC458" i="7"/>
  <c r="A459" i="7"/>
  <c r="B459" i="7"/>
  <c r="C462" i="1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S459" i="7"/>
  <c r="T459" i="7"/>
  <c r="U459" i="7"/>
  <c r="V459" i="7"/>
  <c r="W459" i="7"/>
  <c r="AE462" i="1"/>
  <c r="X459" i="7"/>
  <c r="Y459" i="7"/>
  <c r="Z459" i="7"/>
  <c r="AA459" i="7"/>
  <c r="AB459" i="7"/>
  <c r="AC459" i="7"/>
  <c r="A460" i="7"/>
  <c r="B460" i="7"/>
  <c r="C463" i="1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S460" i="7"/>
  <c r="T460" i="7"/>
  <c r="U460" i="7"/>
  <c r="V460" i="7"/>
  <c r="W460" i="7"/>
  <c r="AE463" i="1"/>
  <c r="X460" i="7"/>
  <c r="Y460" i="7"/>
  <c r="Z460" i="7"/>
  <c r="AA460" i="7"/>
  <c r="AB460" i="7"/>
  <c r="AC460" i="7"/>
  <c r="A461" i="7"/>
  <c r="B461" i="7"/>
  <c r="C464" i="1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S461" i="7"/>
  <c r="T461" i="7"/>
  <c r="U461" i="7"/>
  <c r="V461" i="7"/>
  <c r="W461" i="7"/>
  <c r="AE464" i="1"/>
  <c r="X461" i="7"/>
  <c r="Y461" i="7"/>
  <c r="Z461" i="7"/>
  <c r="AA461" i="7"/>
  <c r="AB461" i="7"/>
  <c r="AC461" i="7"/>
  <c r="A462" i="7"/>
  <c r="B462" i="7"/>
  <c r="C465" i="1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S462" i="7"/>
  <c r="T462" i="7"/>
  <c r="U462" i="7"/>
  <c r="V462" i="7"/>
  <c r="W462" i="7"/>
  <c r="AE465" i="1"/>
  <c r="X462" i="7"/>
  <c r="Y462" i="7"/>
  <c r="Z462" i="7"/>
  <c r="AA462" i="7"/>
  <c r="AB462" i="7"/>
  <c r="AC462" i="7"/>
  <c r="A463" i="7"/>
  <c r="B463" i="7"/>
  <c r="C466" i="1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S463" i="7"/>
  <c r="T463" i="7"/>
  <c r="U463" i="7"/>
  <c r="V463" i="7"/>
  <c r="W463" i="7"/>
  <c r="AE466" i="1"/>
  <c r="X463" i="7"/>
  <c r="Y463" i="7"/>
  <c r="Z463" i="7"/>
  <c r="AA463" i="7"/>
  <c r="AB463" i="7"/>
  <c r="AC463" i="7"/>
  <c r="A464" i="7"/>
  <c r="B464" i="7"/>
  <c r="C467" i="1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S464" i="7"/>
  <c r="T464" i="7"/>
  <c r="U464" i="7"/>
  <c r="V464" i="7"/>
  <c r="W464" i="7"/>
  <c r="AE467" i="1"/>
  <c r="X464" i="7"/>
  <c r="Y464" i="7"/>
  <c r="Z464" i="7"/>
  <c r="AA464" i="7"/>
  <c r="AB464" i="7"/>
  <c r="AC464" i="7"/>
  <c r="A465" i="7"/>
  <c r="B465" i="7"/>
  <c r="C468" i="1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S465" i="7"/>
  <c r="T465" i="7"/>
  <c r="U465" i="7"/>
  <c r="V465" i="7"/>
  <c r="W465" i="7"/>
  <c r="AE468" i="1"/>
  <c r="X465" i="7"/>
  <c r="Y465" i="7"/>
  <c r="Z465" i="7"/>
  <c r="AA465" i="7"/>
  <c r="AB465" i="7"/>
  <c r="AC465" i="7"/>
  <c r="A466" i="7"/>
  <c r="B466" i="7"/>
  <c r="C469" i="1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S466" i="7"/>
  <c r="T466" i="7"/>
  <c r="U466" i="7"/>
  <c r="V466" i="7"/>
  <c r="W466" i="7"/>
  <c r="AE469" i="1"/>
  <c r="X466" i="7"/>
  <c r="Y466" i="7"/>
  <c r="Z466" i="7"/>
  <c r="AA466" i="7"/>
  <c r="AB466" i="7"/>
  <c r="AC466" i="7"/>
  <c r="A467" i="7"/>
  <c r="B467" i="7"/>
  <c r="C470" i="1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S467" i="7"/>
  <c r="T467" i="7"/>
  <c r="U467" i="7"/>
  <c r="V467" i="7"/>
  <c r="W467" i="7"/>
  <c r="AE470" i="1"/>
  <c r="X467" i="7"/>
  <c r="Y467" i="7"/>
  <c r="Z467" i="7"/>
  <c r="AA467" i="7"/>
  <c r="AB467" i="7"/>
  <c r="AC467" i="7"/>
  <c r="A468" i="7"/>
  <c r="B468" i="7"/>
  <c r="C471" i="1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S468" i="7"/>
  <c r="T468" i="7"/>
  <c r="U468" i="7"/>
  <c r="V468" i="7"/>
  <c r="W468" i="7"/>
  <c r="AE471" i="1"/>
  <c r="X468" i="7"/>
  <c r="Y468" i="7"/>
  <c r="Z468" i="7"/>
  <c r="AA468" i="7"/>
  <c r="AB468" i="7"/>
  <c r="AC468" i="7"/>
  <c r="A469" i="7"/>
  <c r="B469" i="7"/>
  <c r="C472" i="1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S469" i="7"/>
  <c r="T469" i="7"/>
  <c r="U469" i="7"/>
  <c r="V469" i="7"/>
  <c r="W469" i="7"/>
  <c r="AE472" i="1"/>
  <c r="X469" i="7"/>
  <c r="Y469" i="7"/>
  <c r="Z469" i="7"/>
  <c r="AA469" i="7"/>
  <c r="AB469" i="7"/>
  <c r="AC469" i="7"/>
  <c r="A470" i="7"/>
  <c r="B470" i="7"/>
  <c r="C473" i="1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S470" i="7"/>
  <c r="T470" i="7"/>
  <c r="U470" i="7"/>
  <c r="V470" i="7"/>
  <c r="W470" i="7"/>
  <c r="AE473" i="1"/>
  <c r="X470" i="7"/>
  <c r="Y470" i="7"/>
  <c r="Z470" i="7"/>
  <c r="AA470" i="7"/>
  <c r="AB470" i="7"/>
  <c r="AC470" i="7"/>
  <c r="A471" i="7"/>
  <c r="B471" i="7"/>
  <c r="C474" i="1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S471" i="7"/>
  <c r="T471" i="7"/>
  <c r="U471" i="7"/>
  <c r="V471" i="7"/>
  <c r="W471" i="7"/>
  <c r="AE474" i="1"/>
  <c r="X471" i="7"/>
  <c r="Y471" i="7"/>
  <c r="Z471" i="7"/>
  <c r="AA471" i="7"/>
  <c r="AB471" i="7"/>
  <c r="AC471" i="7"/>
  <c r="A472" i="7"/>
  <c r="B472" i="7"/>
  <c r="C475" i="1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S472" i="7"/>
  <c r="T472" i="7"/>
  <c r="U472" i="7"/>
  <c r="V472" i="7"/>
  <c r="W472" i="7"/>
  <c r="AE475" i="1"/>
  <c r="X472" i="7"/>
  <c r="Y472" i="7"/>
  <c r="Z472" i="7"/>
  <c r="AA472" i="7"/>
  <c r="AB472" i="7"/>
  <c r="AC472" i="7"/>
  <c r="A473" i="7"/>
  <c r="B473" i="7"/>
  <c r="C476" i="1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S473" i="7"/>
  <c r="T473" i="7"/>
  <c r="U473" i="7"/>
  <c r="V473" i="7"/>
  <c r="W473" i="7"/>
  <c r="AE476" i="1"/>
  <c r="X473" i="7"/>
  <c r="Y473" i="7"/>
  <c r="Z473" i="7"/>
  <c r="AA473" i="7"/>
  <c r="AB473" i="7"/>
  <c r="AC473" i="7"/>
  <c r="A474" i="7"/>
  <c r="B474" i="7"/>
  <c r="C477" i="1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S474" i="7"/>
  <c r="T474" i="7"/>
  <c r="U474" i="7"/>
  <c r="V474" i="7"/>
  <c r="W474" i="7"/>
  <c r="AE477" i="1"/>
  <c r="X474" i="7"/>
  <c r="Y474" i="7"/>
  <c r="Z474" i="7"/>
  <c r="AA474" i="7"/>
  <c r="AB474" i="7"/>
  <c r="AC474" i="7"/>
  <c r="A475" i="7"/>
  <c r="B475" i="7"/>
  <c r="C478" i="1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S475" i="7"/>
  <c r="T475" i="7"/>
  <c r="U475" i="7"/>
  <c r="V475" i="7"/>
  <c r="W475" i="7"/>
  <c r="AE478" i="1"/>
  <c r="X475" i="7"/>
  <c r="Y475" i="7"/>
  <c r="Z475" i="7"/>
  <c r="AA475" i="7"/>
  <c r="AB475" i="7"/>
  <c r="AC475" i="7"/>
  <c r="A476" i="7"/>
  <c r="B476" i="7"/>
  <c r="C479" i="1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S476" i="7"/>
  <c r="T476" i="7"/>
  <c r="U476" i="7"/>
  <c r="V476" i="7"/>
  <c r="W476" i="7"/>
  <c r="AE479" i="1"/>
  <c r="X476" i="7"/>
  <c r="Y476" i="7"/>
  <c r="Z476" i="7"/>
  <c r="AA476" i="7"/>
  <c r="AB476" i="7"/>
  <c r="AC476" i="7"/>
  <c r="A477" i="7"/>
  <c r="B477" i="7"/>
  <c r="C480" i="1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S477" i="7"/>
  <c r="T477" i="7"/>
  <c r="U477" i="7"/>
  <c r="V477" i="7"/>
  <c r="W477" i="7"/>
  <c r="AE480" i="1"/>
  <c r="X477" i="7"/>
  <c r="Y477" i="7"/>
  <c r="Z477" i="7"/>
  <c r="AA477" i="7"/>
  <c r="AB477" i="7"/>
  <c r="AC477" i="7"/>
  <c r="A478" i="7"/>
  <c r="B478" i="7"/>
  <c r="C481" i="1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S478" i="7"/>
  <c r="T478" i="7"/>
  <c r="U478" i="7"/>
  <c r="V478" i="7"/>
  <c r="W478" i="7"/>
  <c r="AE481" i="1"/>
  <c r="X478" i="7"/>
  <c r="Y478" i="7"/>
  <c r="Z478" i="7"/>
  <c r="AA478" i="7"/>
  <c r="AB478" i="7"/>
  <c r="AC478" i="7"/>
  <c r="A479" i="7"/>
  <c r="B479" i="7"/>
  <c r="C482" i="1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S479" i="7"/>
  <c r="T479" i="7"/>
  <c r="U479" i="7"/>
  <c r="V479" i="7"/>
  <c r="W479" i="7"/>
  <c r="AE482" i="1"/>
  <c r="X479" i="7"/>
  <c r="Y479" i="7"/>
  <c r="Z479" i="7"/>
  <c r="AA479" i="7"/>
  <c r="AB479" i="7"/>
  <c r="AC479" i="7"/>
  <c r="A480" i="7"/>
  <c r="B480" i="7"/>
  <c r="C483" i="1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S480" i="7"/>
  <c r="T480" i="7"/>
  <c r="U480" i="7"/>
  <c r="V480" i="7"/>
  <c r="W480" i="7"/>
  <c r="AE483" i="1"/>
  <c r="X480" i="7"/>
  <c r="Y480" i="7"/>
  <c r="Z480" i="7"/>
  <c r="AA480" i="7"/>
  <c r="AB480" i="7"/>
  <c r="AC480" i="7"/>
  <c r="A481" i="7"/>
  <c r="B481" i="7"/>
  <c r="C484" i="1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S481" i="7"/>
  <c r="T481" i="7"/>
  <c r="U481" i="7"/>
  <c r="V481" i="7"/>
  <c r="W481" i="7"/>
  <c r="AE484" i="1"/>
  <c r="X481" i="7"/>
  <c r="Y481" i="7"/>
  <c r="Z481" i="7"/>
  <c r="AA481" i="7"/>
  <c r="AB481" i="7"/>
  <c r="AC481" i="7"/>
  <c r="A482" i="7"/>
  <c r="B482" i="7"/>
  <c r="C485" i="1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S482" i="7"/>
  <c r="T482" i="7"/>
  <c r="U482" i="7"/>
  <c r="V482" i="7"/>
  <c r="W482" i="7"/>
  <c r="AE485" i="1"/>
  <c r="X482" i="7"/>
  <c r="Y482" i="7"/>
  <c r="Z482" i="7"/>
  <c r="AA482" i="7"/>
  <c r="AB482" i="7"/>
  <c r="AC482" i="7"/>
  <c r="A483" i="7"/>
  <c r="B483" i="7"/>
  <c r="C486" i="1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S483" i="7"/>
  <c r="T483" i="7"/>
  <c r="U483" i="7"/>
  <c r="V483" i="7"/>
  <c r="W483" i="7"/>
  <c r="AE486" i="1"/>
  <c r="X483" i="7"/>
  <c r="Y483" i="7"/>
  <c r="Z483" i="7"/>
  <c r="AA483" i="7"/>
  <c r="AB483" i="7"/>
  <c r="AC483" i="7"/>
  <c r="A484" i="7"/>
  <c r="B484" i="7"/>
  <c r="C487" i="1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S484" i="7"/>
  <c r="T484" i="7"/>
  <c r="U484" i="7"/>
  <c r="V484" i="7"/>
  <c r="W484" i="7"/>
  <c r="AE487" i="1"/>
  <c r="X484" i="7"/>
  <c r="Y484" i="7"/>
  <c r="Z484" i="7"/>
  <c r="AA484" i="7"/>
  <c r="AB484" i="7"/>
  <c r="AC484" i="7"/>
  <c r="A485" i="7"/>
  <c r="B485" i="7"/>
  <c r="C488" i="1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S485" i="7"/>
  <c r="T485" i="7"/>
  <c r="U485" i="7"/>
  <c r="V485" i="7"/>
  <c r="W485" i="7"/>
  <c r="AE488" i="1"/>
  <c r="X485" i="7"/>
  <c r="Y485" i="7"/>
  <c r="Z485" i="7"/>
  <c r="AA485" i="7"/>
  <c r="AB485" i="7"/>
  <c r="AC485" i="7"/>
  <c r="A486" i="7"/>
  <c r="B486" i="7"/>
  <c r="C489" i="1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S486" i="7"/>
  <c r="T486" i="7"/>
  <c r="U486" i="7"/>
  <c r="V486" i="7"/>
  <c r="W486" i="7"/>
  <c r="AE489" i="1"/>
  <c r="X486" i="7"/>
  <c r="Y486" i="7"/>
  <c r="Z486" i="7"/>
  <c r="AA486" i="7"/>
  <c r="AB486" i="7"/>
  <c r="AC486" i="7"/>
  <c r="A487" i="7"/>
  <c r="B487" i="7"/>
  <c r="C490" i="1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S487" i="7"/>
  <c r="T487" i="7"/>
  <c r="U487" i="7"/>
  <c r="V487" i="7"/>
  <c r="W487" i="7"/>
  <c r="AE490" i="1"/>
  <c r="X487" i="7"/>
  <c r="Y487" i="7"/>
  <c r="Z487" i="7"/>
  <c r="AA487" i="7"/>
  <c r="AB487" i="7"/>
  <c r="AC487" i="7"/>
  <c r="A488" i="7"/>
  <c r="B488" i="7"/>
  <c r="C491" i="1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S488" i="7"/>
  <c r="T488" i="7"/>
  <c r="U488" i="7"/>
  <c r="V488" i="7"/>
  <c r="W488" i="7"/>
  <c r="AE491" i="1"/>
  <c r="X488" i="7"/>
  <c r="Y488" i="7"/>
  <c r="Z488" i="7"/>
  <c r="AA488" i="7"/>
  <c r="AB488" i="7"/>
  <c r="AC488" i="7"/>
  <c r="A489" i="7"/>
  <c r="B489" i="7"/>
  <c r="C492" i="1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S489" i="7"/>
  <c r="T489" i="7"/>
  <c r="U489" i="7"/>
  <c r="V489" i="7"/>
  <c r="W489" i="7"/>
  <c r="AE492" i="1"/>
  <c r="X489" i="7"/>
  <c r="Y489" i="7"/>
  <c r="Z489" i="7"/>
  <c r="AA489" i="7"/>
  <c r="AB489" i="7"/>
  <c r="AC489" i="7"/>
  <c r="A490" i="7"/>
  <c r="B490" i="7"/>
  <c r="C493" i="1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S490" i="7"/>
  <c r="T490" i="7"/>
  <c r="U490" i="7"/>
  <c r="V490" i="7"/>
  <c r="W490" i="7"/>
  <c r="AE493" i="1"/>
  <c r="X490" i="7"/>
  <c r="Y490" i="7"/>
  <c r="Z490" i="7"/>
  <c r="AA490" i="7"/>
  <c r="AB490" i="7"/>
  <c r="AC490" i="7"/>
  <c r="A491" i="7"/>
  <c r="B491" i="7"/>
  <c r="C494" i="1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S491" i="7"/>
  <c r="T491" i="7"/>
  <c r="U491" i="7"/>
  <c r="V491" i="7"/>
  <c r="W491" i="7"/>
  <c r="AE494" i="1"/>
  <c r="X491" i="7"/>
  <c r="Y491" i="7"/>
  <c r="Z491" i="7"/>
  <c r="AA491" i="7"/>
  <c r="AB491" i="7"/>
  <c r="AC491" i="7"/>
  <c r="A492" i="7"/>
  <c r="B492" i="7"/>
  <c r="C495" i="1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S492" i="7"/>
  <c r="T492" i="7"/>
  <c r="U492" i="7"/>
  <c r="V492" i="7"/>
  <c r="W492" i="7"/>
  <c r="AE495" i="1"/>
  <c r="X492" i="7"/>
  <c r="Y492" i="7"/>
  <c r="Z492" i="7"/>
  <c r="AA492" i="7"/>
  <c r="AB492" i="7"/>
  <c r="AC492" i="7"/>
  <c r="A493" i="7"/>
  <c r="B493" i="7"/>
  <c r="C496" i="1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S493" i="7"/>
  <c r="T493" i="7"/>
  <c r="U493" i="7"/>
  <c r="V493" i="7"/>
  <c r="W493" i="7"/>
  <c r="AE496" i="1"/>
  <c r="X493" i="7"/>
  <c r="Y493" i="7"/>
  <c r="Z493" i="7"/>
  <c r="AA493" i="7"/>
  <c r="AB493" i="7"/>
  <c r="AC493" i="7"/>
  <c r="A494" i="7"/>
  <c r="B494" i="7"/>
  <c r="C497" i="1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S494" i="7"/>
  <c r="T494" i="7"/>
  <c r="U494" i="7"/>
  <c r="V494" i="7"/>
  <c r="W494" i="7"/>
  <c r="AE497" i="1"/>
  <c r="X494" i="7"/>
  <c r="Y494" i="7"/>
  <c r="Z494" i="7"/>
  <c r="AA494" i="7"/>
  <c r="AB494" i="7"/>
  <c r="AC494" i="7"/>
  <c r="A495" i="7"/>
  <c r="B495" i="7"/>
  <c r="C498" i="1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S495" i="7"/>
  <c r="T495" i="7"/>
  <c r="U495" i="7"/>
  <c r="V495" i="7"/>
  <c r="W495" i="7"/>
  <c r="AE498" i="1"/>
  <c r="X495" i="7"/>
  <c r="Y495" i="7"/>
  <c r="Z495" i="7"/>
  <c r="AA495" i="7"/>
  <c r="AB495" i="7"/>
  <c r="AC495" i="7"/>
  <c r="A496" i="7"/>
  <c r="B496" i="7"/>
  <c r="C499" i="1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S496" i="7"/>
  <c r="T496" i="7"/>
  <c r="U496" i="7"/>
  <c r="V496" i="7"/>
  <c r="W496" i="7"/>
  <c r="AE499" i="1"/>
  <c r="X496" i="7"/>
  <c r="Y496" i="7"/>
  <c r="Z496" i="7"/>
  <c r="AA496" i="7"/>
  <c r="AB496" i="7"/>
  <c r="AC496" i="7"/>
  <c r="A497" i="7"/>
  <c r="B497" i="7"/>
  <c r="C500" i="1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S497" i="7"/>
  <c r="T497" i="7"/>
  <c r="U497" i="7"/>
  <c r="V497" i="7"/>
  <c r="W497" i="7"/>
  <c r="AE500" i="1"/>
  <c r="X497" i="7"/>
  <c r="Y497" i="7"/>
  <c r="Z497" i="7"/>
  <c r="AA497" i="7"/>
  <c r="AB497" i="7"/>
  <c r="AC497" i="7"/>
  <c r="A498" i="7"/>
  <c r="B498" i="7"/>
  <c r="C501" i="1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S498" i="7"/>
  <c r="T498" i="7"/>
  <c r="U498" i="7"/>
  <c r="V498" i="7"/>
  <c r="W498" i="7"/>
  <c r="AE501" i="1"/>
  <c r="X498" i="7"/>
  <c r="Y498" i="7"/>
  <c r="Z498" i="7"/>
  <c r="AA498" i="7"/>
  <c r="AB498" i="7"/>
  <c r="AC498" i="7"/>
  <c r="A499" i="7"/>
  <c r="B499" i="7"/>
  <c r="C502" i="1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S499" i="7"/>
  <c r="T499" i="7"/>
  <c r="U499" i="7"/>
  <c r="V499" i="7"/>
  <c r="W499" i="7"/>
  <c r="AE502" i="1"/>
  <c r="X499" i="7"/>
  <c r="Y499" i="7"/>
  <c r="Z499" i="7"/>
  <c r="AA499" i="7"/>
  <c r="AB499" i="7"/>
  <c r="AC499" i="7"/>
  <c r="A500" i="7"/>
  <c r="B500" i="7"/>
  <c r="C503" i="1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S500" i="7"/>
  <c r="T500" i="7"/>
  <c r="U500" i="7"/>
  <c r="V500" i="7"/>
  <c r="W500" i="7"/>
  <c r="AE503" i="1"/>
  <c r="X500" i="7"/>
  <c r="Y500" i="7"/>
  <c r="Z500" i="7"/>
  <c r="AA500" i="7"/>
  <c r="AB500" i="7"/>
  <c r="AC500" i="7"/>
  <c r="A501" i="7"/>
  <c r="B501" i="7"/>
  <c r="C504" i="1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S501" i="7"/>
  <c r="T501" i="7"/>
  <c r="U501" i="7"/>
  <c r="V501" i="7"/>
  <c r="W501" i="7"/>
  <c r="AE504" i="1"/>
  <c r="X501" i="7"/>
  <c r="Y501" i="7"/>
  <c r="Z501" i="7"/>
  <c r="AA501" i="7"/>
  <c r="AB501" i="7"/>
  <c r="AC501" i="7"/>
  <c r="A502" i="7"/>
  <c r="B502" i="7"/>
  <c r="C505" i="1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S502" i="7"/>
  <c r="T502" i="7"/>
  <c r="U502" i="7"/>
  <c r="V502" i="7"/>
  <c r="W502" i="7"/>
  <c r="AE505" i="1"/>
  <c r="X502" i="7"/>
  <c r="Y502" i="7"/>
  <c r="Z502" i="7"/>
  <c r="AA502" i="7"/>
  <c r="AB502" i="7"/>
  <c r="AC502" i="7"/>
  <c r="A503" i="7"/>
  <c r="B503" i="7"/>
  <c r="C506" i="1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S503" i="7"/>
  <c r="T503" i="7"/>
  <c r="U503" i="7"/>
  <c r="V503" i="7"/>
  <c r="W503" i="7"/>
  <c r="AE506" i="1"/>
  <c r="X503" i="7"/>
  <c r="Y503" i="7"/>
  <c r="Z503" i="7"/>
  <c r="AA503" i="7"/>
  <c r="AB503" i="7"/>
  <c r="AC503" i="7"/>
  <c r="A504" i="7"/>
  <c r="B504" i="7"/>
  <c r="C507" i="1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S504" i="7"/>
  <c r="T504" i="7"/>
  <c r="U504" i="7"/>
  <c r="V504" i="7"/>
  <c r="W504" i="7"/>
  <c r="AE507" i="1"/>
  <c r="X504" i="7"/>
  <c r="Y504" i="7"/>
  <c r="Z504" i="7"/>
  <c r="AA504" i="7"/>
  <c r="AB504" i="7"/>
  <c r="AC504" i="7"/>
  <c r="A505" i="7"/>
  <c r="B505" i="7"/>
  <c r="C508" i="1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S505" i="7"/>
  <c r="T505" i="7"/>
  <c r="U505" i="7"/>
  <c r="V505" i="7"/>
  <c r="W505" i="7"/>
  <c r="AE508" i="1"/>
  <c r="X505" i="7"/>
  <c r="Y505" i="7"/>
  <c r="Z505" i="7"/>
  <c r="AA505" i="7"/>
  <c r="AB505" i="7"/>
  <c r="AC505" i="7"/>
  <c r="A506" i="7"/>
  <c r="B506" i="7"/>
  <c r="C509" i="1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S506" i="7"/>
  <c r="T506" i="7"/>
  <c r="U506" i="7"/>
  <c r="V506" i="7"/>
  <c r="W506" i="7"/>
  <c r="AE509" i="1"/>
  <c r="X506" i="7"/>
  <c r="Y506" i="7"/>
  <c r="Z506" i="7"/>
  <c r="AA506" i="7"/>
  <c r="AB506" i="7"/>
  <c r="AC506" i="7"/>
  <c r="A507" i="7"/>
  <c r="B507" i="7"/>
  <c r="C510" i="1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S507" i="7"/>
  <c r="T507" i="7"/>
  <c r="U507" i="7"/>
  <c r="V507" i="7"/>
  <c r="W507" i="7"/>
  <c r="AE510" i="1"/>
  <c r="X507" i="7"/>
  <c r="Y507" i="7"/>
  <c r="Z507" i="7"/>
  <c r="AA507" i="7"/>
  <c r="AB507" i="7"/>
  <c r="AC507" i="7"/>
  <c r="A508" i="7"/>
  <c r="B508" i="7"/>
  <c r="C511" i="1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S508" i="7"/>
  <c r="T508" i="7"/>
  <c r="U508" i="7"/>
  <c r="V508" i="7"/>
  <c r="W508" i="7"/>
  <c r="AE511" i="1"/>
  <c r="X508" i="7"/>
  <c r="Y508" i="7"/>
  <c r="Z508" i="7"/>
  <c r="AA508" i="7"/>
  <c r="AB508" i="7"/>
  <c r="AC508" i="7"/>
  <c r="A509" i="7"/>
  <c r="B509" i="7"/>
  <c r="C512" i="1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S509" i="7"/>
  <c r="T509" i="7"/>
  <c r="U509" i="7"/>
  <c r="V509" i="7"/>
  <c r="W509" i="7"/>
  <c r="AE512" i="1"/>
  <c r="X509" i="7"/>
  <c r="Y509" i="7"/>
  <c r="Z509" i="7"/>
  <c r="AA509" i="7"/>
  <c r="AB509" i="7"/>
  <c r="AC509" i="7"/>
  <c r="A510" i="7"/>
  <c r="B510" i="7"/>
  <c r="C513" i="1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S510" i="7"/>
  <c r="T510" i="7"/>
  <c r="U510" i="7"/>
  <c r="V510" i="7"/>
  <c r="W510" i="7"/>
  <c r="AE513" i="1"/>
  <c r="X510" i="7"/>
  <c r="Y510" i="7"/>
  <c r="Z510" i="7"/>
  <c r="AA510" i="7"/>
  <c r="AB510" i="7"/>
  <c r="AC510" i="7"/>
  <c r="A511" i="7"/>
  <c r="B511" i="7"/>
  <c r="C514" i="1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S511" i="7"/>
  <c r="T511" i="7"/>
  <c r="U511" i="7"/>
  <c r="V511" i="7"/>
  <c r="W511" i="7"/>
  <c r="AE514" i="1"/>
  <c r="X511" i="7"/>
  <c r="Y511" i="7"/>
  <c r="Z511" i="7"/>
  <c r="AA511" i="7"/>
  <c r="AB511" i="7"/>
  <c r="AC511" i="7"/>
  <c r="A512" i="7"/>
  <c r="B512" i="7"/>
  <c r="C515" i="1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S512" i="7"/>
  <c r="T512" i="7"/>
  <c r="U512" i="7"/>
  <c r="V512" i="7"/>
  <c r="W512" i="7"/>
  <c r="AE515" i="1"/>
  <c r="X512" i="7"/>
  <c r="Y512" i="7"/>
  <c r="Z512" i="7"/>
  <c r="AA512" i="7"/>
  <c r="AB512" i="7"/>
  <c r="AC512" i="7"/>
  <c r="A513" i="7"/>
  <c r="B513" i="7"/>
  <c r="C516" i="1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S513" i="7"/>
  <c r="T513" i="7"/>
  <c r="U513" i="7"/>
  <c r="V513" i="7"/>
  <c r="W513" i="7"/>
  <c r="AE516" i="1"/>
  <c r="X513" i="7"/>
  <c r="Y513" i="7"/>
  <c r="Z513" i="7"/>
  <c r="AA513" i="7"/>
  <c r="AB513" i="7"/>
  <c r="AC513" i="7"/>
  <c r="A514" i="7"/>
  <c r="B514" i="7"/>
  <c r="C517" i="1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S514" i="7"/>
  <c r="T514" i="7"/>
  <c r="U514" i="7"/>
  <c r="V514" i="7"/>
  <c r="W514" i="7"/>
  <c r="AE517" i="1"/>
  <c r="X514" i="7"/>
  <c r="Y514" i="7"/>
  <c r="Z514" i="7"/>
  <c r="AA514" i="7"/>
  <c r="AB514" i="7"/>
  <c r="AC514" i="7"/>
  <c r="A515" i="7"/>
  <c r="B515" i="7"/>
  <c r="C518" i="1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S515" i="7"/>
  <c r="T515" i="7"/>
  <c r="U515" i="7"/>
  <c r="V515" i="7"/>
  <c r="W515" i="7"/>
  <c r="AE518" i="1"/>
  <c r="X515" i="7"/>
  <c r="Y515" i="7"/>
  <c r="Z515" i="7"/>
  <c r="AA515" i="7"/>
  <c r="AB515" i="7"/>
  <c r="AC515" i="7"/>
  <c r="A516" i="7"/>
  <c r="B516" i="7"/>
  <c r="C519" i="1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S516" i="7"/>
  <c r="T516" i="7"/>
  <c r="U516" i="7"/>
  <c r="V516" i="7"/>
  <c r="W516" i="7"/>
  <c r="AE519" i="1"/>
  <c r="X516" i="7"/>
  <c r="Y516" i="7"/>
  <c r="Z516" i="7"/>
  <c r="AA516" i="7"/>
  <c r="AB516" i="7"/>
  <c r="AC516" i="7"/>
  <c r="A517" i="7"/>
  <c r="B517" i="7"/>
  <c r="C520" i="1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S517" i="7"/>
  <c r="T517" i="7"/>
  <c r="U517" i="7"/>
  <c r="V517" i="7"/>
  <c r="W517" i="7"/>
  <c r="AE520" i="1"/>
  <c r="X517" i="7"/>
  <c r="Y517" i="7"/>
  <c r="Z517" i="7"/>
  <c r="AA517" i="7"/>
  <c r="AB517" i="7"/>
  <c r="AC517" i="7"/>
  <c r="A518" i="7"/>
  <c r="B518" i="7"/>
  <c r="C521" i="1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S518" i="7"/>
  <c r="T518" i="7"/>
  <c r="U518" i="7"/>
  <c r="V518" i="7"/>
  <c r="W518" i="7"/>
  <c r="AE521" i="1"/>
  <c r="X518" i="7"/>
  <c r="Y518" i="7"/>
  <c r="Z518" i="7"/>
  <c r="AA518" i="7"/>
  <c r="AB518" i="7"/>
  <c r="AC518" i="7"/>
  <c r="A519" i="7"/>
  <c r="B519" i="7"/>
  <c r="C522" i="1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S519" i="7"/>
  <c r="T519" i="7"/>
  <c r="U519" i="7"/>
  <c r="V519" i="7"/>
  <c r="W519" i="7"/>
  <c r="AE522" i="1"/>
  <c r="X519" i="7"/>
  <c r="Y519" i="7"/>
  <c r="Z519" i="7"/>
  <c r="AA519" i="7"/>
  <c r="AB519" i="7"/>
  <c r="AC519" i="7"/>
  <c r="A520" i="7"/>
  <c r="B520" i="7"/>
  <c r="C523" i="1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S520" i="7"/>
  <c r="T520" i="7"/>
  <c r="U520" i="7"/>
  <c r="V520" i="7"/>
  <c r="W520" i="7"/>
  <c r="AE523" i="1"/>
  <c r="X520" i="7"/>
  <c r="Y520" i="7"/>
  <c r="Z520" i="7"/>
  <c r="AA520" i="7"/>
  <c r="AB520" i="7"/>
  <c r="AC520" i="7"/>
  <c r="A521" i="7"/>
  <c r="B521" i="7"/>
  <c r="C524" i="1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S521" i="7"/>
  <c r="T521" i="7"/>
  <c r="U521" i="7"/>
  <c r="V521" i="7"/>
  <c r="W521" i="7"/>
  <c r="AE524" i="1"/>
  <c r="X521" i="7"/>
  <c r="Y521" i="7"/>
  <c r="Z521" i="7"/>
  <c r="AA521" i="7"/>
  <c r="AB521" i="7"/>
  <c r="AC521" i="7"/>
  <c r="A522" i="7"/>
  <c r="B522" i="7"/>
  <c r="C525" i="1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S522" i="7"/>
  <c r="T522" i="7"/>
  <c r="U522" i="7"/>
  <c r="V522" i="7"/>
  <c r="W522" i="7"/>
  <c r="AE525" i="1"/>
  <c r="X522" i="7"/>
  <c r="Y522" i="7"/>
  <c r="Z522" i="7"/>
  <c r="AA522" i="7"/>
  <c r="AB522" i="7"/>
  <c r="AC522" i="7"/>
  <c r="A523" i="7"/>
  <c r="B523" i="7"/>
  <c r="C526" i="1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S523" i="7"/>
  <c r="T523" i="7"/>
  <c r="U523" i="7"/>
  <c r="V523" i="7"/>
  <c r="W523" i="7"/>
  <c r="AE526" i="1"/>
  <c r="X523" i="7"/>
  <c r="Y523" i="7"/>
  <c r="Z523" i="7"/>
  <c r="AA523" i="7"/>
  <c r="AB523" i="7"/>
  <c r="AC523" i="7"/>
  <c r="A524" i="7"/>
  <c r="B524" i="7"/>
  <c r="C527" i="1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S524" i="7"/>
  <c r="T524" i="7"/>
  <c r="U524" i="7"/>
  <c r="V524" i="7"/>
  <c r="W524" i="7"/>
  <c r="AE527" i="1"/>
  <c r="X524" i="7"/>
  <c r="Y524" i="7"/>
  <c r="Z524" i="7"/>
  <c r="AA524" i="7"/>
  <c r="AB524" i="7"/>
  <c r="AC524" i="7"/>
  <c r="A525" i="7"/>
  <c r="B525" i="7"/>
  <c r="C528" i="1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S525" i="7"/>
  <c r="T525" i="7"/>
  <c r="U525" i="7"/>
  <c r="V525" i="7"/>
  <c r="W525" i="7"/>
  <c r="AE528" i="1"/>
  <c r="X525" i="7"/>
  <c r="Y525" i="7"/>
  <c r="Z525" i="7"/>
  <c r="AA525" i="7"/>
  <c r="AB525" i="7"/>
  <c r="AC525" i="7"/>
  <c r="A526" i="7"/>
  <c r="B526" i="7"/>
  <c r="C529" i="1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S526" i="7"/>
  <c r="T526" i="7"/>
  <c r="U526" i="7"/>
  <c r="V526" i="7"/>
  <c r="W526" i="7"/>
  <c r="AE529" i="1"/>
  <c r="X526" i="7"/>
  <c r="Y526" i="7"/>
  <c r="Z526" i="7"/>
  <c r="AA526" i="7"/>
  <c r="AB526" i="7"/>
  <c r="AC526" i="7"/>
  <c r="A527" i="7"/>
  <c r="B527" i="7"/>
  <c r="C530" i="1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S527" i="7"/>
  <c r="T527" i="7"/>
  <c r="U527" i="7"/>
  <c r="V527" i="7"/>
  <c r="W527" i="7"/>
  <c r="AE530" i="1"/>
  <c r="X527" i="7"/>
  <c r="Y527" i="7"/>
  <c r="Z527" i="7"/>
  <c r="AA527" i="7"/>
  <c r="AB527" i="7"/>
  <c r="AC527" i="7"/>
  <c r="A528" i="7"/>
  <c r="B528" i="7"/>
  <c r="C531" i="1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S528" i="7"/>
  <c r="T528" i="7"/>
  <c r="U528" i="7"/>
  <c r="V528" i="7"/>
  <c r="W528" i="7"/>
  <c r="AE531" i="1"/>
  <c r="X528" i="7"/>
  <c r="Y528" i="7"/>
  <c r="Z528" i="7"/>
  <c r="AA528" i="7"/>
  <c r="AB528" i="7"/>
  <c r="AC528" i="7"/>
  <c r="A529" i="7"/>
  <c r="B529" i="7"/>
  <c r="C532" i="1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S529" i="7"/>
  <c r="T529" i="7"/>
  <c r="U529" i="7"/>
  <c r="V529" i="7"/>
  <c r="W529" i="7"/>
  <c r="AE532" i="1"/>
  <c r="X529" i="7"/>
  <c r="Y529" i="7"/>
  <c r="Z529" i="7"/>
  <c r="AA529" i="7"/>
  <c r="AB529" i="7"/>
  <c r="AC529" i="7"/>
  <c r="A530" i="7"/>
  <c r="B530" i="7"/>
  <c r="C533" i="1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S530" i="7"/>
  <c r="T530" i="7"/>
  <c r="U530" i="7"/>
  <c r="V530" i="7"/>
  <c r="W530" i="7"/>
  <c r="AE533" i="1"/>
  <c r="X530" i="7"/>
  <c r="Y530" i="7"/>
  <c r="Z530" i="7"/>
  <c r="AA530" i="7"/>
  <c r="AB530" i="7"/>
  <c r="AC530" i="7"/>
  <c r="A531" i="7"/>
  <c r="B531" i="7"/>
  <c r="C534" i="1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S531" i="7"/>
  <c r="T531" i="7"/>
  <c r="U531" i="7"/>
  <c r="V531" i="7"/>
  <c r="W531" i="7"/>
  <c r="AE534" i="1"/>
  <c r="X531" i="7"/>
  <c r="Y531" i="7"/>
  <c r="Z531" i="7"/>
  <c r="AA531" i="7"/>
  <c r="AB531" i="7"/>
  <c r="AC531" i="7"/>
  <c r="A532" i="7"/>
  <c r="B532" i="7"/>
  <c r="C535" i="1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S532" i="7"/>
  <c r="T532" i="7"/>
  <c r="U532" i="7"/>
  <c r="V532" i="7"/>
  <c r="W532" i="7"/>
  <c r="AE535" i="1"/>
  <c r="X532" i="7"/>
  <c r="Y532" i="7"/>
  <c r="Z532" i="7"/>
  <c r="AA532" i="7"/>
  <c r="AB532" i="7"/>
  <c r="AC532" i="7"/>
  <c r="A533" i="7"/>
  <c r="B533" i="7"/>
  <c r="C536" i="1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S533" i="7"/>
  <c r="T533" i="7"/>
  <c r="U533" i="7"/>
  <c r="V533" i="7"/>
  <c r="W533" i="7"/>
  <c r="AE536" i="1"/>
  <c r="X533" i="7"/>
  <c r="Y533" i="7"/>
  <c r="Z533" i="7"/>
  <c r="AA533" i="7"/>
  <c r="AB533" i="7"/>
  <c r="AC533" i="7"/>
  <c r="A534" i="7"/>
  <c r="B534" i="7"/>
  <c r="C537" i="1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S534" i="7"/>
  <c r="T534" i="7"/>
  <c r="U534" i="7"/>
  <c r="V534" i="7"/>
  <c r="W534" i="7"/>
  <c r="AE537" i="1"/>
  <c r="X534" i="7"/>
  <c r="Y534" i="7"/>
  <c r="Z534" i="7"/>
  <c r="AA534" i="7"/>
  <c r="AB534" i="7"/>
  <c r="AC534" i="7"/>
  <c r="A535" i="7"/>
  <c r="B535" i="7"/>
  <c r="C538" i="1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S535" i="7"/>
  <c r="T535" i="7"/>
  <c r="U535" i="7"/>
  <c r="V535" i="7"/>
  <c r="W535" i="7"/>
  <c r="AE538" i="1"/>
  <c r="X535" i="7"/>
  <c r="Y535" i="7"/>
  <c r="Z535" i="7"/>
  <c r="AA535" i="7"/>
  <c r="AB535" i="7"/>
  <c r="AC535" i="7"/>
  <c r="A536" i="7"/>
  <c r="B536" i="7"/>
  <c r="C539" i="1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S536" i="7"/>
  <c r="T536" i="7"/>
  <c r="U536" i="7"/>
  <c r="V536" i="7"/>
  <c r="W536" i="7"/>
  <c r="AE539" i="1"/>
  <c r="X536" i="7"/>
  <c r="Y536" i="7"/>
  <c r="Z536" i="7"/>
  <c r="AA536" i="7"/>
  <c r="AB536" i="7"/>
  <c r="AC536" i="7"/>
  <c r="A537" i="7"/>
  <c r="B537" i="7"/>
  <c r="C540" i="1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S537" i="7"/>
  <c r="T537" i="7"/>
  <c r="U537" i="7"/>
  <c r="V537" i="7"/>
  <c r="W537" i="7"/>
  <c r="AE540" i="1"/>
  <c r="X537" i="7"/>
  <c r="Y537" i="7"/>
  <c r="Z537" i="7"/>
  <c r="AA537" i="7"/>
  <c r="AB537" i="7"/>
  <c r="AC537" i="7"/>
  <c r="A538" i="7"/>
  <c r="B538" i="7"/>
  <c r="C541" i="1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S538" i="7"/>
  <c r="T538" i="7"/>
  <c r="U538" i="7"/>
  <c r="V538" i="7"/>
  <c r="W538" i="7"/>
  <c r="AE541" i="1"/>
  <c r="X538" i="7"/>
  <c r="Y538" i="7"/>
  <c r="Z538" i="7"/>
  <c r="AA538" i="7"/>
  <c r="AB538" i="7"/>
  <c r="AC538" i="7"/>
  <c r="A539" i="7"/>
  <c r="B539" i="7"/>
  <c r="C542" i="1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S539" i="7"/>
  <c r="T539" i="7"/>
  <c r="U539" i="7"/>
  <c r="V539" i="7"/>
  <c r="W539" i="7"/>
  <c r="AE542" i="1"/>
  <c r="X539" i="7"/>
  <c r="Y539" i="7"/>
  <c r="Z539" i="7"/>
  <c r="AA539" i="7"/>
  <c r="AB539" i="7"/>
  <c r="AC539" i="7"/>
  <c r="A540" i="7"/>
  <c r="B540" i="7"/>
  <c r="C543" i="1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S540" i="7"/>
  <c r="T540" i="7"/>
  <c r="U540" i="7"/>
  <c r="V540" i="7"/>
  <c r="W540" i="7"/>
  <c r="AE543" i="1"/>
  <c r="X540" i="7"/>
  <c r="Y540" i="7"/>
  <c r="Z540" i="7"/>
  <c r="AA540" i="7"/>
  <c r="AB540" i="7"/>
  <c r="AC540" i="7"/>
  <c r="A541" i="7"/>
  <c r="B541" i="7"/>
  <c r="C544" i="1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S541" i="7"/>
  <c r="T541" i="7"/>
  <c r="U541" i="7"/>
  <c r="V541" i="7"/>
  <c r="W541" i="7"/>
  <c r="AE544" i="1"/>
  <c r="X541" i="7"/>
  <c r="Y541" i="7"/>
  <c r="Z541" i="7"/>
  <c r="AA541" i="7"/>
  <c r="AB541" i="7"/>
  <c r="AC541" i="7"/>
  <c r="A542" i="7"/>
  <c r="B542" i="7"/>
  <c r="C545" i="1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S542" i="7"/>
  <c r="T542" i="7"/>
  <c r="U542" i="7"/>
  <c r="V542" i="7"/>
  <c r="W542" i="7"/>
  <c r="AE545" i="1"/>
  <c r="X542" i="7"/>
  <c r="Y542" i="7"/>
  <c r="Z542" i="7"/>
  <c r="AA542" i="7"/>
  <c r="AB542" i="7"/>
  <c r="AC542" i="7"/>
  <c r="A543" i="7"/>
  <c r="B543" i="7"/>
  <c r="C546" i="1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S543" i="7"/>
  <c r="T543" i="7"/>
  <c r="U543" i="7"/>
  <c r="V543" i="7"/>
  <c r="W543" i="7"/>
  <c r="AE546" i="1"/>
  <c r="X543" i="7"/>
  <c r="Y543" i="7"/>
  <c r="Z543" i="7"/>
  <c r="AA543" i="7"/>
  <c r="AB543" i="7"/>
  <c r="AC543" i="7"/>
  <c r="A544" i="7"/>
  <c r="B544" i="7"/>
  <c r="C547" i="1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S544" i="7"/>
  <c r="T544" i="7"/>
  <c r="U544" i="7"/>
  <c r="V544" i="7"/>
  <c r="W544" i="7"/>
  <c r="AE547" i="1"/>
  <c r="X544" i="7"/>
  <c r="Y544" i="7"/>
  <c r="Z544" i="7"/>
  <c r="AA544" i="7"/>
  <c r="AB544" i="7"/>
  <c r="AC544" i="7"/>
  <c r="A545" i="7"/>
  <c r="B545" i="7"/>
  <c r="C548" i="1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S545" i="7"/>
  <c r="T545" i="7"/>
  <c r="U545" i="7"/>
  <c r="V545" i="7"/>
  <c r="W545" i="7"/>
  <c r="AE548" i="1"/>
  <c r="X545" i="7"/>
  <c r="Y545" i="7"/>
  <c r="Z545" i="7"/>
  <c r="AA545" i="7"/>
  <c r="AB545" i="7"/>
  <c r="AC545" i="7"/>
  <c r="A546" i="7"/>
  <c r="B546" i="7"/>
  <c r="C549" i="1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S546" i="7"/>
  <c r="T546" i="7"/>
  <c r="U546" i="7"/>
  <c r="V546" i="7"/>
  <c r="W546" i="7"/>
  <c r="AE549" i="1"/>
  <c r="X546" i="7"/>
  <c r="Y546" i="7"/>
  <c r="Z546" i="7"/>
  <c r="AA546" i="7"/>
  <c r="AB546" i="7"/>
  <c r="AC546" i="7"/>
  <c r="A547" i="7"/>
  <c r="B547" i="7"/>
  <c r="C550" i="1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S547" i="7"/>
  <c r="T547" i="7"/>
  <c r="U547" i="7"/>
  <c r="V547" i="7"/>
  <c r="W547" i="7"/>
  <c r="AE550" i="1"/>
  <c r="X547" i="7"/>
  <c r="Y547" i="7"/>
  <c r="Z547" i="7"/>
  <c r="AA547" i="7"/>
  <c r="AB547" i="7"/>
  <c r="AC547" i="7"/>
  <c r="A548" i="7"/>
  <c r="B548" i="7"/>
  <c r="C551" i="1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S548" i="7"/>
  <c r="T548" i="7"/>
  <c r="U548" i="7"/>
  <c r="V548" i="7"/>
  <c r="W548" i="7"/>
  <c r="AE551" i="1"/>
  <c r="X548" i="7"/>
  <c r="Y548" i="7"/>
  <c r="Z548" i="7"/>
  <c r="AA548" i="7"/>
  <c r="AB548" i="7"/>
  <c r="AC548" i="7"/>
  <c r="A549" i="7"/>
  <c r="B549" i="7"/>
  <c r="C552" i="1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S549" i="7"/>
  <c r="T549" i="7"/>
  <c r="U549" i="7"/>
  <c r="V549" i="7"/>
  <c r="W549" i="7"/>
  <c r="AE552" i="1"/>
  <c r="X549" i="7"/>
  <c r="Y549" i="7"/>
  <c r="Z549" i="7"/>
  <c r="AA549" i="7"/>
  <c r="AB549" i="7"/>
  <c r="AC549" i="7"/>
  <c r="A550" i="7"/>
  <c r="B550" i="7"/>
  <c r="C553" i="1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S550" i="7"/>
  <c r="T550" i="7"/>
  <c r="U550" i="7"/>
  <c r="V550" i="7"/>
  <c r="W550" i="7"/>
  <c r="AE553" i="1"/>
  <c r="X550" i="7"/>
  <c r="Y550" i="7"/>
  <c r="Z550" i="7"/>
  <c r="AA550" i="7"/>
  <c r="AB550" i="7"/>
  <c r="AC550" i="7"/>
  <c r="A551" i="7"/>
  <c r="B551" i="7"/>
  <c r="C554" i="1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S551" i="7"/>
  <c r="T551" i="7"/>
  <c r="U551" i="7"/>
  <c r="V551" i="7"/>
  <c r="W551" i="7"/>
  <c r="AE554" i="1"/>
  <c r="X551" i="7"/>
  <c r="Y551" i="7"/>
  <c r="Z551" i="7"/>
  <c r="AA551" i="7"/>
  <c r="AB551" i="7"/>
  <c r="AC551" i="7"/>
  <c r="A552" i="7"/>
  <c r="B552" i="7"/>
  <c r="C555" i="1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S552" i="7"/>
  <c r="T552" i="7"/>
  <c r="U552" i="7"/>
  <c r="V552" i="7"/>
  <c r="W552" i="7"/>
  <c r="AE555" i="1"/>
  <c r="X552" i="7"/>
  <c r="Y552" i="7"/>
  <c r="Z552" i="7"/>
  <c r="AA552" i="7"/>
  <c r="AB552" i="7"/>
  <c r="AC552" i="7"/>
  <c r="A553" i="7"/>
  <c r="B553" i="7"/>
  <c r="C556" i="1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S553" i="7"/>
  <c r="T553" i="7"/>
  <c r="U553" i="7"/>
  <c r="V553" i="7"/>
  <c r="W553" i="7"/>
  <c r="AE556" i="1"/>
  <c r="X553" i="7"/>
  <c r="Y553" i="7"/>
  <c r="Z553" i="7"/>
  <c r="AA553" i="7"/>
  <c r="AB553" i="7"/>
  <c r="AC553" i="7"/>
  <c r="A554" i="7"/>
  <c r="B554" i="7"/>
  <c r="C557" i="1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S554" i="7"/>
  <c r="T554" i="7"/>
  <c r="U554" i="7"/>
  <c r="V554" i="7"/>
  <c r="W554" i="7"/>
  <c r="AE557" i="1"/>
  <c r="X554" i="7"/>
  <c r="Y554" i="7"/>
  <c r="Z554" i="7"/>
  <c r="AA554" i="7"/>
  <c r="AB554" i="7"/>
  <c r="AC554" i="7"/>
  <c r="A555" i="7"/>
  <c r="B555" i="7"/>
  <c r="C558" i="1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S555" i="7"/>
  <c r="T555" i="7"/>
  <c r="U555" i="7"/>
  <c r="V555" i="7"/>
  <c r="W555" i="7"/>
  <c r="AE558" i="1"/>
  <c r="X555" i="7"/>
  <c r="Y555" i="7"/>
  <c r="Z555" i="7"/>
  <c r="AA555" i="7"/>
  <c r="AB555" i="7"/>
  <c r="AC555" i="7"/>
  <c r="A556" i="7"/>
  <c r="B556" i="7"/>
  <c r="C559" i="1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S556" i="7"/>
  <c r="T556" i="7"/>
  <c r="U556" i="7"/>
  <c r="V556" i="7"/>
  <c r="W556" i="7"/>
  <c r="AE559" i="1"/>
  <c r="X556" i="7"/>
  <c r="Y556" i="7"/>
  <c r="Z556" i="7"/>
  <c r="AA556" i="7"/>
  <c r="AB556" i="7"/>
  <c r="AC556" i="7"/>
  <c r="A557" i="7"/>
  <c r="B557" i="7"/>
  <c r="C560" i="1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S557" i="7"/>
  <c r="T557" i="7"/>
  <c r="U557" i="7"/>
  <c r="V557" i="7"/>
  <c r="W557" i="7"/>
  <c r="AE560" i="1"/>
  <c r="X557" i="7"/>
  <c r="Y557" i="7"/>
  <c r="Z557" i="7"/>
  <c r="AA557" i="7"/>
  <c r="AB557" i="7"/>
  <c r="AC557" i="7"/>
  <c r="A558" i="7"/>
  <c r="B558" i="7"/>
  <c r="C561" i="1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S558" i="7"/>
  <c r="T558" i="7"/>
  <c r="U558" i="7"/>
  <c r="V558" i="7"/>
  <c r="W558" i="7"/>
  <c r="AE561" i="1"/>
  <c r="X558" i="7"/>
  <c r="Y558" i="7"/>
  <c r="Z558" i="7"/>
  <c r="AA558" i="7"/>
  <c r="AB558" i="7"/>
  <c r="AC558" i="7"/>
  <c r="A559" i="7"/>
  <c r="B559" i="7"/>
  <c r="C562" i="1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S559" i="7"/>
  <c r="T559" i="7"/>
  <c r="U559" i="7"/>
  <c r="V559" i="7"/>
  <c r="W559" i="7"/>
  <c r="AE562" i="1"/>
  <c r="X559" i="7"/>
  <c r="Y559" i="7"/>
  <c r="Z559" i="7"/>
  <c r="AA559" i="7"/>
  <c r="AB559" i="7"/>
  <c r="AC559" i="7"/>
  <c r="A560" i="7"/>
  <c r="B560" i="7"/>
  <c r="C563" i="1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S560" i="7"/>
  <c r="T560" i="7"/>
  <c r="U560" i="7"/>
  <c r="V560" i="7"/>
  <c r="W560" i="7"/>
  <c r="AE563" i="1"/>
  <c r="X560" i="7"/>
  <c r="Y560" i="7"/>
  <c r="Z560" i="7"/>
  <c r="AA560" i="7"/>
  <c r="AB560" i="7"/>
  <c r="AC560" i="7"/>
  <c r="A561" i="7"/>
  <c r="B561" i="7"/>
  <c r="C564" i="1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S561" i="7"/>
  <c r="T561" i="7"/>
  <c r="U561" i="7"/>
  <c r="V561" i="7"/>
  <c r="W561" i="7"/>
  <c r="AE564" i="1"/>
  <c r="X561" i="7"/>
  <c r="Y561" i="7"/>
  <c r="Z561" i="7"/>
  <c r="AA561" i="7"/>
  <c r="AB561" i="7"/>
  <c r="AC561" i="7"/>
  <c r="A562" i="7"/>
  <c r="B562" i="7"/>
  <c r="C565" i="1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S562" i="7"/>
  <c r="T562" i="7"/>
  <c r="U562" i="7"/>
  <c r="V562" i="7"/>
  <c r="W562" i="7"/>
  <c r="AE565" i="1"/>
  <c r="X562" i="7"/>
  <c r="Y562" i="7"/>
  <c r="Z562" i="7"/>
  <c r="AA562" i="7"/>
  <c r="AB562" i="7"/>
  <c r="AC562" i="7"/>
  <c r="A563" i="7"/>
  <c r="B563" i="7"/>
  <c r="C566" i="1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S563" i="7"/>
  <c r="T563" i="7"/>
  <c r="U563" i="7"/>
  <c r="V563" i="7"/>
  <c r="W563" i="7"/>
  <c r="AE566" i="1"/>
  <c r="X563" i="7"/>
  <c r="Y563" i="7"/>
  <c r="Z563" i="7"/>
  <c r="AA563" i="7"/>
  <c r="AB563" i="7"/>
  <c r="AC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S564" i="7"/>
  <c r="T564" i="7"/>
  <c r="U564" i="7"/>
  <c r="V564" i="7"/>
  <c r="W564" i="7"/>
  <c r="AE567" i="1"/>
  <c r="X564" i="7"/>
  <c r="Y564" i="7"/>
  <c r="Z564" i="7"/>
  <c r="AA564" i="7"/>
  <c r="AB564" i="7"/>
  <c r="AC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S565" i="7"/>
  <c r="T565" i="7"/>
  <c r="U565" i="7"/>
  <c r="V565" i="7"/>
  <c r="W565" i="7"/>
  <c r="AE568" i="1"/>
  <c r="X565" i="7"/>
  <c r="Y565" i="7"/>
  <c r="Z565" i="7"/>
  <c r="AA565" i="7"/>
  <c r="AB565" i="7"/>
  <c r="AC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S566" i="7"/>
  <c r="T566" i="7"/>
  <c r="U566" i="7"/>
  <c r="V566" i="7"/>
  <c r="W566" i="7"/>
  <c r="AE569" i="1"/>
  <c r="X566" i="7"/>
  <c r="Y566" i="7"/>
  <c r="Z566" i="7"/>
  <c r="AA566" i="7"/>
  <c r="AB566" i="7"/>
  <c r="AC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S567" i="7"/>
  <c r="T567" i="7"/>
  <c r="U567" i="7"/>
  <c r="V567" i="7"/>
  <c r="W567" i="7"/>
  <c r="AE570" i="1"/>
  <c r="X567" i="7"/>
  <c r="Y567" i="7"/>
  <c r="Z567" i="7"/>
  <c r="AA567" i="7"/>
  <c r="AB567" i="7"/>
  <c r="AC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S568" i="7"/>
  <c r="T568" i="7"/>
  <c r="U568" i="7"/>
  <c r="V568" i="7"/>
  <c r="W568" i="7"/>
  <c r="AE571" i="1"/>
  <c r="X568" i="7"/>
  <c r="Y568" i="7"/>
  <c r="Z568" i="7"/>
  <c r="AA568" i="7"/>
  <c r="AB568" i="7"/>
  <c r="AC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S569" i="7"/>
  <c r="T569" i="7"/>
  <c r="U569" i="7"/>
  <c r="V569" i="7"/>
  <c r="W569" i="7"/>
  <c r="AE572" i="1"/>
  <c r="X569" i="7"/>
  <c r="Y569" i="7"/>
  <c r="Z569" i="7"/>
  <c r="AA569" i="7"/>
  <c r="AB569" i="7"/>
  <c r="AC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S570" i="7"/>
  <c r="T570" i="7"/>
  <c r="U570" i="7"/>
  <c r="V570" i="7"/>
  <c r="W570" i="7"/>
  <c r="AE573" i="1"/>
  <c r="X570" i="7"/>
  <c r="Y570" i="7"/>
  <c r="Z570" i="7"/>
  <c r="AA570" i="7"/>
  <c r="AB570" i="7"/>
  <c r="AC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S571" i="7"/>
  <c r="T571" i="7"/>
  <c r="U571" i="7"/>
  <c r="V571" i="7"/>
  <c r="W571" i="7"/>
  <c r="AE574" i="1"/>
  <c r="X571" i="7"/>
  <c r="Y571" i="7"/>
  <c r="Z571" i="7"/>
  <c r="AA571" i="7"/>
  <c r="AB571" i="7"/>
  <c r="AC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S572" i="7"/>
  <c r="T572" i="7"/>
  <c r="U572" i="7"/>
  <c r="V572" i="7"/>
  <c r="W572" i="7"/>
  <c r="AE575" i="1"/>
  <c r="X572" i="7"/>
  <c r="Y572" i="7"/>
  <c r="Z572" i="7"/>
  <c r="AA572" i="7"/>
  <c r="AB572" i="7"/>
  <c r="AC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S573" i="7"/>
  <c r="T573" i="7"/>
  <c r="U573" i="7"/>
  <c r="V573" i="7"/>
  <c r="W573" i="7"/>
  <c r="AE576" i="1"/>
  <c r="X573" i="7"/>
  <c r="Y573" i="7"/>
  <c r="Z573" i="7"/>
  <c r="AA573" i="7"/>
  <c r="AB573" i="7"/>
  <c r="AC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S574" i="7"/>
  <c r="T574" i="7"/>
  <c r="U574" i="7"/>
  <c r="V574" i="7"/>
  <c r="W574" i="7"/>
  <c r="AE577" i="1"/>
  <c r="X574" i="7"/>
  <c r="Y574" i="7"/>
  <c r="Z574" i="7"/>
  <c r="AA574" i="7"/>
  <c r="AB574" i="7"/>
  <c r="AC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S575" i="7"/>
  <c r="T575" i="7"/>
  <c r="U575" i="7"/>
  <c r="V575" i="7"/>
  <c r="W575" i="7"/>
  <c r="AE578" i="1"/>
  <c r="X575" i="7"/>
  <c r="Y575" i="7"/>
  <c r="Z575" i="7"/>
  <c r="AA575" i="7"/>
  <c r="AB575" i="7"/>
  <c r="AC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S576" i="7"/>
  <c r="T576" i="7"/>
  <c r="U576" i="7"/>
  <c r="V576" i="7"/>
  <c r="W576" i="7"/>
  <c r="AE579" i="1"/>
  <c r="X576" i="7"/>
  <c r="Y576" i="7"/>
  <c r="Z576" i="7"/>
  <c r="AA576" i="7"/>
  <c r="AB576" i="7"/>
  <c r="AC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S577" i="7"/>
  <c r="T577" i="7"/>
  <c r="U577" i="7"/>
  <c r="V577" i="7"/>
  <c r="W577" i="7"/>
  <c r="AE580" i="1"/>
  <c r="X577" i="7"/>
  <c r="Y577" i="7"/>
  <c r="Z577" i="7"/>
  <c r="AA577" i="7"/>
  <c r="AB577" i="7"/>
  <c r="AC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S578" i="7"/>
  <c r="T578" i="7"/>
  <c r="U578" i="7"/>
  <c r="V578" i="7"/>
  <c r="W578" i="7"/>
  <c r="AE581" i="1"/>
  <c r="X578" i="7"/>
  <c r="Y578" i="7"/>
  <c r="Z578" i="7"/>
  <c r="AA578" i="7"/>
  <c r="AB578" i="7"/>
  <c r="AC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S579" i="7"/>
  <c r="T579" i="7"/>
  <c r="U579" i="7"/>
  <c r="V579" i="7"/>
  <c r="W579" i="7"/>
  <c r="AE582" i="1"/>
  <c r="X579" i="7"/>
  <c r="Y579" i="7"/>
  <c r="Z579" i="7"/>
  <c r="AA579" i="7"/>
  <c r="AB579" i="7"/>
  <c r="AC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S580" i="7"/>
  <c r="T580" i="7"/>
  <c r="U580" i="7"/>
  <c r="V580" i="7"/>
  <c r="W580" i="7"/>
  <c r="AE583" i="1"/>
  <c r="X580" i="7"/>
  <c r="Y580" i="7"/>
  <c r="Z580" i="7"/>
  <c r="AA580" i="7"/>
  <c r="AB580" i="7"/>
  <c r="AC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S581" i="7"/>
  <c r="T581" i="7"/>
  <c r="U581" i="7"/>
  <c r="V581" i="7"/>
  <c r="W581" i="7"/>
  <c r="AE584" i="1"/>
  <c r="X581" i="7"/>
  <c r="Y581" i="7"/>
  <c r="Z581" i="7"/>
  <c r="AA581" i="7"/>
  <c r="AB581" i="7"/>
  <c r="AC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S582" i="7"/>
  <c r="T582" i="7"/>
  <c r="U582" i="7"/>
  <c r="V582" i="7"/>
  <c r="W582" i="7"/>
  <c r="AE585" i="1"/>
  <c r="X582" i="7"/>
  <c r="Y582" i="7"/>
  <c r="Z582" i="7"/>
  <c r="AA582" i="7"/>
  <c r="AB582" i="7"/>
  <c r="AC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S583" i="7"/>
  <c r="T583" i="7"/>
  <c r="U583" i="7"/>
  <c r="V583" i="7"/>
  <c r="W583" i="7"/>
  <c r="AE586" i="1"/>
  <c r="X583" i="7"/>
  <c r="Y583" i="7"/>
  <c r="Z583" i="7"/>
  <c r="AA583" i="7"/>
  <c r="AB583" i="7"/>
  <c r="AC583" i="7"/>
  <c r="A584" i="7"/>
  <c r="B584" i="7"/>
  <c r="C587" i="1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S584" i="7"/>
  <c r="T584" i="7"/>
  <c r="U584" i="7"/>
  <c r="V584" i="7"/>
  <c r="W584" i="7"/>
  <c r="AE587" i="1"/>
  <c r="X584" i="7"/>
  <c r="Y584" i="7"/>
  <c r="Z584" i="7"/>
  <c r="AA584" i="7"/>
  <c r="AB584" i="7"/>
  <c r="AC584" i="7"/>
  <c r="A585" i="7"/>
  <c r="B585" i="7"/>
  <c r="C588" i="1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S585" i="7"/>
  <c r="T585" i="7"/>
  <c r="U585" i="7"/>
  <c r="V585" i="7"/>
  <c r="W585" i="7"/>
  <c r="AE588" i="1"/>
  <c r="X585" i="7"/>
  <c r="Y585" i="7"/>
  <c r="Z585" i="7"/>
  <c r="AA585" i="7"/>
  <c r="AB585" i="7"/>
  <c r="AC585" i="7"/>
  <c r="A586" i="7"/>
  <c r="B586" i="7"/>
  <c r="C589" i="1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S586" i="7"/>
  <c r="T586" i="7"/>
  <c r="U586" i="7"/>
  <c r="V586" i="7"/>
  <c r="W586" i="7"/>
  <c r="AE589" i="1"/>
  <c r="X586" i="7"/>
  <c r="Y586" i="7"/>
  <c r="Z586" i="7"/>
  <c r="AA586" i="7"/>
  <c r="AB586" i="7"/>
  <c r="AC586" i="7"/>
  <c r="A587" i="7"/>
  <c r="B587" i="7"/>
  <c r="C590" i="1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S587" i="7"/>
  <c r="T587" i="7"/>
  <c r="U587" i="7"/>
  <c r="V587" i="7"/>
  <c r="W587" i="7"/>
  <c r="AE590" i="1"/>
  <c r="X587" i="7"/>
  <c r="Y587" i="7"/>
  <c r="Z587" i="7"/>
  <c r="AA587" i="7"/>
  <c r="AB587" i="7"/>
  <c r="AC587" i="7"/>
  <c r="A588" i="7"/>
  <c r="B588" i="7"/>
  <c r="C591" i="1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S588" i="7"/>
  <c r="T588" i="7"/>
  <c r="U588" i="7"/>
  <c r="V588" i="7"/>
  <c r="W588" i="7"/>
  <c r="AE591" i="1"/>
  <c r="X588" i="7"/>
  <c r="Y588" i="7"/>
  <c r="Z588" i="7"/>
  <c r="AA588" i="7"/>
  <c r="AB588" i="7"/>
  <c r="AC588" i="7"/>
  <c r="A589" i="7"/>
  <c r="B589" i="7"/>
  <c r="C592" i="1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S589" i="7"/>
  <c r="T589" i="7"/>
  <c r="U589" i="7"/>
  <c r="V589" i="7"/>
  <c r="W589" i="7"/>
  <c r="AE592" i="1"/>
  <c r="X589" i="7"/>
  <c r="Y589" i="7"/>
  <c r="Z589" i="7"/>
  <c r="AA589" i="7"/>
  <c r="AB589" i="7"/>
  <c r="AC589" i="7"/>
  <c r="A590" i="7"/>
  <c r="B590" i="7"/>
  <c r="C593" i="1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S590" i="7"/>
  <c r="T590" i="7"/>
  <c r="U590" i="7"/>
  <c r="V590" i="7"/>
  <c r="W590" i="7"/>
  <c r="AE593" i="1"/>
  <c r="X590" i="7"/>
  <c r="Y590" i="7"/>
  <c r="Z590" i="7"/>
  <c r="AA590" i="7"/>
  <c r="AB590" i="7"/>
  <c r="AC590" i="7"/>
  <c r="A591" i="7"/>
  <c r="B591" i="7"/>
  <c r="C594" i="1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S591" i="7"/>
  <c r="T591" i="7"/>
  <c r="U591" i="7"/>
  <c r="V591" i="7"/>
  <c r="W591" i="7"/>
  <c r="AE594" i="1"/>
  <c r="X591" i="7"/>
  <c r="Y591" i="7"/>
  <c r="Z591" i="7"/>
  <c r="AA591" i="7"/>
  <c r="AB591" i="7"/>
  <c r="AC591" i="7"/>
  <c r="A592" i="7"/>
  <c r="B592" i="7"/>
  <c r="C595" i="1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S592" i="7"/>
  <c r="T592" i="7"/>
  <c r="U592" i="7"/>
  <c r="V592" i="7"/>
  <c r="W592" i="7"/>
  <c r="AE595" i="1"/>
  <c r="X592" i="7"/>
  <c r="Y592" i="7"/>
  <c r="Z592" i="7"/>
  <c r="AA592" i="7"/>
  <c r="AB592" i="7"/>
  <c r="AC592" i="7"/>
  <c r="A593" i="7"/>
  <c r="B593" i="7"/>
  <c r="C596" i="1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S593" i="7"/>
  <c r="T593" i="7"/>
  <c r="U593" i="7"/>
  <c r="V593" i="7"/>
  <c r="W593" i="7"/>
  <c r="AE596" i="1"/>
  <c r="X593" i="7"/>
  <c r="Y593" i="7"/>
  <c r="Z593" i="7"/>
  <c r="AA593" i="7"/>
  <c r="AB593" i="7"/>
  <c r="AC593" i="7"/>
  <c r="A594" i="7"/>
  <c r="B594" i="7"/>
  <c r="C597" i="1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S594" i="7"/>
  <c r="T594" i="7"/>
  <c r="U594" i="7"/>
  <c r="V594" i="7"/>
  <c r="W594" i="7"/>
  <c r="AE597" i="1"/>
  <c r="X594" i="7"/>
  <c r="Y594" i="7"/>
  <c r="Z594" i="7"/>
  <c r="AA594" i="7"/>
  <c r="AB594" i="7"/>
  <c r="AC594" i="7"/>
  <c r="A595" i="7"/>
  <c r="B595" i="7"/>
  <c r="C598" i="1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S595" i="7"/>
  <c r="T595" i="7"/>
  <c r="U595" i="7"/>
  <c r="V595" i="7"/>
  <c r="W595" i="7"/>
  <c r="AE598" i="1"/>
  <c r="X595" i="7"/>
  <c r="Y595" i="7"/>
  <c r="Z595" i="7"/>
  <c r="AA595" i="7"/>
  <c r="AB595" i="7"/>
  <c r="AC595" i="7"/>
  <c r="A596" i="7"/>
  <c r="B596" i="7"/>
  <c r="C599" i="1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S596" i="7"/>
  <c r="T596" i="7"/>
  <c r="U596" i="7"/>
  <c r="V596" i="7"/>
  <c r="W596" i="7"/>
  <c r="AE599" i="1"/>
  <c r="X596" i="7"/>
  <c r="Y596" i="7"/>
  <c r="Z596" i="7"/>
  <c r="AA596" i="7"/>
  <c r="AB596" i="7"/>
  <c r="AC596" i="7"/>
  <c r="A597" i="7"/>
  <c r="B597" i="7"/>
  <c r="C600" i="1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S597" i="7"/>
  <c r="T597" i="7"/>
  <c r="U597" i="7"/>
  <c r="V597" i="7"/>
  <c r="W597" i="7"/>
  <c r="AE600" i="1"/>
  <c r="X597" i="7"/>
  <c r="Y597" i="7"/>
  <c r="Z597" i="7"/>
  <c r="AA597" i="7"/>
  <c r="AB597" i="7"/>
  <c r="AC597" i="7"/>
  <c r="A598" i="7"/>
  <c r="B598" i="7"/>
  <c r="C601" i="1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S598" i="7"/>
  <c r="T598" i="7"/>
  <c r="U598" i="7"/>
  <c r="V598" i="7"/>
  <c r="W598" i="7"/>
  <c r="AE601" i="1"/>
  <c r="X598" i="7"/>
  <c r="Y598" i="7"/>
  <c r="Z598" i="7"/>
  <c r="AA598" i="7"/>
  <c r="AB598" i="7"/>
  <c r="AC598" i="7"/>
  <c r="A599" i="7"/>
  <c r="B599" i="7"/>
  <c r="C602" i="1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S599" i="7"/>
  <c r="T599" i="7"/>
  <c r="U599" i="7"/>
  <c r="V599" i="7"/>
  <c r="W599" i="7"/>
  <c r="AE602" i="1"/>
  <c r="X599" i="7"/>
  <c r="Y599" i="7"/>
  <c r="Z599" i="7"/>
  <c r="AA599" i="7"/>
  <c r="AB599" i="7"/>
  <c r="AC599" i="7"/>
  <c r="A600" i="7"/>
  <c r="B600" i="7"/>
  <c r="C603" i="1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S600" i="7"/>
  <c r="T600" i="7"/>
  <c r="U600" i="7"/>
  <c r="V600" i="7"/>
  <c r="W600" i="7"/>
  <c r="AE603" i="1"/>
  <c r="X600" i="7"/>
  <c r="Y600" i="7"/>
  <c r="Z600" i="7"/>
  <c r="AA600" i="7"/>
  <c r="AB600" i="7"/>
  <c r="AC600" i="7"/>
  <c r="A601" i="7"/>
  <c r="B601" i="7"/>
  <c r="C604" i="1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S601" i="7"/>
  <c r="T601" i="7"/>
  <c r="U601" i="7"/>
  <c r="V601" i="7"/>
  <c r="W601" i="7"/>
  <c r="AE604" i="1"/>
  <c r="X601" i="7"/>
  <c r="Y601" i="7"/>
  <c r="Z601" i="7"/>
  <c r="AA601" i="7"/>
  <c r="AB601" i="7"/>
  <c r="AC601" i="7"/>
  <c r="A602" i="7"/>
  <c r="B602" i="7"/>
  <c r="C605" i="1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S602" i="7"/>
  <c r="T602" i="7"/>
  <c r="U602" i="7"/>
  <c r="V602" i="7"/>
  <c r="W602" i="7"/>
  <c r="AE605" i="1"/>
  <c r="X602" i="7"/>
  <c r="Y602" i="7"/>
  <c r="Z602" i="7"/>
  <c r="AA602" i="7"/>
  <c r="AB602" i="7"/>
  <c r="AC602" i="7"/>
  <c r="A603" i="7"/>
  <c r="B603" i="7"/>
  <c r="C606" i="1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S603" i="7"/>
  <c r="T603" i="7"/>
  <c r="U603" i="7"/>
  <c r="V603" i="7"/>
  <c r="W603" i="7"/>
  <c r="AE606" i="1"/>
  <c r="X603" i="7"/>
  <c r="Y603" i="7"/>
  <c r="Z603" i="7"/>
  <c r="AA603" i="7"/>
  <c r="AB603" i="7"/>
  <c r="AC603" i="7"/>
  <c r="A604" i="7"/>
  <c r="B604" i="7"/>
  <c r="C607" i="1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S604" i="7"/>
  <c r="T604" i="7"/>
  <c r="U604" i="7"/>
  <c r="V604" i="7"/>
  <c r="W604" i="7"/>
  <c r="AE607" i="1"/>
  <c r="X604" i="7"/>
  <c r="Y604" i="7"/>
  <c r="Z604" i="7"/>
  <c r="AA604" i="7"/>
  <c r="AB604" i="7"/>
  <c r="AC604" i="7"/>
  <c r="A605" i="7"/>
  <c r="B605" i="7"/>
  <c r="C608" i="1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S605" i="7"/>
  <c r="T605" i="7"/>
  <c r="U605" i="7"/>
  <c r="V605" i="7"/>
  <c r="W605" i="7"/>
  <c r="AE608" i="1"/>
  <c r="X605" i="7"/>
  <c r="Y605" i="7"/>
  <c r="Z605" i="7"/>
  <c r="AA605" i="7"/>
  <c r="AB605" i="7"/>
  <c r="AC605" i="7"/>
  <c r="A606" i="7"/>
  <c r="B606" i="7"/>
  <c r="C609" i="1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S606" i="7"/>
  <c r="T606" i="7"/>
  <c r="U606" i="7"/>
  <c r="V606" i="7"/>
  <c r="W606" i="7"/>
  <c r="AE609" i="1"/>
  <c r="X606" i="7"/>
  <c r="Y606" i="7"/>
  <c r="Z606" i="7"/>
  <c r="AA606" i="7"/>
  <c r="AB606" i="7"/>
  <c r="AC606" i="7"/>
  <c r="A607" i="7"/>
  <c r="B607" i="7"/>
  <c r="C610" i="1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S607" i="7"/>
  <c r="T607" i="7"/>
  <c r="U607" i="7"/>
  <c r="V607" i="7"/>
  <c r="W607" i="7"/>
  <c r="AE610" i="1"/>
  <c r="X607" i="7"/>
  <c r="Y607" i="7"/>
  <c r="Z607" i="7"/>
  <c r="AA607" i="7"/>
  <c r="AB607" i="7"/>
  <c r="AC607" i="7"/>
  <c r="A608" i="7"/>
  <c r="B608" i="7"/>
  <c r="C611" i="1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S608" i="7"/>
  <c r="T608" i="7"/>
  <c r="U608" i="7"/>
  <c r="V608" i="7"/>
  <c r="W608" i="7"/>
  <c r="AE611" i="1"/>
  <c r="X608" i="7"/>
  <c r="Y608" i="7"/>
  <c r="Z608" i="7"/>
  <c r="AA608" i="7"/>
  <c r="AB608" i="7"/>
  <c r="AC608" i="7"/>
  <c r="A609" i="7"/>
  <c r="B609" i="7"/>
  <c r="C612" i="1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S609" i="7"/>
  <c r="T609" i="7"/>
  <c r="U609" i="7"/>
  <c r="V609" i="7"/>
  <c r="W609" i="7"/>
  <c r="AE612" i="1"/>
  <c r="X609" i="7"/>
  <c r="Y609" i="7"/>
  <c r="Z609" i="7"/>
  <c r="AA609" i="7"/>
  <c r="AB609" i="7"/>
  <c r="AC609" i="7"/>
  <c r="A610" i="7"/>
  <c r="B610" i="7"/>
  <c r="C613" i="1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S610" i="7"/>
  <c r="T610" i="7"/>
  <c r="U610" i="7"/>
  <c r="V610" i="7"/>
  <c r="W610" i="7"/>
  <c r="AE613" i="1"/>
  <c r="X610" i="7"/>
  <c r="Y610" i="7"/>
  <c r="Z610" i="7"/>
  <c r="AA610" i="7"/>
  <c r="AB610" i="7"/>
  <c r="AC610" i="7"/>
  <c r="A611" i="7"/>
  <c r="B611" i="7"/>
  <c r="C614" i="1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S611" i="7"/>
  <c r="T611" i="7"/>
  <c r="U611" i="7"/>
  <c r="V611" i="7"/>
  <c r="W611" i="7"/>
  <c r="AE614" i="1"/>
  <c r="X611" i="7"/>
  <c r="Y611" i="7"/>
  <c r="Z611" i="7"/>
  <c r="AA611" i="7"/>
  <c r="AB611" i="7"/>
  <c r="AC611" i="7"/>
  <c r="A612" i="7"/>
  <c r="B612" i="7"/>
  <c r="C615" i="1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S612" i="7"/>
  <c r="T612" i="7"/>
  <c r="U612" i="7"/>
  <c r="V612" i="7"/>
  <c r="W612" i="7"/>
  <c r="AE615" i="1"/>
  <c r="X612" i="7"/>
  <c r="Y612" i="7"/>
  <c r="Z612" i="7"/>
  <c r="AA612" i="7"/>
  <c r="AB612" i="7"/>
  <c r="AC612" i="7"/>
  <c r="A613" i="7"/>
  <c r="B613" i="7"/>
  <c r="C616" i="1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S613" i="7"/>
  <c r="T613" i="7"/>
  <c r="U613" i="7"/>
  <c r="V613" i="7"/>
  <c r="W613" i="7"/>
  <c r="AE616" i="1"/>
  <c r="X613" i="7"/>
  <c r="Y613" i="7"/>
  <c r="Z613" i="7"/>
  <c r="AA613" i="7"/>
  <c r="AB613" i="7"/>
  <c r="AC613" i="7"/>
  <c r="A614" i="7"/>
  <c r="B614" i="7"/>
  <c r="C617" i="1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S614" i="7"/>
  <c r="T614" i="7"/>
  <c r="U614" i="7"/>
  <c r="V614" i="7"/>
  <c r="W614" i="7"/>
  <c r="AE617" i="1"/>
  <c r="X614" i="7"/>
  <c r="Y614" i="7"/>
  <c r="Z614" i="7"/>
  <c r="AA614" i="7"/>
  <c r="AB614" i="7"/>
  <c r="AC614" i="7"/>
  <c r="A615" i="7"/>
  <c r="B615" i="7"/>
  <c r="C618" i="1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S615" i="7"/>
  <c r="T615" i="7"/>
  <c r="U615" i="7"/>
  <c r="V615" i="7"/>
  <c r="W615" i="7"/>
  <c r="AE618" i="1"/>
  <c r="X615" i="7"/>
  <c r="Y615" i="7"/>
  <c r="Z615" i="7"/>
  <c r="AA615" i="7"/>
  <c r="AB615" i="7"/>
  <c r="AC615" i="7"/>
  <c r="A616" i="7"/>
  <c r="B616" i="7"/>
  <c r="C619" i="1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S616" i="7"/>
  <c r="T616" i="7"/>
  <c r="U616" i="7"/>
  <c r="V616" i="7"/>
  <c r="W616" i="7"/>
  <c r="AE619" i="1"/>
  <c r="X616" i="7"/>
  <c r="Y616" i="7"/>
  <c r="Z616" i="7"/>
  <c r="AA616" i="7"/>
  <c r="AB616" i="7"/>
  <c r="AC616" i="7"/>
  <c r="A617" i="7"/>
  <c r="B617" i="7"/>
  <c r="C620" i="1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S617" i="7"/>
  <c r="T617" i="7"/>
  <c r="U617" i="7"/>
  <c r="V617" i="7"/>
  <c r="W617" i="7"/>
  <c r="AE620" i="1"/>
  <c r="X617" i="7"/>
  <c r="Y617" i="7"/>
  <c r="Z617" i="7"/>
  <c r="AA617" i="7"/>
  <c r="AB617" i="7"/>
  <c r="AC617" i="7"/>
  <c r="A618" i="7"/>
  <c r="B618" i="7"/>
  <c r="C621" i="1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S618" i="7"/>
  <c r="T618" i="7"/>
  <c r="U618" i="7"/>
  <c r="V618" i="7"/>
  <c r="W618" i="7"/>
  <c r="AE621" i="1"/>
  <c r="X618" i="7"/>
  <c r="Y618" i="7"/>
  <c r="Z618" i="7"/>
  <c r="AA618" i="7"/>
  <c r="AB618" i="7"/>
  <c r="AC618" i="7"/>
  <c r="A619" i="7"/>
  <c r="B619" i="7"/>
  <c r="C622" i="1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S619" i="7"/>
  <c r="T619" i="7"/>
  <c r="U619" i="7"/>
  <c r="V619" i="7"/>
  <c r="W619" i="7"/>
  <c r="AE622" i="1"/>
  <c r="X619" i="7"/>
  <c r="Y619" i="7"/>
  <c r="Z619" i="7"/>
  <c r="AA619" i="7"/>
  <c r="AB619" i="7"/>
  <c r="AC619" i="7"/>
  <c r="A620" i="7"/>
  <c r="B620" i="7"/>
  <c r="C623" i="1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S620" i="7"/>
  <c r="T620" i="7"/>
  <c r="U620" i="7"/>
  <c r="V620" i="7"/>
  <c r="W620" i="7"/>
  <c r="AE623" i="1"/>
  <c r="X620" i="7"/>
  <c r="Y620" i="7"/>
  <c r="Z620" i="7"/>
  <c r="AA620" i="7"/>
  <c r="AB620" i="7"/>
  <c r="AC620" i="7"/>
  <c r="A621" i="7"/>
  <c r="B621" i="7"/>
  <c r="C624" i="1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S621" i="7"/>
  <c r="T621" i="7"/>
  <c r="U621" i="7"/>
  <c r="V621" i="7"/>
  <c r="W621" i="7"/>
  <c r="AE624" i="1"/>
  <c r="X621" i="7"/>
  <c r="Y621" i="7"/>
  <c r="Z621" i="7"/>
  <c r="AA621" i="7"/>
  <c r="AB621" i="7"/>
  <c r="AC621" i="7"/>
  <c r="A622" i="7"/>
  <c r="B622" i="7"/>
  <c r="C625" i="1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S622" i="7"/>
  <c r="T622" i="7"/>
  <c r="U622" i="7"/>
  <c r="V622" i="7"/>
  <c r="W622" i="7"/>
  <c r="AE625" i="1"/>
  <c r="X622" i="7"/>
  <c r="Y622" i="7"/>
  <c r="Z622" i="7"/>
  <c r="AA622" i="7"/>
  <c r="AB622" i="7"/>
  <c r="AC622" i="7"/>
  <c r="A623" i="7"/>
  <c r="B623" i="7"/>
  <c r="C626" i="1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S623" i="7"/>
  <c r="T623" i="7"/>
  <c r="U623" i="7"/>
  <c r="V623" i="7"/>
  <c r="W623" i="7"/>
  <c r="AE626" i="1"/>
  <c r="X623" i="7"/>
  <c r="Y623" i="7"/>
  <c r="Z623" i="7"/>
  <c r="AA623" i="7"/>
  <c r="AB623" i="7"/>
  <c r="AC623" i="7"/>
  <c r="A624" i="7"/>
  <c r="B624" i="7"/>
  <c r="C627" i="1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S624" i="7"/>
  <c r="T624" i="7"/>
  <c r="U624" i="7"/>
  <c r="V624" i="7"/>
  <c r="W624" i="7"/>
  <c r="AE627" i="1"/>
  <c r="X624" i="7"/>
  <c r="Y624" i="7"/>
  <c r="Z624" i="7"/>
  <c r="AA624" i="7"/>
  <c r="AB624" i="7"/>
  <c r="AC624" i="7"/>
  <c r="A625" i="7"/>
  <c r="B625" i="7"/>
  <c r="C628" i="1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S625" i="7"/>
  <c r="T625" i="7"/>
  <c r="U625" i="7"/>
  <c r="V625" i="7"/>
  <c r="W625" i="7"/>
  <c r="AE628" i="1"/>
  <c r="X625" i="7"/>
  <c r="Y625" i="7"/>
  <c r="Z625" i="7"/>
  <c r="AA625" i="7"/>
  <c r="AB625" i="7"/>
  <c r="AC625" i="7"/>
  <c r="A626" i="7"/>
  <c r="B626" i="7"/>
  <c r="C629" i="1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S626" i="7"/>
  <c r="T626" i="7"/>
  <c r="U626" i="7"/>
  <c r="V626" i="7"/>
  <c r="W626" i="7"/>
  <c r="AE629" i="1"/>
  <c r="X626" i="7"/>
  <c r="Y626" i="7"/>
  <c r="Z626" i="7"/>
  <c r="AA626" i="7"/>
  <c r="AB626" i="7"/>
  <c r="AC626" i="7"/>
  <c r="A627" i="7"/>
  <c r="B627" i="7"/>
  <c r="C630" i="1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S627" i="7"/>
  <c r="T627" i="7"/>
  <c r="U627" i="7"/>
  <c r="V627" i="7"/>
  <c r="W627" i="7"/>
  <c r="AE630" i="1"/>
  <c r="X627" i="7"/>
  <c r="Y627" i="7"/>
  <c r="Z627" i="7"/>
  <c r="AA627" i="7"/>
  <c r="AB627" i="7"/>
  <c r="AC627" i="7"/>
  <c r="A628" i="7"/>
  <c r="B628" i="7"/>
  <c r="C631" i="1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S628" i="7"/>
  <c r="T628" i="7"/>
  <c r="U628" i="7"/>
  <c r="V628" i="7"/>
  <c r="W628" i="7"/>
  <c r="AE631" i="1"/>
  <c r="X628" i="7"/>
  <c r="Y628" i="7"/>
  <c r="Z628" i="7"/>
  <c r="AA628" i="7"/>
  <c r="AB628" i="7"/>
  <c r="AC628" i="7"/>
  <c r="A629" i="7"/>
  <c r="B629" i="7"/>
  <c r="C632" i="1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S629" i="7"/>
  <c r="T629" i="7"/>
  <c r="U629" i="7"/>
  <c r="V629" i="7"/>
  <c r="W629" i="7"/>
  <c r="AE632" i="1"/>
  <c r="X629" i="7"/>
  <c r="Y629" i="7"/>
  <c r="Z629" i="7"/>
  <c r="AA629" i="7"/>
  <c r="AB629" i="7"/>
  <c r="AC629" i="7"/>
  <c r="A630" i="7"/>
  <c r="B630" i="7"/>
  <c r="C633" i="1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S630" i="7"/>
  <c r="T630" i="7"/>
  <c r="U630" i="7"/>
  <c r="V630" i="7"/>
  <c r="W630" i="7"/>
  <c r="AE633" i="1"/>
  <c r="X630" i="7"/>
  <c r="Y630" i="7"/>
  <c r="Z630" i="7"/>
  <c r="AA630" i="7"/>
  <c r="AB630" i="7"/>
  <c r="AC630" i="7"/>
  <c r="A631" i="7"/>
  <c r="B631" i="7"/>
  <c r="C634" i="1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S631" i="7"/>
  <c r="T631" i="7"/>
  <c r="U631" i="7"/>
  <c r="V631" i="7"/>
  <c r="W631" i="7"/>
  <c r="AE634" i="1"/>
  <c r="X631" i="7"/>
  <c r="Y631" i="7"/>
  <c r="Z631" i="7"/>
  <c r="AA631" i="7"/>
  <c r="AB631" i="7"/>
  <c r="AC631" i="7"/>
  <c r="A632" i="7"/>
  <c r="B632" i="7"/>
  <c r="C635" i="1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S632" i="7"/>
  <c r="T632" i="7"/>
  <c r="U632" i="7"/>
  <c r="V632" i="7"/>
  <c r="W632" i="7"/>
  <c r="AE635" i="1"/>
  <c r="X632" i="7"/>
  <c r="Y632" i="7"/>
  <c r="Z632" i="7"/>
  <c r="AA632" i="7"/>
  <c r="AB632" i="7"/>
  <c r="AC632" i="7"/>
  <c r="A633" i="7"/>
  <c r="B633" i="7"/>
  <c r="C636" i="1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S633" i="7"/>
  <c r="T633" i="7"/>
  <c r="U633" i="7"/>
  <c r="V633" i="7"/>
  <c r="W633" i="7"/>
  <c r="AE636" i="1"/>
  <c r="X633" i="7"/>
  <c r="Y633" i="7"/>
  <c r="Z633" i="7"/>
  <c r="AA633" i="7"/>
  <c r="AB633" i="7"/>
  <c r="AC633" i="7"/>
  <c r="A634" i="7"/>
  <c r="B634" i="7"/>
  <c r="C637" i="1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S634" i="7"/>
  <c r="T634" i="7"/>
  <c r="U634" i="7"/>
  <c r="V634" i="7"/>
  <c r="W634" i="7"/>
  <c r="AE637" i="1"/>
  <c r="X634" i="7"/>
  <c r="Y634" i="7"/>
  <c r="Z634" i="7"/>
  <c r="AA634" i="7"/>
  <c r="AB634" i="7"/>
  <c r="AC634" i="7"/>
  <c r="A635" i="7"/>
  <c r="B635" i="7"/>
  <c r="C638" i="1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S635" i="7"/>
  <c r="T635" i="7"/>
  <c r="U635" i="7"/>
  <c r="V635" i="7"/>
  <c r="W635" i="7"/>
  <c r="AE638" i="1"/>
  <c r="X635" i="7"/>
  <c r="Y635" i="7"/>
  <c r="Z635" i="7"/>
  <c r="AA635" i="7"/>
  <c r="AB635" i="7"/>
  <c r="AC635" i="7"/>
  <c r="A636" i="7"/>
  <c r="B636" i="7"/>
  <c r="C639" i="1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S636" i="7"/>
  <c r="T636" i="7"/>
  <c r="U636" i="7"/>
  <c r="V636" i="7"/>
  <c r="W636" i="7"/>
  <c r="AE639" i="1"/>
  <c r="X636" i="7"/>
  <c r="Y636" i="7"/>
  <c r="Z636" i="7"/>
  <c r="AA636" i="7"/>
  <c r="AB636" i="7"/>
  <c r="AC636" i="7"/>
  <c r="A637" i="7"/>
  <c r="B637" i="7"/>
  <c r="C640" i="1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S637" i="7"/>
  <c r="T637" i="7"/>
  <c r="U637" i="7"/>
  <c r="V637" i="7"/>
  <c r="W637" i="7"/>
  <c r="AE640" i="1"/>
  <c r="X637" i="7"/>
  <c r="Y637" i="7"/>
  <c r="Z637" i="7"/>
  <c r="AA637" i="7"/>
  <c r="AB637" i="7"/>
  <c r="AC637" i="7"/>
  <c r="A638" i="7"/>
  <c r="B638" i="7"/>
  <c r="C641" i="1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S638" i="7"/>
  <c r="T638" i="7"/>
  <c r="U638" i="7"/>
  <c r="V638" i="7"/>
  <c r="W638" i="7"/>
  <c r="AE641" i="1"/>
  <c r="X638" i="7"/>
  <c r="Y638" i="7"/>
  <c r="Z638" i="7"/>
  <c r="AA638" i="7"/>
  <c r="AB638" i="7"/>
  <c r="AC638" i="7"/>
  <c r="A639" i="7"/>
  <c r="B639" i="7"/>
  <c r="C642" i="1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S639" i="7"/>
  <c r="T639" i="7"/>
  <c r="U639" i="7"/>
  <c r="V639" i="7"/>
  <c r="W639" i="7"/>
  <c r="AE642" i="1"/>
  <c r="X639" i="7"/>
  <c r="Y639" i="7"/>
  <c r="Z639" i="7"/>
  <c r="AA639" i="7"/>
  <c r="AB639" i="7"/>
  <c r="AC639" i="7"/>
  <c r="A640" i="7"/>
  <c r="B640" i="7"/>
  <c r="C643" i="1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S640" i="7"/>
  <c r="T640" i="7"/>
  <c r="U640" i="7"/>
  <c r="V640" i="7"/>
  <c r="W640" i="7"/>
  <c r="AE643" i="1"/>
  <c r="X640" i="7"/>
  <c r="Y640" i="7"/>
  <c r="Z640" i="7"/>
  <c r="AA640" i="7"/>
  <c r="AB640" i="7"/>
  <c r="AC640" i="7"/>
  <c r="A641" i="7"/>
  <c r="B641" i="7"/>
  <c r="C644" i="1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S641" i="7"/>
  <c r="T641" i="7"/>
  <c r="U641" i="7"/>
  <c r="V641" i="7"/>
  <c r="W641" i="7"/>
  <c r="AE644" i="1"/>
  <c r="X641" i="7"/>
  <c r="Y641" i="7"/>
  <c r="Z641" i="7"/>
  <c r="AA641" i="7"/>
  <c r="AB641" i="7"/>
  <c r="AC641" i="7"/>
  <c r="A642" i="7"/>
  <c r="B642" i="7"/>
  <c r="C645" i="1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S642" i="7"/>
  <c r="T642" i="7"/>
  <c r="U642" i="7"/>
  <c r="V642" i="7"/>
  <c r="W642" i="7"/>
  <c r="AE645" i="1"/>
  <c r="X642" i="7"/>
  <c r="Y642" i="7"/>
  <c r="Z642" i="7"/>
  <c r="AA642" i="7"/>
  <c r="AB642" i="7"/>
  <c r="AC642" i="7"/>
  <c r="A643" i="7"/>
  <c r="B643" i="7"/>
  <c r="C646" i="1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S643" i="7"/>
  <c r="T643" i="7"/>
  <c r="U643" i="7"/>
  <c r="V643" i="7"/>
  <c r="W643" i="7"/>
  <c r="AE646" i="1"/>
  <c r="X643" i="7"/>
  <c r="Y643" i="7"/>
  <c r="Z643" i="7"/>
  <c r="AA643" i="7"/>
  <c r="AB643" i="7"/>
  <c r="AC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S644" i="7"/>
  <c r="T644" i="7"/>
  <c r="U644" i="7"/>
  <c r="V644" i="7"/>
  <c r="W644" i="7"/>
  <c r="AE647" i="1"/>
  <c r="X644" i="7"/>
  <c r="Y644" i="7"/>
  <c r="Z644" i="7"/>
  <c r="AA644" i="7"/>
  <c r="AB644" i="7"/>
  <c r="AC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S645" i="7"/>
  <c r="T645" i="7"/>
  <c r="U645" i="7"/>
  <c r="V645" i="7"/>
  <c r="W645" i="7"/>
  <c r="AE648" i="1"/>
  <c r="X645" i="7"/>
  <c r="Y645" i="7"/>
  <c r="Z645" i="7"/>
  <c r="AA645" i="7"/>
  <c r="AB645" i="7"/>
  <c r="AC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S646" i="7"/>
  <c r="T646" i="7"/>
  <c r="U646" i="7"/>
  <c r="V646" i="7"/>
  <c r="W646" i="7"/>
  <c r="AE649" i="1"/>
  <c r="X646" i="7"/>
  <c r="Y646" i="7"/>
  <c r="Z646" i="7"/>
  <c r="AA646" i="7"/>
  <c r="AB646" i="7"/>
  <c r="AC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S647" i="7"/>
  <c r="T647" i="7"/>
  <c r="U647" i="7"/>
  <c r="V647" i="7"/>
  <c r="W647" i="7"/>
  <c r="AE650" i="1"/>
  <c r="X647" i="7"/>
  <c r="Y647" i="7"/>
  <c r="Z647" i="7"/>
  <c r="AA647" i="7"/>
  <c r="AB647" i="7"/>
  <c r="AC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S648" i="7"/>
  <c r="T648" i="7"/>
  <c r="U648" i="7"/>
  <c r="V648" i="7"/>
  <c r="W648" i="7"/>
  <c r="AE651" i="1"/>
  <c r="X648" i="7"/>
  <c r="Y648" i="7"/>
  <c r="Z648" i="7"/>
  <c r="AA648" i="7"/>
  <c r="AB648" i="7"/>
  <c r="AC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S649" i="7"/>
  <c r="T649" i="7"/>
  <c r="U649" i="7"/>
  <c r="V649" i="7"/>
  <c r="W649" i="7"/>
  <c r="AE652" i="1"/>
  <c r="X649" i="7"/>
  <c r="Y649" i="7"/>
  <c r="Z649" i="7"/>
  <c r="AA649" i="7"/>
  <c r="AB649" i="7"/>
  <c r="AC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S650" i="7"/>
  <c r="T650" i="7"/>
  <c r="U650" i="7"/>
  <c r="V650" i="7"/>
  <c r="W650" i="7"/>
  <c r="AE653" i="1"/>
  <c r="X650" i="7"/>
  <c r="Y650" i="7"/>
  <c r="Z650" i="7"/>
  <c r="AA650" i="7"/>
  <c r="AB650" i="7"/>
  <c r="AC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S651" i="7"/>
  <c r="T651" i="7"/>
  <c r="U651" i="7"/>
  <c r="V651" i="7"/>
  <c r="W651" i="7"/>
  <c r="AE654" i="1"/>
  <c r="X651" i="7"/>
  <c r="Y651" i="7"/>
  <c r="Z651" i="7"/>
  <c r="AA651" i="7"/>
  <c r="AB651" i="7"/>
  <c r="AC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S652" i="7"/>
  <c r="T652" i="7"/>
  <c r="U652" i="7"/>
  <c r="V652" i="7"/>
  <c r="W652" i="7"/>
  <c r="AE655" i="1"/>
  <c r="X652" i="7"/>
  <c r="Y652" i="7"/>
  <c r="Z652" i="7"/>
  <c r="AA652" i="7"/>
  <c r="AB652" i="7"/>
  <c r="AC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S653" i="7"/>
  <c r="T653" i="7"/>
  <c r="U653" i="7"/>
  <c r="V653" i="7"/>
  <c r="W653" i="7"/>
  <c r="AE656" i="1"/>
  <c r="X653" i="7"/>
  <c r="Y653" i="7"/>
  <c r="Z653" i="7"/>
  <c r="AA653" i="7"/>
  <c r="AB653" i="7"/>
  <c r="AC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S654" i="7"/>
  <c r="T654" i="7"/>
  <c r="U654" i="7"/>
  <c r="V654" i="7"/>
  <c r="W654" i="7"/>
  <c r="AE657" i="1"/>
  <c r="X654" i="7"/>
  <c r="Y654" i="7"/>
  <c r="Z654" i="7"/>
  <c r="AA654" i="7"/>
  <c r="AB654" i="7"/>
  <c r="AC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S655" i="7"/>
  <c r="T655" i="7"/>
  <c r="U655" i="7"/>
  <c r="V655" i="7"/>
  <c r="W655" i="7"/>
  <c r="AE658" i="1"/>
  <c r="X655" i="7"/>
  <c r="Y655" i="7"/>
  <c r="Z655" i="7"/>
  <c r="AA655" i="7"/>
  <c r="AB655" i="7"/>
  <c r="AC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S656" i="7"/>
  <c r="T656" i="7"/>
  <c r="U656" i="7"/>
  <c r="V656" i="7"/>
  <c r="W656" i="7"/>
  <c r="AE659" i="1"/>
  <c r="X656" i="7"/>
  <c r="Y656" i="7"/>
  <c r="Z656" i="7"/>
  <c r="AA656" i="7"/>
  <c r="AB656" i="7"/>
  <c r="AC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S657" i="7"/>
  <c r="T657" i="7"/>
  <c r="U657" i="7"/>
  <c r="V657" i="7"/>
  <c r="W657" i="7"/>
  <c r="AE660" i="1"/>
  <c r="X657" i="7"/>
  <c r="Y657" i="7"/>
  <c r="Z657" i="7"/>
  <c r="AA657" i="7"/>
  <c r="AB657" i="7"/>
  <c r="AC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S658" i="7"/>
  <c r="T658" i="7"/>
  <c r="U658" i="7"/>
  <c r="V658" i="7"/>
  <c r="W658" i="7"/>
  <c r="AE661" i="1"/>
  <c r="X658" i="7"/>
  <c r="Y658" i="7"/>
  <c r="Z658" i="7"/>
  <c r="AA658" i="7"/>
  <c r="AB658" i="7"/>
  <c r="AC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S659" i="7"/>
  <c r="T659" i="7"/>
  <c r="U659" i="7"/>
  <c r="V659" i="7"/>
  <c r="W659" i="7"/>
  <c r="AE662" i="1"/>
  <c r="X659" i="7"/>
  <c r="Y659" i="7"/>
  <c r="Z659" i="7"/>
  <c r="AA659" i="7"/>
  <c r="AB659" i="7"/>
  <c r="AC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S660" i="7"/>
  <c r="T660" i="7"/>
  <c r="U660" i="7"/>
  <c r="V660" i="7"/>
  <c r="W660" i="7"/>
  <c r="AE663" i="1"/>
  <c r="X660" i="7"/>
  <c r="Y660" i="7"/>
  <c r="Z660" i="7"/>
  <c r="AA660" i="7"/>
  <c r="AB660" i="7"/>
  <c r="AC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S661" i="7"/>
  <c r="T661" i="7"/>
  <c r="U661" i="7"/>
  <c r="V661" i="7"/>
  <c r="W661" i="7"/>
  <c r="AE664" i="1"/>
  <c r="X661" i="7"/>
  <c r="Y661" i="7"/>
  <c r="Z661" i="7"/>
  <c r="AA661" i="7"/>
  <c r="AB661" i="7"/>
  <c r="AC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S662" i="7"/>
  <c r="T662" i="7"/>
  <c r="U662" i="7"/>
  <c r="V662" i="7"/>
  <c r="W662" i="7"/>
  <c r="AE665" i="1"/>
  <c r="X662" i="7"/>
  <c r="Y662" i="7"/>
  <c r="Z662" i="7"/>
  <c r="AA662" i="7"/>
  <c r="AB662" i="7"/>
  <c r="AC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S663" i="7"/>
  <c r="T663" i="7"/>
  <c r="U663" i="7"/>
  <c r="V663" i="7"/>
  <c r="W663" i="7"/>
  <c r="AE666" i="1"/>
  <c r="X663" i="7"/>
  <c r="Y663" i="7"/>
  <c r="Z663" i="7"/>
  <c r="AA663" i="7"/>
  <c r="AB663" i="7"/>
  <c r="AC663" i="7"/>
  <c r="A664" i="7"/>
  <c r="B664" i="7"/>
  <c r="C667" i="1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S664" i="7"/>
  <c r="T664" i="7"/>
  <c r="U664" i="7"/>
  <c r="V664" i="7"/>
  <c r="W664" i="7"/>
  <c r="AE667" i="1"/>
  <c r="X664" i="7"/>
  <c r="Y664" i="7"/>
  <c r="Z664" i="7"/>
  <c r="AA664" i="7"/>
  <c r="AB664" i="7"/>
  <c r="AC664" i="7"/>
  <c r="A665" i="7"/>
  <c r="B665" i="7"/>
  <c r="C668" i="1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S665" i="7"/>
  <c r="T665" i="7"/>
  <c r="U665" i="7"/>
  <c r="V665" i="7"/>
  <c r="W665" i="7"/>
  <c r="AE668" i="1"/>
  <c r="X665" i="7"/>
  <c r="Y665" i="7"/>
  <c r="Z665" i="7"/>
  <c r="AA665" i="7"/>
  <c r="AB665" i="7"/>
  <c r="AC665" i="7"/>
  <c r="A666" i="7"/>
  <c r="B666" i="7"/>
  <c r="C669" i="1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S666" i="7"/>
  <c r="T666" i="7"/>
  <c r="U666" i="7"/>
  <c r="V666" i="7"/>
  <c r="W666" i="7"/>
  <c r="AE669" i="1"/>
  <c r="X666" i="7"/>
  <c r="Y666" i="7"/>
  <c r="Z666" i="7"/>
  <c r="AA666" i="7"/>
  <c r="AB666" i="7"/>
  <c r="AC666" i="7"/>
  <c r="A667" i="7"/>
  <c r="B667" i="7"/>
  <c r="C670" i="1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S667" i="7"/>
  <c r="T667" i="7"/>
  <c r="U667" i="7"/>
  <c r="V667" i="7"/>
  <c r="W667" i="7"/>
  <c r="AE670" i="1"/>
  <c r="X667" i="7"/>
  <c r="Y667" i="7"/>
  <c r="Z667" i="7"/>
  <c r="AA667" i="7"/>
  <c r="AB667" i="7"/>
  <c r="AC667" i="7"/>
  <c r="A668" i="7"/>
  <c r="B668" i="7"/>
  <c r="C671" i="1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S668" i="7"/>
  <c r="T668" i="7"/>
  <c r="U668" i="7"/>
  <c r="V668" i="7"/>
  <c r="W668" i="7"/>
  <c r="AE671" i="1"/>
  <c r="X668" i="7"/>
  <c r="Y668" i="7"/>
  <c r="Z668" i="7"/>
  <c r="AA668" i="7"/>
  <c r="AB668" i="7"/>
  <c r="AC668" i="7"/>
  <c r="A669" i="7"/>
  <c r="B669" i="7"/>
  <c r="C672" i="1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S669" i="7"/>
  <c r="T669" i="7"/>
  <c r="U669" i="7"/>
  <c r="V669" i="7"/>
  <c r="W669" i="7"/>
  <c r="AE672" i="1"/>
  <c r="X669" i="7"/>
  <c r="Y669" i="7"/>
  <c r="Z669" i="7"/>
  <c r="AA669" i="7"/>
  <c r="AB669" i="7"/>
  <c r="AC669" i="7"/>
  <c r="A670" i="7"/>
  <c r="B670" i="7"/>
  <c r="C673" i="1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S670" i="7"/>
  <c r="T670" i="7"/>
  <c r="U670" i="7"/>
  <c r="V670" i="7"/>
  <c r="W670" i="7"/>
  <c r="AE673" i="1"/>
  <c r="X670" i="7"/>
  <c r="Y670" i="7"/>
  <c r="Z670" i="7"/>
  <c r="AA670" i="7"/>
  <c r="AB670" i="7"/>
  <c r="AC670" i="7"/>
  <c r="A671" i="7"/>
  <c r="B671" i="7"/>
  <c r="C674" i="1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S671" i="7"/>
  <c r="T671" i="7"/>
  <c r="U671" i="7"/>
  <c r="V671" i="7"/>
  <c r="W671" i="7"/>
  <c r="AE674" i="1"/>
  <c r="X671" i="7"/>
  <c r="Y671" i="7"/>
  <c r="Z671" i="7"/>
  <c r="AA671" i="7"/>
  <c r="AB671" i="7"/>
  <c r="AC671" i="7"/>
  <c r="A672" i="7"/>
  <c r="B672" i="7"/>
  <c r="C675" i="1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S672" i="7"/>
  <c r="T672" i="7"/>
  <c r="U672" i="7"/>
  <c r="V672" i="7"/>
  <c r="W672" i="7"/>
  <c r="AE675" i="1"/>
  <c r="X672" i="7"/>
  <c r="Y672" i="7"/>
  <c r="Z672" i="7"/>
  <c r="AA672" i="7"/>
  <c r="AB672" i="7"/>
  <c r="AC672" i="7"/>
  <c r="A673" i="7"/>
  <c r="B673" i="7"/>
  <c r="C676" i="1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S673" i="7"/>
  <c r="T673" i="7"/>
  <c r="U673" i="7"/>
  <c r="V673" i="7"/>
  <c r="W673" i="7"/>
  <c r="AE676" i="1"/>
  <c r="X673" i="7"/>
  <c r="Y673" i="7"/>
  <c r="Z673" i="7"/>
  <c r="AA673" i="7"/>
  <c r="AB673" i="7"/>
  <c r="AC673" i="7"/>
  <c r="A674" i="7"/>
  <c r="B674" i="7"/>
  <c r="C677" i="1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S674" i="7"/>
  <c r="T674" i="7"/>
  <c r="U674" i="7"/>
  <c r="V674" i="7"/>
  <c r="W674" i="7"/>
  <c r="AE677" i="1"/>
  <c r="X674" i="7"/>
  <c r="Y674" i="7"/>
  <c r="Z674" i="7"/>
  <c r="AA674" i="7"/>
  <c r="AB674" i="7"/>
  <c r="AC674" i="7"/>
  <c r="A675" i="7"/>
  <c r="B675" i="7"/>
  <c r="C678" i="1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S675" i="7"/>
  <c r="T675" i="7"/>
  <c r="U675" i="7"/>
  <c r="V675" i="7"/>
  <c r="W675" i="7"/>
  <c r="AE678" i="1"/>
  <c r="X675" i="7"/>
  <c r="Y675" i="7"/>
  <c r="Z675" i="7"/>
  <c r="AA675" i="7"/>
  <c r="AB675" i="7"/>
  <c r="AC675" i="7"/>
  <c r="A676" i="7"/>
  <c r="B676" i="7"/>
  <c r="C679" i="1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S676" i="7"/>
  <c r="T676" i="7"/>
  <c r="U676" i="7"/>
  <c r="V676" i="7"/>
  <c r="W676" i="7"/>
  <c r="AE679" i="1"/>
  <c r="X676" i="7"/>
  <c r="Y676" i="7"/>
  <c r="Z676" i="7"/>
  <c r="AA676" i="7"/>
  <c r="AB676" i="7"/>
  <c r="AC676" i="7"/>
  <c r="A677" i="7"/>
  <c r="B677" i="7"/>
  <c r="C680" i="1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S677" i="7"/>
  <c r="T677" i="7"/>
  <c r="U677" i="7"/>
  <c r="V677" i="7"/>
  <c r="W677" i="7"/>
  <c r="AE680" i="1"/>
  <c r="X677" i="7"/>
  <c r="Y677" i="7"/>
  <c r="Z677" i="7"/>
  <c r="AA677" i="7"/>
  <c r="AB677" i="7"/>
  <c r="AC677" i="7"/>
  <c r="A678" i="7"/>
  <c r="B678" i="7"/>
  <c r="C681" i="1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S678" i="7"/>
  <c r="T678" i="7"/>
  <c r="U678" i="7"/>
  <c r="V678" i="7"/>
  <c r="W678" i="7"/>
  <c r="AE681" i="1"/>
  <c r="X678" i="7"/>
  <c r="Y678" i="7"/>
  <c r="Z678" i="7"/>
  <c r="AA678" i="7"/>
  <c r="AB678" i="7"/>
  <c r="AC678" i="7"/>
  <c r="A679" i="7"/>
  <c r="B679" i="7"/>
  <c r="C682" i="1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S679" i="7"/>
  <c r="T679" i="7"/>
  <c r="U679" i="7"/>
  <c r="V679" i="7"/>
  <c r="W679" i="7"/>
  <c r="AE682" i="1"/>
  <c r="X679" i="7"/>
  <c r="Y679" i="7"/>
  <c r="Z679" i="7"/>
  <c r="AA679" i="7"/>
  <c r="AB679" i="7"/>
  <c r="AC679" i="7"/>
  <c r="A680" i="7"/>
  <c r="B680" i="7"/>
  <c r="C683" i="1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S680" i="7"/>
  <c r="T680" i="7"/>
  <c r="U680" i="7"/>
  <c r="V680" i="7"/>
  <c r="W680" i="7"/>
  <c r="AE683" i="1"/>
  <c r="X680" i="7"/>
  <c r="Y680" i="7"/>
  <c r="Z680" i="7"/>
  <c r="AA680" i="7"/>
  <c r="AB680" i="7"/>
  <c r="AC680" i="7"/>
  <c r="A681" i="7"/>
  <c r="B681" i="7"/>
  <c r="C684" i="1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S681" i="7"/>
  <c r="T681" i="7"/>
  <c r="U681" i="7"/>
  <c r="V681" i="7"/>
  <c r="W681" i="7"/>
  <c r="AE684" i="1"/>
  <c r="X681" i="7"/>
  <c r="Y681" i="7"/>
  <c r="Z681" i="7"/>
  <c r="AA681" i="7"/>
  <c r="AB681" i="7"/>
  <c r="AC681" i="7"/>
  <c r="A682" i="7"/>
  <c r="B682" i="7"/>
  <c r="C685" i="1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S682" i="7"/>
  <c r="T682" i="7"/>
  <c r="U682" i="7"/>
  <c r="V682" i="7"/>
  <c r="W682" i="7"/>
  <c r="AE685" i="1"/>
  <c r="X682" i="7"/>
  <c r="Y682" i="7"/>
  <c r="Z682" i="7"/>
  <c r="AA682" i="7"/>
  <c r="AB682" i="7"/>
  <c r="AC682" i="7"/>
  <c r="A683" i="7"/>
  <c r="B683" i="7"/>
  <c r="C686" i="1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S683" i="7"/>
  <c r="T683" i="7"/>
  <c r="U683" i="7"/>
  <c r="V683" i="7"/>
  <c r="W683" i="7"/>
  <c r="AE686" i="1"/>
  <c r="X683" i="7"/>
  <c r="Y683" i="7"/>
  <c r="Z683" i="7"/>
  <c r="AA683" i="7"/>
  <c r="AB683" i="7"/>
  <c r="AC683" i="7"/>
  <c r="A684" i="7"/>
  <c r="B684" i="7"/>
  <c r="C687" i="1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S684" i="7"/>
  <c r="T684" i="7"/>
  <c r="U684" i="7"/>
  <c r="V684" i="7"/>
  <c r="W684" i="7"/>
  <c r="AE687" i="1"/>
  <c r="X684" i="7"/>
  <c r="Y684" i="7"/>
  <c r="Z684" i="7"/>
  <c r="AA684" i="7"/>
  <c r="AB684" i="7"/>
  <c r="AC684" i="7"/>
  <c r="A685" i="7"/>
  <c r="B685" i="7"/>
  <c r="C688" i="1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S685" i="7"/>
  <c r="T685" i="7"/>
  <c r="U685" i="7"/>
  <c r="V685" i="7"/>
  <c r="W685" i="7"/>
  <c r="AE688" i="1"/>
  <c r="X685" i="7"/>
  <c r="Y685" i="7"/>
  <c r="Z685" i="7"/>
  <c r="AA685" i="7"/>
  <c r="AB685" i="7"/>
  <c r="AC685" i="7"/>
  <c r="A686" i="7"/>
  <c r="B686" i="7"/>
  <c r="C689" i="1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S686" i="7"/>
  <c r="T686" i="7"/>
  <c r="U686" i="7"/>
  <c r="V686" i="7"/>
  <c r="W686" i="7"/>
  <c r="AE689" i="1"/>
  <c r="X686" i="7"/>
  <c r="Y686" i="7"/>
  <c r="Z686" i="7"/>
  <c r="AA686" i="7"/>
  <c r="AB686" i="7"/>
  <c r="AC686" i="7"/>
  <c r="A687" i="7"/>
  <c r="B687" i="7"/>
  <c r="C690" i="1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S687" i="7"/>
  <c r="T687" i="7"/>
  <c r="U687" i="7"/>
  <c r="V687" i="7"/>
  <c r="W687" i="7"/>
  <c r="AE690" i="1"/>
  <c r="X687" i="7"/>
  <c r="Y687" i="7"/>
  <c r="Z687" i="7"/>
  <c r="AA687" i="7"/>
  <c r="AB687" i="7"/>
  <c r="AC687" i="7"/>
  <c r="A688" i="7"/>
  <c r="B688" i="7"/>
  <c r="C691" i="1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S688" i="7"/>
  <c r="T688" i="7"/>
  <c r="U688" i="7"/>
  <c r="V688" i="7"/>
  <c r="W688" i="7"/>
  <c r="AE691" i="1"/>
  <c r="X688" i="7"/>
  <c r="Y688" i="7"/>
  <c r="Z688" i="7"/>
  <c r="AA688" i="7"/>
  <c r="AB688" i="7"/>
  <c r="AC688" i="7"/>
  <c r="A689" i="7"/>
  <c r="B689" i="7"/>
  <c r="C692" i="1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S689" i="7"/>
  <c r="T689" i="7"/>
  <c r="U689" i="7"/>
  <c r="V689" i="7"/>
  <c r="W689" i="7"/>
  <c r="AE692" i="1"/>
  <c r="X689" i="7"/>
  <c r="Y689" i="7"/>
  <c r="Z689" i="7"/>
  <c r="AA689" i="7"/>
  <c r="AB689" i="7"/>
  <c r="AC689" i="7"/>
  <c r="A690" i="7"/>
  <c r="B690" i="7"/>
  <c r="C693" i="1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S690" i="7"/>
  <c r="T690" i="7"/>
  <c r="U690" i="7"/>
  <c r="V690" i="7"/>
  <c r="W690" i="7"/>
  <c r="AE693" i="1"/>
  <c r="X690" i="7"/>
  <c r="Y690" i="7"/>
  <c r="Z690" i="7"/>
  <c r="AA690" i="7"/>
  <c r="AB690" i="7"/>
  <c r="AC690" i="7"/>
  <c r="A691" i="7"/>
  <c r="B691" i="7"/>
  <c r="C694" i="1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S691" i="7"/>
  <c r="T691" i="7"/>
  <c r="U691" i="7"/>
  <c r="V691" i="7"/>
  <c r="W691" i="7"/>
  <c r="AE694" i="1"/>
  <c r="X691" i="7"/>
  <c r="Y691" i="7"/>
  <c r="Z691" i="7"/>
  <c r="AA691" i="7"/>
  <c r="AB691" i="7"/>
  <c r="AC691" i="7"/>
  <c r="A692" i="7"/>
  <c r="B692" i="7"/>
  <c r="C695" i="1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S692" i="7"/>
  <c r="T692" i="7"/>
  <c r="U692" i="7"/>
  <c r="V692" i="7"/>
  <c r="W692" i="7"/>
  <c r="AE695" i="1"/>
  <c r="X692" i="7"/>
  <c r="Y692" i="7"/>
  <c r="Z692" i="7"/>
  <c r="AA692" i="7"/>
  <c r="AB692" i="7"/>
  <c r="AC692" i="7"/>
  <c r="A693" i="7"/>
  <c r="B693" i="7"/>
  <c r="C696" i="1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S693" i="7"/>
  <c r="T693" i="7"/>
  <c r="U693" i="7"/>
  <c r="V693" i="7"/>
  <c r="W693" i="7"/>
  <c r="AE696" i="1"/>
  <c r="X693" i="7"/>
  <c r="Y693" i="7"/>
  <c r="Z693" i="7"/>
  <c r="AA693" i="7"/>
  <c r="AB693" i="7"/>
  <c r="AC693" i="7"/>
  <c r="A694" i="7"/>
  <c r="B694" i="7"/>
  <c r="C697" i="1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S694" i="7"/>
  <c r="T694" i="7"/>
  <c r="U694" i="7"/>
  <c r="V694" i="7"/>
  <c r="W694" i="7"/>
  <c r="AE697" i="1"/>
  <c r="X694" i="7"/>
  <c r="Y694" i="7"/>
  <c r="Z694" i="7"/>
  <c r="AA694" i="7"/>
  <c r="AB694" i="7"/>
  <c r="AC694" i="7"/>
  <c r="A695" i="7"/>
  <c r="B695" i="7"/>
  <c r="C698" i="1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S695" i="7"/>
  <c r="T695" i="7"/>
  <c r="U695" i="7"/>
  <c r="V695" i="7"/>
  <c r="W695" i="7"/>
  <c r="AE698" i="1"/>
  <c r="X695" i="7"/>
  <c r="Y695" i="7"/>
  <c r="Z695" i="7"/>
  <c r="AA695" i="7"/>
  <c r="AB695" i="7"/>
  <c r="AC695" i="7"/>
  <c r="A696" i="7"/>
  <c r="B696" i="7"/>
  <c r="C699" i="1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S696" i="7"/>
  <c r="T696" i="7"/>
  <c r="U696" i="7"/>
  <c r="V696" i="7"/>
  <c r="W696" i="7"/>
  <c r="AE699" i="1"/>
  <c r="X696" i="7"/>
  <c r="Y696" i="7"/>
  <c r="Z696" i="7"/>
  <c r="AA696" i="7"/>
  <c r="AB696" i="7"/>
  <c r="AC696" i="7"/>
  <c r="A697" i="7"/>
  <c r="B697" i="7"/>
  <c r="C700" i="1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S697" i="7"/>
  <c r="T697" i="7"/>
  <c r="U697" i="7"/>
  <c r="V697" i="7"/>
  <c r="W697" i="7"/>
  <c r="AE700" i="1"/>
  <c r="X697" i="7"/>
  <c r="Y697" i="7"/>
  <c r="Z697" i="7"/>
  <c r="AA697" i="7"/>
  <c r="AB697" i="7"/>
  <c r="AC697" i="7"/>
  <c r="A698" i="7"/>
  <c r="B698" i="7"/>
  <c r="C701" i="1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S698" i="7"/>
  <c r="T698" i="7"/>
  <c r="U698" i="7"/>
  <c r="V698" i="7"/>
  <c r="W698" i="7"/>
  <c r="AE701" i="1"/>
  <c r="X698" i="7"/>
  <c r="Y698" i="7"/>
  <c r="Z698" i="7"/>
  <c r="AA698" i="7"/>
  <c r="AB698" i="7"/>
  <c r="AC698" i="7"/>
  <c r="A699" i="7"/>
  <c r="B699" i="7"/>
  <c r="C702" i="1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S699" i="7"/>
  <c r="T699" i="7"/>
  <c r="U699" i="7"/>
  <c r="V699" i="7"/>
  <c r="W699" i="7"/>
  <c r="AE702" i="1"/>
  <c r="X699" i="7"/>
  <c r="Y699" i="7"/>
  <c r="Z699" i="7"/>
  <c r="AA699" i="7"/>
  <c r="AB699" i="7"/>
  <c r="AC699" i="7"/>
  <c r="A700" i="7"/>
  <c r="B700" i="7"/>
  <c r="C703" i="1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S700" i="7"/>
  <c r="T700" i="7"/>
  <c r="U700" i="7"/>
  <c r="V700" i="7"/>
  <c r="W700" i="7"/>
  <c r="AE703" i="1"/>
  <c r="X700" i="7"/>
  <c r="Y700" i="7"/>
  <c r="Z700" i="7"/>
  <c r="AA700" i="7"/>
  <c r="AB700" i="7"/>
  <c r="AC700" i="7"/>
  <c r="A701" i="7"/>
  <c r="B701" i="7"/>
  <c r="C704" i="1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S701" i="7"/>
  <c r="T701" i="7"/>
  <c r="U701" i="7"/>
  <c r="V701" i="7"/>
  <c r="W701" i="7"/>
  <c r="AE704" i="1"/>
  <c r="X701" i="7"/>
  <c r="Y701" i="7"/>
  <c r="Z701" i="7"/>
  <c r="AA701" i="7"/>
  <c r="AB701" i="7"/>
  <c r="AC701" i="7"/>
  <c r="A702" i="7"/>
  <c r="B702" i="7"/>
  <c r="C705" i="1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S702" i="7"/>
  <c r="T702" i="7"/>
  <c r="U702" i="7"/>
  <c r="V702" i="7"/>
  <c r="W702" i="7"/>
  <c r="AE705" i="1"/>
  <c r="X702" i="7"/>
  <c r="Y702" i="7"/>
  <c r="Z702" i="7"/>
  <c r="AA702" i="7"/>
  <c r="AB702" i="7"/>
  <c r="AC702" i="7"/>
  <c r="A703" i="7"/>
  <c r="B703" i="7"/>
  <c r="C706" i="1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S703" i="7"/>
  <c r="T703" i="7"/>
  <c r="U703" i="7"/>
  <c r="V703" i="7"/>
  <c r="W703" i="7"/>
  <c r="AE706" i="1"/>
  <c r="X703" i="7"/>
  <c r="Y703" i="7"/>
  <c r="Z703" i="7"/>
  <c r="AA703" i="7"/>
  <c r="AB703" i="7"/>
  <c r="AC703" i="7"/>
  <c r="A704" i="7"/>
  <c r="B704" i="7"/>
  <c r="C707" i="1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S704" i="7"/>
  <c r="T704" i="7"/>
  <c r="U704" i="7"/>
  <c r="V704" i="7"/>
  <c r="W704" i="7"/>
  <c r="AE707" i="1"/>
  <c r="X704" i="7"/>
  <c r="Y704" i="7"/>
  <c r="Z704" i="7"/>
  <c r="AA704" i="7"/>
  <c r="AB704" i="7"/>
  <c r="AC704" i="7"/>
  <c r="A705" i="7"/>
  <c r="B705" i="7"/>
  <c r="C708" i="1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S705" i="7"/>
  <c r="T705" i="7"/>
  <c r="U705" i="7"/>
  <c r="V705" i="7"/>
  <c r="W705" i="7"/>
  <c r="AE708" i="1"/>
  <c r="X705" i="7"/>
  <c r="Y705" i="7"/>
  <c r="Z705" i="7"/>
  <c r="AA705" i="7"/>
  <c r="AB705" i="7"/>
  <c r="AC705" i="7"/>
  <c r="A706" i="7"/>
  <c r="B706" i="7"/>
  <c r="C709" i="1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S706" i="7"/>
  <c r="T706" i="7"/>
  <c r="U706" i="7"/>
  <c r="V706" i="7"/>
  <c r="W706" i="7"/>
  <c r="AE709" i="1"/>
  <c r="X706" i="7"/>
  <c r="Y706" i="7"/>
  <c r="Z706" i="7"/>
  <c r="AA706" i="7"/>
  <c r="AB706" i="7"/>
  <c r="AC706" i="7"/>
  <c r="A707" i="7"/>
  <c r="B707" i="7"/>
  <c r="C710" i="1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S707" i="7"/>
  <c r="T707" i="7"/>
  <c r="U707" i="7"/>
  <c r="V707" i="7"/>
  <c r="W707" i="7"/>
  <c r="AE710" i="1"/>
  <c r="X707" i="7"/>
  <c r="Y707" i="7"/>
  <c r="Z707" i="7"/>
  <c r="AA707" i="7"/>
  <c r="AB707" i="7"/>
  <c r="AC707" i="7"/>
  <c r="A708" i="7"/>
  <c r="B708" i="7"/>
  <c r="C711" i="1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S708" i="7"/>
  <c r="T708" i="7"/>
  <c r="U708" i="7"/>
  <c r="V708" i="7"/>
  <c r="W708" i="7"/>
  <c r="AE711" i="1"/>
  <c r="X708" i="7"/>
  <c r="Y708" i="7"/>
  <c r="Z708" i="7"/>
  <c r="AA708" i="7"/>
  <c r="AB708" i="7"/>
  <c r="AC708" i="7"/>
  <c r="A709" i="7"/>
  <c r="B709" i="7"/>
  <c r="C712" i="1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S709" i="7"/>
  <c r="T709" i="7"/>
  <c r="U709" i="7"/>
  <c r="V709" i="7"/>
  <c r="W709" i="7"/>
  <c r="AE712" i="1"/>
  <c r="X709" i="7"/>
  <c r="Y709" i="7"/>
  <c r="Z709" i="7"/>
  <c r="AA709" i="7"/>
  <c r="AB709" i="7"/>
  <c r="AC709" i="7"/>
  <c r="A710" i="7"/>
  <c r="B710" i="7"/>
  <c r="C713" i="1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S710" i="7"/>
  <c r="T710" i="7"/>
  <c r="U710" i="7"/>
  <c r="V710" i="7"/>
  <c r="W710" i="7"/>
  <c r="AE713" i="1"/>
  <c r="X710" i="7"/>
  <c r="Y710" i="7"/>
  <c r="Z710" i="7"/>
  <c r="AA710" i="7"/>
  <c r="AB710" i="7"/>
  <c r="AC710" i="7"/>
  <c r="A711" i="7"/>
  <c r="B711" i="7"/>
  <c r="C714" i="1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S711" i="7"/>
  <c r="T711" i="7"/>
  <c r="U711" i="7"/>
  <c r="V711" i="7"/>
  <c r="W711" i="7"/>
  <c r="AE714" i="1"/>
  <c r="X711" i="7"/>
  <c r="Y711" i="7"/>
  <c r="Z711" i="7"/>
  <c r="AA711" i="7"/>
  <c r="AB711" i="7"/>
  <c r="AC711" i="7"/>
  <c r="A712" i="7"/>
  <c r="B712" i="7"/>
  <c r="C715" i="1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S712" i="7"/>
  <c r="T712" i="7"/>
  <c r="U712" i="7"/>
  <c r="V712" i="7"/>
  <c r="W712" i="7"/>
  <c r="AE715" i="1"/>
  <c r="X712" i="7"/>
  <c r="Y712" i="7"/>
  <c r="Z712" i="7"/>
  <c r="AA712" i="7"/>
  <c r="AB712" i="7"/>
  <c r="AC712" i="7"/>
  <c r="A713" i="7"/>
  <c r="B713" i="7"/>
  <c r="C716" i="1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S713" i="7"/>
  <c r="T713" i="7"/>
  <c r="U713" i="7"/>
  <c r="V713" i="7"/>
  <c r="W713" i="7"/>
  <c r="AE716" i="1"/>
  <c r="X713" i="7"/>
  <c r="Y713" i="7"/>
  <c r="Z713" i="7"/>
  <c r="AA713" i="7"/>
  <c r="AB713" i="7"/>
  <c r="AC713" i="7"/>
  <c r="A714" i="7"/>
  <c r="B714" i="7"/>
  <c r="C717" i="1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S714" i="7"/>
  <c r="T714" i="7"/>
  <c r="U714" i="7"/>
  <c r="V714" i="7"/>
  <c r="W714" i="7"/>
  <c r="AE717" i="1"/>
  <c r="X714" i="7"/>
  <c r="Y714" i="7"/>
  <c r="Z714" i="7"/>
  <c r="AA714" i="7"/>
  <c r="AB714" i="7"/>
  <c r="AC714" i="7"/>
  <c r="A715" i="7"/>
  <c r="B715" i="7"/>
  <c r="C718" i="1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S715" i="7"/>
  <c r="T715" i="7"/>
  <c r="U715" i="7"/>
  <c r="V715" i="7"/>
  <c r="W715" i="7"/>
  <c r="AE718" i="1"/>
  <c r="X715" i="7"/>
  <c r="Y715" i="7"/>
  <c r="Z715" i="7"/>
  <c r="AA715" i="7"/>
  <c r="AB715" i="7"/>
  <c r="AC715" i="7"/>
  <c r="A716" i="7"/>
  <c r="B716" i="7"/>
  <c r="C719" i="1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S716" i="7"/>
  <c r="T716" i="7"/>
  <c r="U716" i="7"/>
  <c r="V716" i="7"/>
  <c r="W716" i="7"/>
  <c r="AE719" i="1"/>
  <c r="X716" i="7"/>
  <c r="Y716" i="7"/>
  <c r="Z716" i="7"/>
  <c r="AA716" i="7"/>
  <c r="AB716" i="7"/>
  <c r="AC716" i="7"/>
  <c r="A717" i="7"/>
  <c r="B717" i="7"/>
  <c r="C720" i="1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S717" i="7"/>
  <c r="T717" i="7"/>
  <c r="U717" i="7"/>
  <c r="V717" i="7"/>
  <c r="W717" i="7"/>
  <c r="AE720" i="1"/>
  <c r="X717" i="7"/>
  <c r="Y717" i="7"/>
  <c r="Z717" i="7"/>
  <c r="AA717" i="7"/>
  <c r="AB717" i="7"/>
  <c r="AC717" i="7"/>
  <c r="A718" i="7"/>
  <c r="B718" i="7"/>
  <c r="C721" i="1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S718" i="7"/>
  <c r="T718" i="7"/>
  <c r="U718" i="7"/>
  <c r="V718" i="7"/>
  <c r="W718" i="7"/>
  <c r="AE721" i="1"/>
  <c r="X718" i="7"/>
  <c r="Y718" i="7"/>
  <c r="Z718" i="7"/>
  <c r="AA718" i="7"/>
  <c r="AB718" i="7"/>
  <c r="AC718" i="7"/>
  <c r="A719" i="7"/>
  <c r="B719" i="7"/>
  <c r="C722" i="1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S719" i="7"/>
  <c r="T719" i="7"/>
  <c r="U719" i="7"/>
  <c r="V719" i="7"/>
  <c r="W719" i="7"/>
  <c r="AE722" i="1"/>
  <c r="X719" i="7"/>
  <c r="Y719" i="7"/>
  <c r="Z719" i="7"/>
  <c r="AA719" i="7"/>
  <c r="AB719" i="7"/>
  <c r="AC719" i="7"/>
  <c r="A720" i="7"/>
  <c r="B720" i="7"/>
  <c r="C723" i="1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S720" i="7"/>
  <c r="T720" i="7"/>
  <c r="U720" i="7"/>
  <c r="V720" i="7"/>
  <c r="W720" i="7"/>
  <c r="AE723" i="1"/>
  <c r="X720" i="7"/>
  <c r="Y720" i="7"/>
  <c r="Z720" i="7"/>
  <c r="AA720" i="7"/>
  <c r="AB720" i="7"/>
  <c r="AC720" i="7"/>
  <c r="A721" i="7"/>
  <c r="B721" i="7"/>
  <c r="C724" i="1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S721" i="7"/>
  <c r="T721" i="7"/>
  <c r="U721" i="7"/>
  <c r="V721" i="7"/>
  <c r="W721" i="7"/>
  <c r="AE724" i="1"/>
  <c r="X721" i="7"/>
  <c r="Y721" i="7"/>
  <c r="Z721" i="7"/>
  <c r="AA721" i="7"/>
  <c r="AB721" i="7"/>
  <c r="AC721" i="7"/>
  <c r="A722" i="7"/>
  <c r="B722" i="7"/>
  <c r="C725" i="1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S722" i="7"/>
  <c r="T722" i="7"/>
  <c r="U722" i="7"/>
  <c r="V722" i="7"/>
  <c r="W722" i="7"/>
  <c r="AE725" i="1"/>
  <c r="X722" i="7"/>
  <c r="Y722" i="7"/>
  <c r="Z722" i="7"/>
  <c r="AA722" i="7"/>
  <c r="AB722" i="7"/>
  <c r="AC722" i="7"/>
  <c r="A723" i="7"/>
  <c r="B723" i="7"/>
  <c r="C726" i="1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S723" i="7"/>
  <c r="T723" i="7"/>
  <c r="U723" i="7"/>
  <c r="V723" i="7"/>
  <c r="W723" i="7"/>
  <c r="AE726" i="1"/>
  <c r="X723" i="7"/>
  <c r="Y723" i="7"/>
  <c r="Z723" i="7"/>
  <c r="AA723" i="7"/>
  <c r="AB723" i="7"/>
  <c r="AC723" i="7"/>
  <c r="A724" i="7"/>
  <c r="B724" i="7"/>
  <c r="C727" i="1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S724" i="7"/>
  <c r="T724" i="7"/>
  <c r="U724" i="7"/>
  <c r="V724" i="7"/>
  <c r="W724" i="7"/>
  <c r="AE727" i="1"/>
  <c r="X724" i="7"/>
  <c r="Y724" i="7"/>
  <c r="Z724" i="7"/>
  <c r="AA724" i="7"/>
  <c r="AB724" i="7"/>
  <c r="AC724" i="7"/>
  <c r="A725" i="7"/>
  <c r="B725" i="7"/>
  <c r="C728" i="1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S725" i="7"/>
  <c r="T725" i="7"/>
  <c r="U725" i="7"/>
  <c r="V725" i="7"/>
  <c r="W725" i="7"/>
  <c r="AE728" i="1"/>
  <c r="X725" i="7"/>
  <c r="Y725" i="7"/>
  <c r="Z725" i="7"/>
  <c r="AA725" i="7"/>
  <c r="AB725" i="7"/>
  <c r="AC725" i="7"/>
  <c r="A726" i="7"/>
  <c r="B726" i="7"/>
  <c r="C729" i="1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S726" i="7"/>
  <c r="T726" i="7"/>
  <c r="U726" i="7"/>
  <c r="V726" i="7"/>
  <c r="W726" i="7"/>
  <c r="AE729" i="1"/>
  <c r="X726" i="7"/>
  <c r="Y726" i="7"/>
  <c r="Z726" i="7"/>
  <c r="AA726" i="7"/>
  <c r="AB726" i="7"/>
  <c r="AC726" i="7"/>
  <c r="A727" i="7"/>
  <c r="B727" i="7"/>
  <c r="C730" i="1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S727" i="7"/>
  <c r="T727" i="7"/>
  <c r="U727" i="7"/>
  <c r="V727" i="7"/>
  <c r="W727" i="7"/>
  <c r="AE730" i="1"/>
  <c r="X727" i="7"/>
  <c r="Y727" i="7"/>
  <c r="Z727" i="7"/>
  <c r="AA727" i="7"/>
  <c r="AB727" i="7"/>
  <c r="AC727" i="7"/>
  <c r="A728" i="7"/>
  <c r="B728" i="7"/>
  <c r="C731" i="1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S728" i="7"/>
  <c r="T728" i="7"/>
  <c r="U728" i="7"/>
  <c r="V728" i="7"/>
  <c r="W728" i="7"/>
  <c r="AE731" i="1"/>
  <c r="X728" i="7"/>
  <c r="Y728" i="7"/>
  <c r="Z728" i="7"/>
  <c r="AA728" i="7"/>
  <c r="AB728" i="7"/>
  <c r="AC728" i="7"/>
  <c r="A729" i="7"/>
  <c r="B729" i="7"/>
  <c r="C732" i="1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S729" i="7"/>
  <c r="T729" i="7"/>
  <c r="U729" i="7"/>
  <c r="V729" i="7"/>
  <c r="W729" i="7"/>
  <c r="AE732" i="1"/>
  <c r="X729" i="7"/>
  <c r="Y729" i="7"/>
  <c r="Z729" i="7"/>
  <c r="AA729" i="7"/>
  <c r="AB729" i="7"/>
  <c r="AC729" i="7"/>
  <c r="A730" i="7"/>
  <c r="B730" i="7"/>
  <c r="C733" i="1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S730" i="7"/>
  <c r="T730" i="7"/>
  <c r="U730" i="7"/>
  <c r="V730" i="7"/>
  <c r="W730" i="7"/>
  <c r="AE733" i="1"/>
  <c r="X730" i="7"/>
  <c r="Y730" i="7"/>
  <c r="Z730" i="7"/>
  <c r="AA730" i="7"/>
  <c r="AB730" i="7"/>
  <c r="AC730" i="7"/>
  <c r="A731" i="7"/>
  <c r="B731" i="7"/>
  <c r="C734" i="1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S731" i="7"/>
  <c r="T731" i="7"/>
  <c r="U731" i="7"/>
  <c r="V731" i="7"/>
  <c r="W731" i="7"/>
  <c r="AE734" i="1"/>
  <c r="X731" i="7"/>
  <c r="Y731" i="7"/>
  <c r="Z731" i="7"/>
  <c r="AA731" i="7"/>
  <c r="AB731" i="7"/>
  <c r="AC731" i="7"/>
  <c r="A732" i="7"/>
  <c r="B732" i="7"/>
  <c r="C735" i="1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S732" i="7"/>
  <c r="T732" i="7"/>
  <c r="U732" i="7"/>
  <c r="V732" i="7"/>
  <c r="W732" i="7"/>
  <c r="AE735" i="1"/>
  <c r="X732" i="7"/>
  <c r="Y732" i="7"/>
  <c r="Z732" i="7"/>
  <c r="AA732" i="7"/>
  <c r="AB732" i="7"/>
  <c r="AC732" i="7"/>
  <c r="A733" i="7"/>
  <c r="B733" i="7"/>
  <c r="C736" i="1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S733" i="7"/>
  <c r="T733" i="7"/>
  <c r="U733" i="7"/>
  <c r="V733" i="7"/>
  <c r="W733" i="7"/>
  <c r="AE736" i="1"/>
  <c r="X733" i="7"/>
  <c r="Y733" i="7"/>
  <c r="Z733" i="7"/>
  <c r="AA733" i="7"/>
  <c r="AB733" i="7"/>
  <c r="AC733" i="7"/>
  <c r="A734" i="7"/>
  <c r="B734" i="7"/>
  <c r="C737" i="1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S734" i="7"/>
  <c r="T734" i="7"/>
  <c r="U734" i="7"/>
  <c r="V734" i="7"/>
  <c r="W734" i="7"/>
  <c r="AE737" i="1"/>
  <c r="X734" i="7"/>
  <c r="Y734" i="7"/>
  <c r="Z734" i="7"/>
  <c r="AA734" i="7"/>
  <c r="AB734" i="7"/>
  <c r="AC734" i="7"/>
  <c r="A735" i="7"/>
  <c r="B735" i="7"/>
  <c r="C738" i="1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S735" i="7"/>
  <c r="T735" i="7"/>
  <c r="U735" i="7"/>
  <c r="V735" i="7"/>
  <c r="W735" i="7"/>
  <c r="AE738" i="1"/>
  <c r="X735" i="7"/>
  <c r="Y735" i="7"/>
  <c r="Z735" i="7"/>
  <c r="AA735" i="7"/>
  <c r="AB735" i="7"/>
  <c r="AC735" i="7"/>
  <c r="A736" i="7"/>
  <c r="B736" i="7"/>
  <c r="C739" i="1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S736" i="7"/>
  <c r="T736" i="7"/>
  <c r="U736" i="7"/>
  <c r="V736" i="7"/>
  <c r="W736" i="7"/>
  <c r="AE739" i="1"/>
  <c r="X736" i="7"/>
  <c r="Y736" i="7"/>
  <c r="Z736" i="7"/>
  <c r="AA736" i="7"/>
  <c r="AB736" i="7"/>
  <c r="AC736" i="7"/>
  <c r="A737" i="7"/>
  <c r="B737" i="7"/>
  <c r="C740" i="1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S737" i="7"/>
  <c r="T737" i="7"/>
  <c r="U737" i="7"/>
  <c r="V737" i="7"/>
  <c r="W737" i="7"/>
  <c r="AE740" i="1"/>
  <c r="X737" i="7"/>
  <c r="Y737" i="7"/>
  <c r="Z737" i="7"/>
  <c r="AA737" i="7"/>
  <c r="AB737" i="7"/>
  <c r="AC737" i="7"/>
  <c r="A738" i="7"/>
  <c r="B738" i="7"/>
  <c r="C741" i="1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S738" i="7"/>
  <c r="T738" i="7"/>
  <c r="U738" i="7"/>
  <c r="V738" i="7"/>
  <c r="W738" i="7"/>
  <c r="AE741" i="1"/>
  <c r="X738" i="7"/>
  <c r="Y738" i="7"/>
  <c r="Z738" i="7"/>
  <c r="AA738" i="7"/>
  <c r="AB738" i="7"/>
  <c r="AC738" i="7"/>
  <c r="A739" i="7"/>
  <c r="B739" i="7"/>
  <c r="C742" i="1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S739" i="7"/>
  <c r="T739" i="7"/>
  <c r="U739" i="7"/>
  <c r="V739" i="7"/>
  <c r="W739" i="7"/>
  <c r="AE742" i="1"/>
  <c r="X739" i="7"/>
  <c r="Y739" i="7"/>
  <c r="Z739" i="7"/>
  <c r="AA739" i="7"/>
  <c r="AB739" i="7"/>
  <c r="AC739" i="7"/>
  <c r="A740" i="7"/>
  <c r="B740" i="7"/>
  <c r="C743" i="1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S740" i="7"/>
  <c r="T740" i="7"/>
  <c r="U740" i="7"/>
  <c r="V740" i="7"/>
  <c r="W740" i="7"/>
  <c r="AE743" i="1"/>
  <c r="X740" i="7"/>
  <c r="Y740" i="7"/>
  <c r="Z740" i="7"/>
  <c r="AA740" i="7"/>
  <c r="AB740" i="7"/>
  <c r="AC740" i="7"/>
  <c r="A741" i="7"/>
  <c r="B741" i="7"/>
  <c r="C744" i="1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S741" i="7"/>
  <c r="T741" i="7"/>
  <c r="U741" i="7"/>
  <c r="V741" i="7"/>
  <c r="W741" i="7"/>
  <c r="AE744" i="1"/>
  <c r="X741" i="7"/>
  <c r="Y741" i="7"/>
  <c r="Z741" i="7"/>
  <c r="AA741" i="7"/>
  <c r="AB741" i="7"/>
  <c r="AC741" i="7"/>
  <c r="A742" i="7"/>
  <c r="B742" i="7"/>
  <c r="C745" i="1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S742" i="7"/>
  <c r="T742" i="7"/>
  <c r="U742" i="7"/>
  <c r="V742" i="7"/>
  <c r="W742" i="7"/>
  <c r="AE745" i="1"/>
  <c r="X742" i="7"/>
  <c r="Y742" i="7"/>
  <c r="Z742" i="7"/>
  <c r="AA742" i="7"/>
  <c r="AB742" i="7"/>
  <c r="AC742" i="7"/>
  <c r="A743" i="7"/>
  <c r="B743" i="7"/>
  <c r="C746" i="1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S743" i="7"/>
  <c r="T743" i="7"/>
  <c r="U743" i="7"/>
  <c r="V743" i="7"/>
  <c r="W743" i="7"/>
  <c r="AE746" i="1"/>
  <c r="X743" i="7"/>
  <c r="Y743" i="7"/>
  <c r="Z743" i="7"/>
  <c r="AA743" i="7"/>
  <c r="AB743" i="7"/>
  <c r="AC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S744" i="7"/>
  <c r="T744" i="7"/>
  <c r="U744" i="7"/>
  <c r="V744" i="7"/>
  <c r="W744" i="7"/>
  <c r="AE747" i="1"/>
  <c r="X744" i="7"/>
  <c r="Y744" i="7"/>
  <c r="Z744" i="7"/>
  <c r="AA744" i="7"/>
  <c r="AB744" i="7"/>
  <c r="AC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S745" i="7"/>
  <c r="T745" i="7"/>
  <c r="U745" i="7"/>
  <c r="V745" i="7"/>
  <c r="W745" i="7"/>
  <c r="AE748" i="1"/>
  <c r="X745" i="7"/>
  <c r="Y745" i="7"/>
  <c r="Z745" i="7"/>
  <c r="AA745" i="7"/>
  <c r="AB745" i="7"/>
  <c r="AC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S746" i="7"/>
  <c r="T746" i="7"/>
  <c r="U746" i="7"/>
  <c r="V746" i="7"/>
  <c r="W746" i="7"/>
  <c r="AE749" i="1"/>
  <c r="X746" i="7"/>
  <c r="Y746" i="7"/>
  <c r="Z746" i="7"/>
  <c r="AA746" i="7"/>
  <c r="AB746" i="7"/>
  <c r="AC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S747" i="7"/>
  <c r="T747" i="7"/>
  <c r="U747" i="7"/>
  <c r="V747" i="7"/>
  <c r="W747" i="7"/>
  <c r="AE750" i="1"/>
  <c r="X747" i="7"/>
  <c r="Y747" i="7"/>
  <c r="Z747" i="7"/>
  <c r="AA747" i="7"/>
  <c r="AB747" i="7"/>
  <c r="AC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S748" i="7"/>
  <c r="T748" i="7"/>
  <c r="U748" i="7"/>
  <c r="V748" i="7"/>
  <c r="W748" i="7"/>
  <c r="AE751" i="1"/>
  <c r="X748" i="7"/>
  <c r="Y748" i="7"/>
  <c r="Z748" i="7"/>
  <c r="AA748" i="7"/>
  <c r="AB748" i="7"/>
  <c r="AC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S749" i="7"/>
  <c r="T749" i="7"/>
  <c r="U749" i="7"/>
  <c r="V749" i="7"/>
  <c r="W749" i="7"/>
  <c r="AE752" i="1"/>
  <c r="X749" i="7"/>
  <c r="Y749" i="7"/>
  <c r="Z749" i="7"/>
  <c r="AA749" i="7"/>
  <c r="AB749" i="7"/>
  <c r="AC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S750" i="7"/>
  <c r="T750" i="7"/>
  <c r="U750" i="7"/>
  <c r="V750" i="7"/>
  <c r="W750" i="7"/>
  <c r="AE753" i="1"/>
  <c r="X750" i="7"/>
  <c r="Y750" i="7"/>
  <c r="Z750" i="7"/>
  <c r="AA750" i="7"/>
  <c r="AB750" i="7"/>
  <c r="AC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S751" i="7"/>
  <c r="T751" i="7"/>
  <c r="U751" i="7"/>
  <c r="V751" i="7"/>
  <c r="W751" i="7"/>
  <c r="AE754" i="1"/>
  <c r="X751" i="7"/>
  <c r="Y751" i="7"/>
  <c r="Z751" i="7"/>
  <c r="AA751" i="7"/>
  <c r="AB751" i="7"/>
  <c r="AC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S752" i="7"/>
  <c r="T752" i="7"/>
  <c r="U752" i="7"/>
  <c r="V752" i="7"/>
  <c r="W752" i="7"/>
  <c r="AE755" i="1"/>
  <c r="X752" i="7"/>
  <c r="Y752" i="7"/>
  <c r="Z752" i="7"/>
  <c r="AA752" i="7"/>
  <c r="AB752" i="7"/>
  <c r="AC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S753" i="7"/>
  <c r="T753" i="7"/>
  <c r="U753" i="7"/>
  <c r="V753" i="7"/>
  <c r="W753" i="7"/>
  <c r="AE756" i="1"/>
  <c r="X753" i="7"/>
  <c r="Y753" i="7"/>
  <c r="Z753" i="7"/>
  <c r="AA753" i="7"/>
  <c r="AB753" i="7"/>
  <c r="AC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S754" i="7"/>
  <c r="T754" i="7"/>
  <c r="U754" i="7"/>
  <c r="V754" i="7"/>
  <c r="W754" i="7"/>
  <c r="AE757" i="1"/>
  <c r="X754" i="7"/>
  <c r="Y754" i="7"/>
  <c r="Z754" i="7"/>
  <c r="AA754" i="7"/>
  <c r="AB754" i="7"/>
  <c r="AC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S755" i="7"/>
  <c r="T755" i="7"/>
  <c r="U755" i="7"/>
  <c r="V755" i="7"/>
  <c r="W755" i="7"/>
  <c r="AE758" i="1"/>
  <c r="X755" i="7"/>
  <c r="Y755" i="7"/>
  <c r="Z755" i="7"/>
  <c r="AA755" i="7"/>
  <c r="AB755" i="7"/>
  <c r="AC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S756" i="7"/>
  <c r="T756" i="7"/>
  <c r="U756" i="7"/>
  <c r="V756" i="7"/>
  <c r="W756" i="7"/>
  <c r="AE759" i="1"/>
  <c r="X756" i="7"/>
  <c r="Y756" i="7"/>
  <c r="Z756" i="7"/>
  <c r="AA756" i="7"/>
  <c r="AB756" i="7"/>
  <c r="AC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S757" i="7"/>
  <c r="T757" i="7"/>
  <c r="U757" i="7"/>
  <c r="V757" i="7"/>
  <c r="W757" i="7"/>
  <c r="AE760" i="1"/>
  <c r="X757" i="7"/>
  <c r="Y757" i="7"/>
  <c r="Z757" i="7"/>
  <c r="AA757" i="7"/>
  <c r="AB757" i="7"/>
  <c r="AC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S758" i="7"/>
  <c r="T758" i="7"/>
  <c r="U758" i="7"/>
  <c r="V758" i="7"/>
  <c r="W758" i="7"/>
  <c r="AE761" i="1"/>
  <c r="X758" i="7"/>
  <c r="Y758" i="7"/>
  <c r="Z758" i="7"/>
  <c r="AA758" i="7"/>
  <c r="AB758" i="7"/>
  <c r="AC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S759" i="7"/>
  <c r="T759" i="7"/>
  <c r="U759" i="7"/>
  <c r="V759" i="7"/>
  <c r="W759" i="7"/>
  <c r="AE762" i="1"/>
  <c r="X759" i="7"/>
  <c r="Y759" i="7"/>
  <c r="Z759" i="7"/>
  <c r="AA759" i="7"/>
  <c r="AB759" i="7"/>
  <c r="AC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S760" i="7"/>
  <c r="T760" i="7"/>
  <c r="U760" i="7"/>
  <c r="V760" i="7"/>
  <c r="W760" i="7"/>
  <c r="AE763" i="1"/>
  <c r="X760" i="7"/>
  <c r="Y760" i="7"/>
  <c r="Z760" i="7"/>
  <c r="AA760" i="7"/>
  <c r="AB760" i="7"/>
  <c r="AC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S761" i="7"/>
  <c r="T761" i="7"/>
  <c r="U761" i="7"/>
  <c r="V761" i="7"/>
  <c r="W761" i="7"/>
  <c r="AE764" i="1"/>
  <c r="X761" i="7"/>
  <c r="Y761" i="7"/>
  <c r="Z761" i="7"/>
  <c r="AA761" i="7"/>
  <c r="AB761" i="7"/>
  <c r="AC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S762" i="7"/>
  <c r="T762" i="7"/>
  <c r="U762" i="7"/>
  <c r="V762" i="7"/>
  <c r="W762" i="7"/>
  <c r="AE765" i="1"/>
  <c r="X762" i="7"/>
  <c r="Y762" i="7"/>
  <c r="Z762" i="7"/>
  <c r="AA762" i="7"/>
  <c r="AB762" i="7"/>
  <c r="AC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S763" i="7"/>
  <c r="T763" i="7"/>
  <c r="U763" i="7"/>
  <c r="V763" i="7"/>
  <c r="W763" i="7"/>
  <c r="AE766" i="1"/>
  <c r="X763" i="7"/>
  <c r="Y763" i="7"/>
  <c r="Z763" i="7"/>
  <c r="AA763" i="7"/>
  <c r="AB763" i="7"/>
  <c r="AC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S764" i="7"/>
  <c r="T764" i="7"/>
  <c r="U764" i="7"/>
  <c r="V764" i="7"/>
  <c r="W764" i="7"/>
  <c r="AE767" i="1"/>
  <c r="X764" i="7"/>
  <c r="Y764" i="7"/>
  <c r="Z764" i="7"/>
  <c r="AA764" i="7"/>
  <c r="AB764" i="7"/>
  <c r="AC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S765" i="7"/>
  <c r="T765" i="7"/>
  <c r="U765" i="7"/>
  <c r="V765" i="7"/>
  <c r="W765" i="7"/>
  <c r="AE768" i="1"/>
  <c r="X765" i="7"/>
  <c r="Y765" i="7"/>
  <c r="Z765" i="7"/>
  <c r="AA765" i="7"/>
  <c r="AB765" i="7"/>
  <c r="AC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S766" i="7"/>
  <c r="T766" i="7"/>
  <c r="U766" i="7"/>
  <c r="V766" i="7"/>
  <c r="W766" i="7"/>
  <c r="AE769" i="1"/>
  <c r="X766" i="7"/>
  <c r="Y766" i="7"/>
  <c r="Z766" i="7"/>
  <c r="AA766" i="7"/>
  <c r="AB766" i="7"/>
  <c r="AC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S767" i="7"/>
  <c r="T767" i="7"/>
  <c r="U767" i="7"/>
  <c r="V767" i="7"/>
  <c r="W767" i="7"/>
  <c r="AE770" i="1"/>
  <c r="X767" i="7"/>
  <c r="Y767" i="7"/>
  <c r="Z767" i="7"/>
  <c r="AA767" i="7"/>
  <c r="AB767" i="7"/>
  <c r="AC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S768" i="7"/>
  <c r="T768" i="7"/>
  <c r="U768" i="7"/>
  <c r="V768" i="7"/>
  <c r="W768" i="7"/>
  <c r="AE771" i="1"/>
  <c r="X768" i="7"/>
  <c r="Y768" i="7"/>
  <c r="Z768" i="7"/>
  <c r="AA768" i="7"/>
  <c r="AB768" i="7"/>
  <c r="AC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S769" i="7"/>
  <c r="T769" i="7"/>
  <c r="U769" i="7"/>
  <c r="V769" i="7"/>
  <c r="W769" i="7"/>
  <c r="AE772" i="1"/>
  <c r="X769" i="7"/>
  <c r="Y769" i="7"/>
  <c r="Z769" i="7"/>
  <c r="AA769" i="7"/>
  <c r="AB769" i="7"/>
  <c r="AC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S770" i="7"/>
  <c r="T770" i="7"/>
  <c r="U770" i="7"/>
  <c r="V770" i="7"/>
  <c r="W770" i="7"/>
  <c r="AE773" i="1"/>
  <c r="X770" i="7"/>
  <c r="Y770" i="7"/>
  <c r="Z770" i="7"/>
  <c r="AA770" i="7"/>
  <c r="AB770" i="7"/>
  <c r="AC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S771" i="7"/>
  <c r="T771" i="7"/>
  <c r="U771" i="7"/>
  <c r="V771" i="7"/>
  <c r="W771" i="7"/>
  <c r="AE774" i="1"/>
  <c r="X771" i="7"/>
  <c r="Y771" i="7"/>
  <c r="Z771" i="7"/>
  <c r="AA771" i="7"/>
  <c r="AB771" i="7"/>
  <c r="AC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S772" i="7"/>
  <c r="T772" i="7"/>
  <c r="U772" i="7"/>
  <c r="V772" i="7"/>
  <c r="W772" i="7"/>
  <c r="AE775" i="1"/>
  <c r="X772" i="7"/>
  <c r="Y772" i="7"/>
  <c r="Z772" i="7"/>
  <c r="AA772" i="7"/>
  <c r="AB772" i="7"/>
  <c r="AC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S773" i="7"/>
  <c r="T773" i="7"/>
  <c r="U773" i="7"/>
  <c r="V773" i="7"/>
  <c r="W773" i="7"/>
  <c r="AE776" i="1"/>
  <c r="X773" i="7"/>
  <c r="Y773" i="7"/>
  <c r="Z773" i="7"/>
  <c r="AA773" i="7"/>
  <c r="AB773" i="7"/>
  <c r="AC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S774" i="7"/>
  <c r="T774" i="7"/>
  <c r="U774" i="7"/>
  <c r="V774" i="7"/>
  <c r="W774" i="7"/>
  <c r="AE777" i="1"/>
  <c r="X774" i="7"/>
  <c r="Y774" i="7"/>
  <c r="Z774" i="7"/>
  <c r="AA774" i="7"/>
  <c r="AB774" i="7"/>
  <c r="AC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S775" i="7"/>
  <c r="T775" i="7"/>
  <c r="U775" i="7"/>
  <c r="V775" i="7"/>
  <c r="W775" i="7"/>
  <c r="AE778" i="1"/>
  <c r="X775" i="7"/>
  <c r="Y775" i="7"/>
  <c r="Z775" i="7"/>
  <c r="AA775" i="7"/>
  <c r="AB775" i="7"/>
  <c r="AC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S776" i="7"/>
  <c r="T776" i="7"/>
  <c r="U776" i="7"/>
  <c r="V776" i="7"/>
  <c r="W776" i="7"/>
  <c r="AE779" i="1"/>
  <c r="X776" i="7"/>
  <c r="Y776" i="7"/>
  <c r="Z776" i="7"/>
  <c r="AA776" i="7"/>
  <c r="AB776" i="7"/>
  <c r="AC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S777" i="7"/>
  <c r="T777" i="7"/>
  <c r="U777" i="7"/>
  <c r="V777" i="7"/>
  <c r="W777" i="7"/>
  <c r="AE780" i="1"/>
  <c r="X777" i="7"/>
  <c r="Y777" i="7"/>
  <c r="Z777" i="7"/>
  <c r="AA777" i="7"/>
  <c r="AB777" i="7"/>
  <c r="AC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S778" i="7"/>
  <c r="T778" i="7"/>
  <c r="U778" i="7"/>
  <c r="V778" i="7"/>
  <c r="W778" i="7"/>
  <c r="AE781" i="1"/>
  <c r="X778" i="7"/>
  <c r="Y778" i="7"/>
  <c r="Z778" i="7"/>
  <c r="AA778" i="7"/>
  <c r="AB778" i="7"/>
  <c r="AC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S779" i="7"/>
  <c r="T779" i="7"/>
  <c r="U779" i="7"/>
  <c r="V779" i="7"/>
  <c r="W779" i="7"/>
  <c r="AE782" i="1"/>
  <c r="X779" i="7"/>
  <c r="Y779" i="7"/>
  <c r="Z779" i="7"/>
  <c r="AA779" i="7"/>
  <c r="AB779" i="7"/>
  <c r="AC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S780" i="7"/>
  <c r="T780" i="7"/>
  <c r="U780" i="7"/>
  <c r="V780" i="7"/>
  <c r="W780" i="7"/>
  <c r="AE783" i="1"/>
  <c r="X780" i="7"/>
  <c r="Y780" i="7"/>
  <c r="Z780" i="7"/>
  <c r="AA780" i="7"/>
  <c r="AB780" i="7"/>
  <c r="AC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S781" i="7"/>
  <c r="T781" i="7"/>
  <c r="U781" i="7"/>
  <c r="V781" i="7"/>
  <c r="W781" i="7"/>
  <c r="AE784" i="1"/>
  <c r="X781" i="7"/>
  <c r="Y781" i="7"/>
  <c r="Z781" i="7"/>
  <c r="AA781" i="7"/>
  <c r="AB781" i="7"/>
  <c r="AC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S782" i="7"/>
  <c r="T782" i="7"/>
  <c r="U782" i="7"/>
  <c r="V782" i="7"/>
  <c r="W782" i="7"/>
  <c r="AE785" i="1"/>
  <c r="X782" i="7"/>
  <c r="Y782" i="7"/>
  <c r="Z782" i="7"/>
  <c r="AA782" i="7"/>
  <c r="AB782" i="7"/>
  <c r="AC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S783" i="7"/>
  <c r="T783" i="7"/>
  <c r="U783" i="7"/>
  <c r="V783" i="7"/>
  <c r="W783" i="7"/>
  <c r="AE786" i="1"/>
  <c r="X783" i="7"/>
  <c r="Y783" i="7"/>
  <c r="Z783" i="7"/>
  <c r="AA783" i="7"/>
  <c r="AB783" i="7"/>
  <c r="AC783" i="7"/>
  <c r="A784" i="7"/>
  <c r="B784" i="7"/>
  <c r="C787" i="1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S784" i="7"/>
  <c r="T784" i="7"/>
  <c r="U784" i="7"/>
  <c r="V784" i="7"/>
  <c r="W784" i="7"/>
  <c r="AE787" i="1"/>
  <c r="X784" i="7"/>
  <c r="Y784" i="7"/>
  <c r="Z784" i="7"/>
  <c r="AA784" i="7"/>
  <c r="AB784" i="7"/>
  <c r="AC784" i="7"/>
  <c r="A785" i="7"/>
  <c r="B785" i="7"/>
  <c r="C788" i="1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S785" i="7"/>
  <c r="T785" i="7"/>
  <c r="U785" i="7"/>
  <c r="V785" i="7"/>
  <c r="W785" i="7"/>
  <c r="AE788" i="1"/>
  <c r="X785" i="7"/>
  <c r="Y785" i="7"/>
  <c r="Z785" i="7"/>
  <c r="AA785" i="7"/>
  <c r="AB785" i="7"/>
  <c r="AC785" i="7"/>
  <c r="A786" i="7"/>
  <c r="B786" i="7"/>
  <c r="C789" i="1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S786" i="7"/>
  <c r="T786" i="7"/>
  <c r="U786" i="7"/>
  <c r="V786" i="7"/>
  <c r="W786" i="7"/>
  <c r="AE789" i="1"/>
  <c r="X786" i="7"/>
  <c r="Y786" i="7"/>
  <c r="Z786" i="7"/>
  <c r="AA786" i="7"/>
  <c r="AB786" i="7"/>
  <c r="AC786" i="7"/>
  <c r="A787" i="7"/>
  <c r="B787" i="7"/>
  <c r="C790" i="1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S787" i="7"/>
  <c r="T787" i="7"/>
  <c r="U787" i="7"/>
  <c r="V787" i="7"/>
  <c r="W787" i="7"/>
  <c r="AE790" i="1"/>
  <c r="X787" i="7"/>
  <c r="Y787" i="7"/>
  <c r="Z787" i="7"/>
  <c r="AA787" i="7"/>
  <c r="AB787" i="7"/>
  <c r="AC787" i="7"/>
  <c r="A788" i="7"/>
  <c r="B788" i="7"/>
  <c r="C791" i="1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S788" i="7"/>
  <c r="T788" i="7"/>
  <c r="U788" i="7"/>
  <c r="V788" i="7"/>
  <c r="W788" i="7"/>
  <c r="AE791" i="1"/>
  <c r="X788" i="7"/>
  <c r="Y788" i="7"/>
  <c r="Z788" i="7"/>
  <c r="AA788" i="7"/>
  <c r="AB788" i="7"/>
  <c r="AC788" i="7"/>
  <c r="A789" i="7"/>
  <c r="B789" i="7"/>
  <c r="C792" i="1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S789" i="7"/>
  <c r="T789" i="7"/>
  <c r="U789" i="7"/>
  <c r="V789" i="7"/>
  <c r="W789" i="7"/>
  <c r="AE792" i="1"/>
  <c r="X789" i="7"/>
  <c r="Y789" i="7"/>
  <c r="Z789" i="7"/>
  <c r="AA789" i="7"/>
  <c r="AB789" i="7"/>
  <c r="AC789" i="7"/>
  <c r="A790" i="7"/>
  <c r="B790" i="7"/>
  <c r="C793" i="1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S790" i="7"/>
  <c r="T790" i="7"/>
  <c r="U790" i="7"/>
  <c r="V790" i="7"/>
  <c r="W790" i="7"/>
  <c r="AE793" i="1"/>
  <c r="X790" i="7"/>
  <c r="Y790" i="7"/>
  <c r="Z790" i="7"/>
  <c r="AA790" i="7"/>
  <c r="AB790" i="7"/>
  <c r="AC790" i="7"/>
  <c r="A791" i="7"/>
  <c r="B791" i="7"/>
  <c r="C794" i="1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S791" i="7"/>
  <c r="T791" i="7"/>
  <c r="U791" i="7"/>
  <c r="V791" i="7"/>
  <c r="W791" i="7"/>
  <c r="AE794" i="1"/>
  <c r="X791" i="7"/>
  <c r="Y791" i="7"/>
  <c r="Z791" i="7"/>
  <c r="AA791" i="7"/>
  <c r="AB791" i="7"/>
  <c r="AC791" i="7"/>
  <c r="A792" i="7"/>
  <c r="B792" i="7"/>
  <c r="C795" i="1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S792" i="7"/>
  <c r="T792" i="7"/>
  <c r="U792" i="7"/>
  <c r="V792" i="7"/>
  <c r="W792" i="7"/>
  <c r="AE795" i="1"/>
  <c r="X792" i="7"/>
  <c r="Y792" i="7"/>
  <c r="Z792" i="7"/>
  <c r="AA792" i="7"/>
  <c r="AB792" i="7"/>
  <c r="AC792" i="7"/>
  <c r="A793" i="7"/>
  <c r="B793" i="7"/>
  <c r="C796" i="1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S793" i="7"/>
  <c r="T793" i="7"/>
  <c r="U793" i="7"/>
  <c r="V793" i="7"/>
  <c r="W793" i="7"/>
  <c r="AE796" i="1"/>
  <c r="X793" i="7"/>
  <c r="Y793" i="7"/>
  <c r="Z793" i="7"/>
  <c r="AA793" i="7"/>
  <c r="AB793" i="7"/>
  <c r="AC793" i="7"/>
  <c r="A794" i="7"/>
  <c r="B794" i="7"/>
  <c r="C797" i="1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S794" i="7"/>
  <c r="T794" i="7"/>
  <c r="U794" i="7"/>
  <c r="V794" i="7"/>
  <c r="W794" i="7"/>
  <c r="AE797" i="1"/>
  <c r="X794" i="7"/>
  <c r="Y794" i="7"/>
  <c r="Z794" i="7"/>
  <c r="AA794" i="7"/>
  <c r="AB794" i="7"/>
  <c r="AC794" i="7"/>
  <c r="A795" i="7"/>
  <c r="B795" i="7"/>
  <c r="C798" i="1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S795" i="7"/>
  <c r="T795" i="7"/>
  <c r="U795" i="7"/>
  <c r="V795" i="7"/>
  <c r="W795" i="7"/>
  <c r="AE798" i="1"/>
  <c r="X795" i="7"/>
  <c r="Y795" i="7"/>
  <c r="Z795" i="7"/>
  <c r="AA795" i="7"/>
  <c r="AB795" i="7"/>
  <c r="AC795" i="7"/>
  <c r="A796" i="7"/>
  <c r="B796" i="7"/>
  <c r="C799" i="1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S796" i="7"/>
  <c r="T796" i="7"/>
  <c r="U796" i="7"/>
  <c r="V796" i="7"/>
  <c r="W796" i="7"/>
  <c r="AE799" i="1"/>
  <c r="X796" i="7"/>
  <c r="Y796" i="7"/>
  <c r="Z796" i="7"/>
  <c r="AA796" i="7"/>
  <c r="AB796" i="7"/>
  <c r="AC796" i="7"/>
  <c r="A797" i="7"/>
  <c r="B797" i="7"/>
  <c r="C800" i="1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S797" i="7"/>
  <c r="T797" i="7"/>
  <c r="U797" i="7"/>
  <c r="V797" i="7"/>
  <c r="W797" i="7"/>
  <c r="AE800" i="1"/>
  <c r="X797" i="7"/>
  <c r="Y797" i="7"/>
  <c r="Z797" i="7"/>
  <c r="AA797" i="7"/>
  <c r="AB797" i="7"/>
  <c r="AC797" i="7"/>
  <c r="A798" i="7"/>
  <c r="B798" i="7"/>
  <c r="C801" i="1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S798" i="7"/>
  <c r="T798" i="7"/>
  <c r="U798" i="7"/>
  <c r="V798" i="7"/>
  <c r="W798" i="7"/>
  <c r="AE801" i="1"/>
  <c r="X798" i="7"/>
  <c r="Y798" i="7"/>
  <c r="Z798" i="7"/>
  <c r="AA798" i="7"/>
  <c r="AB798" i="7"/>
  <c r="AC798" i="7"/>
  <c r="A799" i="7"/>
  <c r="B799" i="7"/>
  <c r="C802" i="1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S799" i="7"/>
  <c r="T799" i="7"/>
  <c r="U799" i="7"/>
  <c r="V799" i="7"/>
  <c r="W799" i="7"/>
  <c r="AE802" i="1"/>
  <c r="X799" i="7"/>
  <c r="Y799" i="7"/>
  <c r="Z799" i="7"/>
  <c r="AA799" i="7"/>
  <c r="AB799" i="7"/>
  <c r="AC799" i="7"/>
  <c r="A800" i="7"/>
  <c r="B800" i="7"/>
  <c r="C803" i="1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S800" i="7"/>
  <c r="T800" i="7"/>
  <c r="U800" i="7"/>
  <c r="V800" i="7"/>
  <c r="W800" i="7"/>
  <c r="AE803" i="1"/>
  <c r="X800" i="7"/>
  <c r="Y800" i="7"/>
  <c r="Z800" i="7"/>
  <c r="AA800" i="7"/>
  <c r="AB800" i="7"/>
  <c r="AC800" i="7"/>
  <c r="A801" i="7"/>
  <c r="B801" i="7"/>
  <c r="C804" i="1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S801" i="7"/>
  <c r="T801" i="7"/>
  <c r="U801" i="7"/>
  <c r="V801" i="7"/>
  <c r="W801" i="7"/>
  <c r="AE804" i="1"/>
  <c r="X801" i="7"/>
  <c r="Y801" i="7"/>
  <c r="Z801" i="7"/>
  <c r="AA801" i="7"/>
  <c r="AB801" i="7"/>
  <c r="AC801" i="7"/>
  <c r="A802" i="7"/>
  <c r="B802" i="7"/>
  <c r="C805" i="1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S802" i="7"/>
  <c r="T802" i="7"/>
  <c r="U802" i="7"/>
  <c r="V802" i="7"/>
  <c r="W802" i="7"/>
  <c r="AE805" i="1"/>
  <c r="X802" i="7"/>
  <c r="Y802" i="7"/>
  <c r="Z802" i="7"/>
  <c r="AA802" i="7"/>
  <c r="AB802" i="7"/>
  <c r="AC802" i="7"/>
  <c r="A803" i="7"/>
  <c r="B803" i="7"/>
  <c r="C806" i="1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S803" i="7"/>
  <c r="T803" i="7"/>
  <c r="U803" i="7"/>
  <c r="V803" i="7"/>
  <c r="W803" i="7"/>
  <c r="AE806" i="1"/>
  <c r="X803" i="7"/>
  <c r="Y803" i="7"/>
  <c r="Z803" i="7"/>
  <c r="AA803" i="7"/>
  <c r="AB803" i="7"/>
  <c r="AC803" i="7"/>
  <c r="A804" i="7"/>
  <c r="B804" i="7"/>
  <c r="C807" i="1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S804" i="7"/>
  <c r="T804" i="7"/>
  <c r="U804" i="7"/>
  <c r="V804" i="7"/>
  <c r="W804" i="7"/>
  <c r="AE807" i="1"/>
  <c r="X804" i="7"/>
  <c r="Y804" i="7"/>
  <c r="Z804" i="7"/>
  <c r="AA804" i="7"/>
  <c r="AB804" i="7"/>
  <c r="AC804" i="7"/>
  <c r="A805" i="7"/>
  <c r="B805" i="7"/>
  <c r="C808" i="1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S805" i="7"/>
  <c r="T805" i="7"/>
  <c r="U805" i="7"/>
  <c r="V805" i="7"/>
  <c r="W805" i="7"/>
  <c r="AE808" i="1"/>
  <c r="X805" i="7"/>
  <c r="Y805" i="7"/>
  <c r="Z805" i="7"/>
  <c r="AA805" i="7"/>
  <c r="AB805" i="7"/>
  <c r="AC805" i="7"/>
  <c r="A806" i="7"/>
  <c r="B806" i="7"/>
  <c r="C809" i="1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S806" i="7"/>
  <c r="T806" i="7"/>
  <c r="U806" i="7"/>
  <c r="V806" i="7"/>
  <c r="W806" i="7"/>
  <c r="AE809" i="1"/>
  <c r="X806" i="7"/>
  <c r="Y806" i="7"/>
  <c r="Z806" i="7"/>
  <c r="AA806" i="7"/>
  <c r="AB806" i="7"/>
  <c r="AC806" i="7"/>
  <c r="A807" i="7"/>
  <c r="B807" i="7"/>
  <c r="C810" i="1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S807" i="7"/>
  <c r="T807" i="7"/>
  <c r="U807" i="7"/>
  <c r="V807" i="7"/>
  <c r="W807" i="7"/>
  <c r="AE810" i="1"/>
  <c r="X807" i="7"/>
  <c r="Y807" i="7"/>
  <c r="Z807" i="7"/>
  <c r="AA807" i="7"/>
  <c r="AB807" i="7"/>
  <c r="AC807" i="7"/>
  <c r="A808" i="7"/>
  <c r="B808" i="7"/>
  <c r="C811" i="1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S808" i="7"/>
  <c r="T808" i="7"/>
  <c r="U808" i="7"/>
  <c r="V808" i="7"/>
  <c r="W808" i="7"/>
  <c r="AE811" i="1"/>
  <c r="X808" i="7"/>
  <c r="Y808" i="7"/>
  <c r="Z808" i="7"/>
  <c r="AA808" i="7"/>
  <c r="AB808" i="7"/>
  <c r="AC808" i="7"/>
  <c r="A809" i="7"/>
  <c r="B809" i="7"/>
  <c r="C812" i="1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S809" i="7"/>
  <c r="T809" i="7"/>
  <c r="U809" i="7"/>
  <c r="V809" i="7"/>
  <c r="W809" i="7"/>
  <c r="AE812" i="1"/>
  <c r="X809" i="7"/>
  <c r="Y809" i="7"/>
  <c r="Z809" i="7"/>
  <c r="AA809" i="7"/>
  <c r="AB809" i="7"/>
  <c r="AC809" i="7"/>
  <c r="A810" i="7"/>
  <c r="B810" i="7"/>
  <c r="C813" i="1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S810" i="7"/>
  <c r="T810" i="7"/>
  <c r="U810" i="7"/>
  <c r="V810" i="7"/>
  <c r="W810" i="7"/>
  <c r="AE813" i="1"/>
  <c r="X810" i="7"/>
  <c r="Y810" i="7"/>
  <c r="Z810" i="7"/>
  <c r="AA810" i="7"/>
  <c r="AB810" i="7"/>
  <c r="AC810" i="7"/>
  <c r="A811" i="7"/>
  <c r="B811" i="7"/>
  <c r="C814" i="1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S811" i="7"/>
  <c r="T811" i="7"/>
  <c r="U811" i="7"/>
  <c r="V811" i="7"/>
  <c r="W811" i="7"/>
  <c r="AE814" i="1"/>
  <c r="X811" i="7"/>
  <c r="Y811" i="7"/>
  <c r="Z811" i="7"/>
  <c r="AA811" i="7"/>
  <c r="AB811" i="7"/>
  <c r="AC811" i="7"/>
  <c r="A812" i="7"/>
  <c r="B812" i="7"/>
  <c r="C815" i="1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S812" i="7"/>
  <c r="T812" i="7"/>
  <c r="U812" i="7"/>
  <c r="V812" i="7"/>
  <c r="W812" i="7"/>
  <c r="AE815" i="1"/>
  <c r="X812" i="7"/>
  <c r="Y812" i="7"/>
  <c r="Z812" i="7"/>
  <c r="AA812" i="7"/>
  <c r="AB812" i="7"/>
  <c r="AC812" i="7"/>
  <c r="A813" i="7"/>
  <c r="B813" i="7"/>
  <c r="C816" i="1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S813" i="7"/>
  <c r="T813" i="7"/>
  <c r="U813" i="7"/>
  <c r="V813" i="7"/>
  <c r="W813" i="7"/>
  <c r="AE816" i="1"/>
  <c r="X813" i="7"/>
  <c r="Y813" i="7"/>
  <c r="Z813" i="7"/>
  <c r="AA813" i="7"/>
  <c r="AB813" i="7"/>
  <c r="AC813" i="7"/>
  <c r="A814" i="7"/>
  <c r="B814" i="7"/>
  <c r="C817" i="1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S814" i="7"/>
  <c r="T814" i="7"/>
  <c r="U814" i="7"/>
  <c r="V814" i="7"/>
  <c r="W814" i="7"/>
  <c r="AE817" i="1"/>
  <c r="X814" i="7"/>
  <c r="Y814" i="7"/>
  <c r="Z814" i="7"/>
  <c r="AA814" i="7"/>
  <c r="AB814" i="7"/>
  <c r="AC814" i="7"/>
  <c r="A815" i="7"/>
  <c r="B815" i="7"/>
  <c r="C818" i="1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S815" i="7"/>
  <c r="T815" i="7"/>
  <c r="U815" i="7"/>
  <c r="V815" i="7"/>
  <c r="W815" i="7"/>
  <c r="AE818" i="1"/>
  <c r="X815" i="7"/>
  <c r="Y815" i="7"/>
  <c r="Z815" i="7"/>
  <c r="AA815" i="7"/>
  <c r="AB815" i="7"/>
  <c r="AC815" i="7"/>
  <c r="A816" i="7"/>
  <c r="B816" i="7"/>
  <c r="C819" i="1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S816" i="7"/>
  <c r="T816" i="7"/>
  <c r="U816" i="7"/>
  <c r="V816" i="7"/>
  <c r="W816" i="7"/>
  <c r="AE819" i="1"/>
  <c r="X816" i="7"/>
  <c r="Y816" i="7"/>
  <c r="Z816" i="7"/>
  <c r="AA816" i="7"/>
  <c r="AB816" i="7"/>
  <c r="AC816" i="7"/>
  <c r="A817" i="7"/>
  <c r="B817" i="7"/>
  <c r="C820" i="1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S817" i="7"/>
  <c r="T817" i="7"/>
  <c r="U817" i="7"/>
  <c r="V817" i="7"/>
  <c r="W817" i="7"/>
  <c r="AE820" i="1"/>
  <c r="X817" i="7"/>
  <c r="Y817" i="7"/>
  <c r="Z817" i="7"/>
  <c r="AA817" i="7"/>
  <c r="AB817" i="7"/>
  <c r="AC817" i="7"/>
  <c r="A818" i="7"/>
  <c r="B818" i="7"/>
  <c r="C821" i="1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S818" i="7"/>
  <c r="T818" i="7"/>
  <c r="U818" i="7"/>
  <c r="V818" i="7"/>
  <c r="W818" i="7"/>
  <c r="AE821" i="1"/>
  <c r="X818" i="7"/>
  <c r="Y818" i="7"/>
  <c r="Z818" i="7"/>
  <c r="AA818" i="7"/>
  <c r="AB818" i="7"/>
  <c r="AC818" i="7"/>
  <c r="A819" i="7"/>
  <c r="B819" i="7"/>
  <c r="C822" i="1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S819" i="7"/>
  <c r="T819" i="7"/>
  <c r="U819" i="7"/>
  <c r="V819" i="7"/>
  <c r="W819" i="7"/>
  <c r="AE822" i="1"/>
  <c r="X819" i="7"/>
  <c r="Y819" i="7"/>
  <c r="Z819" i="7"/>
  <c r="AA819" i="7"/>
  <c r="AB819" i="7"/>
  <c r="AC819" i="7"/>
  <c r="A820" i="7"/>
  <c r="B820" i="7"/>
  <c r="C823" i="1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S820" i="7"/>
  <c r="T820" i="7"/>
  <c r="U820" i="7"/>
  <c r="V820" i="7"/>
  <c r="W820" i="7"/>
  <c r="AE823" i="1"/>
  <c r="X820" i="7"/>
  <c r="Y820" i="7"/>
  <c r="Z820" i="7"/>
  <c r="AA820" i="7"/>
  <c r="AB820" i="7"/>
  <c r="AC820" i="7"/>
  <c r="A821" i="7"/>
  <c r="B821" i="7"/>
  <c r="C824" i="1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S821" i="7"/>
  <c r="T821" i="7"/>
  <c r="U821" i="7"/>
  <c r="V821" i="7"/>
  <c r="W821" i="7"/>
  <c r="AE824" i="1"/>
  <c r="X821" i="7"/>
  <c r="Y821" i="7"/>
  <c r="Z821" i="7"/>
  <c r="AA821" i="7"/>
  <c r="AB821" i="7"/>
  <c r="AC821" i="7"/>
  <c r="A822" i="7"/>
  <c r="B822" i="7"/>
  <c r="C825" i="1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S822" i="7"/>
  <c r="T822" i="7"/>
  <c r="U822" i="7"/>
  <c r="V822" i="7"/>
  <c r="W822" i="7"/>
  <c r="AE825" i="1"/>
  <c r="X822" i="7"/>
  <c r="Y822" i="7"/>
  <c r="Z822" i="7"/>
  <c r="AA822" i="7"/>
  <c r="AB822" i="7"/>
  <c r="AC822" i="7"/>
  <c r="A823" i="7"/>
  <c r="B823" i="7"/>
  <c r="C826" i="1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S823" i="7"/>
  <c r="T823" i="7"/>
  <c r="U823" i="7"/>
  <c r="V823" i="7"/>
  <c r="W823" i="7"/>
  <c r="AE826" i="1"/>
  <c r="X823" i="7"/>
  <c r="Y823" i="7"/>
  <c r="Z823" i="7"/>
  <c r="AA823" i="7"/>
  <c r="AB823" i="7"/>
  <c r="AC823" i="7"/>
  <c r="A824" i="7"/>
  <c r="B824" i="7"/>
  <c r="BN74" i="3"/>
  <c r="P74" i="3"/>
  <c r="BA827" i="1"/>
  <c r="BN85" i="3"/>
  <c r="P85" i="3"/>
  <c r="BB827" i="1"/>
  <c r="C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S824" i="7"/>
  <c r="T824" i="7"/>
  <c r="U824" i="7"/>
  <c r="V824" i="7"/>
  <c r="W824" i="7"/>
  <c r="AE827" i="1"/>
  <c r="X824" i="7"/>
  <c r="Y824" i="7"/>
  <c r="Z824" i="7"/>
  <c r="AA824" i="7"/>
  <c r="AB824" i="7"/>
  <c r="AC824" i="7"/>
  <c r="A825" i="7"/>
  <c r="B825" i="7"/>
  <c r="BN75" i="3"/>
  <c r="P75" i="3"/>
  <c r="BA828" i="1"/>
  <c r="BB828" i="1"/>
  <c r="C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S825" i="7"/>
  <c r="T825" i="7"/>
  <c r="U825" i="7"/>
  <c r="V825" i="7"/>
  <c r="W825" i="7"/>
  <c r="AE828" i="1"/>
  <c r="X825" i="7"/>
  <c r="Y825" i="7"/>
  <c r="Z825" i="7"/>
  <c r="AA825" i="7"/>
  <c r="AB825" i="7"/>
  <c r="AC825" i="7"/>
  <c r="A826" i="7"/>
  <c r="B826" i="7"/>
  <c r="BA829" i="1"/>
  <c r="BN86" i="3"/>
  <c r="P86" i="3"/>
  <c r="BB829" i="1"/>
  <c r="C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S826" i="7"/>
  <c r="T826" i="7"/>
  <c r="U826" i="7"/>
  <c r="V826" i="7"/>
  <c r="W826" i="7"/>
  <c r="AE829" i="1"/>
  <c r="X826" i="7"/>
  <c r="Y826" i="7"/>
  <c r="Z826" i="7"/>
  <c r="AA826" i="7"/>
  <c r="AB826" i="7"/>
  <c r="AC826" i="7"/>
  <c r="A827" i="7"/>
  <c r="B827" i="7"/>
  <c r="BN76" i="3"/>
  <c r="P76" i="3"/>
  <c r="BA830" i="1"/>
  <c r="BB830" i="1"/>
  <c r="C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S827" i="7"/>
  <c r="T827" i="7"/>
  <c r="U827" i="7"/>
  <c r="V827" i="7"/>
  <c r="W827" i="7"/>
  <c r="AE830" i="1"/>
  <c r="X827" i="7"/>
  <c r="Y827" i="7"/>
  <c r="Z827" i="7"/>
  <c r="AA827" i="7"/>
  <c r="AB827" i="7"/>
  <c r="AC827" i="7"/>
  <c r="A828" i="7"/>
  <c r="B828" i="7"/>
  <c r="BA831" i="1"/>
  <c r="BN87" i="3"/>
  <c r="P87" i="3"/>
  <c r="BB831" i="1"/>
  <c r="C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S828" i="7"/>
  <c r="T828" i="7"/>
  <c r="U828" i="7"/>
  <c r="V828" i="7"/>
  <c r="W828" i="7"/>
  <c r="AE831" i="1"/>
  <c r="X828" i="7"/>
  <c r="Y828" i="7"/>
  <c r="Z828" i="7"/>
  <c r="AA828" i="7"/>
  <c r="AB828" i="7"/>
  <c r="AC828" i="7"/>
  <c r="A829" i="7"/>
  <c r="B829" i="7"/>
  <c r="BN77" i="3"/>
  <c r="P77" i="3"/>
  <c r="BA832" i="1"/>
  <c r="BB832" i="1"/>
  <c r="C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S829" i="7"/>
  <c r="T829" i="7"/>
  <c r="U829" i="7"/>
  <c r="V829" i="7"/>
  <c r="W829" i="7"/>
  <c r="AE832" i="1"/>
  <c r="X829" i="7"/>
  <c r="Y829" i="7"/>
  <c r="Z829" i="7"/>
  <c r="AA829" i="7"/>
  <c r="AB829" i="7"/>
  <c r="AC829" i="7"/>
  <c r="A830" i="7"/>
  <c r="B830" i="7"/>
  <c r="BA833" i="1"/>
  <c r="BN88" i="3"/>
  <c r="P88" i="3"/>
  <c r="BB833" i="1"/>
  <c r="C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S830" i="7"/>
  <c r="T830" i="7"/>
  <c r="U830" i="7"/>
  <c r="V830" i="7"/>
  <c r="W830" i="7"/>
  <c r="AE833" i="1"/>
  <c r="X830" i="7"/>
  <c r="Y830" i="7"/>
  <c r="Z830" i="7"/>
  <c r="AA830" i="7"/>
  <c r="AB830" i="7"/>
  <c r="AC830" i="7"/>
  <c r="A831" i="7"/>
  <c r="B831" i="7"/>
  <c r="BN78" i="3"/>
  <c r="P78" i="3"/>
  <c r="BA834" i="1"/>
  <c r="BB834" i="1"/>
  <c r="C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S831" i="7"/>
  <c r="T831" i="7"/>
  <c r="U831" i="7"/>
  <c r="V831" i="7"/>
  <c r="W831" i="7"/>
  <c r="AE834" i="1"/>
  <c r="X831" i="7"/>
  <c r="Y831" i="7"/>
  <c r="Z831" i="7"/>
  <c r="AA831" i="7"/>
  <c r="AB831" i="7"/>
  <c r="AC831" i="7"/>
  <c r="A832" i="7"/>
  <c r="B832" i="7"/>
  <c r="BA835" i="1"/>
  <c r="BN89" i="3"/>
  <c r="P89" i="3"/>
  <c r="BB835" i="1"/>
  <c r="C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S832" i="7"/>
  <c r="T832" i="7"/>
  <c r="U832" i="7"/>
  <c r="V832" i="7"/>
  <c r="W832" i="7"/>
  <c r="AE835" i="1"/>
  <c r="X832" i="7"/>
  <c r="Y832" i="7"/>
  <c r="Z832" i="7"/>
  <c r="AA832" i="7"/>
  <c r="AB832" i="7"/>
  <c r="AC832" i="7"/>
  <c r="A833" i="7"/>
  <c r="B833" i="7"/>
  <c r="BN79" i="3"/>
  <c r="P79" i="3"/>
  <c r="BA836" i="1"/>
  <c r="BB836" i="1"/>
  <c r="C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S833" i="7"/>
  <c r="T833" i="7"/>
  <c r="U833" i="7"/>
  <c r="V833" i="7"/>
  <c r="W833" i="7"/>
  <c r="AE836" i="1"/>
  <c r="X833" i="7"/>
  <c r="Y833" i="7"/>
  <c r="Z833" i="7"/>
  <c r="AA833" i="7"/>
  <c r="AB833" i="7"/>
  <c r="AC833" i="7"/>
  <c r="A834" i="7"/>
  <c r="B834" i="7"/>
  <c r="BA837" i="1"/>
  <c r="BN90" i="3"/>
  <c r="P90" i="3"/>
  <c r="BB837" i="1"/>
  <c r="C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S834" i="7"/>
  <c r="T834" i="7"/>
  <c r="U834" i="7"/>
  <c r="V834" i="7"/>
  <c r="W834" i="7"/>
  <c r="AE837" i="1"/>
  <c r="X834" i="7"/>
  <c r="Y834" i="7"/>
  <c r="Z834" i="7"/>
  <c r="AA834" i="7"/>
  <c r="AB834" i="7"/>
  <c r="AC834" i="7"/>
  <c r="A835" i="7"/>
  <c r="B835" i="7"/>
  <c r="BN80" i="3"/>
  <c r="P80" i="3"/>
  <c r="BA838" i="1"/>
  <c r="BB838" i="1"/>
  <c r="C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S835" i="7"/>
  <c r="T835" i="7"/>
  <c r="U835" i="7"/>
  <c r="V835" i="7"/>
  <c r="W835" i="7"/>
  <c r="AE838" i="1"/>
  <c r="X835" i="7"/>
  <c r="Y835" i="7"/>
  <c r="Z835" i="7"/>
  <c r="AA835" i="7"/>
  <c r="AB835" i="7"/>
  <c r="AC835" i="7"/>
  <c r="A836" i="7"/>
  <c r="B836" i="7"/>
  <c r="BA839" i="1"/>
  <c r="BN91" i="3"/>
  <c r="P91" i="3"/>
  <c r="BB839" i="1"/>
  <c r="C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S836" i="7"/>
  <c r="T836" i="7"/>
  <c r="U836" i="7"/>
  <c r="V836" i="7"/>
  <c r="W836" i="7"/>
  <c r="AE839" i="1"/>
  <c r="X836" i="7"/>
  <c r="Y836" i="7"/>
  <c r="Z836" i="7"/>
  <c r="AA836" i="7"/>
  <c r="AB836" i="7"/>
  <c r="AC836" i="7"/>
  <c r="A837" i="7"/>
  <c r="B837" i="7"/>
  <c r="BN81" i="3"/>
  <c r="P81" i="3"/>
  <c r="BA840" i="1"/>
  <c r="BB840" i="1"/>
  <c r="C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S837" i="7"/>
  <c r="T837" i="7"/>
  <c r="U837" i="7"/>
  <c r="V837" i="7"/>
  <c r="W837" i="7"/>
  <c r="AE840" i="1"/>
  <c r="X837" i="7"/>
  <c r="Y837" i="7"/>
  <c r="Z837" i="7"/>
  <c r="AA837" i="7"/>
  <c r="AB837" i="7"/>
  <c r="AC837" i="7"/>
  <c r="A838" i="7"/>
  <c r="B838" i="7"/>
  <c r="BA841" i="1"/>
  <c r="BN92" i="3"/>
  <c r="P92" i="3"/>
  <c r="BB841" i="1"/>
  <c r="C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S838" i="7"/>
  <c r="T838" i="7"/>
  <c r="U838" i="7"/>
  <c r="V838" i="7"/>
  <c r="W838" i="7"/>
  <c r="AE841" i="1"/>
  <c r="X838" i="7"/>
  <c r="Y838" i="7"/>
  <c r="Z838" i="7"/>
  <c r="AA838" i="7"/>
  <c r="AB838" i="7"/>
  <c r="AC838" i="7"/>
  <c r="A839" i="7"/>
  <c r="B839" i="7"/>
  <c r="BN82" i="3"/>
  <c r="P82" i="3"/>
  <c r="BA842" i="1"/>
  <c r="BB842" i="1"/>
  <c r="C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S839" i="7"/>
  <c r="T839" i="7"/>
  <c r="U839" i="7"/>
  <c r="V839" i="7"/>
  <c r="W839" i="7"/>
  <c r="AE842" i="1"/>
  <c r="X839" i="7"/>
  <c r="Y839" i="7"/>
  <c r="Z839" i="7"/>
  <c r="AA839" i="7"/>
  <c r="AB839" i="7"/>
  <c r="AC839" i="7"/>
  <c r="A840" i="7"/>
  <c r="B840" i="7"/>
  <c r="BA843" i="1"/>
  <c r="BN93" i="3"/>
  <c r="P93" i="3"/>
  <c r="BB843" i="1"/>
  <c r="C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S840" i="7"/>
  <c r="T840" i="7"/>
  <c r="U840" i="7"/>
  <c r="V840" i="7"/>
  <c r="W840" i="7"/>
  <c r="AE843" i="1"/>
  <c r="X840" i="7"/>
  <c r="Y840" i="7"/>
  <c r="Z840" i="7"/>
  <c r="AA840" i="7"/>
  <c r="AB840" i="7"/>
  <c r="AC840" i="7"/>
  <c r="A841" i="7"/>
  <c r="B841" i="7"/>
  <c r="BN83" i="3"/>
  <c r="P83" i="3"/>
  <c r="BA844" i="1"/>
  <c r="BB844" i="1"/>
  <c r="C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S841" i="7"/>
  <c r="T841" i="7"/>
  <c r="U841" i="7"/>
  <c r="V841" i="7"/>
  <c r="W841" i="7"/>
  <c r="AE844" i="1"/>
  <c r="X841" i="7"/>
  <c r="Y841" i="7"/>
  <c r="Z841" i="7"/>
  <c r="AA841" i="7"/>
  <c r="AB841" i="7"/>
  <c r="AC841" i="7"/>
  <c r="A842" i="7"/>
  <c r="B842" i="7"/>
  <c r="BA845" i="1"/>
  <c r="BN94" i="3"/>
  <c r="P94" i="3"/>
  <c r="BB845" i="1"/>
  <c r="C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S842" i="7"/>
  <c r="T842" i="7"/>
  <c r="U842" i="7"/>
  <c r="V842" i="7"/>
  <c r="W842" i="7"/>
  <c r="AE845" i="1"/>
  <c r="X842" i="7"/>
  <c r="Y842" i="7"/>
  <c r="Z842" i="7"/>
  <c r="AA842" i="7"/>
  <c r="AB842" i="7"/>
  <c r="AC842" i="7"/>
  <c r="A843" i="7"/>
  <c r="B843" i="7"/>
  <c r="BN84" i="3"/>
  <c r="P84" i="3"/>
  <c r="BA846" i="1"/>
  <c r="BN95" i="3"/>
  <c r="P95" i="3"/>
  <c r="BB846" i="1"/>
  <c r="C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S843" i="7"/>
  <c r="T843" i="7"/>
  <c r="U843" i="7"/>
  <c r="V843" i="7"/>
  <c r="W843" i="7"/>
  <c r="AE846" i="1"/>
  <c r="X843" i="7"/>
  <c r="Y843" i="7"/>
  <c r="Z843" i="7"/>
  <c r="AA843" i="7"/>
  <c r="AB843" i="7"/>
  <c r="AC843" i="7"/>
  <c r="A844" i="7"/>
  <c r="B844" i="7"/>
  <c r="C847" i="1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S844" i="7"/>
  <c r="T844" i="7"/>
  <c r="U844" i="7"/>
  <c r="V844" i="7"/>
  <c r="W844" i="7"/>
  <c r="AE847" i="1"/>
  <c r="X844" i="7"/>
  <c r="Y844" i="7"/>
  <c r="Z844" i="7"/>
  <c r="AA844" i="7"/>
  <c r="AB844" i="7"/>
  <c r="AC844" i="7"/>
  <c r="A845" i="7"/>
  <c r="B845" i="7"/>
  <c r="C848" i="1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S845" i="7"/>
  <c r="T845" i="7"/>
  <c r="U845" i="7"/>
  <c r="V845" i="7"/>
  <c r="W845" i="7"/>
  <c r="AE848" i="1"/>
  <c r="X845" i="7"/>
  <c r="Y845" i="7"/>
  <c r="Z845" i="7"/>
  <c r="AA845" i="7"/>
  <c r="AB845" i="7"/>
  <c r="AC845" i="7"/>
  <c r="A846" i="7"/>
  <c r="B846" i="7"/>
  <c r="C849" i="1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S846" i="7"/>
  <c r="T846" i="7"/>
  <c r="U846" i="7"/>
  <c r="V846" i="7"/>
  <c r="W846" i="7"/>
  <c r="AE849" i="1"/>
  <c r="X846" i="7"/>
  <c r="Y846" i="7"/>
  <c r="Z846" i="7"/>
  <c r="AA846" i="7"/>
  <c r="AB846" i="7"/>
  <c r="AC846" i="7"/>
  <c r="A847" i="7"/>
  <c r="B847" i="7"/>
  <c r="C850" i="1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S847" i="7"/>
  <c r="T847" i="7"/>
  <c r="U847" i="7"/>
  <c r="V847" i="7"/>
  <c r="W847" i="7"/>
  <c r="AE850" i="1"/>
  <c r="X847" i="7"/>
  <c r="Y847" i="7"/>
  <c r="Z847" i="7"/>
  <c r="AA847" i="7"/>
  <c r="AB847" i="7"/>
  <c r="AC847" i="7"/>
  <c r="A848" i="7"/>
  <c r="B848" i="7"/>
  <c r="C851" i="1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S848" i="7"/>
  <c r="T848" i="7"/>
  <c r="U848" i="7"/>
  <c r="V848" i="7"/>
  <c r="W848" i="7"/>
  <c r="AE851" i="1"/>
  <c r="X848" i="7"/>
  <c r="Y848" i="7"/>
  <c r="Z848" i="7"/>
  <c r="AA848" i="7"/>
  <c r="AB848" i="7"/>
  <c r="AC848" i="7"/>
  <c r="A849" i="7"/>
  <c r="B849" i="7"/>
  <c r="C852" i="1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S849" i="7"/>
  <c r="T849" i="7"/>
  <c r="U849" i="7"/>
  <c r="V849" i="7"/>
  <c r="W849" i="7"/>
  <c r="AE852" i="1"/>
  <c r="X849" i="7"/>
  <c r="Y849" i="7"/>
  <c r="Z849" i="7"/>
  <c r="AA849" i="7"/>
  <c r="AB849" i="7"/>
  <c r="AC849" i="7"/>
  <c r="A850" i="7"/>
  <c r="B850" i="7"/>
  <c r="C853" i="1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S850" i="7"/>
  <c r="T850" i="7"/>
  <c r="U850" i="7"/>
  <c r="V850" i="7"/>
  <c r="W850" i="7"/>
  <c r="AE853" i="1"/>
  <c r="X850" i="7"/>
  <c r="Y850" i="7"/>
  <c r="Z850" i="7"/>
  <c r="AA850" i="7"/>
  <c r="AB850" i="7"/>
  <c r="AC850" i="7"/>
  <c r="A851" i="7"/>
  <c r="B851" i="7"/>
  <c r="C854" i="1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S851" i="7"/>
  <c r="T851" i="7"/>
  <c r="U851" i="7"/>
  <c r="V851" i="7"/>
  <c r="W851" i="7"/>
  <c r="AE854" i="1"/>
  <c r="X851" i="7"/>
  <c r="Y851" i="7"/>
  <c r="Z851" i="7"/>
  <c r="AA851" i="7"/>
  <c r="AB851" i="7"/>
  <c r="AC851" i="7"/>
  <c r="A852" i="7"/>
  <c r="B852" i="7"/>
  <c r="C855" i="1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S852" i="7"/>
  <c r="T852" i="7"/>
  <c r="U852" i="7"/>
  <c r="V852" i="7"/>
  <c r="W852" i="7"/>
  <c r="AE855" i="1"/>
  <c r="X852" i="7"/>
  <c r="Y852" i="7"/>
  <c r="Z852" i="7"/>
  <c r="AA852" i="7"/>
  <c r="AB852" i="7"/>
  <c r="AC852" i="7"/>
  <c r="A853" i="7"/>
  <c r="B853" i="7"/>
  <c r="C856" i="1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S853" i="7"/>
  <c r="T853" i="7"/>
  <c r="U853" i="7"/>
  <c r="V853" i="7"/>
  <c r="W853" i="7"/>
  <c r="AE856" i="1"/>
  <c r="X853" i="7"/>
  <c r="Y853" i="7"/>
  <c r="Z853" i="7"/>
  <c r="AA853" i="7"/>
  <c r="AB853" i="7"/>
  <c r="AC853" i="7"/>
  <c r="A854" i="7"/>
  <c r="B854" i="7"/>
  <c r="C857" i="1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S854" i="7"/>
  <c r="T854" i="7"/>
  <c r="U854" i="7"/>
  <c r="V854" i="7"/>
  <c r="W854" i="7"/>
  <c r="AE857" i="1"/>
  <c r="X854" i="7"/>
  <c r="Y854" i="7"/>
  <c r="Z854" i="7"/>
  <c r="AA854" i="7"/>
  <c r="AB854" i="7"/>
  <c r="AC854" i="7"/>
  <c r="A855" i="7"/>
  <c r="B855" i="7"/>
  <c r="C858" i="1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S855" i="7"/>
  <c r="T855" i="7"/>
  <c r="U855" i="7"/>
  <c r="V855" i="7"/>
  <c r="W855" i="7"/>
  <c r="AE858" i="1"/>
  <c r="X855" i="7"/>
  <c r="Y855" i="7"/>
  <c r="Z855" i="7"/>
  <c r="AA855" i="7"/>
  <c r="AB855" i="7"/>
  <c r="AC855" i="7"/>
  <c r="A856" i="7"/>
  <c r="B856" i="7"/>
  <c r="C859" i="1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S856" i="7"/>
  <c r="T856" i="7"/>
  <c r="U856" i="7"/>
  <c r="V856" i="7"/>
  <c r="W856" i="7"/>
  <c r="AE859" i="1"/>
  <c r="X856" i="7"/>
  <c r="Y856" i="7"/>
  <c r="Z856" i="7"/>
  <c r="AA856" i="7"/>
  <c r="AB856" i="7"/>
  <c r="AC856" i="7"/>
  <c r="A857" i="7"/>
  <c r="B857" i="7"/>
  <c r="C860" i="1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S857" i="7"/>
  <c r="T857" i="7"/>
  <c r="U857" i="7"/>
  <c r="V857" i="7"/>
  <c r="W857" i="7"/>
  <c r="AE860" i="1"/>
  <c r="X857" i="7"/>
  <c r="Y857" i="7"/>
  <c r="Z857" i="7"/>
  <c r="AA857" i="7"/>
  <c r="AB857" i="7"/>
  <c r="AC857" i="7"/>
  <c r="A858" i="7"/>
  <c r="B858" i="7"/>
  <c r="C861" i="1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S858" i="7"/>
  <c r="T858" i="7"/>
  <c r="U858" i="7"/>
  <c r="V858" i="7"/>
  <c r="W858" i="7"/>
  <c r="AE861" i="1"/>
  <c r="X858" i="7"/>
  <c r="Y858" i="7"/>
  <c r="Z858" i="7"/>
  <c r="AA858" i="7"/>
  <c r="AB858" i="7"/>
  <c r="AC858" i="7"/>
  <c r="A859" i="7"/>
  <c r="B859" i="7"/>
  <c r="C862" i="1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S859" i="7"/>
  <c r="T859" i="7"/>
  <c r="U859" i="7"/>
  <c r="V859" i="7"/>
  <c r="W859" i="7"/>
  <c r="AE862" i="1"/>
  <c r="X859" i="7"/>
  <c r="Y859" i="7"/>
  <c r="Z859" i="7"/>
  <c r="AA859" i="7"/>
  <c r="AB859" i="7"/>
  <c r="AC859" i="7"/>
  <c r="A860" i="7"/>
  <c r="B860" i="7"/>
  <c r="C863" i="1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S860" i="7"/>
  <c r="T860" i="7"/>
  <c r="U860" i="7"/>
  <c r="V860" i="7"/>
  <c r="W860" i="7"/>
  <c r="AE863" i="1"/>
  <c r="X860" i="7"/>
  <c r="Y860" i="7"/>
  <c r="Z860" i="7"/>
  <c r="AA860" i="7"/>
  <c r="AB860" i="7"/>
  <c r="AC860" i="7"/>
  <c r="A861" i="7"/>
  <c r="B861" i="7"/>
  <c r="C864" i="1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S861" i="7"/>
  <c r="T861" i="7"/>
  <c r="U861" i="7"/>
  <c r="V861" i="7"/>
  <c r="W861" i="7"/>
  <c r="AE864" i="1"/>
  <c r="X861" i="7"/>
  <c r="Y861" i="7"/>
  <c r="Z861" i="7"/>
  <c r="AA861" i="7"/>
  <c r="AB861" i="7"/>
  <c r="AC861" i="7"/>
  <c r="A862" i="7"/>
  <c r="B862" i="7"/>
  <c r="C865" i="1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S862" i="7"/>
  <c r="T862" i="7"/>
  <c r="U862" i="7"/>
  <c r="V862" i="7"/>
  <c r="W862" i="7"/>
  <c r="AE865" i="1"/>
  <c r="X862" i="7"/>
  <c r="Y862" i="7"/>
  <c r="Z862" i="7"/>
  <c r="AA862" i="7"/>
  <c r="AB862" i="7"/>
  <c r="AC862" i="7"/>
  <c r="A863" i="7"/>
  <c r="B863" i="7"/>
  <c r="C866" i="1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S863" i="7"/>
  <c r="T863" i="7"/>
  <c r="U863" i="7"/>
  <c r="V863" i="7"/>
  <c r="W863" i="7"/>
  <c r="AE866" i="1"/>
  <c r="X863" i="7"/>
  <c r="Y863" i="7"/>
  <c r="Z863" i="7"/>
  <c r="AA863" i="7"/>
  <c r="AB863" i="7"/>
  <c r="AC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S864" i="7"/>
  <c r="T864" i="7"/>
  <c r="U864" i="7"/>
  <c r="V864" i="7"/>
  <c r="W864" i="7"/>
  <c r="AE867" i="1"/>
  <c r="X864" i="7"/>
  <c r="Y864" i="7"/>
  <c r="Z864" i="7"/>
  <c r="AA864" i="7"/>
  <c r="AB864" i="7"/>
  <c r="AC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S865" i="7"/>
  <c r="T865" i="7"/>
  <c r="U865" i="7"/>
  <c r="V865" i="7"/>
  <c r="W865" i="7"/>
  <c r="AE868" i="1"/>
  <c r="X865" i="7"/>
  <c r="Y865" i="7"/>
  <c r="Z865" i="7"/>
  <c r="AA865" i="7"/>
  <c r="AB865" i="7"/>
  <c r="AC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S866" i="7"/>
  <c r="T866" i="7"/>
  <c r="U866" i="7"/>
  <c r="V866" i="7"/>
  <c r="W866" i="7"/>
  <c r="AE869" i="1"/>
  <c r="X866" i="7"/>
  <c r="Y866" i="7"/>
  <c r="Z866" i="7"/>
  <c r="AA866" i="7"/>
  <c r="AB866" i="7"/>
  <c r="AC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S867" i="7"/>
  <c r="T867" i="7"/>
  <c r="U867" i="7"/>
  <c r="V867" i="7"/>
  <c r="W867" i="7"/>
  <c r="AE870" i="1"/>
  <c r="X867" i="7"/>
  <c r="Y867" i="7"/>
  <c r="Z867" i="7"/>
  <c r="AA867" i="7"/>
  <c r="AB867" i="7"/>
  <c r="AC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S868" i="7"/>
  <c r="T868" i="7"/>
  <c r="U868" i="7"/>
  <c r="V868" i="7"/>
  <c r="W868" i="7"/>
  <c r="AE871" i="1"/>
  <c r="X868" i="7"/>
  <c r="Y868" i="7"/>
  <c r="Z868" i="7"/>
  <c r="AA868" i="7"/>
  <c r="AB868" i="7"/>
  <c r="AC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S869" i="7"/>
  <c r="T869" i="7"/>
  <c r="U869" i="7"/>
  <c r="V869" i="7"/>
  <c r="W869" i="7"/>
  <c r="AE872" i="1"/>
  <c r="X869" i="7"/>
  <c r="Y869" i="7"/>
  <c r="Z869" i="7"/>
  <c r="AA869" i="7"/>
  <c r="AB869" i="7"/>
  <c r="AC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S870" i="7"/>
  <c r="T870" i="7"/>
  <c r="U870" i="7"/>
  <c r="V870" i="7"/>
  <c r="W870" i="7"/>
  <c r="AE873" i="1"/>
  <c r="X870" i="7"/>
  <c r="Y870" i="7"/>
  <c r="Z870" i="7"/>
  <c r="AA870" i="7"/>
  <c r="AB870" i="7"/>
  <c r="AC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S871" i="7"/>
  <c r="T871" i="7"/>
  <c r="U871" i="7"/>
  <c r="V871" i="7"/>
  <c r="W871" i="7"/>
  <c r="AE874" i="1"/>
  <c r="X871" i="7"/>
  <c r="Y871" i="7"/>
  <c r="Z871" i="7"/>
  <c r="AA871" i="7"/>
  <c r="AB871" i="7"/>
  <c r="AC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S872" i="7"/>
  <c r="T872" i="7"/>
  <c r="U872" i="7"/>
  <c r="V872" i="7"/>
  <c r="W872" i="7"/>
  <c r="AE875" i="1"/>
  <c r="X872" i="7"/>
  <c r="Y872" i="7"/>
  <c r="Z872" i="7"/>
  <c r="AA872" i="7"/>
  <c r="AB872" i="7"/>
  <c r="AC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S873" i="7"/>
  <c r="T873" i="7"/>
  <c r="U873" i="7"/>
  <c r="V873" i="7"/>
  <c r="W873" i="7"/>
  <c r="AE876" i="1"/>
  <c r="X873" i="7"/>
  <c r="Y873" i="7"/>
  <c r="Z873" i="7"/>
  <c r="AA873" i="7"/>
  <c r="AB873" i="7"/>
  <c r="AC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S874" i="7"/>
  <c r="T874" i="7"/>
  <c r="U874" i="7"/>
  <c r="V874" i="7"/>
  <c r="W874" i="7"/>
  <c r="AE877" i="1"/>
  <c r="X874" i="7"/>
  <c r="Y874" i="7"/>
  <c r="Z874" i="7"/>
  <c r="AA874" i="7"/>
  <c r="AB874" i="7"/>
  <c r="AC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S875" i="7"/>
  <c r="T875" i="7"/>
  <c r="U875" i="7"/>
  <c r="V875" i="7"/>
  <c r="W875" i="7"/>
  <c r="AE878" i="1"/>
  <c r="X875" i="7"/>
  <c r="Y875" i="7"/>
  <c r="Z875" i="7"/>
  <c r="AA875" i="7"/>
  <c r="AB875" i="7"/>
  <c r="AC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S876" i="7"/>
  <c r="T876" i="7"/>
  <c r="U876" i="7"/>
  <c r="V876" i="7"/>
  <c r="W876" i="7"/>
  <c r="AE879" i="1"/>
  <c r="X876" i="7"/>
  <c r="Y876" i="7"/>
  <c r="Z876" i="7"/>
  <c r="AA876" i="7"/>
  <c r="AB876" i="7"/>
  <c r="AC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S877" i="7"/>
  <c r="T877" i="7"/>
  <c r="U877" i="7"/>
  <c r="V877" i="7"/>
  <c r="W877" i="7"/>
  <c r="AE880" i="1"/>
  <c r="X877" i="7"/>
  <c r="Y877" i="7"/>
  <c r="Z877" i="7"/>
  <c r="AA877" i="7"/>
  <c r="AB877" i="7"/>
  <c r="AC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S878" i="7"/>
  <c r="T878" i="7"/>
  <c r="U878" i="7"/>
  <c r="V878" i="7"/>
  <c r="W878" i="7"/>
  <c r="AE881" i="1"/>
  <c r="X878" i="7"/>
  <c r="Y878" i="7"/>
  <c r="Z878" i="7"/>
  <c r="AA878" i="7"/>
  <c r="AB878" i="7"/>
  <c r="AC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S879" i="7"/>
  <c r="T879" i="7"/>
  <c r="U879" i="7"/>
  <c r="V879" i="7"/>
  <c r="W879" i="7"/>
  <c r="AE882" i="1"/>
  <c r="X879" i="7"/>
  <c r="Y879" i="7"/>
  <c r="Z879" i="7"/>
  <c r="AA879" i="7"/>
  <c r="AB879" i="7"/>
  <c r="AC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S880" i="7"/>
  <c r="T880" i="7"/>
  <c r="U880" i="7"/>
  <c r="V880" i="7"/>
  <c r="W880" i="7"/>
  <c r="AE883" i="1"/>
  <c r="X880" i="7"/>
  <c r="Y880" i="7"/>
  <c r="Z880" i="7"/>
  <c r="AA880" i="7"/>
  <c r="AB880" i="7"/>
  <c r="AC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S881" i="7"/>
  <c r="T881" i="7"/>
  <c r="U881" i="7"/>
  <c r="V881" i="7"/>
  <c r="W881" i="7"/>
  <c r="AE884" i="1"/>
  <c r="X881" i="7"/>
  <c r="Y881" i="7"/>
  <c r="Z881" i="7"/>
  <c r="AA881" i="7"/>
  <c r="AB881" i="7"/>
  <c r="AC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S882" i="7"/>
  <c r="T882" i="7"/>
  <c r="U882" i="7"/>
  <c r="V882" i="7"/>
  <c r="W882" i="7"/>
  <c r="AE885" i="1"/>
  <c r="X882" i="7"/>
  <c r="Y882" i="7"/>
  <c r="Z882" i="7"/>
  <c r="AA882" i="7"/>
  <c r="AB882" i="7"/>
  <c r="AC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S883" i="7"/>
  <c r="T883" i="7"/>
  <c r="U883" i="7"/>
  <c r="V883" i="7"/>
  <c r="W883" i="7"/>
  <c r="AE886" i="1"/>
  <c r="X883" i="7"/>
  <c r="Y883" i="7"/>
  <c r="Z883" i="7"/>
  <c r="AA883" i="7"/>
  <c r="AB883" i="7"/>
  <c r="AC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S884" i="7"/>
  <c r="T884" i="7"/>
  <c r="U884" i="7"/>
  <c r="V884" i="7"/>
  <c r="W884" i="7"/>
  <c r="AE887" i="1"/>
  <c r="X884" i="7"/>
  <c r="Y884" i="7"/>
  <c r="Z884" i="7"/>
  <c r="AA884" i="7"/>
  <c r="AB884" i="7"/>
  <c r="AC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S885" i="7"/>
  <c r="T885" i="7"/>
  <c r="U885" i="7"/>
  <c r="V885" i="7"/>
  <c r="W885" i="7"/>
  <c r="AE888" i="1"/>
  <c r="X885" i="7"/>
  <c r="Y885" i="7"/>
  <c r="Z885" i="7"/>
  <c r="AA885" i="7"/>
  <c r="AB885" i="7"/>
  <c r="AC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S886" i="7"/>
  <c r="T886" i="7"/>
  <c r="U886" i="7"/>
  <c r="V886" i="7"/>
  <c r="W886" i="7"/>
  <c r="AE889" i="1"/>
  <c r="X886" i="7"/>
  <c r="Y886" i="7"/>
  <c r="Z886" i="7"/>
  <c r="AA886" i="7"/>
  <c r="AB886" i="7"/>
  <c r="AC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S887" i="7"/>
  <c r="T887" i="7"/>
  <c r="U887" i="7"/>
  <c r="V887" i="7"/>
  <c r="W887" i="7"/>
  <c r="AE890" i="1"/>
  <c r="X887" i="7"/>
  <c r="Y887" i="7"/>
  <c r="Z887" i="7"/>
  <c r="AA887" i="7"/>
  <c r="AB887" i="7"/>
  <c r="AC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S888" i="7"/>
  <c r="T888" i="7"/>
  <c r="U888" i="7"/>
  <c r="V888" i="7"/>
  <c r="W888" i="7"/>
  <c r="AE891" i="1"/>
  <c r="X888" i="7"/>
  <c r="Y888" i="7"/>
  <c r="Z888" i="7"/>
  <c r="AA888" i="7"/>
  <c r="AB888" i="7"/>
  <c r="AC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S889" i="7"/>
  <c r="T889" i="7"/>
  <c r="U889" i="7"/>
  <c r="V889" i="7"/>
  <c r="W889" i="7"/>
  <c r="AE892" i="1"/>
  <c r="X889" i="7"/>
  <c r="Y889" i="7"/>
  <c r="Z889" i="7"/>
  <c r="AA889" i="7"/>
  <c r="AB889" i="7"/>
  <c r="AC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S890" i="7"/>
  <c r="T890" i="7"/>
  <c r="U890" i="7"/>
  <c r="V890" i="7"/>
  <c r="W890" i="7"/>
  <c r="AE893" i="1"/>
  <c r="X890" i="7"/>
  <c r="Y890" i="7"/>
  <c r="Z890" i="7"/>
  <c r="AA890" i="7"/>
  <c r="AB890" i="7"/>
  <c r="AC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S891" i="7"/>
  <c r="T891" i="7"/>
  <c r="U891" i="7"/>
  <c r="V891" i="7"/>
  <c r="W891" i="7"/>
  <c r="AE894" i="1"/>
  <c r="X891" i="7"/>
  <c r="Y891" i="7"/>
  <c r="Z891" i="7"/>
  <c r="AA891" i="7"/>
  <c r="AB891" i="7"/>
  <c r="AC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S892" i="7"/>
  <c r="T892" i="7"/>
  <c r="U892" i="7"/>
  <c r="V892" i="7"/>
  <c r="W892" i="7"/>
  <c r="AE895" i="1"/>
  <c r="X892" i="7"/>
  <c r="Y892" i="7"/>
  <c r="Z892" i="7"/>
  <c r="AA892" i="7"/>
  <c r="AB892" i="7"/>
  <c r="AC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S893" i="7"/>
  <c r="T893" i="7"/>
  <c r="U893" i="7"/>
  <c r="V893" i="7"/>
  <c r="W893" i="7"/>
  <c r="AE896" i="1"/>
  <c r="X893" i="7"/>
  <c r="Y893" i="7"/>
  <c r="Z893" i="7"/>
  <c r="AA893" i="7"/>
  <c r="AB893" i="7"/>
  <c r="AC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S894" i="7"/>
  <c r="T894" i="7"/>
  <c r="U894" i="7"/>
  <c r="V894" i="7"/>
  <c r="W894" i="7"/>
  <c r="AE897" i="1"/>
  <c r="X894" i="7"/>
  <c r="Y894" i="7"/>
  <c r="Z894" i="7"/>
  <c r="AA894" i="7"/>
  <c r="AB894" i="7"/>
  <c r="AC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S895" i="7"/>
  <c r="T895" i="7"/>
  <c r="U895" i="7"/>
  <c r="V895" i="7"/>
  <c r="W895" i="7"/>
  <c r="AE898" i="1"/>
  <c r="X895" i="7"/>
  <c r="Y895" i="7"/>
  <c r="Z895" i="7"/>
  <c r="AA895" i="7"/>
  <c r="AB895" i="7"/>
  <c r="AC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S896" i="7"/>
  <c r="T896" i="7"/>
  <c r="U896" i="7"/>
  <c r="V896" i="7"/>
  <c r="W896" i="7"/>
  <c r="AE899" i="1"/>
  <c r="X896" i="7"/>
  <c r="Y896" i="7"/>
  <c r="Z896" i="7"/>
  <c r="AA896" i="7"/>
  <c r="AB896" i="7"/>
  <c r="AC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S897" i="7"/>
  <c r="T897" i="7"/>
  <c r="U897" i="7"/>
  <c r="V897" i="7"/>
  <c r="W897" i="7"/>
  <c r="AE900" i="1"/>
  <c r="X897" i="7"/>
  <c r="Y897" i="7"/>
  <c r="Z897" i="7"/>
  <c r="AA897" i="7"/>
  <c r="AB897" i="7"/>
  <c r="AC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S898" i="7"/>
  <c r="T898" i="7"/>
  <c r="U898" i="7"/>
  <c r="V898" i="7"/>
  <c r="W898" i="7"/>
  <c r="AE901" i="1"/>
  <c r="X898" i="7"/>
  <c r="Y898" i="7"/>
  <c r="Z898" i="7"/>
  <c r="AA898" i="7"/>
  <c r="AB898" i="7"/>
  <c r="AC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S899" i="7"/>
  <c r="T899" i="7"/>
  <c r="U899" i="7"/>
  <c r="V899" i="7"/>
  <c r="W899" i="7"/>
  <c r="AE902" i="1"/>
  <c r="X899" i="7"/>
  <c r="Y899" i="7"/>
  <c r="Z899" i="7"/>
  <c r="AA899" i="7"/>
  <c r="AB899" i="7"/>
  <c r="AC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S900" i="7"/>
  <c r="T900" i="7"/>
  <c r="U900" i="7"/>
  <c r="V900" i="7"/>
  <c r="W900" i="7"/>
  <c r="AE903" i="1"/>
  <c r="X900" i="7"/>
  <c r="Y900" i="7"/>
  <c r="Z900" i="7"/>
  <c r="AA900" i="7"/>
  <c r="AB900" i="7"/>
  <c r="AC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S901" i="7"/>
  <c r="T901" i="7"/>
  <c r="U901" i="7"/>
  <c r="V901" i="7"/>
  <c r="W901" i="7"/>
  <c r="AE904" i="1"/>
  <c r="X901" i="7"/>
  <c r="Y901" i="7"/>
  <c r="Z901" i="7"/>
  <c r="AA901" i="7"/>
  <c r="AB901" i="7"/>
  <c r="AC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S902" i="7"/>
  <c r="T902" i="7"/>
  <c r="U902" i="7"/>
  <c r="V902" i="7"/>
  <c r="W902" i="7"/>
  <c r="AE905" i="1"/>
  <c r="X902" i="7"/>
  <c r="Y902" i="7"/>
  <c r="Z902" i="7"/>
  <c r="AA902" i="7"/>
  <c r="AB902" i="7"/>
  <c r="AC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S903" i="7"/>
  <c r="T903" i="7"/>
  <c r="U903" i="7"/>
  <c r="V903" i="7"/>
  <c r="W903" i="7"/>
  <c r="AE906" i="1"/>
  <c r="X903" i="7"/>
  <c r="Y903" i="7"/>
  <c r="Z903" i="7"/>
  <c r="AA903" i="7"/>
  <c r="AB903" i="7"/>
  <c r="AC903" i="7"/>
  <c r="A904" i="7"/>
  <c r="B904" i="7"/>
  <c r="C907" i="1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S904" i="7"/>
  <c r="T904" i="7"/>
  <c r="U904" i="7"/>
  <c r="V904" i="7"/>
  <c r="W904" i="7"/>
  <c r="AE907" i="1"/>
  <c r="X904" i="7"/>
  <c r="Y904" i="7"/>
  <c r="Z904" i="7"/>
  <c r="AA904" i="7"/>
  <c r="AB904" i="7"/>
  <c r="AC904" i="7"/>
  <c r="A905" i="7"/>
  <c r="B905" i="7"/>
  <c r="C908" i="1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S905" i="7"/>
  <c r="T905" i="7"/>
  <c r="U905" i="7"/>
  <c r="V905" i="7"/>
  <c r="W905" i="7"/>
  <c r="AE908" i="1"/>
  <c r="X905" i="7"/>
  <c r="Y905" i="7"/>
  <c r="Z905" i="7"/>
  <c r="AA905" i="7"/>
  <c r="AB905" i="7"/>
  <c r="AC905" i="7"/>
  <c r="A906" i="7"/>
  <c r="B906" i="7"/>
  <c r="C909" i="1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S906" i="7"/>
  <c r="T906" i="7"/>
  <c r="U906" i="7"/>
  <c r="V906" i="7"/>
  <c r="W906" i="7"/>
  <c r="AE909" i="1"/>
  <c r="X906" i="7"/>
  <c r="Y906" i="7"/>
  <c r="Z906" i="7"/>
  <c r="AA906" i="7"/>
  <c r="AB906" i="7"/>
  <c r="AC906" i="7"/>
  <c r="A907" i="7"/>
  <c r="B907" i="7"/>
  <c r="C910" i="1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S907" i="7"/>
  <c r="T907" i="7"/>
  <c r="U907" i="7"/>
  <c r="V907" i="7"/>
  <c r="W907" i="7"/>
  <c r="AE910" i="1"/>
  <c r="X907" i="7"/>
  <c r="Y907" i="7"/>
  <c r="Z907" i="7"/>
  <c r="AA907" i="7"/>
  <c r="AB907" i="7"/>
  <c r="AC907" i="7"/>
  <c r="A908" i="7"/>
  <c r="B908" i="7"/>
  <c r="C911" i="1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S908" i="7"/>
  <c r="T908" i="7"/>
  <c r="U908" i="7"/>
  <c r="V908" i="7"/>
  <c r="W908" i="7"/>
  <c r="AE911" i="1"/>
  <c r="X908" i="7"/>
  <c r="Y908" i="7"/>
  <c r="Z908" i="7"/>
  <c r="AA908" i="7"/>
  <c r="AB908" i="7"/>
  <c r="AC908" i="7"/>
  <c r="A909" i="7"/>
  <c r="B909" i="7"/>
  <c r="C912" i="1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S909" i="7"/>
  <c r="T909" i="7"/>
  <c r="U909" i="7"/>
  <c r="V909" i="7"/>
  <c r="W909" i="7"/>
  <c r="AE912" i="1"/>
  <c r="X909" i="7"/>
  <c r="Y909" i="7"/>
  <c r="Z909" i="7"/>
  <c r="AA909" i="7"/>
  <c r="AB909" i="7"/>
  <c r="AC909" i="7"/>
  <c r="A910" i="7"/>
  <c r="B910" i="7"/>
  <c r="C913" i="1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S910" i="7"/>
  <c r="T910" i="7"/>
  <c r="U910" i="7"/>
  <c r="V910" i="7"/>
  <c r="W910" i="7"/>
  <c r="AE913" i="1"/>
  <c r="X910" i="7"/>
  <c r="Y910" i="7"/>
  <c r="Z910" i="7"/>
  <c r="AA910" i="7"/>
  <c r="AB910" i="7"/>
  <c r="AC910" i="7"/>
  <c r="A911" i="7"/>
  <c r="B911" i="7"/>
  <c r="C914" i="1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S911" i="7"/>
  <c r="T911" i="7"/>
  <c r="U911" i="7"/>
  <c r="V911" i="7"/>
  <c r="W911" i="7"/>
  <c r="AE914" i="1"/>
  <c r="X911" i="7"/>
  <c r="Y911" i="7"/>
  <c r="Z911" i="7"/>
  <c r="AA911" i="7"/>
  <c r="AB911" i="7"/>
  <c r="AC911" i="7"/>
  <c r="A912" i="7"/>
  <c r="B912" i="7"/>
  <c r="C915" i="1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S912" i="7"/>
  <c r="T912" i="7"/>
  <c r="U912" i="7"/>
  <c r="V912" i="7"/>
  <c r="W912" i="7"/>
  <c r="AE915" i="1"/>
  <c r="X912" i="7"/>
  <c r="Y912" i="7"/>
  <c r="Z912" i="7"/>
  <c r="AA912" i="7"/>
  <c r="AB912" i="7"/>
  <c r="AC912" i="7"/>
  <c r="A913" i="7"/>
  <c r="B913" i="7"/>
  <c r="C916" i="1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S913" i="7"/>
  <c r="T913" i="7"/>
  <c r="U913" i="7"/>
  <c r="V913" i="7"/>
  <c r="W913" i="7"/>
  <c r="AE916" i="1"/>
  <c r="X913" i="7"/>
  <c r="Y913" i="7"/>
  <c r="Z913" i="7"/>
  <c r="AA913" i="7"/>
  <c r="AB913" i="7"/>
  <c r="AC913" i="7"/>
  <c r="A914" i="7"/>
  <c r="B914" i="7"/>
  <c r="C917" i="1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S914" i="7"/>
  <c r="T914" i="7"/>
  <c r="U914" i="7"/>
  <c r="V914" i="7"/>
  <c r="W914" i="7"/>
  <c r="AE917" i="1"/>
  <c r="X914" i="7"/>
  <c r="Y914" i="7"/>
  <c r="Z914" i="7"/>
  <c r="AA914" i="7"/>
  <c r="AB914" i="7"/>
  <c r="AC914" i="7"/>
  <c r="A915" i="7"/>
  <c r="B915" i="7"/>
  <c r="C918" i="1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S915" i="7"/>
  <c r="T915" i="7"/>
  <c r="U915" i="7"/>
  <c r="V915" i="7"/>
  <c r="W915" i="7"/>
  <c r="AE918" i="1"/>
  <c r="X915" i="7"/>
  <c r="Y915" i="7"/>
  <c r="Z915" i="7"/>
  <c r="AA915" i="7"/>
  <c r="AB915" i="7"/>
  <c r="AC915" i="7"/>
  <c r="A916" i="7"/>
  <c r="B916" i="7"/>
  <c r="C919" i="1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S916" i="7"/>
  <c r="T916" i="7"/>
  <c r="U916" i="7"/>
  <c r="V916" i="7"/>
  <c r="W916" i="7"/>
  <c r="AE919" i="1"/>
  <c r="X916" i="7"/>
  <c r="Y916" i="7"/>
  <c r="Z916" i="7"/>
  <c r="AA916" i="7"/>
  <c r="AB916" i="7"/>
  <c r="AC916" i="7"/>
  <c r="A917" i="7"/>
  <c r="B917" i="7"/>
  <c r="C920" i="1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S917" i="7"/>
  <c r="T917" i="7"/>
  <c r="U917" i="7"/>
  <c r="V917" i="7"/>
  <c r="W917" i="7"/>
  <c r="AE920" i="1"/>
  <c r="X917" i="7"/>
  <c r="Y917" i="7"/>
  <c r="Z917" i="7"/>
  <c r="AA917" i="7"/>
  <c r="AB917" i="7"/>
  <c r="AC917" i="7"/>
  <c r="A918" i="7"/>
  <c r="B918" i="7"/>
  <c r="C921" i="1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S918" i="7"/>
  <c r="T918" i="7"/>
  <c r="U918" i="7"/>
  <c r="V918" i="7"/>
  <c r="W918" i="7"/>
  <c r="AE921" i="1"/>
  <c r="X918" i="7"/>
  <c r="Y918" i="7"/>
  <c r="Z918" i="7"/>
  <c r="AA918" i="7"/>
  <c r="AB918" i="7"/>
  <c r="AC918" i="7"/>
  <c r="A919" i="7"/>
  <c r="B919" i="7"/>
  <c r="C922" i="1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S919" i="7"/>
  <c r="T919" i="7"/>
  <c r="U919" i="7"/>
  <c r="V919" i="7"/>
  <c r="W919" i="7"/>
  <c r="AE922" i="1"/>
  <c r="X919" i="7"/>
  <c r="Y919" i="7"/>
  <c r="Z919" i="7"/>
  <c r="AA919" i="7"/>
  <c r="AB919" i="7"/>
  <c r="AC919" i="7"/>
  <c r="A920" i="7"/>
  <c r="B920" i="7"/>
  <c r="C923" i="1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S920" i="7"/>
  <c r="T920" i="7"/>
  <c r="U920" i="7"/>
  <c r="V920" i="7"/>
  <c r="W920" i="7"/>
  <c r="AE923" i="1"/>
  <c r="X920" i="7"/>
  <c r="Y920" i="7"/>
  <c r="Z920" i="7"/>
  <c r="AA920" i="7"/>
  <c r="AB920" i="7"/>
  <c r="AC920" i="7"/>
  <c r="A921" i="7"/>
  <c r="B921" i="7"/>
  <c r="C924" i="1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S921" i="7"/>
  <c r="T921" i="7"/>
  <c r="U921" i="7"/>
  <c r="V921" i="7"/>
  <c r="W921" i="7"/>
  <c r="AE924" i="1"/>
  <c r="X921" i="7"/>
  <c r="Y921" i="7"/>
  <c r="Z921" i="7"/>
  <c r="AA921" i="7"/>
  <c r="AB921" i="7"/>
  <c r="AC921" i="7"/>
  <c r="A922" i="7"/>
  <c r="B922" i="7"/>
  <c r="C925" i="1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S922" i="7"/>
  <c r="T922" i="7"/>
  <c r="U922" i="7"/>
  <c r="V922" i="7"/>
  <c r="W922" i="7"/>
  <c r="AE925" i="1"/>
  <c r="X922" i="7"/>
  <c r="Y922" i="7"/>
  <c r="Z922" i="7"/>
  <c r="AA922" i="7"/>
  <c r="AB922" i="7"/>
  <c r="AC922" i="7"/>
  <c r="A923" i="7"/>
  <c r="B923" i="7"/>
  <c r="C926" i="1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S923" i="7"/>
  <c r="T923" i="7"/>
  <c r="U923" i="7"/>
  <c r="V923" i="7"/>
  <c r="W923" i="7"/>
  <c r="AE926" i="1"/>
  <c r="X923" i="7"/>
  <c r="Y923" i="7"/>
  <c r="Z923" i="7"/>
  <c r="AA923" i="7"/>
  <c r="AB923" i="7"/>
  <c r="AC923" i="7"/>
  <c r="A924" i="7"/>
  <c r="B924" i="7"/>
  <c r="C927" i="1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S924" i="7"/>
  <c r="T924" i="7"/>
  <c r="U924" i="7"/>
  <c r="V924" i="7"/>
  <c r="W924" i="7"/>
  <c r="AE927" i="1"/>
  <c r="X924" i="7"/>
  <c r="Y924" i="7"/>
  <c r="Z924" i="7"/>
  <c r="AA924" i="7"/>
  <c r="AB924" i="7"/>
  <c r="AC924" i="7"/>
  <c r="A925" i="7"/>
  <c r="B925" i="7"/>
  <c r="C928" i="1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S925" i="7"/>
  <c r="T925" i="7"/>
  <c r="U925" i="7"/>
  <c r="V925" i="7"/>
  <c r="W925" i="7"/>
  <c r="AE928" i="1"/>
  <c r="X925" i="7"/>
  <c r="Y925" i="7"/>
  <c r="Z925" i="7"/>
  <c r="AA925" i="7"/>
  <c r="AB925" i="7"/>
  <c r="AC925" i="7"/>
  <c r="A926" i="7"/>
  <c r="B926" i="7"/>
  <c r="C929" i="1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S926" i="7"/>
  <c r="T926" i="7"/>
  <c r="U926" i="7"/>
  <c r="V926" i="7"/>
  <c r="W926" i="7"/>
  <c r="AE929" i="1"/>
  <c r="X926" i="7"/>
  <c r="Y926" i="7"/>
  <c r="Z926" i="7"/>
  <c r="AA926" i="7"/>
  <c r="AB926" i="7"/>
  <c r="AC926" i="7"/>
  <c r="A927" i="7"/>
  <c r="B927" i="7"/>
  <c r="C930" i="1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S927" i="7"/>
  <c r="T927" i="7"/>
  <c r="U927" i="7"/>
  <c r="V927" i="7"/>
  <c r="W927" i="7"/>
  <c r="AE930" i="1"/>
  <c r="X927" i="7"/>
  <c r="Y927" i="7"/>
  <c r="Z927" i="7"/>
  <c r="AA927" i="7"/>
  <c r="AB927" i="7"/>
  <c r="AC927" i="7"/>
  <c r="A928" i="7"/>
  <c r="B928" i="7"/>
  <c r="C931" i="1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S928" i="7"/>
  <c r="T928" i="7"/>
  <c r="U928" i="7"/>
  <c r="V928" i="7"/>
  <c r="W928" i="7"/>
  <c r="AE931" i="1"/>
  <c r="X928" i="7"/>
  <c r="Y928" i="7"/>
  <c r="Z928" i="7"/>
  <c r="AA928" i="7"/>
  <c r="AB928" i="7"/>
  <c r="AC928" i="7"/>
  <c r="A929" i="7"/>
  <c r="B929" i="7"/>
  <c r="C932" i="1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S929" i="7"/>
  <c r="T929" i="7"/>
  <c r="U929" i="7"/>
  <c r="V929" i="7"/>
  <c r="W929" i="7"/>
  <c r="AE932" i="1"/>
  <c r="X929" i="7"/>
  <c r="Y929" i="7"/>
  <c r="Z929" i="7"/>
  <c r="AA929" i="7"/>
  <c r="AB929" i="7"/>
  <c r="AC929" i="7"/>
  <c r="A930" i="7"/>
  <c r="B930" i="7"/>
  <c r="C933" i="1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S930" i="7"/>
  <c r="T930" i="7"/>
  <c r="U930" i="7"/>
  <c r="V930" i="7"/>
  <c r="W930" i="7"/>
  <c r="AE933" i="1"/>
  <c r="X930" i="7"/>
  <c r="Y930" i="7"/>
  <c r="Z930" i="7"/>
  <c r="AA930" i="7"/>
  <c r="AB930" i="7"/>
  <c r="AC930" i="7"/>
  <c r="A931" i="7"/>
  <c r="B931" i="7"/>
  <c r="C934" i="1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S931" i="7"/>
  <c r="T931" i="7"/>
  <c r="U931" i="7"/>
  <c r="V931" i="7"/>
  <c r="W931" i="7"/>
  <c r="AE934" i="1"/>
  <c r="X931" i="7"/>
  <c r="Y931" i="7"/>
  <c r="Z931" i="7"/>
  <c r="AA931" i="7"/>
  <c r="AB931" i="7"/>
  <c r="AC931" i="7"/>
  <c r="A932" i="7"/>
  <c r="B932" i="7"/>
  <c r="C935" i="1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S932" i="7"/>
  <c r="T932" i="7"/>
  <c r="U932" i="7"/>
  <c r="V932" i="7"/>
  <c r="W932" i="7"/>
  <c r="AE935" i="1"/>
  <c r="X932" i="7"/>
  <c r="Y932" i="7"/>
  <c r="Z932" i="7"/>
  <c r="AA932" i="7"/>
  <c r="AB932" i="7"/>
  <c r="AC932" i="7"/>
  <c r="A933" i="7"/>
  <c r="B933" i="7"/>
  <c r="C936" i="1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S933" i="7"/>
  <c r="T933" i="7"/>
  <c r="U933" i="7"/>
  <c r="V933" i="7"/>
  <c r="W933" i="7"/>
  <c r="AE936" i="1"/>
  <c r="X933" i="7"/>
  <c r="Y933" i="7"/>
  <c r="Z933" i="7"/>
  <c r="AA933" i="7"/>
  <c r="AB933" i="7"/>
  <c r="AC933" i="7"/>
  <c r="A934" i="7"/>
  <c r="B934" i="7"/>
  <c r="C937" i="1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S934" i="7"/>
  <c r="T934" i="7"/>
  <c r="U934" i="7"/>
  <c r="V934" i="7"/>
  <c r="W934" i="7"/>
  <c r="AE937" i="1"/>
  <c r="X934" i="7"/>
  <c r="Y934" i="7"/>
  <c r="Z934" i="7"/>
  <c r="AA934" i="7"/>
  <c r="AB934" i="7"/>
  <c r="AC934" i="7"/>
  <c r="A935" i="7"/>
  <c r="B935" i="7"/>
  <c r="C938" i="1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S935" i="7"/>
  <c r="T935" i="7"/>
  <c r="U935" i="7"/>
  <c r="V935" i="7"/>
  <c r="W935" i="7"/>
  <c r="AE938" i="1"/>
  <c r="X935" i="7"/>
  <c r="Y935" i="7"/>
  <c r="Z935" i="7"/>
  <c r="AA935" i="7"/>
  <c r="AB935" i="7"/>
  <c r="AC935" i="7"/>
  <c r="A936" i="7"/>
  <c r="B936" i="7"/>
  <c r="C939" i="1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S936" i="7"/>
  <c r="T936" i="7"/>
  <c r="U936" i="7"/>
  <c r="V936" i="7"/>
  <c r="W936" i="7"/>
  <c r="AE939" i="1"/>
  <c r="X936" i="7"/>
  <c r="Y936" i="7"/>
  <c r="Z936" i="7"/>
  <c r="AA936" i="7"/>
  <c r="AB936" i="7"/>
  <c r="AC936" i="7"/>
  <c r="A937" i="7"/>
  <c r="B937" i="7"/>
  <c r="C940" i="1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S937" i="7"/>
  <c r="T937" i="7"/>
  <c r="U937" i="7"/>
  <c r="V937" i="7"/>
  <c r="W937" i="7"/>
  <c r="AE940" i="1"/>
  <c r="X937" i="7"/>
  <c r="Y937" i="7"/>
  <c r="Z937" i="7"/>
  <c r="AA937" i="7"/>
  <c r="AB937" i="7"/>
  <c r="AC937" i="7"/>
  <c r="A938" i="7"/>
  <c r="B938" i="7"/>
  <c r="C941" i="1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S938" i="7"/>
  <c r="T938" i="7"/>
  <c r="U938" i="7"/>
  <c r="V938" i="7"/>
  <c r="W938" i="7"/>
  <c r="AE941" i="1"/>
  <c r="X938" i="7"/>
  <c r="Y938" i="7"/>
  <c r="Z938" i="7"/>
  <c r="AA938" i="7"/>
  <c r="AB938" i="7"/>
  <c r="AC938" i="7"/>
  <c r="A939" i="7"/>
  <c r="B939" i="7"/>
  <c r="C942" i="1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S939" i="7"/>
  <c r="T939" i="7"/>
  <c r="U939" i="7"/>
  <c r="V939" i="7"/>
  <c r="W939" i="7"/>
  <c r="AE942" i="1"/>
  <c r="X939" i="7"/>
  <c r="Y939" i="7"/>
  <c r="Z939" i="7"/>
  <c r="AA939" i="7"/>
  <c r="AB939" i="7"/>
  <c r="AC939" i="7"/>
  <c r="A940" i="7"/>
  <c r="B940" i="7"/>
  <c r="C943" i="1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S940" i="7"/>
  <c r="T940" i="7"/>
  <c r="U940" i="7"/>
  <c r="V940" i="7"/>
  <c r="W940" i="7"/>
  <c r="AE943" i="1"/>
  <c r="X940" i="7"/>
  <c r="Y940" i="7"/>
  <c r="Z940" i="7"/>
  <c r="AA940" i="7"/>
  <c r="AB940" i="7"/>
  <c r="AC940" i="7"/>
  <c r="A941" i="7"/>
  <c r="B941" i="7"/>
  <c r="C944" i="1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S941" i="7"/>
  <c r="T941" i="7"/>
  <c r="U941" i="7"/>
  <c r="V941" i="7"/>
  <c r="W941" i="7"/>
  <c r="AE944" i="1"/>
  <c r="X941" i="7"/>
  <c r="Y941" i="7"/>
  <c r="Z941" i="7"/>
  <c r="AA941" i="7"/>
  <c r="AB941" i="7"/>
  <c r="AC941" i="7"/>
  <c r="A942" i="7"/>
  <c r="B942" i="7"/>
  <c r="C945" i="1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S942" i="7"/>
  <c r="T942" i="7"/>
  <c r="U942" i="7"/>
  <c r="V942" i="7"/>
  <c r="W942" i="7"/>
  <c r="AE945" i="1"/>
  <c r="X942" i="7"/>
  <c r="Y942" i="7"/>
  <c r="Z942" i="7"/>
  <c r="AA942" i="7"/>
  <c r="AB942" i="7"/>
  <c r="AC942" i="7"/>
  <c r="A943" i="7"/>
  <c r="B943" i="7"/>
  <c r="C946" i="1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S943" i="7"/>
  <c r="T943" i="7"/>
  <c r="U943" i="7"/>
  <c r="V943" i="7"/>
  <c r="W943" i="7"/>
  <c r="AE946" i="1"/>
  <c r="X943" i="7"/>
  <c r="Y943" i="7"/>
  <c r="Z943" i="7"/>
  <c r="AA943" i="7"/>
  <c r="AB943" i="7"/>
  <c r="AC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S944" i="7"/>
  <c r="T944" i="7"/>
  <c r="U944" i="7"/>
  <c r="V944" i="7"/>
  <c r="W944" i="7"/>
  <c r="AE947" i="1"/>
  <c r="X944" i="7"/>
  <c r="Y944" i="7"/>
  <c r="Z944" i="7"/>
  <c r="AA944" i="7"/>
  <c r="AB944" i="7"/>
  <c r="AC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S945" i="7"/>
  <c r="T945" i="7"/>
  <c r="U945" i="7"/>
  <c r="V945" i="7"/>
  <c r="W945" i="7"/>
  <c r="AE948" i="1"/>
  <c r="X945" i="7"/>
  <c r="Y945" i="7"/>
  <c r="Z945" i="7"/>
  <c r="AA945" i="7"/>
  <c r="AB945" i="7"/>
  <c r="AC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S946" i="7"/>
  <c r="T946" i="7"/>
  <c r="U946" i="7"/>
  <c r="V946" i="7"/>
  <c r="W946" i="7"/>
  <c r="AE949" i="1"/>
  <c r="X946" i="7"/>
  <c r="Y946" i="7"/>
  <c r="Z946" i="7"/>
  <c r="AA946" i="7"/>
  <c r="AB946" i="7"/>
  <c r="AC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S947" i="7"/>
  <c r="T947" i="7"/>
  <c r="U947" i="7"/>
  <c r="V947" i="7"/>
  <c r="W947" i="7"/>
  <c r="AE950" i="1"/>
  <c r="X947" i="7"/>
  <c r="Y947" i="7"/>
  <c r="Z947" i="7"/>
  <c r="AA947" i="7"/>
  <c r="AB947" i="7"/>
  <c r="AC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S948" i="7"/>
  <c r="T948" i="7"/>
  <c r="U948" i="7"/>
  <c r="V948" i="7"/>
  <c r="W948" i="7"/>
  <c r="AE951" i="1"/>
  <c r="X948" i="7"/>
  <c r="Y948" i="7"/>
  <c r="Z948" i="7"/>
  <c r="AA948" i="7"/>
  <c r="AB948" i="7"/>
  <c r="AC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S949" i="7"/>
  <c r="T949" i="7"/>
  <c r="U949" i="7"/>
  <c r="V949" i="7"/>
  <c r="W949" i="7"/>
  <c r="AE952" i="1"/>
  <c r="X949" i="7"/>
  <c r="Y949" i="7"/>
  <c r="Z949" i="7"/>
  <c r="AA949" i="7"/>
  <c r="AB949" i="7"/>
  <c r="AC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S950" i="7"/>
  <c r="T950" i="7"/>
  <c r="U950" i="7"/>
  <c r="V950" i="7"/>
  <c r="W950" i="7"/>
  <c r="AE953" i="1"/>
  <c r="X950" i="7"/>
  <c r="Y950" i="7"/>
  <c r="Z950" i="7"/>
  <c r="AA950" i="7"/>
  <c r="AB950" i="7"/>
  <c r="AC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S951" i="7"/>
  <c r="T951" i="7"/>
  <c r="U951" i="7"/>
  <c r="V951" i="7"/>
  <c r="W951" i="7"/>
  <c r="AE954" i="1"/>
  <c r="X951" i="7"/>
  <c r="Y951" i="7"/>
  <c r="Z951" i="7"/>
  <c r="AA951" i="7"/>
  <c r="AB951" i="7"/>
  <c r="AC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S952" i="7"/>
  <c r="T952" i="7"/>
  <c r="U952" i="7"/>
  <c r="V952" i="7"/>
  <c r="W952" i="7"/>
  <c r="AE955" i="1"/>
  <c r="X952" i="7"/>
  <c r="Y952" i="7"/>
  <c r="Z952" i="7"/>
  <c r="AA952" i="7"/>
  <c r="AB952" i="7"/>
  <c r="AC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S953" i="7"/>
  <c r="T953" i="7"/>
  <c r="U953" i="7"/>
  <c r="V953" i="7"/>
  <c r="W953" i="7"/>
  <c r="AE956" i="1"/>
  <c r="X953" i="7"/>
  <c r="Y953" i="7"/>
  <c r="Z953" i="7"/>
  <c r="AA953" i="7"/>
  <c r="AB953" i="7"/>
  <c r="AC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S954" i="7"/>
  <c r="T954" i="7"/>
  <c r="U954" i="7"/>
  <c r="V954" i="7"/>
  <c r="W954" i="7"/>
  <c r="AE957" i="1"/>
  <c r="X954" i="7"/>
  <c r="Y954" i="7"/>
  <c r="Z954" i="7"/>
  <c r="AA954" i="7"/>
  <c r="AB954" i="7"/>
  <c r="AC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S955" i="7"/>
  <c r="T955" i="7"/>
  <c r="U955" i="7"/>
  <c r="V955" i="7"/>
  <c r="W955" i="7"/>
  <c r="AE958" i="1"/>
  <c r="X955" i="7"/>
  <c r="Y955" i="7"/>
  <c r="Z955" i="7"/>
  <c r="AA955" i="7"/>
  <c r="AB955" i="7"/>
  <c r="AC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S956" i="7"/>
  <c r="T956" i="7"/>
  <c r="U956" i="7"/>
  <c r="V956" i="7"/>
  <c r="W956" i="7"/>
  <c r="AE959" i="1"/>
  <c r="X956" i="7"/>
  <c r="Y956" i="7"/>
  <c r="Z956" i="7"/>
  <c r="AA956" i="7"/>
  <c r="AB956" i="7"/>
  <c r="AC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S957" i="7"/>
  <c r="T957" i="7"/>
  <c r="U957" i="7"/>
  <c r="V957" i="7"/>
  <c r="W957" i="7"/>
  <c r="AE960" i="1"/>
  <c r="X957" i="7"/>
  <c r="Y957" i="7"/>
  <c r="Z957" i="7"/>
  <c r="AA957" i="7"/>
  <c r="AB957" i="7"/>
  <c r="AC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S958" i="7"/>
  <c r="T958" i="7"/>
  <c r="U958" i="7"/>
  <c r="V958" i="7"/>
  <c r="W958" i="7"/>
  <c r="AE961" i="1"/>
  <c r="X958" i="7"/>
  <c r="Y958" i="7"/>
  <c r="Z958" i="7"/>
  <c r="AA958" i="7"/>
  <c r="AB958" i="7"/>
  <c r="AC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S959" i="7"/>
  <c r="T959" i="7"/>
  <c r="U959" i="7"/>
  <c r="V959" i="7"/>
  <c r="W959" i="7"/>
  <c r="AE962" i="1"/>
  <c r="X959" i="7"/>
  <c r="Y959" i="7"/>
  <c r="Z959" i="7"/>
  <c r="AA959" i="7"/>
  <c r="AB959" i="7"/>
  <c r="AC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S960" i="7"/>
  <c r="T960" i="7"/>
  <c r="U960" i="7"/>
  <c r="V960" i="7"/>
  <c r="W960" i="7"/>
  <c r="AE963" i="1"/>
  <c r="X960" i="7"/>
  <c r="Y960" i="7"/>
  <c r="Z960" i="7"/>
  <c r="AA960" i="7"/>
  <c r="AB960" i="7"/>
  <c r="AC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S961" i="7"/>
  <c r="T961" i="7"/>
  <c r="U961" i="7"/>
  <c r="V961" i="7"/>
  <c r="W961" i="7"/>
  <c r="AE964" i="1"/>
  <c r="X961" i="7"/>
  <c r="Y961" i="7"/>
  <c r="Z961" i="7"/>
  <c r="AA961" i="7"/>
  <c r="AB961" i="7"/>
  <c r="AC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S962" i="7"/>
  <c r="T962" i="7"/>
  <c r="U962" i="7"/>
  <c r="V962" i="7"/>
  <c r="W962" i="7"/>
  <c r="AE965" i="1"/>
  <c r="X962" i="7"/>
  <c r="Y962" i="7"/>
  <c r="Z962" i="7"/>
  <c r="AA962" i="7"/>
  <c r="AB962" i="7"/>
  <c r="AC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S963" i="7"/>
  <c r="T963" i="7"/>
  <c r="U963" i="7"/>
  <c r="V963" i="7"/>
  <c r="W963" i="7"/>
  <c r="AE966" i="1"/>
  <c r="X963" i="7"/>
  <c r="Y963" i="7"/>
  <c r="Z963" i="7"/>
  <c r="AA963" i="7"/>
  <c r="AB963" i="7"/>
  <c r="AC963" i="7"/>
  <c r="A964" i="7"/>
  <c r="B964" i="7"/>
  <c r="C967" i="1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S964" i="7"/>
  <c r="T964" i="7"/>
  <c r="U964" i="7"/>
  <c r="V964" i="7"/>
  <c r="W964" i="7"/>
  <c r="AE967" i="1"/>
  <c r="X964" i="7"/>
  <c r="Y964" i="7"/>
  <c r="Z964" i="7"/>
  <c r="AA964" i="7"/>
  <c r="AB964" i="7"/>
  <c r="AC964" i="7"/>
  <c r="A965" i="7"/>
  <c r="B965" i="7"/>
  <c r="C968" i="1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S965" i="7"/>
  <c r="T965" i="7"/>
  <c r="U965" i="7"/>
  <c r="V965" i="7"/>
  <c r="W965" i="7"/>
  <c r="AE968" i="1"/>
  <c r="X965" i="7"/>
  <c r="Y965" i="7"/>
  <c r="Z965" i="7"/>
  <c r="AA965" i="7"/>
  <c r="AB965" i="7"/>
  <c r="AC965" i="7"/>
  <c r="A966" i="7"/>
  <c r="B966" i="7"/>
  <c r="C969" i="1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S966" i="7"/>
  <c r="T966" i="7"/>
  <c r="U966" i="7"/>
  <c r="V966" i="7"/>
  <c r="W966" i="7"/>
  <c r="AE969" i="1"/>
  <c r="X966" i="7"/>
  <c r="Y966" i="7"/>
  <c r="Z966" i="7"/>
  <c r="AA966" i="7"/>
  <c r="AB966" i="7"/>
  <c r="AC966" i="7"/>
  <c r="A967" i="7"/>
  <c r="B967" i="7"/>
  <c r="C970" i="1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S967" i="7"/>
  <c r="T967" i="7"/>
  <c r="U967" i="7"/>
  <c r="V967" i="7"/>
  <c r="W967" i="7"/>
  <c r="AE970" i="1"/>
  <c r="X967" i="7"/>
  <c r="Y967" i="7"/>
  <c r="Z967" i="7"/>
  <c r="AA967" i="7"/>
  <c r="AB967" i="7"/>
  <c r="AC967" i="7"/>
  <c r="A968" i="7"/>
  <c r="B968" i="7"/>
  <c r="C971" i="1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S968" i="7"/>
  <c r="T968" i="7"/>
  <c r="U968" i="7"/>
  <c r="V968" i="7"/>
  <c r="W968" i="7"/>
  <c r="AE971" i="1"/>
  <c r="X968" i="7"/>
  <c r="Y968" i="7"/>
  <c r="Z968" i="7"/>
  <c r="AA968" i="7"/>
  <c r="AB968" i="7"/>
  <c r="AC968" i="7"/>
  <c r="A969" i="7"/>
  <c r="B969" i="7"/>
  <c r="C972" i="1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S969" i="7"/>
  <c r="T969" i="7"/>
  <c r="U969" i="7"/>
  <c r="V969" i="7"/>
  <c r="W969" i="7"/>
  <c r="AE972" i="1"/>
  <c r="X969" i="7"/>
  <c r="Y969" i="7"/>
  <c r="Z969" i="7"/>
  <c r="AA969" i="7"/>
  <c r="AB969" i="7"/>
  <c r="AC969" i="7"/>
  <c r="A970" i="7"/>
  <c r="B970" i="7"/>
  <c r="C973" i="1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S970" i="7"/>
  <c r="T970" i="7"/>
  <c r="U970" i="7"/>
  <c r="V970" i="7"/>
  <c r="W970" i="7"/>
  <c r="AE973" i="1"/>
  <c r="X970" i="7"/>
  <c r="Y970" i="7"/>
  <c r="Z970" i="7"/>
  <c r="AA970" i="7"/>
  <c r="AB970" i="7"/>
  <c r="AC970" i="7"/>
  <c r="A971" i="7"/>
  <c r="B971" i="7"/>
  <c r="C974" i="1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S971" i="7"/>
  <c r="T971" i="7"/>
  <c r="U971" i="7"/>
  <c r="V971" i="7"/>
  <c r="W971" i="7"/>
  <c r="AE974" i="1"/>
  <c r="X971" i="7"/>
  <c r="Y971" i="7"/>
  <c r="Z971" i="7"/>
  <c r="AA971" i="7"/>
  <c r="AB971" i="7"/>
  <c r="AC971" i="7"/>
  <c r="A972" i="7"/>
  <c r="B972" i="7"/>
  <c r="C975" i="1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S972" i="7"/>
  <c r="T972" i="7"/>
  <c r="U972" i="7"/>
  <c r="V972" i="7"/>
  <c r="W972" i="7"/>
  <c r="AE975" i="1"/>
  <c r="X972" i="7"/>
  <c r="Y972" i="7"/>
  <c r="Z972" i="7"/>
  <c r="AA972" i="7"/>
  <c r="AB972" i="7"/>
  <c r="AC972" i="7"/>
  <c r="A973" i="7"/>
  <c r="B973" i="7"/>
  <c r="C976" i="1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S973" i="7"/>
  <c r="T973" i="7"/>
  <c r="U973" i="7"/>
  <c r="V973" i="7"/>
  <c r="W973" i="7"/>
  <c r="AE976" i="1"/>
  <c r="X973" i="7"/>
  <c r="Y973" i="7"/>
  <c r="Z973" i="7"/>
  <c r="AA973" i="7"/>
  <c r="AB973" i="7"/>
  <c r="AC973" i="7"/>
  <c r="A974" i="7"/>
  <c r="B974" i="7"/>
  <c r="C977" i="1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S974" i="7"/>
  <c r="T974" i="7"/>
  <c r="U974" i="7"/>
  <c r="V974" i="7"/>
  <c r="W974" i="7"/>
  <c r="AE977" i="1"/>
  <c r="X974" i="7"/>
  <c r="Y974" i="7"/>
  <c r="Z974" i="7"/>
  <c r="AA974" i="7"/>
  <c r="AB974" i="7"/>
  <c r="AC974" i="7"/>
  <c r="A975" i="7"/>
  <c r="B975" i="7"/>
  <c r="C978" i="1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S975" i="7"/>
  <c r="T975" i="7"/>
  <c r="U975" i="7"/>
  <c r="V975" i="7"/>
  <c r="W975" i="7"/>
  <c r="AE978" i="1"/>
  <c r="X975" i="7"/>
  <c r="Y975" i="7"/>
  <c r="Z975" i="7"/>
  <c r="AA975" i="7"/>
  <c r="AB975" i="7"/>
  <c r="AC975" i="7"/>
  <c r="A976" i="7"/>
  <c r="B976" i="7"/>
  <c r="C979" i="1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S976" i="7"/>
  <c r="T976" i="7"/>
  <c r="U976" i="7"/>
  <c r="V976" i="7"/>
  <c r="W976" i="7"/>
  <c r="AE979" i="1"/>
  <c r="X976" i="7"/>
  <c r="Y976" i="7"/>
  <c r="Z976" i="7"/>
  <c r="AA976" i="7"/>
  <c r="AB976" i="7"/>
  <c r="AC976" i="7"/>
  <c r="A977" i="7"/>
  <c r="B977" i="7"/>
  <c r="C980" i="1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S977" i="7"/>
  <c r="T977" i="7"/>
  <c r="U977" i="7"/>
  <c r="V977" i="7"/>
  <c r="W977" i="7"/>
  <c r="AE980" i="1"/>
  <c r="X977" i="7"/>
  <c r="Y977" i="7"/>
  <c r="Z977" i="7"/>
  <c r="AA977" i="7"/>
  <c r="AB977" i="7"/>
  <c r="AC977" i="7"/>
  <c r="A978" i="7"/>
  <c r="B978" i="7"/>
  <c r="C981" i="1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S978" i="7"/>
  <c r="T978" i="7"/>
  <c r="U978" i="7"/>
  <c r="V978" i="7"/>
  <c r="W978" i="7"/>
  <c r="AE981" i="1"/>
  <c r="X978" i="7"/>
  <c r="Y978" i="7"/>
  <c r="Z978" i="7"/>
  <c r="AA978" i="7"/>
  <c r="AB978" i="7"/>
  <c r="AC978" i="7"/>
  <c r="A979" i="7"/>
  <c r="B979" i="7"/>
  <c r="C982" i="1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S979" i="7"/>
  <c r="T979" i="7"/>
  <c r="U979" i="7"/>
  <c r="V979" i="7"/>
  <c r="W979" i="7"/>
  <c r="AE982" i="1"/>
  <c r="X979" i="7"/>
  <c r="Y979" i="7"/>
  <c r="Z979" i="7"/>
  <c r="AA979" i="7"/>
  <c r="AB979" i="7"/>
  <c r="AC979" i="7"/>
  <c r="A980" i="7"/>
  <c r="B980" i="7"/>
  <c r="C983" i="1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S980" i="7"/>
  <c r="T980" i="7"/>
  <c r="U980" i="7"/>
  <c r="V980" i="7"/>
  <c r="W980" i="7"/>
  <c r="AE983" i="1"/>
  <c r="X980" i="7"/>
  <c r="Y980" i="7"/>
  <c r="Z980" i="7"/>
  <c r="AA980" i="7"/>
  <c r="AB980" i="7"/>
  <c r="AC980" i="7"/>
  <c r="A981" i="7"/>
  <c r="B981" i="7"/>
  <c r="C984" i="1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S981" i="7"/>
  <c r="T981" i="7"/>
  <c r="U981" i="7"/>
  <c r="V981" i="7"/>
  <c r="W981" i="7"/>
  <c r="AE984" i="1"/>
  <c r="X981" i="7"/>
  <c r="Y981" i="7"/>
  <c r="Z981" i="7"/>
  <c r="AA981" i="7"/>
  <c r="AB981" i="7"/>
  <c r="AC981" i="7"/>
  <c r="A982" i="7"/>
  <c r="B982" i="7"/>
  <c r="C985" i="1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S982" i="7"/>
  <c r="T982" i="7"/>
  <c r="U982" i="7"/>
  <c r="V982" i="7"/>
  <c r="W982" i="7"/>
  <c r="AE985" i="1"/>
  <c r="X982" i="7"/>
  <c r="Y982" i="7"/>
  <c r="Z982" i="7"/>
  <c r="AA982" i="7"/>
  <c r="AB982" i="7"/>
  <c r="AC982" i="7"/>
  <c r="A983" i="7"/>
  <c r="B983" i="7"/>
  <c r="C986" i="1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S983" i="7"/>
  <c r="T983" i="7"/>
  <c r="U983" i="7"/>
  <c r="V983" i="7"/>
  <c r="W983" i="7"/>
  <c r="AE986" i="1"/>
  <c r="X983" i="7"/>
  <c r="Y983" i="7"/>
  <c r="Z983" i="7"/>
  <c r="AA983" i="7"/>
  <c r="AB983" i="7"/>
  <c r="AC983" i="7"/>
  <c r="A984" i="7"/>
  <c r="B984" i="7"/>
  <c r="C987" i="1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S984" i="7"/>
  <c r="T984" i="7"/>
  <c r="U984" i="7"/>
  <c r="V984" i="7"/>
  <c r="W984" i="7"/>
  <c r="AE987" i="1"/>
  <c r="X984" i="7"/>
  <c r="Y984" i="7"/>
  <c r="Z984" i="7"/>
  <c r="AA984" i="7"/>
  <c r="AB984" i="7"/>
  <c r="AC984" i="7"/>
  <c r="A985" i="7"/>
  <c r="B985" i="7"/>
  <c r="C988" i="1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S985" i="7"/>
  <c r="T985" i="7"/>
  <c r="U985" i="7"/>
  <c r="V985" i="7"/>
  <c r="W985" i="7"/>
  <c r="AE988" i="1"/>
  <c r="X985" i="7"/>
  <c r="Y985" i="7"/>
  <c r="Z985" i="7"/>
  <c r="AA985" i="7"/>
  <c r="AB985" i="7"/>
  <c r="AC985" i="7"/>
  <c r="A986" i="7"/>
  <c r="B986" i="7"/>
  <c r="C989" i="1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S986" i="7"/>
  <c r="T986" i="7"/>
  <c r="U986" i="7"/>
  <c r="V986" i="7"/>
  <c r="W986" i="7"/>
  <c r="AE989" i="1"/>
  <c r="X986" i="7"/>
  <c r="Y986" i="7"/>
  <c r="Z986" i="7"/>
  <c r="AA986" i="7"/>
  <c r="AB986" i="7"/>
  <c r="AC986" i="7"/>
  <c r="A987" i="7"/>
  <c r="B987" i="7"/>
  <c r="C990" i="1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S987" i="7"/>
  <c r="T987" i="7"/>
  <c r="U987" i="7"/>
  <c r="V987" i="7"/>
  <c r="W987" i="7"/>
  <c r="AE990" i="1"/>
  <c r="X987" i="7"/>
  <c r="Y987" i="7"/>
  <c r="Z987" i="7"/>
  <c r="AA987" i="7"/>
  <c r="AB987" i="7"/>
  <c r="AC987" i="7"/>
  <c r="A988" i="7"/>
  <c r="B988" i="7"/>
  <c r="C991" i="1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S988" i="7"/>
  <c r="T988" i="7"/>
  <c r="U988" i="7"/>
  <c r="V988" i="7"/>
  <c r="W988" i="7"/>
  <c r="AE991" i="1"/>
  <c r="X988" i="7"/>
  <c r="Y988" i="7"/>
  <c r="Z988" i="7"/>
  <c r="AA988" i="7"/>
  <c r="AB988" i="7"/>
  <c r="AC988" i="7"/>
  <c r="A989" i="7"/>
  <c r="B989" i="7"/>
  <c r="C992" i="1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S989" i="7"/>
  <c r="T989" i="7"/>
  <c r="U989" i="7"/>
  <c r="V989" i="7"/>
  <c r="W989" i="7"/>
  <c r="AE992" i="1"/>
  <c r="X989" i="7"/>
  <c r="Y989" i="7"/>
  <c r="Z989" i="7"/>
  <c r="AA989" i="7"/>
  <c r="AB989" i="7"/>
  <c r="AC989" i="7"/>
  <c r="A990" i="7"/>
  <c r="B990" i="7"/>
  <c r="C993" i="1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S990" i="7"/>
  <c r="T990" i="7"/>
  <c r="U990" i="7"/>
  <c r="V990" i="7"/>
  <c r="W990" i="7"/>
  <c r="AE993" i="1"/>
  <c r="X990" i="7"/>
  <c r="Y990" i="7"/>
  <c r="Z990" i="7"/>
  <c r="AA990" i="7"/>
  <c r="AB990" i="7"/>
  <c r="AC990" i="7"/>
  <c r="A991" i="7"/>
  <c r="B991" i="7"/>
  <c r="C994" i="1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S991" i="7"/>
  <c r="T991" i="7"/>
  <c r="U991" i="7"/>
  <c r="V991" i="7"/>
  <c r="W991" i="7"/>
  <c r="AE994" i="1"/>
  <c r="X991" i="7"/>
  <c r="Y991" i="7"/>
  <c r="Z991" i="7"/>
  <c r="AA991" i="7"/>
  <c r="AB991" i="7"/>
  <c r="AC991" i="7"/>
  <c r="A992" i="7"/>
  <c r="B992" i="7"/>
  <c r="C995" i="1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S992" i="7"/>
  <c r="T992" i="7"/>
  <c r="U992" i="7"/>
  <c r="V992" i="7"/>
  <c r="W992" i="7"/>
  <c r="AE995" i="1"/>
  <c r="X992" i="7"/>
  <c r="Y992" i="7"/>
  <c r="Z992" i="7"/>
  <c r="AA992" i="7"/>
  <c r="AB992" i="7"/>
  <c r="AC992" i="7"/>
  <c r="A993" i="7"/>
  <c r="B993" i="7"/>
  <c r="C996" i="1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S993" i="7"/>
  <c r="T993" i="7"/>
  <c r="U993" i="7"/>
  <c r="V993" i="7"/>
  <c r="W993" i="7"/>
  <c r="AE996" i="1"/>
  <c r="X993" i="7"/>
  <c r="Y993" i="7"/>
  <c r="Z993" i="7"/>
  <c r="AA993" i="7"/>
  <c r="AB993" i="7"/>
  <c r="AC993" i="7"/>
  <c r="A994" i="7"/>
  <c r="B994" i="7"/>
  <c r="C997" i="1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S994" i="7"/>
  <c r="T994" i="7"/>
  <c r="U994" i="7"/>
  <c r="V994" i="7"/>
  <c r="W994" i="7"/>
  <c r="AE997" i="1"/>
  <c r="X994" i="7"/>
  <c r="Y994" i="7"/>
  <c r="Z994" i="7"/>
  <c r="AA994" i="7"/>
  <c r="AB994" i="7"/>
  <c r="AC994" i="7"/>
  <c r="A995" i="7"/>
  <c r="B995" i="7"/>
  <c r="C998" i="1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S995" i="7"/>
  <c r="T995" i="7"/>
  <c r="U995" i="7"/>
  <c r="V995" i="7"/>
  <c r="W995" i="7"/>
  <c r="AE998" i="1"/>
  <c r="X995" i="7"/>
  <c r="Y995" i="7"/>
  <c r="Z995" i="7"/>
  <c r="AA995" i="7"/>
  <c r="AB995" i="7"/>
  <c r="AC995" i="7"/>
  <c r="A996" i="7"/>
  <c r="B996" i="7"/>
  <c r="C999" i="1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S996" i="7"/>
  <c r="T996" i="7"/>
  <c r="U996" i="7"/>
  <c r="V996" i="7"/>
  <c r="W996" i="7"/>
  <c r="AE999" i="1"/>
  <c r="X996" i="7"/>
  <c r="Y996" i="7"/>
  <c r="Z996" i="7"/>
  <c r="AA996" i="7"/>
  <c r="AB996" i="7"/>
  <c r="AC996" i="7"/>
  <c r="A997" i="7"/>
  <c r="B997" i="7"/>
  <c r="C1000" i="1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S997" i="7"/>
  <c r="T997" i="7"/>
  <c r="U997" i="7"/>
  <c r="V997" i="7"/>
  <c r="W997" i="7"/>
  <c r="AE1000" i="1"/>
  <c r="X997" i="7"/>
  <c r="Y997" i="7"/>
  <c r="Z997" i="7"/>
  <c r="AA997" i="7"/>
  <c r="AB997" i="7"/>
  <c r="AC997" i="7"/>
  <c r="A998" i="7"/>
  <c r="B998" i="7"/>
  <c r="C1001" i="1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S998" i="7"/>
  <c r="T998" i="7"/>
  <c r="U998" i="7"/>
  <c r="V998" i="7"/>
  <c r="W998" i="7"/>
  <c r="AE1001" i="1"/>
  <c r="X998" i="7"/>
  <c r="Y998" i="7"/>
  <c r="Z998" i="7"/>
  <c r="AA998" i="7"/>
  <c r="AB998" i="7"/>
  <c r="AC998" i="7"/>
  <c r="A999" i="7"/>
  <c r="B999" i="7"/>
  <c r="C1002" i="1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S999" i="7"/>
  <c r="T999" i="7"/>
  <c r="U999" i="7"/>
  <c r="V999" i="7"/>
  <c r="W999" i="7"/>
  <c r="AE1002" i="1"/>
  <c r="X999" i="7"/>
  <c r="Y999" i="7"/>
  <c r="Z999" i="7"/>
  <c r="AA999" i="7"/>
  <c r="AB999" i="7"/>
  <c r="AC999" i="7"/>
  <c r="A1000" i="7"/>
  <c r="B1000" i="7"/>
  <c r="C1003" i="1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S1000" i="7"/>
  <c r="T1000" i="7"/>
  <c r="U1000" i="7"/>
  <c r="V1000" i="7"/>
  <c r="W1000" i="7"/>
  <c r="AE1003" i="1"/>
  <c r="X1000" i="7"/>
  <c r="Y1000" i="7"/>
  <c r="Z1000" i="7"/>
  <c r="AA1000" i="7"/>
  <c r="AB1000" i="7"/>
  <c r="AC1000" i="7"/>
  <c r="A1001" i="7"/>
  <c r="B1001" i="7"/>
  <c r="C1004" i="1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S1001" i="7"/>
  <c r="T1001" i="7"/>
  <c r="U1001" i="7"/>
  <c r="V1001" i="7"/>
  <c r="W1001" i="7"/>
  <c r="AE1004" i="1"/>
  <c r="X1001" i="7"/>
  <c r="Y1001" i="7"/>
  <c r="Z1001" i="7"/>
  <c r="AA1001" i="7"/>
  <c r="AB1001" i="7"/>
  <c r="AC1001" i="7"/>
  <c r="A1002" i="7"/>
  <c r="B1002" i="7"/>
  <c r="C1005" i="1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S1002" i="7"/>
  <c r="T1002" i="7"/>
  <c r="U1002" i="7"/>
  <c r="V1002" i="7"/>
  <c r="W1002" i="7"/>
  <c r="AE1005" i="1"/>
  <c r="X1002" i="7"/>
  <c r="Y1002" i="7"/>
  <c r="Z1002" i="7"/>
  <c r="AA1002" i="7"/>
  <c r="AB1002" i="7"/>
  <c r="AC1002" i="7"/>
  <c r="A1003" i="7"/>
  <c r="B1003" i="7"/>
  <c r="C1006" i="1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S1003" i="7"/>
  <c r="T1003" i="7"/>
  <c r="U1003" i="7"/>
  <c r="V1003" i="7"/>
  <c r="W1003" i="7"/>
  <c r="AE1006" i="1"/>
  <c r="X1003" i="7"/>
  <c r="Y1003" i="7"/>
  <c r="Z1003" i="7"/>
  <c r="AA1003" i="7"/>
  <c r="AB1003" i="7"/>
  <c r="AC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S1004" i="7"/>
  <c r="T1004" i="7"/>
  <c r="U1004" i="7"/>
  <c r="V1004" i="7"/>
  <c r="W1004" i="7"/>
  <c r="AE1007" i="1"/>
  <c r="X1004" i="7"/>
  <c r="Y1004" i="7"/>
  <c r="Z1004" i="7"/>
  <c r="AA1004" i="7"/>
  <c r="AB1004" i="7"/>
  <c r="AC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S1005" i="7"/>
  <c r="T1005" i="7"/>
  <c r="U1005" i="7"/>
  <c r="V1005" i="7"/>
  <c r="W1005" i="7"/>
  <c r="AE1008" i="1"/>
  <c r="X1005" i="7"/>
  <c r="Y1005" i="7"/>
  <c r="Z1005" i="7"/>
  <c r="AA1005" i="7"/>
  <c r="AB1005" i="7"/>
  <c r="AC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S1006" i="7"/>
  <c r="T1006" i="7"/>
  <c r="U1006" i="7"/>
  <c r="V1006" i="7"/>
  <c r="W1006" i="7"/>
  <c r="AE1009" i="1"/>
  <c r="X1006" i="7"/>
  <c r="Y1006" i="7"/>
  <c r="Z1006" i="7"/>
  <c r="AA1006" i="7"/>
  <c r="AB1006" i="7"/>
  <c r="AC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S1007" i="7"/>
  <c r="T1007" i="7"/>
  <c r="U1007" i="7"/>
  <c r="V1007" i="7"/>
  <c r="W1007" i="7"/>
  <c r="AE1010" i="1"/>
  <c r="X1007" i="7"/>
  <c r="Y1007" i="7"/>
  <c r="Z1007" i="7"/>
  <c r="AA1007" i="7"/>
  <c r="AB1007" i="7"/>
  <c r="AC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S1008" i="7"/>
  <c r="T1008" i="7"/>
  <c r="U1008" i="7"/>
  <c r="V1008" i="7"/>
  <c r="W1008" i="7"/>
  <c r="AE1011" i="1"/>
  <c r="X1008" i="7"/>
  <c r="Y1008" i="7"/>
  <c r="Z1008" i="7"/>
  <c r="AA1008" i="7"/>
  <c r="AB1008" i="7"/>
  <c r="AC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S1009" i="7"/>
  <c r="T1009" i="7"/>
  <c r="U1009" i="7"/>
  <c r="V1009" i="7"/>
  <c r="W1009" i="7"/>
  <c r="AE1012" i="1"/>
  <c r="X1009" i="7"/>
  <c r="Y1009" i="7"/>
  <c r="Z1009" i="7"/>
  <c r="AA1009" i="7"/>
  <c r="AB1009" i="7"/>
  <c r="AC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S1010" i="7"/>
  <c r="T1010" i="7"/>
  <c r="U1010" i="7"/>
  <c r="V1010" i="7"/>
  <c r="W1010" i="7"/>
  <c r="AE1013" i="1"/>
  <c r="X1010" i="7"/>
  <c r="Y1010" i="7"/>
  <c r="Z1010" i="7"/>
  <c r="AA1010" i="7"/>
  <c r="AB1010" i="7"/>
  <c r="AC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S1011" i="7"/>
  <c r="T1011" i="7"/>
  <c r="U1011" i="7"/>
  <c r="V1011" i="7"/>
  <c r="W1011" i="7"/>
  <c r="AE1014" i="1"/>
  <c r="X1011" i="7"/>
  <c r="Y1011" i="7"/>
  <c r="Z1011" i="7"/>
  <c r="AA1011" i="7"/>
  <c r="AB1011" i="7"/>
  <c r="AC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S1012" i="7"/>
  <c r="T1012" i="7"/>
  <c r="U1012" i="7"/>
  <c r="V1012" i="7"/>
  <c r="W1012" i="7"/>
  <c r="AE1015" i="1"/>
  <c r="X1012" i="7"/>
  <c r="Y1012" i="7"/>
  <c r="Z1012" i="7"/>
  <c r="AA1012" i="7"/>
  <c r="AB1012" i="7"/>
  <c r="AC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S1013" i="7"/>
  <c r="T1013" i="7"/>
  <c r="U1013" i="7"/>
  <c r="V1013" i="7"/>
  <c r="W1013" i="7"/>
  <c r="AE1016" i="1"/>
  <c r="X1013" i="7"/>
  <c r="Y1013" i="7"/>
  <c r="Z1013" i="7"/>
  <c r="AA1013" i="7"/>
  <c r="AB1013" i="7"/>
  <c r="AC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S1014" i="7"/>
  <c r="T1014" i="7"/>
  <c r="U1014" i="7"/>
  <c r="V1014" i="7"/>
  <c r="W1014" i="7"/>
  <c r="AE1017" i="1"/>
  <c r="X1014" i="7"/>
  <c r="Y1014" i="7"/>
  <c r="Z1014" i="7"/>
  <c r="AA1014" i="7"/>
  <c r="AB1014" i="7"/>
  <c r="AC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S1015" i="7"/>
  <c r="T1015" i="7"/>
  <c r="U1015" i="7"/>
  <c r="V1015" i="7"/>
  <c r="W1015" i="7"/>
  <c r="AE1018" i="1"/>
  <c r="X1015" i="7"/>
  <c r="Y1015" i="7"/>
  <c r="Z1015" i="7"/>
  <c r="AA1015" i="7"/>
  <c r="AB1015" i="7"/>
  <c r="AC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S1016" i="7"/>
  <c r="T1016" i="7"/>
  <c r="U1016" i="7"/>
  <c r="V1016" i="7"/>
  <c r="W1016" i="7"/>
  <c r="AE1019" i="1"/>
  <c r="X1016" i="7"/>
  <c r="Y1016" i="7"/>
  <c r="Z1016" i="7"/>
  <c r="AA1016" i="7"/>
  <c r="AB1016" i="7"/>
  <c r="AC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S1017" i="7"/>
  <c r="T1017" i="7"/>
  <c r="U1017" i="7"/>
  <c r="V1017" i="7"/>
  <c r="W1017" i="7"/>
  <c r="AE1020" i="1"/>
  <c r="X1017" i="7"/>
  <c r="Y1017" i="7"/>
  <c r="Z1017" i="7"/>
  <c r="AA1017" i="7"/>
  <c r="AB1017" i="7"/>
  <c r="AC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S1018" i="7"/>
  <c r="T1018" i="7"/>
  <c r="U1018" i="7"/>
  <c r="V1018" i="7"/>
  <c r="W1018" i="7"/>
  <c r="AE1021" i="1"/>
  <c r="X1018" i="7"/>
  <c r="Y1018" i="7"/>
  <c r="Z1018" i="7"/>
  <c r="AA1018" i="7"/>
  <c r="AB1018" i="7"/>
  <c r="AC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S1019" i="7"/>
  <c r="T1019" i="7"/>
  <c r="U1019" i="7"/>
  <c r="V1019" i="7"/>
  <c r="W1019" i="7"/>
  <c r="AE1022" i="1"/>
  <c r="X1019" i="7"/>
  <c r="Y1019" i="7"/>
  <c r="Z1019" i="7"/>
  <c r="AA1019" i="7"/>
  <c r="AB1019" i="7"/>
  <c r="AC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S1020" i="7"/>
  <c r="T1020" i="7"/>
  <c r="U1020" i="7"/>
  <c r="V1020" i="7"/>
  <c r="W1020" i="7"/>
  <c r="AE1023" i="1"/>
  <c r="X1020" i="7"/>
  <c r="Y1020" i="7"/>
  <c r="Z1020" i="7"/>
  <c r="AA1020" i="7"/>
  <c r="AB1020" i="7"/>
  <c r="AC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S1021" i="7"/>
  <c r="T1021" i="7"/>
  <c r="U1021" i="7"/>
  <c r="V1021" i="7"/>
  <c r="W1021" i="7"/>
  <c r="AE1024" i="1"/>
  <c r="X1021" i="7"/>
  <c r="Y1021" i="7"/>
  <c r="Z1021" i="7"/>
  <c r="AA1021" i="7"/>
  <c r="AB1021" i="7"/>
  <c r="AC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S1022" i="7"/>
  <c r="T1022" i="7"/>
  <c r="U1022" i="7"/>
  <c r="V1022" i="7"/>
  <c r="W1022" i="7"/>
  <c r="AE1025" i="1"/>
  <c r="X1022" i="7"/>
  <c r="Y1022" i="7"/>
  <c r="Z1022" i="7"/>
  <c r="AA1022" i="7"/>
  <c r="AB1022" i="7"/>
  <c r="AC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S1023" i="7"/>
  <c r="T1023" i="7"/>
  <c r="U1023" i="7"/>
  <c r="V1023" i="7"/>
  <c r="W1023" i="7"/>
  <c r="AE1026" i="1"/>
  <c r="X1023" i="7"/>
  <c r="Y1023" i="7"/>
  <c r="Z1023" i="7"/>
  <c r="AA1023" i="7"/>
  <c r="AB1023" i="7"/>
  <c r="AC1023" i="7"/>
  <c r="A1024" i="7"/>
  <c r="B1024" i="7"/>
  <c r="C1027" i="1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S1024" i="7"/>
  <c r="T1024" i="7"/>
  <c r="U1024" i="7"/>
  <c r="V1024" i="7"/>
  <c r="W1024" i="7"/>
  <c r="AE1027" i="1"/>
  <c r="X1024" i="7"/>
  <c r="Y1024" i="7"/>
  <c r="Z1024" i="7"/>
  <c r="AA1024" i="7"/>
  <c r="AB1024" i="7"/>
  <c r="AC1024" i="7"/>
  <c r="A1025" i="7"/>
  <c r="B1025" i="7"/>
  <c r="C1028" i="1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S1025" i="7"/>
  <c r="T1025" i="7"/>
  <c r="U1025" i="7"/>
  <c r="V1025" i="7"/>
  <c r="W1025" i="7"/>
  <c r="AE1028" i="1"/>
  <c r="X1025" i="7"/>
  <c r="Y1025" i="7"/>
  <c r="Z1025" i="7"/>
  <c r="AA1025" i="7"/>
  <c r="AB1025" i="7"/>
  <c r="AC1025" i="7"/>
  <c r="A1026" i="7"/>
  <c r="B1026" i="7"/>
  <c r="C1029" i="1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S1026" i="7"/>
  <c r="T1026" i="7"/>
  <c r="U1026" i="7"/>
  <c r="V1026" i="7"/>
  <c r="W1026" i="7"/>
  <c r="AE1029" i="1"/>
  <c r="X1026" i="7"/>
  <c r="Y1026" i="7"/>
  <c r="Z1026" i="7"/>
  <c r="AA1026" i="7"/>
  <c r="AB1026" i="7"/>
  <c r="AC1026" i="7"/>
  <c r="A1027" i="7"/>
  <c r="B1027" i="7"/>
  <c r="C1030" i="1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S1027" i="7"/>
  <c r="T1027" i="7"/>
  <c r="U1027" i="7"/>
  <c r="V1027" i="7"/>
  <c r="W1027" i="7"/>
  <c r="AE1030" i="1"/>
  <c r="X1027" i="7"/>
  <c r="Y1027" i="7"/>
  <c r="Z1027" i="7"/>
  <c r="AA1027" i="7"/>
  <c r="AB1027" i="7"/>
  <c r="AC1027" i="7"/>
  <c r="A1028" i="7"/>
  <c r="B1028" i="7"/>
  <c r="C1031" i="1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S1028" i="7"/>
  <c r="T1028" i="7"/>
  <c r="U1028" i="7"/>
  <c r="V1028" i="7"/>
  <c r="W1028" i="7"/>
  <c r="AE1031" i="1"/>
  <c r="X1028" i="7"/>
  <c r="Y1028" i="7"/>
  <c r="Z1028" i="7"/>
  <c r="AA1028" i="7"/>
  <c r="AB1028" i="7"/>
  <c r="AC1028" i="7"/>
  <c r="A1029" i="7"/>
  <c r="B1029" i="7"/>
  <c r="C1032" i="1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S1029" i="7"/>
  <c r="T1029" i="7"/>
  <c r="U1029" i="7"/>
  <c r="V1029" i="7"/>
  <c r="W1029" i="7"/>
  <c r="AE1032" i="1"/>
  <c r="X1029" i="7"/>
  <c r="Y1029" i="7"/>
  <c r="Z1029" i="7"/>
  <c r="AA1029" i="7"/>
  <c r="AB1029" i="7"/>
  <c r="AC1029" i="7"/>
  <c r="A1030" i="7"/>
  <c r="B1030" i="7"/>
  <c r="C1033" i="1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S1030" i="7"/>
  <c r="T1030" i="7"/>
  <c r="U1030" i="7"/>
  <c r="V1030" i="7"/>
  <c r="W1030" i="7"/>
  <c r="AE1033" i="1"/>
  <c r="X1030" i="7"/>
  <c r="Y1030" i="7"/>
  <c r="Z1030" i="7"/>
  <c r="AA1030" i="7"/>
  <c r="AB1030" i="7"/>
  <c r="AC1030" i="7"/>
  <c r="A1031" i="7"/>
  <c r="B1031" i="7"/>
  <c r="C1034" i="1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S1031" i="7"/>
  <c r="T1031" i="7"/>
  <c r="U1031" i="7"/>
  <c r="V1031" i="7"/>
  <c r="W1031" i="7"/>
  <c r="AE1034" i="1"/>
  <c r="X1031" i="7"/>
  <c r="Y1031" i="7"/>
  <c r="Z1031" i="7"/>
  <c r="AA1031" i="7"/>
  <c r="AB1031" i="7"/>
  <c r="AC1031" i="7"/>
  <c r="A1032" i="7"/>
  <c r="B1032" i="7"/>
  <c r="C1035" i="1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S1032" i="7"/>
  <c r="T1032" i="7"/>
  <c r="U1032" i="7"/>
  <c r="V1032" i="7"/>
  <c r="W1032" i="7"/>
  <c r="AE1035" i="1"/>
  <c r="X1032" i="7"/>
  <c r="Y1032" i="7"/>
  <c r="Z1032" i="7"/>
  <c r="AA1032" i="7"/>
  <c r="AB1032" i="7"/>
  <c r="AC1032" i="7"/>
  <c r="A1033" i="7"/>
  <c r="B1033" i="7"/>
  <c r="C1036" i="1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S1033" i="7"/>
  <c r="T1033" i="7"/>
  <c r="U1033" i="7"/>
  <c r="V1033" i="7"/>
  <c r="W1033" i="7"/>
  <c r="AE1036" i="1"/>
  <c r="X1033" i="7"/>
  <c r="Y1033" i="7"/>
  <c r="Z1033" i="7"/>
  <c r="AA1033" i="7"/>
  <c r="AB1033" i="7"/>
  <c r="AC1033" i="7"/>
  <c r="A1034" i="7"/>
  <c r="B1034" i="7"/>
  <c r="C1037" i="1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S1034" i="7"/>
  <c r="T1034" i="7"/>
  <c r="U1034" i="7"/>
  <c r="V1034" i="7"/>
  <c r="W1034" i="7"/>
  <c r="AE1037" i="1"/>
  <c r="X1034" i="7"/>
  <c r="Y1034" i="7"/>
  <c r="Z1034" i="7"/>
  <c r="AA1034" i="7"/>
  <c r="AB1034" i="7"/>
  <c r="AC1034" i="7"/>
  <c r="A1035" i="7"/>
  <c r="B1035" i="7"/>
  <c r="C1038" i="1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S1035" i="7"/>
  <c r="T1035" i="7"/>
  <c r="U1035" i="7"/>
  <c r="V1035" i="7"/>
  <c r="W1035" i="7"/>
  <c r="AE1038" i="1"/>
  <c r="X1035" i="7"/>
  <c r="Y1035" i="7"/>
  <c r="Z1035" i="7"/>
  <c r="AA1035" i="7"/>
  <c r="AB1035" i="7"/>
  <c r="AC1035" i="7"/>
  <c r="A1036" i="7"/>
  <c r="B1036" i="7"/>
  <c r="C1039" i="1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S1036" i="7"/>
  <c r="T1036" i="7"/>
  <c r="U1036" i="7"/>
  <c r="V1036" i="7"/>
  <c r="W1036" i="7"/>
  <c r="AE1039" i="1"/>
  <c r="X1036" i="7"/>
  <c r="Y1036" i="7"/>
  <c r="Z1036" i="7"/>
  <c r="AA1036" i="7"/>
  <c r="AB1036" i="7"/>
  <c r="AC1036" i="7"/>
  <c r="A1037" i="7"/>
  <c r="B1037" i="7"/>
  <c r="C1040" i="1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S1037" i="7"/>
  <c r="T1037" i="7"/>
  <c r="U1037" i="7"/>
  <c r="V1037" i="7"/>
  <c r="W1037" i="7"/>
  <c r="AE1040" i="1"/>
  <c r="X1037" i="7"/>
  <c r="Y1037" i="7"/>
  <c r="Z1037" i="7"/>
  <c r="AA1037" i="7"/>
  <c r="AB1037" i="7"/>
  <c r="AC1037" i="7"/>
  <c r="A1038" i="7"/>
  <c r="B1038" i="7"/>
  <c r="C1041" i="1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S1038" i="7"/>
  <c r="T1038" i="7"/>
  <c r="U1038" i="7"/>
  <c r="V1038" i="7"/>
  <c r="W1038" i="7"/>
  <c r="AE1041" i="1"/>
  <c r="X1038" i="7"/>
  <c r="Y1038" i="7"/>
  <c r="Z1038" i="7"/>
  <c r="AA1038" i="7"/>
  <c r="AB1038" i="7"/>
  <c r="AC1038" i="7"/>
  <c r="A1039" i="7"/>
  <c r="B1039" i="7"/>
  <c r="C1042" i="1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S1039" i="7"/>
  <c r="T1039" i="7"/>
  <c r="U1039" i="7"/>
  <c r="V1039" i="7"/>
  <c r="W1039" i="7"/>
  <c r="AE1042" i="1"/>
  <c r="X1039" i="7"/>
  <c r="Y1039" i="7"/>
  <c r="Z1039" i="7"/>
  <c r="AA1039" i="7"/>
  <c r="AB1039" i="7"/>
  <c r="AC1039" i="7"/>
  <c r="A1040" i="7"/>
  <c r="B1040" i="7"/>
  <c r="C1043" i="1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S1040" i="7"/>
  <c r="T1040" i="7"/>
  <c r="U1040" i="7"/>
  <c r="V1040" i="7"/>
  <c r="W1040" i="7"/>
  <c r="AE1043" i="1"/>
  <c r="X1040" i="7"/>
  <c r="Y1040" i="7"/>
  <c r="Z1040" i="7"/>
  <c r="AA1040" i="7"/>
  <c r="AB1040" i="7"/>
  <c r="AC1040" i="7"/>
  <c r="A1041" i="7"/>
  <c r="B1041" i="7"/>
  <c r="C1044" i="1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S1041" i="7"/>
  <c r="T1041" i="7"/>
  <c r="U1041" i="7"/>
  <c r="V1041" i="7"/>
  <c r="W1041" i="7"/>
  <c r="AE1044" i="1"/>
  <c r="X1041" i="7"/>
  <c r="Y1041" i="7"/>
  <c r="Z1041" i="7"/>
  <c r="AA1041" i="7"/>
  <c r="AB1041" i="7"/>
  <c r="AC1041" i="7"/>
  <c r="A1042" i="7"/>
  <c r="B1042" i="7"/>
  <c r="C1045" i="1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S1042" i="7"/>
  <c r="T1042" i="7"/>
  <c r="U1042" i="7"/>
  <c r="V1042" i="7"/>
  <c r="W1042" i="7"/>
  <c r="AE1045" i="1"/>
  <c r="X1042" i="7"/>
  <c r="Y1042" i="7"/>
  <c r="Z1042" i="7"/>
  <c r="AA1042" i="7"/>
  <c r="AB1042" i="7"/>
  <c r="AC1042" i="7"/>
  <c r="A1043" i="7"/>
  <c r="B1043" i="7"/>
  <c r="C1046" i="1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S1043" i="7"/>
  <c r="T1043" i="7"/>
  <c r="U1043" i="7"/>
  <c r="V1043" i="7"/>
  <c r="W1043" i="7"/>
  <c r="AE1046" i="1"/>
  <c r="X1043" i="7"/>
  <c r="Y1043" i="7"/>
  <c r="Z1043" i="7"/>
  <c r="AA1043" i="7"/>
  <c r="AB1043" i="7"/>
  <c r="AC1043" i="7"/>
  <c r="A1044" i="7"/>
  <c r="B1044" i="7"/>
  <c r="C1047" i="1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S1044" i="7"/>
  <c r="T1044" i="7"/>
  <c r="U1044" i="7"/>
  <c r="V1044" i="7"/>
  <c r="W1044" i="7"/>
  <c r="AE1047" i="1"/>
  <c r="X1044" i="7"/>
  <c r="Y1044" i="7"/>
  <c r="Z1044" i="7"/>
  <c r="AA1044" i="7"/>
  <c r="AB1044" i="7"/>
  <c r="AC1044" i="7"/>
  <c r="A1045" i="7"/>
  <c r="B1045" i="7"/>
  <c r="C1048" i="1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S1045" i="7"/>
  <c r="T1045" i="7"/>
  <c r="U1045" i="7"/>
  <c r="V1045" i="7"/>
  <c r="W1045" i="7"/>
  <c r="AE1048" i="1"/>
  <c r="X1045" i="7"/>
  <c r="Y1045" i="7"/>
  <c r="Z1045" i="7"/>
  <c r="AA1045" i="7"/>
  <c r="AB1045" i="7"/>
  <c r="AC1045" i="7"/>
  <c r="A1046" i="7"/>
  <c r="B1046" i="7"/>
  <c r="C1049" i="1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S1046" i="7"/>
  <c r="T1046" i="7"/>
  <c r="U1046" i="7"/>
  <c r="V1046" i="7"/>
  <c r="W1046" i="7"/>
  <c r="AE1049" i="1"/>
  <c r="X1046" i="7"/>
  <c r="Y1046" i="7"/>
  <c r="Z1046" i="7"/>
  <c r="AA1046" i="7"/>
  <c r="AB1046" i="7"/>
  <c r="AC1046" i="7"/>
  <c r="A1047" i="7"/>
  <c r="B1047" i="7"/>
  <c r="C1050" i="1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S1047" i="7"/>
  <c r="T1047" i="7"/>
  <c r="U1047" i="7"/>
  <c r="V1047" i="7"/>
  <c r="W1047" i="7"/>
  <c r="AE1050" i="1"/>
  <c r="X1047" i="7"/>
  <c r="Y1047" i="7"/>
  <c r="Z1047" i="7"/>
  <c r="AA1047" i="7"/>
  <c r="AB1047" i="7"/>
  <c r="AC1047" i="7"/>
  <c r="A1048" i="7"/>
  <c r="B1048" i="7"/>
  <c r="C1051" i="1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S1048" i="7"/>
  <c r="T1048" i="7"/>
  <c r="U1048" i="7"/>
  <c r="V1048" i="7"/>
  <c r="W1048" i="7"/>
  <c r="AE1051" i="1"/>
  <c r="X1048" i="7"/>
  <c r="Y1048" i="7"/>
  <c r="Z1048" i="7"/>
  <c r="AA1048" i="7"/>
  <c r="AB1048" i="7"/>
  <c r="AC1048" i="7"/>
  <c r="A1049" i="7"/>
  <c r="B1049" i="7"/>
  <c r="C1052" i="1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S1049" i="7"/>
  <c r="T1049" i="7"/>
  <c r="U1049" i="7"/>
  <c r="V1049" i="7"/>
  <c r="W1049" i="7"/>
  <c r="AE1052" i="1"/>
  <c r="X1049" i="7"/>
  <c r="Y1049" i="7"/>
  <c r="Z1049" i="7"/>
  <c r="AA1049" i="7"/>
  <c r="AB1049" i="7"/>
  <c r="AC1049" i="7"/>
  <c r="A1050" i="7"/>
  <c r="B1050" i="7"/>
  <c r="C1053" i="1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S1050" i="7"/>
  <c r="T1050" i="7"/>
  <c r="U1050" i="7"/>
  <c r="V1050" i="7"/>
  <c r="W1050" i="7"/>
  <c r="AE1053" i="1"/>
  <c r="X1050" i="7"/>
  <c r="Y1050" i="7"/>
  <c r="Z1050" i="7"/>
  <c r="AA1050" i="7"/>
  <c r="AB1050" i="7"/>
  <c r="AC1050" i="7"/>
  <c r="A1051" i="7"/>
  <c r="B1051" i="7"/>
  <c r="C1054" i="1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S1051" i="7"/>
  <c r="T1051" i="7"/>
  <c r="U1051" i="7"/>
  <c r="V1051" i="7"/>
  <c r="W1051" i="7"/>
  <c r="AE1054" i="1"/>
  <c r="X1051" i="7"/>
  <c r="Y1051" i="7"/>
  <c r="Z1051" i="7"/>
  <c r="AA1051" i="7"/>
  <c r="AB1051" i="7"/>
  <c r="AC1051" i="7"/>
  <c r="A1052" i="7"/>
  <c r="B1052" i="7"/>
  <c r="C1055" i="1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S1052" i="7"/>
  <c r="T1052" i="7"/>
  <c r="U1052" i="7"/>
  <c r="V1052" i="7"/>
  <c r="W1052" i="7"/>
  <c r="AE1055" i="1"/>
  <c r="X1052" i="7"/>
  <c r="Y1052" i="7"/>
  <c r="Z1052" i="7"/>
  <c r="AA1052" i="7"/>
  <c r="AB1052" i="7"/>
  <c r="AC1052" i="7"/>
  <c r="A1053" i="7"/>
  <c r="B1053" i="7"/>
  <c r="C1056" i="1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S1053" i="7"/>
  <c r="T1053" i="7"/>
  <c r="U1053" i="7"/>
  <c r="V1053" i="7"/>
  <c r="W1053" i="7"/>
  <c r="AE1056" i="1"/>
  <c r="X1053" i="7"/>
  <c r="Y1053" i="7"/>
  <c r="Z1053" i="7"/>
  <c r="AA1053" i="7"/>
  <c r="AB1053" i="7"/>
  <c r="AC1053" i="7"/>
  <c r="A1054" i="7"/>
  <c r="B1054" i="7"/>
  <c r="C1057" i="1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S1054" i="7"/>
  <c r="T1054" i="7"/>
  <c r="U1054" i="7"/>
  <c r="V1054" i="7"/>
  <c r="W1054" i="7"/>
  <c r="AE1057" i="1"/>
  <c r="X1054" i="7"/>
  <c r="Y1054" i="7"/>
  <c r="Z1054" i="7"/>
  <c r="AA1054" i="7"/>
  <c r="AB1054" i="7"/>
  <c r="AC1054" i="7"/>
  <c r="A1055" i="7"/>
  <c r="B1055" i="7"/>
  <c r="C1058" i="1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S1055" i="7"/>
  <c r="T1055" i="7"/>
  <c r="U1055" i="7"/>
  <c r="V1055" i="7"/>
  <c r="W1055" i="7"/>
  <c r="AE1058" i="1"/>
  <c r="X1055" i="7"/>
  <c r="Y1055" i="7"/>
  <c r="Z1055" i="7"/>
  <c r="AA1055" i="7"/>
  <c r="AB1055" i="7"/>
  <c r="AC1055" i="7"/>
  <c r="A1056" i="7"/>
  <c r="B1056" i="7"/>
  <c r="C1059" i="1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S1056" i="7"/>
  <c r="T1056" i="7"/>
  <c r="U1056" i="7"/>
  <c r="V1056" i="7"/>
  <c r="W1056" i="7"/>
  <c r="AE1059" i="1"/>
  <c r="X1056" i="7"/>
  <c r="Y1056" i="7"/>
  <c r="Z1056" i="7"/>
  <c r="AA1056" i="7"/>
  <c r="AB1056" i="7"/>
  <c r="AC1056" i="7"/>
  <c r="A1057" i="7"/>
  <c r="B1057" i="7"/>
  <c r="C1060" i="1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S1057" i="7"/>
  <c r="T1057" i="7"/>
  <c r="U1057" i="7"/>
  <c r="V1057" i="7"/>
  <c r="W1057" i="7"/>
  <c r="AE1060" i="1"/>
  <c r="X1057" i="7"/>
  <c r="Y1057" i="7"/>
  <c r="Z1057" i="7"/>
  <c r="AA1057" i="7"/>
  <c r="AB1057" i="7"/>
  <c r="AC1057" i="7"/>
  <c r="A1058" i="7"/>
  <c r="B1058" i="7"/>
  <c r="C1061" i="1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S1058" i="7"/>
  <c r="T1058" i="7"/>
  <c r="U1058" i="7"/>
  <c r="V1058" i="7"/>
  <c r="W1058" i="7"/>
  <c r="AE1061" i="1"/>
  <c r="X1058" i="7"/>
  <c r="Y1058" i="7"/>
  <c r="Z1058" i="7"/>
  <c r="AA1058" i="7"/>
  <c r="AB1058" i="7"/>
  <c r="AC1058" i="7"/>
  <c r="A1059" i="7"/>
  <c r="B1059" i="7"/>
  <c r="C1062" i="1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S1059" i="7"/>
  <c r="T1059" i="7"/>
  <c r="U1059" i="7"/>
  <c r="V1059" i="7"/>
  <c r="W1059" i="7"/>
  <c r="AE1062" i="1"/>
  <c r="X1059" i="7"/>
  <c r="Y1059" i="7"/>
  <c r="Z1059" i="7"/>
  <c r="AA1059" i="7"/>
  <c r="AB1059" i="7"/>
  <c r="AC1059" i="7"/>
  <c r="A1060" i="7"/>
  <c r="B1060" i="7"/>
  <c r="C1063" i="1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S1060" i="7"/>
  <c r="T1060" i="7"/>
  <c r="U1060" i="7"/>
  <c r="V1060" i="7"/>
  <c r="W1060" i="7"/>
  <c r="AE1063" i="1"/>
  <c r="X1060" i="7"/>
  <c r="Y1060" i="7"/>
  <c r="Z1060" i="7"/>
  <c r="AA1060" i="7"/>
  <c r="AB1060" i="7"/>
  <c r="AC1060" i="7"/>
  <c r="A1061" i="7"/>
  <c r="B1061" i="7"/>
  <c r="C1064" i="1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S1061" i="7"/>
  <c r="T1061" i="7"/>
  <c r="U1061" i="7"/>
  <c r="V1061" i="7"/>
  <c r="W1061" i="7"/>
  <c r="AE1064" i="1"/>
  <c r="X1061" i="7"/>
  <c r="Y1061" i="7"/>
  <c r="Z1061" i="7"/>
  <c r="AA1061" i="7"/>
  <c r="AB1061" i="7"/>
  <c r="AC1061" i="7"/>
  <c r="A1062" i="7"/>
  <c r="B1062" i="7"/>
  <c r="C1065" i="1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S1062" i="7"/>
  <c r="T1062" i="7"/>
  <c r="U1062" i="7"/>
  <c r="V1062" i="7"/>
  <c r="W1062" i="7"/>
  <c r="AE1065" i="1"/>
  <c r="X1062" i="7"/>
  <c r="Y1062" i="7"/>
  <c r="Z1062" i="7"/>
  <c r="AA1062" i="7"/>
  <c r="AB1062" i="7"/>
  <c r="AC1062" i="7"/>
  <c r="A1063" i="7"/>
  <c r="B1063" i="7"/>
  <c r="C1066" i="1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S1063" i="7"/>
  <c r="T1063" i="7"/>
  <c r="U1063" i="7"/>
  <c r="V1063" i="7"/>
  <c r="W1063" i="7"/>
  <c r="AE1066" i="1"/>
  <c r="X1063" i="7"/>
  <c r="Y1063" i="7"/>
  <c r="Z1063" i="7"/>
  <c r="AA1063" i="7"/>
  <c r="AB1063" i="7"/>
  <c r="AC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S1064" i="7"/>
  <c r="T1064" i="7"/>
  <c r="U1064" i="7"/>
  <c r="V1064" i="7"/>
  <c r="W1064" i="7"/>
  <c r="AE1067" i="1"/>
  <c r="X1064" i="7"/>
  <c r="Y1064" i="7"/>
  <c r="Z1064" i="7"/>
  <c r="AA1064" i="7"/>
  <c r="AB1064" i="7"/>
  <c r="AC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S1065" i="7"/>
  <c r="T1065" i="7"/>
  <c r="U1065" i="7"/>
  <c r="V1065" i="7"/>
  <c r="W1065" i="7"/>
  <c r="AE1068" i="1"/>
  <c r="X1065" i="7"/>
  <c r="Y1065" i="7"/>
  <c r="Z1065" i="7"/>
  <c r="AA1065" i="7"/>
  <c r="AB1065" i="7"/>
  <c r="AC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S1066" i="7"/>
  <c r="T1066" i="7"/>
  <c r="U1066" i="7"/>
  <c r="V1066" i="7"/>
  <c r="W1066" i="7"/>
  <c r="AE1069" i="1"/>
  <c r="X1066" i="7"/>
  <c r="Y1066" i="7"/>
  <c r="Z1066" i="7"/>
  <c r="AA1066" i="7"/>
  <c r="AB1066" i="7"/>
  <c r="AC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S1067" i="7"/>
  <c r="T1067" i="7"/>
  <c r="U1067" i="7"/>
  <c r="V1067" i="7"/>
  <c r="W1067" i="7"/>
  <c r="AE1070" i="1"/>
  <c r="X1067" i="7"/>
  <c r="Y1067" i="7"/>
  <c r="Z1067" i="7"/>
  <c r="AA1067" i="7"/>
  <c r="AB1067" i="7"/>
  <c r="AC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S1068" i="7"/>
  <c r="T1068" i="7"/>
  <c r="U1068" i="7"/>
  <c r="V1068" i="7"/>
  <c r="W1068" i="7"/>
  <c r="AE1071" i="1"/>
  <c r="X1068" i="7"/>
  <c r="Y1068" i="7"/>
  <c r="Z1068" i="7"/>
  <c r="AA1068" i="7"/>
  <c r="AB1068" i="7"/>
  <c r="AC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S1069" i="7"/>
  <c r="T1069" i="7"/>
  <c r="U1069" i="7"/>
  <c r="V1069" i="7"/>
  <c r="W1069" i="7"/>
  <c r="AE1072" i="1"/>
  <c r="X1069" i="7"/>
  <c r="Y1069" i="7"/>
  <c r="Z1069" i="7"/>
  <c r="AA1069" i="7"/>
  <c r="AB1069" i="7"/>
  <c r="AC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S1070" i="7"/>
  <c r="T1070" i="7"/>
  <c r="U1070" i="7"/>
  <c r="V1070" i="7"/>
  <c r="W1070" i="7"/>
  <c r="AE1073" i="1"/>
  <c r="X1070" i="7"/>
  <c r="Y1070" i="7"/>
  <c r="Z1070" i="7"/>
  <c r="AA1070" i="7"/>
  <c r="AB1070" i="7"/>
  <c r="AC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S1071" i="7"/>
  <c r="T1071" i="7"/>
  <c r="U1071" i="7"/>
  <c r="V1071" i="7"/>
  <c r="W1071" i="7"/>
  <c r="AE1074" i="1"/>
  <c r="X1071" i="7"/>
  <c r="Y1071" i="7"/>
  <c r="Z1071" i="7"/>
  <c r="AA1071" i="7"/>
  <c r="AB1071" i="7"/>
  <c r="AC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S1072" i="7"/>
  <c r="T1072" i="7"/>
  <c r="U1072" i="7"/>
  <c r="V1072" i="7"/>
  <c r="W1072" i="7"/>
  <c r="AE1075" i="1"/>
  <c r="X1072" i="7"/>
  <c r="Y1072" i="7"/>
  <c r="Z1072" i="7"/>
  <c r="AA1072" i="7"/>
  <c r="AB1072" i="7"/>
  <c r="AC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S1073" i="7"/>
  <c r="T1073" i="7"/>
  <c r="U1073" i="7"/>
  <c r="V1073" i="7"/>
  <c r="W1073" i="7"/>
  <c r="AE1076" i="1"/>
  <c r="X1073" i="7"/>
  <c r="Y1073" i="7"/>
  <c r="Z1073" i="7"/>
  <c r="AA1073" i="7"/>
  <c r="AB1073" i="7"/>
  <c r="AC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S1074" i="7"/>
  <c r="T1074" i="7"/>
  <c r="U1074" i="7"/>
  <c r="V1074" i="7"/>
  <c r="W1074" i="7"/>
  <c r="AE1077" i="1"/>
  <c r="X1074" i="7"/>
  <c r="Y1074" i="7"/>
  <c r="Z1074" i="7"/>
  <c r="AA1074" i="7"/>
  <c r="AB1074" i="7"/>
  <c r="AC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S1075" i="7"/>
  <c r="T1075" i="7"/>
  <c r="U1075" i="7"/>
  <c r="V1075" i="7"/>
  <c r="W1075" i="7"/>
  <c r="AE1078" i="1"/>
  <c r="X1075" i="7"/>
  <c r="Y1075" i="7"/>
  <c r="Z1075" i="7"/>
  <c r="AA1075" i="7"/>
  <c r="AB1075" i="7"/>
  <c r="AC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S1076" i="7"/>
  <c r="T1076" i="7"/>
  <c r="U1076" i="7"/>
  <c r="V1076" i="7"/>
  <c r="W1076" i="7"/>
  <c r="AE1079" i="1"/>
  <c r="X1076" i="7"/>
  <c r="Y1076" i="7"/>
  <c r="Z1076" i="7"/>
  <c r="AA1076" i="7"/>
  <c r="AB1076" i="7"/>
  <c r="AC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S1077" i="7"/>
  <c r="T1077" i="7"/>
  <c r="U1077" i="7"/>
  <c r="V1077" i="7"/>
  <c r="W1077" i="7"/>
  <c r="AE1080" i="1"/>
  <c r="X1077" i="7"/>
  <c r="Y1077" i="7"/>
  <c r="Z1077" i="7"/>
  <c r="AA1077" i="7"/>
  <c r="AB1077" i="7"/>
  <c r="AC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S1078" i="7"/>
  <c r="T1078" i="7"/>
  <c r="U1078" i="7"/>
  <c r="V1078" i="7"/>
  <c r="W1078" i="7"/>
  <c r="AE1081" i="1"/>
  <c r="X1078" i="7"/>
  <c r="Y1078" i="7"/>
  <c r="Z1078" i="7"/>
  <c r="AA1078" i="7"/>
  <c r="AB1078" i="7"/>
  <c r="AC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S1079" i="7"/>
  <c r="T1079" i="7"/>
  <c r="U1079" i="7"/>
  <c r="V1079" i="7"/>
  <c r="W1079" i="7"/>
  <c r="AE1082" i="1"/>
  <c r="X1079" i="7"/>
  <c r="Y1079" i="7"/>
  <c r="Z1079" i="7"/>
  <c r="AA1079" i="7"/>
  <c r="AB1079" i="7"/>
  <c r="AC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S1080" i="7"/>
  <c r="T1080" i="7"/>
  <c r="U1080" i="7"/>
  <c r="V1080" i="7"/>
  <c r="W1080" i="7"/>
  <c r="AE1083" i="1"/>
  <c r="X1080" i="7"/>
  <c r="Y1080" i="7"/>
  <c r="Z1080" i="7"/>
  <c r="AA1080" i="7"/>
  <c r="AB1080" i="7"/>
  <c r="AC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S1081" i="7"/>
  <c r="T1081" i="7"/>
  <c r="U1081" i="7"/>
  <c r="V1081" i="7"/>
  <c r="W1081" i="7"/>
  <c r="AE1084" i="1"/>
  <c r="X1081" i="7"/>
  <c r="Y1081" i="7"/>
  <c r="Z1081" i="7"/>
  <c r="AA1081" i="7"/>
  <c r="AB1081" i="7"/>
  <c r="AC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S1082" i="7"/>
  <c r="T1082" i="7"/>
  <c r="U1082" i="7"/>
  <c r="V1082" i="7"/>
  <c r="W1082" i="7"/>
  <c r="AE1085" i="1"/>
  <c r="X1082" i="7"/>
  <c r="Y1082" i="7"/>
  <c r="Z1082" i="7"/>
  <c r="AA1082" i="7"/>
  <c r="AB1082" i="7"/>
  <c r="AC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S1083" i="7"/>
  <c r="T1083" i="7"/>
  <c r="U1083" i="7"/>
  <c r="V1083" i="7"/>
  <c r="W1083" i="7"/>
  <c r="AE1086" i="1"/>
  <c r="X1083" i="7"/>
  <c r="Y1083" i="7"/>
  <c r="Z1083" i="7"/>
  <c r="AA1083" i="7"/>
  <c r="AB1083" i="7"/>
  <c r="AC1083" i="7"/>
  <c r="A1084" i="7"/>
  <c r="B1084" i="7"/>
  <c r="C1087" i="1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S1084" i="7"/>
  <c r="T1084" i="7"/>
  <c r="U1084" i="7"/>
  <c r="V1084" i="7"/>
  <c r="W1084" i="7"/>
  <c r="AE1087" i="1"/>
  <c r="X1084" i="7"/>
  <c r="Y1084" i="7"/>
  <c r="Z1084" i="7"/>
  <c r="AA1084" i="7"/>
  <c r="AB1084" i="7"/>
  <c r="AC1084" i="7"/>
  <c r="A1085" i="7"/>
  <c r="B1085" i="7"/>
  <c r="C1088" i="1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S1085" i="7"/>
  <c r="T1085" i="7"/>
  <c r="U1085" i="7"/>
  <c r="V1085" i="7"/>
  <c r="W1085" i="7"/>
  <c r="AE1088" i="1"/>
  <c r="X1085" i="7"/>
  <c r="Y1085" i="7"/>
  <c r="Z1085" i="7"/>
  <c r="AA1085" i="7"/>
  <c r="AB1085" i="7"/>
  <c r="AC1085" i="7"/>
  <c r="A1086" i="7"/>
  <c r="B1086" i="7"/>
  <c r="C1089" i="1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S1086" i="7"/>
  <c r="T1086" i="7"/>
  <c r="U1086" i="7"/>
  <c r="V1086" i="7"/>
  <c r="W1086" i="7"/>
  <c r="AE1089" i="1"/>
  <c r="X1086" i="7"/>
  <c r="Y1086" i="7"/>
  <c r="Z1086" i="7"/>
  <c r="AA1086" i="7"/>
  <c r="AB1086" i="7"/>
  <c r="AC1086" i="7"/>
  <c r="A1087" i="7"/>
  <c r="B1087" i="7"/>
  <c r="C1090" i="1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S1087" i="7"/>
  <c r="T1087" i="7"/>
  <c r="U1087" i="7"/>
  <c r="V1087" i="7"/>
  <c r="W1087" i="7"/>
  <c r="AE1090" i="1"/>
  <c r="X1087" i="7"/>
  <c r="Y1087" i="7"/>
  <c r="Z1087" i="7"/>
  <c r="AA1087" i="7"/>
  <c r="AB1087" i="7"/>
  <c r="AC1087" i="7"/>
  <c r="A1088" i="7"/>
  <c r="B1088" i="7"/>
  <c r="C1091" i="1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S1088" i="7"/>
  <c r="T1088" i="7"/>
  <c r="U1088" i="7"/>
  <c r="V1088" i="7"/>
  <c r="W1088" i="7"/>
  <c r="AE1091" i="1"/>
  <c r="X1088" i="7"/>
  <c r="Y1088" i="7"/>
  <c r="Z1088" i="7"/>
  <c r="AA1088" i="7"/>
  <c r="AB1088" i="7"/>
  <c r="AC1088" i="7"/>
  <c r="A1089" i="7"/>
  <c r="B1089" i="7"/>
  <c r="C1092" i="1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S1089" i="7"/>
  <c r="T1089" i="7"/>
  <c r="U1089" i="7"/>
  <c r="V1089" i="7"/>
  <c r="W1089" i="7"/>
  <c r="AE1092" i="1"/>
  <c r="X1089" i="7"/>
  <c r="Y1089" i="7"/>
  <c r="Z1089" i="7"/>
  <c r="AA1089" i="7"/>
  <c r="AB1089" i="7"/>
  <c r="AC1089" i="7"/>
  <c r="A1090" i="7"/>
  <c r="B1090" i="7"/>
  <c r="C1093" i="1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S1090" i="7"/>
  <c r="T1090" i="7"/>
  <c r="U1090" i="7"/>
  <c r="V1090" i="7"/>
  <c r="W1090" i="7"/>
  <c r="AE1093" i="1"/>
  <c r="X1090" i="7"/>
  <c r="Y1090" i="7"/>
  <c r="Z1090" i="7"/>
  <c r="AA1090" i="7"/>
  <c r="AB1090" i="7"/>
  <c r="AC1090" i="7"/>
  <c r="A1091" i="7"/>
  <c r="B1091" i="7"/>
  <c r="C1094" i="1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S1091" i="7"/>
  <c r="T1091" i="7"/>
  <c r="U1091" i="7"/>
  <c r="V1091" i="7"/>
  <c r="W1091" i="7"/>
  <c r="AE1094" i="1"/>
  <c r="X1091" i="7"/>
  <c r="Y1091" i="7"/>
  <c r="Z1091" i="7"/>
  <c r="AA1091" i="7"/>
  <c r="AB1091" i="7"/>
  <c r="AC1091" i="7"/>
  <c r="A1092" i="7"/>
  <c r="B1092" i="7"/>
  <c r="C1095" i="1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S1092" i="7"/>
  <c r="T1092" i="7"/>
  <c r="U1092" i="7"/>
  <c r="V1092" i="7"/>
  <c r="W1092" i="7"/>
  <c r="AE1095" i="1"/>
  <c r="X1092" i="7"/>
  <c r="Y1092" i="7"/>
  <c r="Z1092" i="7"/>
  <c r="AA1092" i="7"/>
  <c r="AB1092" i="7"/>
  <c r="AC1092" i="7"/>
  <c r="A1093" i="7"/>
  <c r="B1093" i="7"/>
  <c r="C1096" i="1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S1093" i="7"/>
  <c r="T1093" i="7"/>
  <c r="U1093" i="7"/>
  <c r="V1093" i="7"/>
  <c r="W1093" i="7"/>
  <c r="AE1096" i="1"/>
  <c r="X1093" i="7"/>
  <c r="Y1093" i="7"/>
  <c r="Z1093" i="7"/>
  <c r="AA1093" i="7"/>
  <c r="AB1093" i="7"/>
  <c r="AC1093" i="7"/>
  <c r="A1094" i="7"/>
  <c r="B1094" i="7"/>
  <c r="C1097" i="1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S1094" i="7"/>
  <c r="T1094" i="7"/>
  <c r="U1094" i="7"/>
  <c r="V1094" i="7"/>
  <c r="W1094" i="7"/>
  <c r="AE1097" i="1"/>
  <c r="X1094" i="7"/>
  <c r="Y1094" i="7"/>
  <c r="Z1094" i="7"/>
  <c r="AA1094" i="7"/>
  <c r="AB1094" i="7"/>
  <c r="AC1094" i="7"/>
  <c r="A1095" i="7"/>
  <c r="B1095" i="7"/>
  <c r="C1098" i="1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S1095" i="7"/>
  <c r="T1095" i="7"/>
  <c r="U1095" i="7"/>
  <c r="V1095" i="7"/>
  <c r="W1095" i="7"/>
  <c r="AE1098" i="1"/>
  <c r="X1095" i="7"/>
  <c r="Y1095" i="7"/>
  <c r="Z1095" i="7"/>
  <c r="AA1095" i="7"/>
  <c r="AB1095" i="7"/>
  <c r="AC1095" i="7"/>
  <c r="A1096" i="7"/>
  <c r="B1096" i="7"/>
  <c r="C1099" i="1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S1096" i="7"/>
  <c r="T1096" i="7"/>
  <c r="U1096" i="7"/>
  <c r="V1096" i="7"/>
  <c r="W1096" i="7"/>
  <c r="AE1099" i="1"/>
  <c r="X1096" i="7"/>
  <c r="Y1096" i="7"/>
  <c r="Z1096" i="7"/>
  <c r="AA1096" i="7"/>
  <c r="AB1096" i="7"/>
  <c r="AC1096" i="7"/>
  <c r="A1097" i="7"/>
  <c r="B1097" i="7"/>
  <c r="C1100" i="1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S1097" i="7"/>
  <c r="T1097" i="7"/>
  <c r="U1097" i="7"/>
  <c r="V1097" i="7"/>
  <c r="W1097" i="7"/>
  <c r="AE1100" i="1"/>
  <c r="X1097" i="7"/>
  <c r="Y1097" i="7"/>
  <c r="Z1097" i="7"/>
  <c r="AA1097" i="7"/>
  <c r="AB1097" i="7"/>
  <c r="AC1097" i="7"/>
  <c r="A1098" i="7"/>
  <c r="B1098" i="7"/>
  <c r="C1101" i="1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S1098" i="7"/>
  <c r="T1098" i="7"/>
  <c r="U1098" i="7"/>
  <c r="V1098" i="7"/>
  <c r="W1098" i="7"/>
  <c r="AE1101" i="1"/>
  <c r="X1098" i="7"/>
  <c r="Y1098" i="7"/>
  <c r="Z1098" i="7"/>
  <c r="AA1098" i="7"/>
  <c r="AB1098" i="7"/>
  <c r="AC1098" i="7"/>
  <c r="A1099" i="7"/>
  <c r="B1099" i="7"/>
  <c r="C1102" i="1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S1099" i="7"/>
  <c r="T1099" i="7"/>
  <c r="U1099" i="7"/>
  <c r="V1099" i="7"/>
  <c r="W1099" i="7"/>
  <c r="AE1102" i="1"/>
  <c r="X1099" i="7"/>
  <c r="Y1099" i="7"/>
  <c r="Z1099" i="7"/>
  <c r="AA1099" i="7"/>
  <c r="AB1099" i="7"/>
  <c r="AC1099" i="7"/>
  <c r="A1100" i="7"/>
  <c r="B1100" i="7"/>
  <c r="C1103" i="1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S1100" i="7"/>
  <c r="T1100" i="7"/>
  <c r="U1100" i="7"/>
  <c r="V1100" i="7"/>
  <c r="W1100" i="7"/>
  <c r="AE1103" i="1"/>
  <c r="X1100" i="7"/>
  <c r="Y1100" i="7"/>
  <c r="Z1100" i="7"/>
  <c r="AA1100" i="7"/>
  <c r="AB1100" i="7"/>
  <c r="AC1100" i="7"/>
  <c r="A1101" i="7"/>
  <c r="B1101" i="7"/>
  <c r="C1104" i="1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S1101" i="7"/>
  <c r="T1101" i="7"/>
  <c r="U1101" i="7"/>
  <c r="V1101" i="7"/>
  <c r="W1101" i="7"/>
  <c r="AE1104" i="1"/>
  <c r="X1101" i="7"/>
  <c r="Y1101" i="7"/>
  <c r="Z1101" i="7"/>
  <c r="AA1101" i="7"/>
  <c r="AB1101" i="7"/>
  <c r="AC1101" i="7"/>
  <c r="A1102" i="7"/>
  <c r="B1102" i="7"/>
  <c r="C1105" i="1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S1102" i="7"/>
  <c r="T1102" i="7"/>
  <c r="U1102" i="7"/>
  <c r="V1102" i="7"/>
  <c r="W1102" i="7"/>
  <c r="AE1105" i="1"/>
  <c r="X1102" i="7"/>
  <c r="Y1102" i="7"/>
  <c r="Z1102" i="7"/>
  <c r="AA1102" i="7"/>
  <c r="AB1102" i="7"/>
  <c r="AC1102" i="7"/>
  <c r="A1103" i="7"/>
  <c r="B1103" i="7"/>
  <c r="C1106" i="1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S1103" i="7"/>
  <c r="T1103" i="7"/>
  <c r="U1103" i="7"/>
  <c r="V1103" i="7"/>
  <c r="W1103" i="7"/>
  <c r="AE1106" i="1"/>
  <c r="X1103" i="7"/>
  <c r="Y1103" i="7"/>
  <c r="Z1103" i="7"/>
  <c r="AA1103" i="7"/>
  <c r="AB1103" i="7"/>
  <c r="AC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S1104" i="7"/>
  <c r="T1104" i="7"/>
  <c r="U1104" i="7"/>
  <c r="V1104" i="7"/>
  <c r="W1104" i="7"/>
  <c r="AE1107" i="1"/>
  <c r="X1104" i="7"/>
  <c r="Y1104" i="7"/>
  <c r="Z1104" i="7"/>
  <c r="AA1104" i="7"/>
  <c r="AB1104" i="7"/>
  <c r="AC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S1105" i="7"/>
  <c r="T1105" i="7"/>
  <c r="U1105" i="7"/>
  <c r="V1105" i="7"/>
  <c r="W1105" i="7"/>
  <c r="AE1108" i="1"/>
  <c r="X1105" i="7"/>
  <c r="Y1105" i="7"/>
  <c r="Z1105" i="7"/>
  <c r="AA1105" i="7"/>
  <c r="AB1105" i="7"/>
  <c r="AC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S1106" i="7"/>
  <c r="T1106" i="7"/>
  <c r="U1106" i="7"/>
  <c r="V1106" i="7"/>
  <c r="W1106" i="7"/>
  <c r="AE1109" i="1"/>
  <c r="X1106" i="7"/>
  <c r="Y1106" i="7"/>
  <c r="Z1106" i="7"/>
  <c r="AA1106" i="7"/>
  <c r="AB1106" i="7"/>
  <c r="AC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S1107" i="7"/>
  <c r="T1107" i="7"/>
  <c r="U1107" i="7"/>
  <c r="V1107" i="7"/>
  <c r="W1107" i="7"/>
  <c r="AE1110" i="1"/>
  <c r="X1107" i="7"/>
  <c r="Y1107" i="7"/>
  <c r="Z1107" i="7"/>
  <c r="AA1107" i="7"/>
  <c r="AB1107" i="7"/>
  <c r="AC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S1108" i="7"/>
  <c r="T1108" i="7"/>
  <c r="U1108" i="7"/>
  <c r="V1108" i="7"/>
  <c r="W1108" i="7"/>
  <c r="AE1111" i="1"/>
  <c r="X1108" i="7"/>
  <c r="Y1108" i="7"/>
  <c r="Z1108" i="7"/>
  <c r="AA1108" i="7"/>
  <c r="AB1108" i="7"/>
  <c r="AC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S1109" i="7"/>
  <c r="T1109" i="7"/>
  <c r="U1109" i="7"/>
  <c r="V1109" i="7"/>
  <c r="W1109" i="7"/>
  <c r="AE1112" i="1"/>
  <c r="X1109" i="7"/>
  <c r="Y1109" i="7"/>
  <c r="Z1109" i="7"/>
  <c r="AA1109" i="7"/>
  <c r="AB1109" i="7"/>
  <c r="AC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S1110" i="7"/>
  <c r="T1110" i="7"/>
  <c r="U1110" i="7"/>
  <c r="V1110" i="7"/>
  <c r="W1110" i="7"/>
  <c r="AE1113" i="1"/>
  <c r="X1110" i="7"/>
  <c r="Y1110" i="7"/>
  <c r="Z1110" i="7"/>
  <c r="AA1110" i="7"/>
  <c r="AB1110" i="7"/>
  <c r="AC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S1111" i="7"/>
  <c r="T1111" i="7"/>
  <c r="U1111" i="7"/>
  <c r="V1111" i="7"/>
  <c r="W1111" i="7"/>
  <c r="AE1114" i="1"/>
  <c r="X1111" i="7"/>
  <c r="Y1111" i="7"/>
  <c r="Z1111" i="7"/>
  <c r="AA1111" i="7"/>
  <c r="AB1111" i="7"/>
  <c r="AC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S1112" i="7"/>
  <c r="T1112" i="7"/>
  <c r="U1112" i="7"/>
  <c r="V1112" i="7"/>
  <c r="W1112" i="7"/>
  <c r="AE1115" i="1"/>
  <c r="X1112" i="7"/>
  <c r="Y1112" i="7"/>
  <c r="Z1112" i="7"/>
  <c r="AA1112" i="7"/>
  <c r="AB1112" i="7"/>
  <c r="AC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S1113" i="7"/>
  <c r="T1113" i="7"/>
  <c r="U1113" i="7"/>
  <c r="V1113" i="7"/>
  <c r="W1113" i="7"/>
  <c r="AE1116" i="1"/>
  <c r="X1113" i="7"/>
  <c r="Y1113" i="7"/>
  <c r="Z1113" i="7"/>
  <c r="AA1113" i="7"/>
  <c r="AB1113" i="7"/>
  <c r="AC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S1114" i="7"/>
  <c r="T1114" i="7"/>
  <c r="U1114" i="7"/>
  <c r="V1114" i="7"/>
  <c r="W1114" i="7"/>
  <c r="AE1117" i="1"/>
  <c r="X1114" i="7"/>
  <c r="Y1114" i="7"/>
  <c r="Z1114" i="7"/>
  <c r="AA1114" i="7"/>
  <c r="AB1114" i="7"/>
  <c r="AC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S1115" i="7"/>
  <c r="T1115" i="7"/>
  <c r="U1115" i="7"/>
  <c r="V1115" i="7"/>
  <c r="W1115" i="7"/>
  <c r="AE1118" i="1"/>
  <c r="X1115" i="7"/>
  <c r="Y1115" i="7"/>
  <c r="Z1115" i="7"/>
  <c r="AA1115" i="7"/>
  <c r="AB1115" i="7"/>
  <c r="AC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S1116" i="7"/>
  <c r="T1116" i="7"/>
  <c r="U1116" i="7"/>
  <c r="V1116" i="7"/>
  <c r="W1116" i="7"/>
  <c r="AE1119" i="1"/>
  <c r="X1116" i="7"/>
  <c r="Y1116" i="7"/>
  <c r="Z1116" i="7"/>
  <c r="AA1116" i="7"/>
  <c r="AB1116" i="7"/>
  <c r="AC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S1117" i="7"/>
  <c r="T1117" i="7"/>
  <c r="U1117" i="7"/>
  <c r="V1117" i="7"/>
  <c r="W1117" i="7"/>
  <c r="AE1120" i="1"/>
  <c r="X1117" i="7"/>
  <c r="Y1117" i="7"/>
  <c r="Z1117" i="7"/>
  <c r="AA1117" i="7"/>
  <c r="AB1117" i="7"/>
  <c r="AC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S1118" i="7"/>
  <c r="T1118" i="7"/>
  <c r="U1118" i="7"/>
  <c r="V1118" i="7"/>
  <c r="W1118" i="7"/>
  <c r="AE1121" i="1"/>
  <c r="X1118" i="7"/>
  <c r="Y1118" i="7"/>
  <c r="Z1118" i="7"/>
  <c r="AA1118" i="7"/>
  <c r="AB1118" i="7"/>
  <c r="AC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S1119" i="7"/>
  <c r="T1119" i="7"/>
  <c r="U1119" i="7"/>
  <c r="V1119" i="7"/>
  <c r="W1119" i="7"/>
  <c r="AE1122" i="1"/>
  <c r="X1119" i="7"/>
  <c r="Y1119" i="7"/>
  <c r="Z1119" i="7"/>
  <c r="AA1119" i="7"/>
  <c r="AB1119" i="7"/>
  <c r="AC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S1120" i="7"/>
  <c r="T1120" i="7"/>
  <c r="U1120" i="7"/>
  <c r="V1120" i="7"/>
  <c r="W1120" i="7"/>
  <c r="AE1123" i="1"/>
  <c r="X1120" i="7"/>
  <c r="Y1120" i="7"/>
  <c r="Z1120" i="7"/>
  <c r="AA1120" i="7"/>
  <c r="AB1120" i="7"/>
  <c r="AC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S1121" i="7"/>
  <c r="T1121" i="7"/>
  <c r="U1121" i="7"/>
  <c r="V1121" i="7"/>
  <c r="W1121" i="7"/>
  <c r="AE1124" i="1"/>
  <c r="X1121" i="7"/>
  <c r="Y1121" i="7"/>
  <c r="Z1121" i="7"/>
  <c r="AA1121" i="7"/>
  <c r="AB1121" i="7"/>
  <c r="AC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S1122" i="7"/>
  <c r="T1122" i="7"/>
  <c r="U1122" i="7"/>
  <c r="V1122" i="7"/>
  <c r="W1122" i="7"/>
  <c r="AE1125" i="1"/>
  <c r="X1122" i="7"/>
  <c r="Y1122" i="7"/>
  <c r="Z1122" i="7"/>
  <c r="AA1122" i="7"/>
  <c r="AB1122" i="7"/>
  <c r="AC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S1123" i="7"/>
  <c r="T1123" i="7"/>
  <c r="U1123" i="7"/>
  <c r="V1123" i="7"/>
  <c r="W1123" i="7"/>
  <c r="AE1126" i="1"/>
  <c r="X1123" i="7"/>
  <c r="Y1123" i="7"/>
  <c r="Z1123" i="7"/>
  <c r="AA1123" i="7"/>
  <c r="AB1123" i="7"/>
  <c r="AC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S1124" i="7"/>
  <c r="T1124" i="7"/>
  <c r="U1124" i="7"/>
  <c r="V1124" i="7"/>
  <c r="W1124" i="7"/>
  <c r="AE1127" i="1"/>
  <c r="X1124" i="7"/>
  <c r="Y1124" i="7"/>
  <c r="Z1124" i="7"/>
  <c r="AA1124" i="7"/>
  <c r="AB1124" i="7"/>
  <c r="AC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S1125" i="7"/>
  <c r="T1125" i="7"/>
  <c r="U1125" i="7"/>
  <c r="V1125" i="7"/>
  <c r="W1125" i="7"/>
  <c r="AE1128" i="1"/>
  <c r="X1125" i="7"/>
  <c r="Y1125" i="7"/>
  <c r="Z1125" i="7"/>
  <c r="AA1125" i="7"/>
  <c r="AB1125" i="7"/>
  <c r="AC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S1126" i="7"/>
  <c r="T1126" i="7"/>
  <c r="U1126" i="7"/>
  <c r="V1126" i="7"/>
  <c r="W1126" i="7"/>
  <c r="AE1129" i="1"/>
  <c r="X1126" i="7"/>
  <c r="Y1126" i="7"/>
  <c r="Z1126" i="7"/>
  <c r="AA1126" i="7"/>
  <c r="AB1126" i="7"/>
  <c r="AC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S1127" i="7"/>
  <c r="T1127" i="7"/>
  <c r="U1127" i="7"/>
  <c r="V1127" i="7"/>
  <c r="W1127" i="7"/>
  <c r="AE1130" i="1"/>
  <c r="X1127" i="7"/>
  <c r="Y1127" i="7"/>
  <c r="Z1127" i="7"/>
  <c r="AA1127" i="7"/>
  <c r="AB1127" i="7"/>
  <c r="AC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S1128" i="7"/>
  <c r="T1128" i="7"/>
  <c r="U1128" i="7"/>
  <c r="V1128" i="7"/>
  <c r="W1128" i="7"/>
  <c r="AE1131" i="1"/>
  <c r="X1128" i="7"/>
  <c r="Y1128" i="7"/>
  <c r="Z1128" i="7"/>
  <c r="AA1128" i="7"/>
  <c r="AB1128" i="7"/>
  <c r="AC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S1129" i="7"/>
  <c r="T1129" i="7"/>
  <c r="U1129" i="7"/>
  <c r="V1129" i="7"/>
  <c r="W1129" i="7"/>
  <c r="AE1132" i="1"/>
  <c r="X1129" i="7"/>
  <c r="Y1129" i="7"/>
  <c r="Z1129" i="7"/>
  <c r="AA1129" i="7"/>
  <c r="AB1129" i="7"/>
  <c r="AC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S1130" i="7"/>
  <c r="T1130" i="7"/>
  <c r="U1130" i="7"/>
  <c r="V1130" i="7"/>
  <c r="W1130" i="7"/>
  <c r="AE1133" i="1"/>
  <c r="X1130" i="7"/>
  <c r="Y1130" i="7"/>
  <c r="Z1130" i="7"/>
  <c r="AA1130" i="7"/>
  <c r="AB1130" i="7"/>
  <c r="AC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S1131" i="7"/>
  <c r="T1131" i="7"/>
  <c r="U1131" i="7"/>
  <c r="V1131" i="7"/>
  <c r="W1131" i="7"/>
  <c r="AE1134" i="1"/>
  <c r="X1131" i="7"/>
  <c r="Y1131" i="7"/>
  <c r="Z1131" i="7"/>
  <c r="AA1131" i="7"/>
  <c r="AB1131" i="7"/>
  <c r="AC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S1132" i="7"/>
  <c r="T1132" i="7"/>
  <c r="U1132" i="7"/>
  <c r="V1132" i="7"/>
  <c r="W1132" i="7"/>
  <c r="AE1135" i="1"/>
  <c r="X1132" i="7"/>
  <c r="Y1132" i="7"/>
  <c r="Z1132" i="7"/>
  <c r="AA1132" i="7"/>
  <c r="AB1132" i="7"/>
  <c r="AC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S1133" i="7"/>
  <c r="T1133" i="7"/>
  <c r="U1133" i="7"/>
  <c r="V1133" i="7"/>
  <c r="W1133" i="7"/>
  <c r="AE1136" i="1"/>
  <c r="X1133" i="7"/>
  <c r="Y1133" i="7"/>
  <c r="Z1133" i="7"/>
  <c r="AA1133" i="7"/>
  <c r="AB1133" i="7"/>
  <c r="AC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S1134" i="7"/>
  <c r="T1134" i="7"/>
  <c r="U1134" i="7"/>
  <c r="V1134" i="7"/>
  <c r="W1134" i="7"/>
  <c r="AE1137" i="1"/>
  <c r="X1134" i="7"/>
  <c r="Y1134" i="7"/>
  <c r="Z1134" i="7"/>
  <c r="AA1134" i="7"/>
  <c r="AB1134" i="7"/>
  <c r="AC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S1135" i="7"/>
  <c r="T1135" i="7"/>
  <c r="U1135" i="7"/>
  <c r="V1135" i="7"/>
  <c r="W1135" i="7"/>
  <c r="AE1138" i="1"/>
  <c r="X1135" i="7"/>
  <c r="Y1135" i="7"/>
  <c r="Z1135" i="7"/>
  <c r="AA1135" i="7"/>
  <c r="AB1135" i="7"/>
  <c r="AC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S1136" i="7"/>
  <c r="T1136" i="7"/>
  <c r="U1136" i="7"/>
  <c r="V1136" i="7"/>
  <c r="W1136" i="7"/>
  <c r="AE1139" i="1"/>
  <c r="X1136" i="7"/>
  <c r="Y1136" i="7"/>
  <c r="Z1136" i="7"/>
  <c r="AA1136" i="7"/>
  <c r="AB1136" i="7"/>
  <c r="AC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S1137" i="7"/>
  <c r="T1137" i="7"/>
  <c r="U1137" i="7"/>
  <c r="V1137" i="7"/>
  <c r="W1137" i="7"/>
  <c r="AE1140" i="1"/>
  <c r="X1137" i="7"/>
  <c r="Y1137" i="7"/>
  <c r="Z1137" i="7"/>
  <c r="AA1137" i="7"/>
  <c r="AB1137" i="7"/>
  <c r="AC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S1138" i="7"/>
  <c r="T1138" i="7"/>
  <c r="U1138" i="7"/>
  <c r="V1138" i="7"/>
  <c r="W1138" i="7"/>
  <c r="AE1141" i="1"/>
  <c r="X1138" i="7"/>
  <c r="Y1138" i="7"/>
  <c r="Z1138" i="7"/>
  <c r="AA1138" i="7"/>
  <c r="AB1138" i="7"/>
  <c r="AC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S1139" i="7"/>
  <c r="T1139" i="7"/>
  <c r="U1139" i="7"/>
  <c r="V1139" i="7"/>
  <c r="W1139" i="7"/>
  <c r="AE1142" i="1"/>
  <c r="X1139" i="7"/>
  <c r="Y1139" i="7"/>
  <c r="Z1139" i="7"/>
  <c r="AA1139" i="7"/>
  <c r="AB1139" i="7"/>
  <c r="AC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S1140" i="7"/>
  <c r="T1140" i="7"/>
  <c r="U1140" i="7"/>
  <c r="V1140" i="7"/>
  <c r="W1140" i="7"/>
  <c r="AE1143" i="1"/>
  <c r="X1140" i="7"/>
  <c r="Y1140" i="7"/>
  <c r="Z1140" i="7"/>
  <c r="AA1140" i="7"/>
  <c r="AB1140" i="7"/>
  <c r="AC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S1141" i="7"/>
  <c r="T1141" i="7"/>
  <c r="U1141" i="7"/>
  <c r="V1141" i="7"/>
  <c r="W1141" i="7"/>
  <c r="AE1144" i="1"/>
  <c r="X1141" i="7"/>
  <c r="Y1141" i="7"/>
  <c r="Z1141" i="7"/>
  <c r="AA1141" i="7"/>
  <c r="AB1141" i="7"/>
  <c r="AC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S1142" i="7"/>
  <c r="T1142" i="7"/>
  <c r="U1142" i="7"/>
  <c r="V1142" i="7"/>
  <c r="W1142" i="7"/>
  <c r="AE1145" i="1"/>
  <c r="X1142" i="7"/>
  <c r="Y1142" i="7"/>
  <c r="Z1142" i="7"/>
  <c r="AA1142" i="7"/>
  <c r="AB1142" i="7"/>
  <c r="AC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S1143" i="7"/>
  <c r="T1143" i="7"/>
  <c r="U1143" i="7"/>
  <c r="V1143" i="7"/>
  <c r="W1143" i="7"/>
  <c r="AE1146" i="1"/>
  <c r="X1143" i="7"/>
  <c r="Y1143" i="7"/>
  <c r="Z1143" i="7"/>
  <c r="AA1143" i="7"/>
  <c r="AB1143" i="7"/>
  <c r="AC1143" i="7"/>
  <c r="A1144" i="7"/>
  <c r="B1144" i="7"/>
  <c r="C1147" i="1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S1144" i="7"/>
  <c r="T1144" i="7"/>
  <c r="U1144" i="7"/>
  <c r="V1144" i="7"/>
  <c r="W1144" i="7"/>
  <c r="AE1147" i="1"/>
  <c r="X1144" i="7"/>
  <c r="Y1144" i="7"/>
  <c r="Z1144" i="7"/>
  <c r="AA1144" i="7"/>
  <c r="AB1144" i="7"/>
  <c r="AC1144" i="7"/>
  <c r="A1145" i="7"/>
  <c r="B1145" i="7"/>
  <c r="C1148" i="1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S1145" i="7"/>
  <c r="T1145" i="7"/>
  <c r="U1145" i="7"/>
  <c r="V1145" i="7"/>
  <c r="W1145" i="7"/>
  <c r="AE1148" i="1"/>
  <c r="X1145" i="7"/>
  <c r="Y1145" i="7"/>
  <c r="Z1145" i="7"/>
  <c r="AA1145" i="7"/>
  <c r="AB1145" i="7"/>
  <c r="AC1145" i="7"/>
  <c r="A1146" i="7"/>
  <c r="B1146" i="7"/>
  <c r="C1149" i="1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S1146" i="7"/>
  <c r="T1146" i="7"/>
  <c r="U1146" i="7"/>
  <c r="V1146" i="7"/>
  <c r="W1146" i="7"/>
  <c r="AE1149" i="1"/>
  <c r="X1146" i="7"/>
  <c r="Y1146" i="7"/>
  <c r="Z1146" i="7"/>
  <c r="AA1146" i="7"/>
  <c r="AB1146" i="7"/>
  <c r="AC1146" i="7"/>
  <c r="A1147" i="7"/>
  <c r="B1147" i="7"/>
  <c r="C1150" i="1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S1147" i="7"/>
  <c r="T1147" i="7"/>
  <c r="U1147" i="7"/>
  <c r="V1147" i="7"/>
  <c r="W1147" i="7"/>
  <c r="AE1150" i="1"/>
  <c r="X1147" i="7"/>
  <c r="Y1147" i="7"/>
  <c r="Z1147" i="7"/>
  <c r="AA1147" i="7"/>
  <c r="AB1147" i="7"/>
  <c r="AC1147" i="7"/>
  <c r="A1148" i="7"/>
  <c r="B1148" i="7"/>
  <c r="C1151" i="1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S1148" i="7"/>
  <c r="T1148" i="7"/>
  <c r="U1148" i="7"/>
  <c r="V1148" i="7"/>
  <c r="W1148" i="7"/>
  <c r="AE1151" i="1"/>
  <c r="X1148" i="7"/>
  <c r="Y1148" i="7"/>
  <c r="Z1148" i="7"/>
  <c r="AA1148" i="7"/>
  <c r="AB1148" i="7"/>
  <c r="AC1148" i="7"/>
  <c r="A1149" i="7"/>
  <c r="B1149" i="7"/>
  <c r="C1152" i="1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S1149" i="7"/>
  <c r="T1149" i="7"/>
  <c r="U1149" i="7"/>
  <c r="V1149" i="7"/>
  <c r="W1149" i="7"/>
  <c r="AE1152" i="1"/>
  <c r="X1149" i="7"/>
  <c r="Y1149" i="7"/>
  <c r="Z1149" i="7"/>
  <c r="AA1149" i="7"/>
  <c r="AB1149" i="7"/>
  <c r="AC1149" i="7"/>
  <c r="A1150" i="7"/>
  <c r="B1150" i="7"/>
  <c r="C1153" i="1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S1150" i="7"/>
  <c r="T1150" i="7"/>
  <c r="U1150" i="7"/>
  <c r="V1150" i="7"/>
  <c r="W1150" i="7"/>
  <c r="AE1153" i="1"/>
  <c r="X1150" i="7"/>
  <c r="Y1150" i="7"/>
  <c r="Z1150" i="7"/>
  <c r="AA1150" i="7"/>
  <c r="AB1150" i="7"/>
  <c r="AC1150" i="7"/>
  <c r="A1151" i="7"/>
  <c r="B1151" i="7"/>
  <c r="C1154" i="1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S1151" i="7"/>
  <c r="T1151" i="7"/>
  <c r="U1151" i="7"/>
  <c r="V1151" i="7"/>
  <c r="W1151" i="7"/>
  <c r="AE1154" i="1"/>
  <c r="X1151" i="7"/>
  <c r="Y1151" i="7"/>
  <c r="Z1151" i="7"/>
  <c r="AA1151" i="7"/>
  <c r="AB1151" i="7"/>
  <c r="AC1151" i="7"/>
  <c r="A1152" i="7"/>
  <c r="B1152" i="7"/>
  <c r="C1155" i="1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S1152" i="7"/>
  <c r="T1152" i="7"/>
  <c r="U1152" i="7"/>
  <c r="V1152" i="7"/>
  <c r="W1152" i="7"/>
  <c r="AE1155" i="1"/>
  <c r="X1152" i="7"/>
  <c r="Y1152" i="7"/>
  <c r="Z1152" i="7"/>
  <c r="AA1152" i="7"/>
  <c r="AB1152" i="7"/>
  <c r="AC1152" i="7"/>
  <c r="A1153" i="7"/>
  <c r="B1153" i="7"/>
  <c r="C1156" i="1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S1153" i="7"/>
  <c r="T1153" i="7"/>
  <c r="U1153" i="7"/>
  <c r="V1153" i="7"/>
  <c r="W1153" i="7"/>
  <c r="AE1156" i="1"/>
  <c r="X1153" i="7"/>
  <c r="Y1153" i="7"/>
  <c r="Z1153" i="7"/>
  <c r="AA1153" i="7"/>
  <c r="AB1153" i="7"/>
  <c r="AC1153" i="7"/>
  <c r="A1154" i="7"/>
  <c r="B1154" i="7"/>
  <c r="C1157" i="1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S1154" i="7"/>
  <c r="T1154" i="7"/>
  <c r="U1154" i="7"/>
  <c r="V1154" i="7"/>
  <c r="W1154" i="7"/>
  <c r="AE1157" i="1"/>
  <c r="X1154" i="7"/>
  <c r="Y1154" i="7"/>
  <c r="Z1154" i="7"/>
  <c r="AA1154" i="7"/>
  <c r="AB1154" i="7"/>
  <c r="AC1154" i="7"/>
  <c r="A1155" i="7"/>
  <c r="B1155" i="7"/>
  <c r="C1158" i="1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S1155" i="7"/>
  <c r="T1155" i="7"/>
  <c r="U1155" i="7"/>
  <c r="V1155" i="7"/>
  <c r="W1155" i="7"/>
  <c r="AE1158" i="1"/>
  <c r="X1155" i="7"/>
  <c r="Y1155" i="7"/>
  <c r="Z1155" i="7"/>
  <c r="AA1155" i="7"/>
  <c r="AB1155" i="7"/>
  <c r="AC1155" i="7"/>
  <c r="A1156" i="7"/>
  <c r="B1156" i="7"/>
  <c r="C1159" i="1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S1156" i="7"/>
  <c r="T1156" i="7"/>
  <c r="U1156" i="7"/>
  <c r="V1156" i="7"/>
  <c r="W1156" i="7"/>
  <c r="AE1159" i="1"/>
  <c r="X1156" i="7"/>
  <c r="Y1156" i="7"/>
  <c r="Z1156" i="7"/>
  <c r="AA1156" i="7"/>
  <c r="AB1156" i="7"/>
  <c r="AC1156" i="7"/>
  <c r="A1157" i="7"/>
  <c r="B1157" i="7"/>
  <c r="C1160" i="1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S1157" i="7"/>
  <c r="T1157" i="7"/>
  <c r="U1157" i="7"/>
  <c r="V1157" i="7"/>
  <c r="W1157" i="7"/>
  <c r="AE1160" i="1"/>
  <c r="X1157" i="7"/>
  <c r="Y1157" i="7"/>
  <c r="Z1157" i="7"/>
  <c r="AA1157" i="7"/>
  <c r="AB1157" i="7"/>
  <c r="AC1157" i="7"/>
  <c r="A1158" i="7"/>
  <c r="B1158" i="7"/>
  <c r="C1161" i="1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S1158" i="7"/>
  <c r="T1158" i="7"/>
  <c r="U1158" i="7"/>
  <c r="V1158" i="7"/>
  <c r="W1158" i="7"/>
  <c r="AE1161" i="1"/>
  <c r="X1158" i="7"/>
  <c r="Y1158" i="7"/>
  <c r="Z1158" i="7"/>
  <c r="AA1158" i="7"/>
  <c r="AB1158" i="7"/>
  <c r="AC1158" i="7"/>
  <c r="A1159" i="7"/>
  <c r="B1159" i="7"/>
  <c r="C1162" i="1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S1159" i="7"/>
  <c r="T1159" i="7"/>
  <c r="U1159" i="7"/>
  <c r="V1159" i="7"/>
  <c r="W1159" i="7"/>
  <c r="AE1162" i="1"/>
  <c r="X1159" i="7"/>
  <c r="Y1159" i="7"/>
  <c r="Z1159" i="7"/>
  <c r="AA1159" i="7"/>
  <c r="AB1159" i="7"/>
  <c r="AC1159" i="7"/>
  <c r="A1160" i="7"/>
  <c r="B1160" i="7"/>
  <c r="C1163" i="1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S1160" i="7"/>
  <c r="T1160" i="7"/>
  <c r="U1160" i="7"/>
  <c r="V1160" i="7"/>
  <c r="W1160" i="7"/>
  <c r="AE1163" i="1"/>
  <c r="X1160" i="7"/>
  <c r="Y1160" i="7"/>
  <c r="Z1160" i="7"/>
  <c r="AA1160" i="7"/>
  <c r="AB1160" i="7"/>
  <c r="AC1160" i="7"/>
  <c r="A1161" i="7"/>
  <c r="B1161" i="7"/>
  <c r="C1164" i="1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S1161" i="7"/>
  <c r="T1161" i="7"/>
  <c r="U1161" i="7"/>
  <c r="V1161" i="7"/>
  <c r="W1161" i="7"/>
  <c r="AE1164" i="1"/>
  <c r="X1161" i="7"/>
  <c r="Y1161" i="7"/>
  <c r="Z1161" i="7"/>
  <c r="AA1161" i="7"/>
  <c r="AB1161" i="7"/>
  <c r="AC1161" i="7"/>
  <c r="A1162" i="7"/>
  <c r="B1162" i="7"/>
  <c r="C1165" i="1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S1162" i="7"/>
  <c r="T1162" i="7"/>
  <c r="U1162" i="7"/>
  <c r="V1162" i="7"/>
  <c r="W1162" i="7"/>
  <c r="AE1165" i="1"/>
  <c r="X1162" i="7"/>
  <c r="Y1162" i="7"/>
  <c r="Z1162" i="7"/>
  <c r="AA1162" i="7"/>
  <c r="AB1162" i="7"/>
  <c r="AC1162" i="7"/>
  <c r="A1163" i="7"/>
  <c r="B1163" i="7"/>
  <c r="C1166" i="1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S1163" i="7"/>
  <c r="T1163" i="7"/>
  <c r="U1163" i="7"/>
  <c r="V1163" i="7"/>
  <c r="W1163" i="7"/>
  <c r="AE1166" i="1"/>
  <c r="X1163" i="7"/>
  <c r="Y1163" i="7"/>
  <c r="Z1163" i="7"/>
  <c r="AA1163" i="7"/>
  <c r="AB1163" i="7"/>
  <c r="AC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S1164" i="7"/>
  <c r="T1164" i="7"/>
  <c r="U1164" i="7"/>
  <c r="V1164" i="7"/>
  <c r="W1164" i="7"/>
  <c r="AE1167" i="1"/>
  <c r="X1164" i="7"/>
  <c r="Y1164" i="7"/>
  <c r="Z1164" i="7"/>
  <c r="AA1164" i="7"/>
  <c r="AB1164" i="7"/>
  <c r="AC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S1165" i="7"/>
  <c r="T1165" i="7"/>
  <c r="U1165" i="7"/>
  <c r="V1165" i="7"/>
  <c r="W1165" i="7"/>
  <c r="AE1168" i="1"/>
  <c r="X1165" i="7"/>
  <c r="Y1165" i="7"/>
  <c r="Z1165" i="7"/>
  <c r="AA1165" i="7"/>
  <c r="AB1165" i="7"/>
  <c r="AC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S1166" i="7"/>
  <c r="T1166" i="7"/>
  <c r="U1166" i="7"/>
  <c r="V1166" i="7"/>
  <c r="W1166" i="7"/>
  <c r="AE1169" i="1"/>
  <c r="X1166" i="7"/>
  <c r="Y1166" i="7"/>
  <c r="Z1166" i="7"/>
  <c r="AA1166" i="7"/>
  <c r="AB1166" i="7"/>
  <c r="AC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S1167" i="7"/>
  <c r="T1167" i="7"/>
  <c r="U1167" i="7"/>
  <c r="V1167" i="7"/>
  <c r="W1167" i="7"/>
  <c r="AE1170" i="1"/>
  <c r="X1167" i="7"/>
  <c r="Y1167" i="7"/>
  <c r="Z1167" i="7"/>
  <c r="AA1167" i="7"/>
  <c r="AB1167" i="7"/>
  <c r="AC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S1168" i="7"/>
  <c r="T1168" i="7"/>
  <c r="U1168" i="7"/>
  <c r="V1168" i="7"/>
  <c r="W1168" i="7"/>
  <c r="AE1171" i="1"/>
  <c r="X1168" i="7"/>
  <c r="Y1168" i="7"/>
  <c r="Z1168" i="7"/>
  <c r="AA1168" i="7"/>
  <c r="AB1168" i="7"/>
  <c r="AC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S1169" i="7"/>
  <c r="T1169" i="7"/>
  <c r="U1169" i="7"/>
  <c r="V1169" i="7"/>
  <c r="W1169" i="7"/>
  <c r="AE1172" i="1"/>
  <c r="X1169" i="7"/>
  <c r="Y1169" i="7"/>
  <c r="Z1169" i="7"/>
  <c r="AA1169" i="7"/>
  <c r="AB1169" i="7"/>
  <c r="AC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S1170" i="7"/>
  <c r="T1170" i="7"/>
  <c r="U1170" i="7"/>
  <c r="V1170" i="7"/>
  <c r="W1170" i="7"/>
  <c r="AE1173" i="1"/>
  <c r="X1170" i="7"/>
  <c r="Y1170" i="7"/>
  <c r="Z1170" i="7"/>
  <c r="AA1170" i="7"/>
  <c r="AB1170" i="7"/>
  <c r="AC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S1171" i="7"/>
  <c r="T1171" i="7"/>
  <c r="U1171" i="7"/>
  <c r="V1171" i="7"/>
  <c r="W1171" i="7"/>
  <c r="AE1174" i="1"/>
  <c r="X1171" i="7"/>
  <c r="Y1171" i="7"/>
  <c r="Z1171" i="7"/>
  <c r="AA1171" i="7"/>
  <c r="AB1171" i="7"/>
  <c r="AC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S1172" i="7"/>
  <c r="T1172" i="7"/>
  <c r="U1172" i="7"/>
  <c r="V1172" i="7"/>
  <c r="W1172" i="7"/>
  <c r="AE1175" i="1"/>
  <c r="X1172" i="7"/>
  <c r="Y1172" i="7"/>
  <c r="Z1172" i="7"/>
  <c r="AA1172" i="7"/>
  <c r="AB1172" i="7"/>
  <c r="AC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S1173" i="7"/>
  <c r="T1173" i="7"/>
  <c r="U1173" i="7"/>
  <c r="V1173" i="7"/>
  <c r="W1173" i="7"/>
  <c r="AE1176" i="1"/>
  <c r="X1173" i="7"/>
  <c r="Y1173" i="7"/>
  <c r="Z1173" i="7"/>
  <c r="AA1173" i="7"/>
  <c r="AB1173" i="7"/>
  <c r="AC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S1174" i="7"/>
  <c r="T1174" i="7"/>
  <c r="U1174" i="7"/>
  <c r="V1174" i="7"/>
  <c r="W1174" i="7"/>
  <c r="AE1177" i="1"/>
  <c r="X1174" i="7"/>
  <c r="Y1174" i="7"/>
  <c r="Z1174" i="7"/>
  <c r="AA1174" i="7"/>
  <c r="AB1174" i="7"/>
  <c r="AC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S1175" i="7"/>
  <c r="T1175" i="7"/>
  <c r="U1175" i="7"/>
  <c r="V1175" i="7"/>
  <c r="W1175" i="7"/>
  <c r="AE1178" i="1"/>
  <c r="X1175" i="7"/>
  <c r="Y1175" i="7"/>
  <c r="Z1175" i="7"/>
  <c r="AA1175" i="7"/>
  <c r="AB1175" i="7"/>
  <c r="AC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S1176" i="7"/>
  <c r="T1176" i="7"/>
  <c r="U1176" i="7"/>
  <c r="V1176" i="7"/>
  <c r="W1176" i="7"/>
  <c r="AE1179" i="1"/>
  <c r="X1176" i="7"/>
  <c r="Y1176" i="7"/>
  <c r="Z1176" i="7"/>
  <c r="AA1176" i="7"/>
  <c r="AB1176" i="7"/>
  <c r="AC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S1177" i="7"/>
  <c r="T1177" i="7"/>
  <c r="U1177" i="7"/>
  <c r="V1177" i="7"/>
  <c r="W1177" i="7"/>
  <c r="AE1180" i="1"/>
  <c r="X1177" i="7"/>
  <c r="Y1177" i="7"/>
  <c r="Z1177" i="7"/>
  <c r="AA1177" i="7"/>
  <c r="AB1177" i="7"/>
  <c r="AC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S1178" i="7"/>
  <c r="T1178" i="7"/>
  <c r="U1178" i="7"/>
  <c r="V1178" i="7"/>
  <c r="W1178" i="7"/>
  <c r="AE1181" i="1"/>
  <c r="X1178" i="7"/>
  <c r="Y1178" i="7"/>
  <c r="Z1178" i="7"/>
  <c r="AA1178" i="7"/>
  <c r="AB1178" i="7"/>
  <c r="AC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S1179" i="7"/>
  <c r="T1179" i="7"/>
  <c r="U1179" i="7"/>
  <c r="V1179" i="7"/>
  <c r="W1179" i="7"/>
  <c r="AE1182" i="1"/>
  <c r="X1179" i="7"/>
  <c r="Y1179" i="7"/>
  <c r="Z1179" i="7"/>
  <c r="AA1179" i="7"/>
  <c r="AB1179" i="7"/>
  <c r="AC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S1180" i="7"/>
  <c r="T1180" i="7"/>
  <c r="U1180" i="7"/>
  <c r="V1180" i="7"/>
  <c r="W1180" i="7"/>
  <c r="AE1183" i="1"/>
  <c r="X1180" i="7"/>
  <c r="Y1180" i="7"/>
  <c r="Z1180" i="7"/>
  <c r="AA1180" i="7"/>
  <c r="AB1180" i="7"/>
  <c r="AC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S1181" i="7"/>
  <c r="T1181" i="7"/>
  <c r="U1181" i="7"/>
  <c r="V1181" i="7"/>
  <c r="W1181" i="7"/>
  <c r="AE1184" i="1"/>
  <c r="X1181" i="7"/>
  <c r="Y1181" i="7"/>
  <c r="Z1181" i="7"/>
  <c r="AA1181" i="7"/>
  <c r="AB1181" i="7"/>
  <c r="AC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S1182" i="7"/>
  <c r="T1182" i="7"/>
  <c r="U1182" i="7"/>
  <c r="V1182" i="7"/>
  <c r="W1182" i="7"/>
  <c r="AE1185" i="1"/>
  <c r="X1182" i="7"/>
  <c r="Y1182" i="7"/>
  <c r="Z1182" i="7"/>
  <c r="AA1182" i="7"/>
  <c r="AB1182" i="7"/>
  <c r="AC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S1183" i="7"/>
  <c r="T1183" i="7"/>
  <c r="U1183" i="7"/>
  <c r="V1183" i="7"/>
  <c r="W1183" i="7"/>
  <c r="AE1186" i="1"/>
  <c r="X1183" i="7"/>
  <c r="Y1183" i="7"/>
  <c r="Z1183" i="7"/>
  <c r="AA1183" i="7"/>
  <c r="AB1183" i="7"/>
  <c r="AC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S1184" i="7"/>
  <c r="T1184" i="7"/>
  <c r="U1184" i="7"/>
  <c r="V1184" i="7"/>
  <c r="W1184" i="7"/>
  <c r="AE1187" i="1"/>
  <c r="X1184" i="7"/>
  <c r="Y1184" i="7"/>
  <c r="Z1184" i="7"/>
  <c r="AA1184" i="7"/>
  <c r="AB1184" i="7"/>
  <c r="AC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S1185" i="7"/>
  <c r="T1185" i="7"/>
  <c r="U1185" i="7"/>
  <c r="V1185" i="7"/>
  <c r="W1185" i="7"/>
  <c r="AE1188" i="1"/>
  <c r="X1185" i="7"/>
  <c r="Y1185" i="7"/>
  <c r="Z1185" i="7"/>
  <c r="AA1185" i="7"/>
  <c r="AB1185" i="7"/>
  <c r="AC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S1186" i="7"/>
  <c r="T1186" i="7"/>
  <c r="U1186" i="7"/>
  <c r="V1186" i="7"/>
  <c r="W1186" i="7"/>
  <c r="AE1189" i="1"/>
  <c r="X1186" i="7"/>
  <c r="Y1186" i="7"/>
  <c r="Z1186" i="7"/>
  <c r="AA1186" i="7"/>
  <c r="AB1186" i="7"/>
  <c r="AC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S1187" i="7"/>
  <c r="T1187" i="7"/>
  <c r="U1187" i="7"/>
  <c r="V1187" i="7"/>
  <c r="W1187" i="7"/>
  <c r="AE1190" i="1"/>
  <c r="X1187" i="7"/>
  <c r="Y1187" i="7"/>
  <c r="Z1187" i="7"/>
  <c r="AA1187" i="7"/>
  <c r="AB1187" i="7"/>
  <c r="AC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S1188" i="7"/>
  <c r="T1188" i="7"/>
  <c r="U1188" i="7"/>
  <c r="V1188" i="7"/>
  <c r="W1188" i="7"/>
  <c r="AE1191" i="1"/>
  <c r="X1188" i="7"/>
  <c r="Y1188" i="7"/>
  <c r="Z1188" i="7"/>
  <c r="AA1188" i="7"/>
  <c r="AB1188" i="7"/>
  <c r="AC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S1189" i="7"/>
  <c r="T1189" i="7"/>
  <c r="U1189" i="7"/>
  <c r="V1189" i="7"/>
  <c r="W1189" i="7"/>
  <c r="AE1192" i="1"/>
  <c r="X1189" i="7"/>
  <c r="Y1189" i="7"/>
  <c r="Z1189" i="7"/>
  <c r="AA1189" i="7"/>
  <c r="AB1189" i="7"/>
  <c r="AC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S1190" i="7"/>
  <c r="T1190" i="7"/>
  <c r="U1190" i="7"/>
  <c r="V1190" i="7"/>
  <c r="W1190" i="7"/>
  <c r="AE1193" i="1"/>
  <c r="X1190" i="7"/>
  <c r="Y1190" i="7"/>
  <c r="Z1190" i="7"/>
  <c r="AA1190" i="7"/>
  <c r="AB1190" i="7"/>
  <c r="AC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S1191" i="7"/>
  <c r="T1191" i="7"/>
  <c r="U1191" i="7"/>
  <c r="V1191" i="7"/>
  <c r="W1191" i="7"/>
  <c r="AE1194" i="1"/>
  <c r="X1191" i="7"/>
  <c r="Y1191" i="7"/>
  <c r="Z1191" i="7"/>
  <c r="AA1191" i="7"/>
  <c r="AB1191" i="7"/>
  <c r="AC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S1192" i="7"/>
  <c r="T1192" i="7"/>
  <c r="U1192" i="7"/>
  <c r="V1192" i="7"/>
  <c r="W1192" i="7"/>
  <c r="AE1195" i="1"/>
  <c r="X1192" i="7"/>
  <c r="Y1192" i="7"/>
  <c r="Z1192" i="7"/>
  <c r="AA1192" i="7"/>
  <c r="AB1192" i="7"/>
  <c r="AC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S1193" i="7"/>
  <c r="T1193" i="7"/>
  <c r="U1193" i="7"/>
  <c r="V1193" i="7"/>
  <c r="W1193" i="7"/>
  <c r="AE1196" i="1"/>
  <c r="X1193" i="7"/>
  <c r="Y1193" i="7"/>
  <c r="Z1193" i="7"/>
  <c r="AA1193" i="7"/>
  <c r="AB1193" i="7"/>
  <c r="AC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S1194" i="7"/>
  <c r="T1194" i="7"/>
  <c r="U1194" i="7"/>
  <c r="V1194" i="7"/>
  <c r="W1194" i="7"/>
  <c r="AE1197" i="1"/>
  <c r="X1194" i="7"/>
  <c r="Y1194" i="7"/>
  <c r="Z1194" i="7"/>
  <c r="AA1194" i="7"/>
  <c r="AB1194" i="7"/>
  <c r="AC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S1195" i="7"/>
  <c r="T1195" i="7"/>
  <c r="U1195" i="7"/>
  <c r="V1195" i="7"/>
  <c r="W1195" i="7"/>
  <c r="AE1198" i="1"/>
  <c r="X1195" i="7"/>
  <c r="Y1195" i="7"/>
  <c r="Z1195" i="7"/>
  <c r="AA1195" i="7"/>
  <c r="AB1195" i="7"/>
  <c r="AC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S1196" i="7"/>
  <c r="T1196" i="7"/>
  <c r="U1196" i="7"/>
  <c r="V1196" i="7"/>
  <c r="W1196" i="7"/>
  <c r="AE1199" i="1"/>
  <c r="X1196" i="7"/>
  <c r="Y1196" i="7"/>
  <c r="Z1196" i="7"/>
  <c r="AA1196" i="7"/>
  <c r="AB1196" i="7"/>
  <c r="AC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S1197" i="7"/>
  <c r="T1197" i="7"/>
  <c r="U1197" i="7"/>
  <c r="V1197" i="7"/>
  <c r="W1197" i="7"/>
  <c r="AE1200" i="1"/>
  <c r="X1197" i="7"/>
  <c r="Y1197" i="7"/>
  <c r="Z1197" i="7"/>
  <c r="AA1197" i="7"/>
  <c r="AB1197" i="7"/>
  <c r="AC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S1198" i="7"/>
  <c r="T1198" i="7"/>
  <c r="U1198" i="7"/>
  <c r="V1198" i="7"/>
  <c r="W1198" i="7"/>
  <c r="AE1201" i="1"/>
  <c r="X1198" i="7"/>
  <c r="Y1198" i="7"/>
  <c r="Z1198" i="7"/>
  <c r="AA1198" i="7"/>
  <c r="AB1198" i="7"/>
  <c r="AC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S1199" i="7"/>
  <c r="T1199" i="7"/>
  <c r="U1199" i="7"/>
  <c r="V1199" i="7"/>
  <c r="W1199" i="7"/>
  <c r="AE1202" i="1"/>
  <c r="X1199" i="7"/>
  <c r="Y1199" i="7"/>
  <c r="Z1199" i="7"/>
  <c r="AA1199" i="7"/>
  <c r="AB1199" i="7"/>
  <c r="AC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S1200" i="7"/>
  <c r="T1200" i="7"/>
  <c r="U1200" i="7"/>
  <c r="V1200" i="7"/>
  <c r="W1200" i="7"/>
  <c r="AE1203" i="1"/>
  <c r="X1200" i="7"/>
  <c r="Y1200" i="7"/>
  <c r="Z1200" i="7"/>
  <c r="AA1200" i="7"/>
  <c r="AB1200" i="7"/>
  <c r="AC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S1201" i="7"/>
  <c r="T1201" i="7"/>
  <c r="U1201" i="7"/>
  <c r="V1201" i="7"/>
  <c r="W1201" i="7"/>
  <c r="AE1204" i="1"/>
  <c r="X1201" i="7"/>
  <c r="Y1201" i="7"/>
  <c r="Z1201" i="7"/>
  <c r="AA1201" i="7"/>
  <c r="AB1201" i="7"/>
  <c r="AC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S1202" i="7"/>
  <c r="T1202" i="7"/>
  <c r="U1202" i="7"/>
  <c r="V1202" i="7"/>
  <c r="W1202" i="7"/>
  <c r="AE1205" i="1"/>
  <c r="X1202" i="7"/>
  <c r="Y1202" i="7"/>
  <c r="Z1202" i="7"/>
  <c r="AA1202" i="7"/>
  <c r="AB1202" i="7"/>
  <c r="AC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S1203" i="7"/>
  <c r="T1203" i="7"/>
  <c r="U1203" i="7"/>
  <c r="V1203" i="7"/>
  <c r="W1203" i="7"/>
  <c r="AE1206" i="1"/>
  <c r="X1203" i="7"/>
  <c r="Y1203" i="7"/>
  <c r="Z1203" i="7"/>
  <c r="AA1203" i="7"/>
  <c r="AB1203" i="7"/>
  <c r="AC1203" i="7"/>
  <c r="A1204" i="7"/>
  <c r="B1204" i="7"/>
  <c r="C1207" i="1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S1204" i="7"/>
  <c r="T1204" i="7"/>
  <c r="U1204" i="7"/>
  <c r="V1204" i="7"/>
  <c r="W1204" i="7"/>
  <c r="AE1207" i="1"/>
  <c r="X1204" i="7"/>
  <c r="Y1204" i="7"/>
  <c r="Z1204" i="7"/>
  <c r="AA1204" i="7"/>
  <c r="AB1204" i="7"/>
  <c r="AC1204" i="7"/>
  <c r="A1205" i="7"/>
  <c r="B1205" i="7"/>
  <c r="C1208" i="1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S1205" i="7"/>
  <c r="T1205" i="7"/>
  <c r="U1205" i="7"/>
  <c r="V1205" i="7"/>
  <c r="W1205" i="7"/>
  <c r="AE1208" i="1"/>
  <c r="X1205" i="7"/>
  <c r="Y1205" i="7"/>
  <c r="Z1205" i="7"/>
  <c r="AA1205" i="7"/>
  <c r="AB1205" i="7"/>
  <c r="AC1205" i="7"/>
  <c r="A1206" i="7"/>
  <c r="B1206" i="7"/>
  <c r="C1209" i="1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S1206" i="7"/>
  <c r="T1206" i="7"/>
  <c r="U1206" i="7"/>
  <c r="V1206" i="7"/>
  <c r="W1206" i="7"/>
  <c r="AE1209" i="1"/>
  <c r="X1206" i="7"/>
  <c r="Y1206" i="7"/>
  <c r="Z1206" i="7"/>
  <c r="AA1206" i="7"/>
  <c r="AB1206" i="7"/>
  <c r="AC1206" i="7"/>
  <c r="A1207" i="7"/>
  <c r="B1207" i="7"/>
  <c r="C1210" i="1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S1207" i="7"/>
  <c r="T1207" i="7"/>
  <c r="U1207" i="7"/>
  <c r="V1207" i="7"/>
  <c r="W1207" i="7"/>
  <c r="AE1210" i="1"/>
  <c r="X1207" i="7"/>
  <c r="Y1207" i="7"/>
  <c r="Z1207" i="7"/>
  <c r="AA1207" i="7"/>
  <c r="AB1207" i="7"/>
  <c r="AC1207" i="7"/>
  <c r="A1208" i="7"/>
  <c r="B1208" i="7"/>
  <c r="C1211" i="1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S1208" i="7"/>
  <c r="T1208" i="7"/>
  <c r="U1208" i="7"/>
  <c r="V1208" i="7"/>
  <c r="W1208" i="7"/>
  <c r="AE1211" i="1"/>
  <c r="X1208" i="7"/>
  <c r="Y1208" i="7"/>
  <c r="Z1208" i="7"/>
  <c r="AA1208" i="7"/>
  <c r="AB1208" i="7"/>
  <c r="AC1208" i="7"/>
  <c r="A1209" i="7"/>
  <c r="B1209" i="7"/>
  <c r="C1212" i="1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S1209" i="7"/>
  <c r="T1209" i="7"/>
  <c r="U1209" i="7"/>
  <c r="V1209" i="7"/>
  <c r="W1209" i="7"/>
  <c r="AE1212" i="1"/>
  <c r="X1209" i="7"/>
  <c r="Y1209" i="7"/>
  <c r="Z1209" i="7"/>
  <c r="AA1209" i="7"/>
  <c r="AB1209" i="7"/>
  <c r="AC1209" i="7"/>
  <c r="A1210" i="7"/>
  <c r="B1210" i="7"/>
  <c r="C1213" i="1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S1210" i="7"/>
  <c r="T1210" i="7"/>
  <c r="U1210" i="7"/>
  <c r="V1210" i="7"/>
  <c r="W1210" i="7"/>
  <c r="AE1213" i="1"/>
  <c r="X1210" i="7"/>
  <c r="Y1210" i="7"/>
  <c r="Z1210" i="7"/>
  <c r="AA1210" i="7"/>
  <c r="AB1210" i="7"/>
  <c r="AC1210" i="7"/>
  <c r="A1211" i="7"/>
  <c r="B1211" i="7"/>
  <c r="C1214" i="1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S1211" i="7"/>
  <c r="T1211" i="7"/>
  <c r="U1211" i="7"/>
  <c r="V1211" i="7"/>
  <c r="W1211" i="7"/>
  <c r="AE1214" i="1"/>
  <c r="X1211" i="7"/>
  <c r="Y1211" i="7"/>
  <c r="Z1211" i="7"/>
  <c r="AA1211" i="7"/>
  <c r="AB1211" i="7"/>
  <c r="AC1211" i="7"/>
  <c r="A1212" i="7"/>
  <c r="B1212" i="7"/>
  <c r="C1215" i="1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S1212" i="7"/>
  <c r="T1212" i="7"/>
  <c r="U1212" i="7"/>
  <c r="V1212" i="7"/>
  <c r="W1212" i="7"/>
  <c r="AE1215" i="1"/>
  <c r="X1212" i="7"/>
  <c r="Y1212" i="7"/>
  <c r="Z1212" i="7"/>
  <c r="AA1212" i="7"/>
  <c r="AB1212" i="7"/>
  <c r="AC1212" i="7"/>
  <c r="A1213" i="7"/>
  <c r="B1213" i="7"/>
  <c r="C1216" i="1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S1213" i="7"/>
  <c r="T1213" i="7"/>
  <c r="U1213" i="7"/>
  <c r="V1213" i="7"/>
  <c r="W1213" i="7"/>
  <c r="AE1216" i="1"/>
  <c r="X1213" i="7"/>
  <c r="Y1213" i="7"/>
  <c r="Z1213" i="7"/>
  <c r="AA1213" i="7"/>
  <c r="AB1213" i="7"/>
  <c r="AC1213" i="7"/>
  <c r="A1214" i="7"/>
  <c r="B1214" i="7"/>
  <c r="C1217" i="1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S1214" i="7"/>
  <c r="T1214" i="7"/>
  <c r="U1214" i="7"/>
  <c r="V1214" i="7"/>
  <c r="W1214" i="7"/>
  <c r="AE1217" i="1"/>
  <c r="X1214" i="7"/>
  <c r="Y1214" i="7"/>
  <c r="Z1214" i="7"/>
  <c r="AA1214" i="7"/>
  <c r="AB1214" i="7"/>
  <c r="AC1214" i="7"/>
  <c r="A1215" i="7"/>
  <c r="B1215" i="7"/>
  <c r="C1218" i="1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S1215" i="7"/>
  <c r="T1215" i="7"/>
  <c r="U1215" i="7"/>
  <c r="V1215" i="7"/>
  <c r="W1215" i="7"/>
  <c r="AE1218" i="1"/>
  <c r="X1215" i="7"/>
  <c r="Y1215" i="7"/>
  <c r="Z1215" i="7"/>
  <c r="AA1215" i="7"/>
  <c r="AB1215" i="7"/>
  <c r="AC1215" i="7"/>
  <c r="A1216" i="7"/>
  <c r="B1216" i="7"/>
  <c r="C1219" i="1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S1216" i="7"/>
  <c r="T1216" i="7"/>
  <c r="U1216" i="7"/>
  <c r="V1216" i="7"/>
  <c r="W1216" i="7"/>
  <c r="AE1219" i="1"/>
  <c r="X1216" i="7"/>
  <c r="Y1216" i="7"/>
  <c r="Z1216" i="7"/>
  <c r="AA1216" i="7"/>
  <c r="AB1216" i="7"/>
  <c r="AC1216" i="7"/>
  <c r="A1217" i="7"/>
  <c r="B1217" i="7"/>
  <c r="C1220" i="1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S1217" i="7"/>
  <c r="T1217" i="7"/>
  <c r="U1217" i="7"/>
  <c r="V1217" i="7"/>
  <c r="W1217" i="7"/>
  <c r="AE1220" i="1"/>
  <c r="X1217" i="7"/>
  <c r="Y1217" i="7"/>
  <c r="Z1217" i="7"/>
  <c r="AA1217" i="7"/>
  <c r="AB1217" i="7"/>
  <c r="AC1217" i="7"/>
  <c r="A1218" i="7"/>
  <c r="B1218" i="7"/>
  <c r="C1221" i="1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S1218" i="7"/>
  <c r="T1218" i="7"/>
  <c r="U1218" i="7"/>
  <c r="V1218" i="7"/>
  <c r="W1218" i="7"/>
  <c r="AE1221" i="1"/>
  <c r="X1218" i="7"/>
  <c r="Y1218" i="7"/>
  <c r="Z1218" i="7"/>
  <c r="AA1218" i="7"/>
  <c r="AB1218" i="7"/>
  <c r="AC1218" i="7"/>
  <c r="A1219" i="7"/>
  <c r="B1219" i="7"/>
  <c r="C1222" i="1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S1219" i="7"/>
  <c r="T1219" i="7"/>
  <c r="U1219" i="7"/>
  <c r="V1219" i="7"/>
  <c r="W1219" i="7"/>
  <c r="AE1222" i="1"/>
  <c r="X1219" i="7"/>
  <c r="Y1219" i="7"/>
  <c r="Z1219" i="7"/>
  <c r="AA1219" i="7"/>
  <c r="AB1219" i="7"/>
  <c r="AC1219" i="7"/>
  <c r="A1220" i="7"/>
  <c r="B1220" i="7"/>
  <c r="C1223" i="1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S1220" i="7"/>
  <c r="T1220" i="7"/>
  <c r="U1220" i="7"/>
  <c r="V1220" i="7"/>
  <c r="W1220" i="7"/>
  <c r="AE1223" i="1"/>
  <c r="X1220" i="7"/>
  <c r="Y1220" i="7"/>
  <c r="Z1220" i="7"/>
  <c r="AA1220" i="7"/>
  <c r="AB1220" i="7"/>
  <c r="AC1220" i="7"/>
  <c r="A1221" i="7"/>
  <c r="B1221" i="7"/>
  <c r="C1224" i="1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S1221" i="7"/>
  <c r="T1221" i="7"/>
  <c r="U1221" i="7"/>
  <c r="V1221" i="7"/>
  <c r="W1221" i="7"/>
  <c r="AE1224" i="1"/>
  <c r="X1221" i="7"/>
  <c r="Y1221" i="7"/>
  <c r="Z1221" i="7"/>
  <c r="AA1221" i="7"/>
  <c r="AB1221" i="7"/>
  <c r="AC1221" i="7"/>
  <c r="A1222" i="7"/>
  <c r="B1222" i="7"/>
  <c r="C1225" i="1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S1222" i="7"/>
  <c r="T1222" i="7"/>
  <c r="U1222" i="7"/>
  <c r="V1222" i="7"/>
  <c r="W1222" i="7"/>
  <c r="AE1225" i="1"/>
  <c r="X1222" i="7"/>
  <c r="Y1222" i="7"/>
  <c r="Z1222" i="7"/>
  <c r="AA1222" i="7"/>
  <c r="AB1222" i="7"/>
  <c r="AC1222" i="7"/>
  <c r="A1223" i="7"/>
  <c r="B1223" i="7"/>
  <c r="C1226" i="1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S1223" i="7"/>
  <c r="T1223" i="7"/>
  <c r="U1223" i="7"/>
  <c r="V1223" i="7"/>
  <c r="W1223" i="7"/>
  <c r="AE1226" i="1"/>
  <c r="X1223" i="7"/>
  <c r="Y1223" i="7"/>
  <c r="Z1223" i="7"/>
  <c r="AA1223" i="7"/>
  <c r="AB1223" i="7"/>
  <c r="AC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S1224" i="7"/>
  <c r="T1224" i="7"/>
  <c r="U1224" i="7"/>
  <c r="V1224" i="7"/>
  <c r="W1224" i="7"/>
  <c r="AE1227" i="1"/>
  <c r="X1224" i="7"/>
  <c r="Y1224" i="7"/>
  <c r="Z1224" i="7"/>
  <c r="AA1224" i="7"/>
  <c r="AB1224" i="7"/>
  <c r="AC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S1225" i="7"/>
  <c r="T1225" i="7"/>
  <c r="U1225" i="7"/>
  <c r="V1225" i="7"/>
  <c r="W1225" i="7"/>
  <c r="AE1228" i="1"/>
  <c r="X1225" i="7"/>
  <c r="Y1225" i="7"/>
  <c r="Z1225" i="7"/>
  <c r="AA1225" i="7"/>
  <c r="AB1225" i="7"/>
  <c r="AC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S1226" i="7"/>
  <c r="T1226" i="7"/>
  <c r="U1226" i="7"/>
  <c r="V1226" i="7"/>
  <c r="W1226" i="7"/>
  <c r="AE1229" i="1"/>
  <c r="X1226" i="7"/>
  <c r="Y1226" i="7"/>
  <c r="Z1226" i="7"/>
  <c r="AA1226" i="7"/>
  <c r="AB1226" i="7"/>
  <c r="AC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S1227" i="7"/>
  <c r="T1227" i="7"/>
  <c r="U1227" i="7"/>
  <c r="V1227" i="7"/>
  <c r="W1227" i="7"/>
  <c r="AE1230" i="1"/>
  <c r="X1227" i="7"/>
  <c r="Y1227" i="7"/>
  <c r="Z1227" i="7"/>
  <c r="AA1227" i="7"/>
  <c r="AB1227" i="7"/>
  <c r="AC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S1228" i="7"/>
  <c r="T1228" i="7"/>
  <c r="U1228" i="7"/>
  <c r="V1228" i="7"/>
  <c r="W1228" i="7"/>
  <c r="AE1231" i="1"/>
  <c r="X1228" i="7"/>
  <c r="Y1228" i="7"/>
  <c r="Z1228" i="7"/>
  <c r="AA1228" i="7"/>
  <c r="AB1228" i="7"/>
  <c r="AC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S1229" i="7"/>
  <c r="T1229" i="7"/>
  <c r="U1229" i="7"/>
  <c r="V1229" i="7"/>
  <c r="W1229" i="7"/>
  <c r="AE1232" i="1"/>
  <c r="X1229" i="7"/>
  <c r="Y1229" i="7"/>
  <c r="Z1229" i="7"/>
  <c r="AA1229" i="7"/>
  <c r="AB1229" i="7"/>
  <c r="AC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S1230" i="7"/>
  <c r="T1230" i="7"/>
  <c r="U1230" i="7"/>
  <c r="V1230" i="7"/>
  <c r="W1230" i="7"/>
  <c r="AE1233" i="1"/>
  <c r="X1230" i="7"/>
  <c r="Y1230" i="7"/>
  <c r="Z1230" i="7"/>
  <c r="AA1230" i="7"/>
  <c r="AB1230" i="7"/>
  <c r="AC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S1231" i="7"/>
  <c r="T1231" i="7"/>
  <c r="U1231" i="7"/>
  <c r="V1231" i="7"/>
  <c r="W1231" i="7"/>
  <c r="AE1234" i="1"/>
  <c r="X1231" i="7"/>
  <c r="Y1231" i="7"/>
  <c r="Z1231" i="7"/>
  <c r="AA1231" i="7"/>
  <c r="AB1231" i="7"/>
  <c r="AC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S1232" i="7"/>
  <c r="T1232" i="7"/>
  <c r="U1232" i="7"/>
  <c r="V1232" i="7"/>
  <c r="W1232" i="7"/>
  <c r="AE1235" i="1"/>
  <c r="X1232" i="7"/>
  <c r="Y1232" i="7"/>
  <c r="Z1232" i="7"/>
  <c r="AA1232" i="7"/>
  <c r="AB1232" i="7"/>
  <c r="AC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S1233" i="7"/>
  <c r="T1233" i="7"/>
  <c r="U1233" i="7"/>
  <c r="V1233" i="7"/>
  <c r="W1233" i="7"/>
  <c r="AE1236" i="1"/>
  <c r="X1233" i="7"/>
  <c r="Y1233" i="7"/>
  <c r="Z1233" i="7"/>
  <c r="AA1233" i="7"/>
  <c r="AB1233" i="7"/>
  <c r="AC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S1234" i="7"/>
  <c r="T1234" i="7"/>
  <c r="U1234" i="7"/>
  <c r="V1234" i="7"/>
  <c r="W1234" i="7"/>
  <c r="AE1237" i="1"/>
  <c r="X1234" i="7"/>
  <c r="Y1234" i="7"/>
  <c r="Z1234" i="7"/>
  <c r="AA1234" i="7"/>
  <c r="AB1234" i="7"/>
  <c r="AC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S1235" i="7"/>
  <c r="T1235" i="7"/>
  <c r="U1235" i="7"/>
  <c r="V1235" i="7"/>
  <c r="W1235" i="7"/>
  <c r="AE1238" i="1"/>
  <c r="X1235" i="7"/>
  <c r="Y1235" i="7"/>
  <c r="Z1235" i="7"/>
  <c r="AA1235" i="7"/>
  <c r="AB1235" i="7"/>
  <c r="AC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S1236" i="7"/>
  <c r="T1236" i="7"/>
  <c r="U1236" i="7"/>
  <c r="V1236" i="7"/>
  <c r="W1236" i="7"/>
  <c r="AE1239" i="1"/>
  <c r="X1236" i="7"/>
  <c r="Y1236" i="7"/>
  <c r="Z1236" i="7"/>
  <c r="AA1236" i="7"/>
  <c r="AB1236" i="7"/>
  <c r="AC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S1237" i="7"/>
  <c r="T1237" i="7"/>
  <c r="U1237" i="7"/>
  <c r="V1237" i="7"/>
  <c r="W1237" i="7"/>
  <c r="AE1240" i="1"/>
  <c r="X1237" i="7"/>
  <c r="Y1237" i="7"/>
  <c r="Z1237" i="7"/>
  <c r="AA1237" i="7"/>
  <c r="AB1237" i="7"/>
  <c r="AC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S1238" i="7"/>
  <c r="T1238" i="7"/>
  <c r="U1238" i="7"/>
  <c r="V1238" i="7"/>
  <c r="W1238" i="7"/>
  <c r="AE1241" i="1"/>
  <c r="X1238" i="7"/>
  <c r="Y1238" i="7"/>
  <c r="Z1238" i="7"/>
  <c r="AA1238" i="7"/>
  <c r="AB1238" i="7"/>
  <c r="AC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S1239" i="7"/>
  <c r="T1239" i="7"/>
  <c r="U1239" i="7"/>
  <c r="V1239" i="7"/>
  <c r="W1239" i="7"/>
  <c r="AE1242" i="1"/>
  <c r="X1239" i="7"/>
  <c r="Y1239" i="7"/>
  <c r="Z1239" i="7"/>
  <c r="AA1239" i="7"/>
  <c r="AB1239" i="7"/>
  <c r="AC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S1240" i="7"/>
  <c r="T1240" i="7"/>
  <c r="U1240" i="7"/>
  <c r="V1240" i="7"/>
  <c r="W1240" i="7"/>
  <c r="AE1243" i="1"/>
  <c r="X1240" i="7"/>
  <c r="Y1240" i="7"/>
  <c r="Z1240" i="7"/>
  <c r="AA1240" i="7"/>
  <c r="AB1240" i="7"/>
  <c r="AC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S1241" i="7"/>
  <c r="T1241" i="7"/>
  <c r="U1241" i="7"/>
  <c r="V1241" i="7"/>
  <c r="W1241" i="7"/>
  <c r="AE1244" i="1"/>
  <c r="X1241" i="7"/>
  <c r="Y1241" i="7"/>
  <c r="Z1241" i="7"/>
  <c r="AA1241" i="7"/>
  <c r="AB1241" i="7"/>
  <c r="AC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S1242" i="7"/>
  <c r="T1242" i="7"/>
  <c r="U1242" i="7"/>
  <c r="V1242" i="7"/>
  <c r="W1242" i="7"/>
  <c r="AE1245" i="1"/>
  <c r="X1242" i="7"/>
  <c r="Y1242" i="7"/>
  <c r="Z1242" i="7"/>
  <c r="AA1242" i="7"/>
  <c r="AB1242" i="7"/>
  <c r="AC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S1243" i="7"/>
  <c r="T1243" i="7"/>
  <c r="U1243" i="7"/>
  <c r="V1243" i="7"/>
  <c r="W1243" i="7"/>
  <c r="AE1246" i="1"/>
  <c r="X1243" i="7"/>
  <c r="Y1243" i="7"/>
  <c r="Z1243" i="7"/>
  <c r="AA1243" i="7"/>
  <c r="AB1243" i="7"/>
  <c r="AC1243" i="7"/>
  <c r="A1244" i="7"/>
  <c r="B1244" i="7"/>
  <c r="BA1247" i="1"/>
  <c r="BB1247" i="1"/>
  <c r="C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S1244" i="7"/>
  <c r="T1244" i="7"/>
  <c r="U1244" i="7"/>
  <c r="V1244" i="7"/>
  <c r="W1244" i="7"/>
  <c r="AE1247" i="1"/>
  <c r="X1244" i="7"/>
  <c r="Y1244" i="7"/>
  <c r="Z1244" i="7"/>
  <c r="AA1244" i="7"/>
  <c r="AB1244" i="7"/>
  <c r="AC1244" i="7"/>
  <c r="A1245" i="7"/>
  <c r="B1245" i="7"/>
  <c r="BA1248" i="1"/>
  <c r="BB1248" i="1"/>
  <c r="C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S1245" i="7"/>
  <c r="T1245" i="7"/>
  <c r="U1245" i="7"/>
  <c r="V1245" i="7"/>
  <c r="W1245" i="7"/>
  <c r="AE1248" i="1"/>
  <c r="X1245" i="7"/>
  <c r="Y1245" i="7"/>
  <c r="Z1245" i="7"/>
  <c r="AA1245" i="7"/>
  <c r="AB1245" i="7"/>
  <c r="AC1245" i="7"/>
  <c r="A1246" i="7"/>
  <c r="B1246" i="7"/>
  <c r="BA1249" i="1"/>
  <c r="BB1249" i="1"/>
  <c r="C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S1246" i="7"/>
  <c r="T1246" i="7"/>
  <c r="U1246" i="7"/>
  <c r="V1246" i="7"/>
  <c r="W1246" i="7"/>
  <c r="AE1249" i="1"/>
  <c r="X1246" i="7"/>
  <c r="Y1246" i="7"/>
  <c r="Z1246" i="7"/>
  <c r="AA1246" i="7"/>
  <c r="AB1246" i="7"/>
  <c r="AC1246" i="7"/>
  <c r="A1247" i="7"/>
  <c r="B1247" i="7"/>
  <c r="BA1250" i="1"/>
  <c r="BB1250" i="1"/>
  <c r="C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S1247" i="7"/>
  <c r="T1247" i="7"/>
  <c r="U1247" i="7"/>
  <c r="V1247" i="7"/>
  <c r="W1247" i="7"/>
  <c r="AE1250" i="1"/>
  <c r="X1247" i="7"/>
  <c r="Y1247" i="7"/>
  <c r="Z1247" i="7"/>
  <c r="AA1247" i="7"/>
  <c r="AB1247" i="7"/>
  <c r="AC1247" i="7"/>
  <c r="A1248" i="7"/>
  <c r="B1248" i="7"/>
  <c r="BA1251" i="1"/>
  <c r="BB1251" i="1"/>
  <c r="C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S1248" i="7"/>
  <c r="T1248" i="7"/>
  <c r="U1248" i="7"/>
  <c r="V1248" i="7"/>
  <c r="W1248" i="7"/>
  <c r="AE1251" i="1"/>
  <c r="X1248" i="7"/>
  <c r="Y1248" i="7"/>
  <c r="Z1248" i="7"/>
  <c r="AA1248" i="7"/>
  <c r="AB1248" i="7"/>
  <c r="AC1248" i="7"/>
  <c r="A1249" i="7"/>
  <c r="B1249" i="7"/>
  <c r="BA1252" i="1"/>
  <c r="BB1252" i="1"/>
  <c r="C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S1249" i="7"/>
  <c r="T1249" i="7"/>
  <c r="U1249" i="7"/>
  <c r="V1249" i="7"/>
  <c r="W1249" i="7"/>
  <c r="AE1252" i="1"/>
  <c r="X1249" i="7"/>
  <c r="Y1249" i="7"/>
  <c r="Z1249" i="7"/>
  <c r="AA1249" i="7"/>
  <c r="AB1249" i="7"/>
  <c r="AC1249" i="7"/>
  <c r="A1250" i="7"/>
  <c r="B1250" i="7"/>
  <c r="BA1253" i="1"/>
  <c r="BB1253" i="1"/>
  <c r="C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S1250" i="7"/>
  <c r="T1250" i="7"/>
  <c r="U1250" i="7"/>
  <c r="V1250" i="7"/>
  <c r="W1250" i="7"/>
  <c r="AE1253" i="1"/>
  <c r="X1250" i="7"/>
  <c r="Y1250" i="7"/>
  <c r="Z1250" i="7"/>
  <c r="AA1250" i="7"/>
  <c r="AB1250" i="7"/>
  <c r="AC1250" i="7"/>
  <c r="A1251" i="7"/>
  <c r="B1251" i="7"/>
  <c r="BA1254" i="1"/>
  <c r="BB1254" i="1"/>
  <c r="C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S1251" i="7"/>
  <c r="T1251" i="7"/>
  <c r="U1251" i="7"/>
  <c r="V1251" i="7"/>
  <c r="W1251" i="7"/>
  <c r="AE1254" i="1"/>
  <c r="X1251" i="7"/>
  <c r="Y1251" i="7"/>
  <c r="Z1251" i="7"/>
  <c r="AA1251" i="7"/>
  <c r="AB1251" i="7"/>
  <c r="AC1251" i="7"/>
  <c r="A1252" i="7"/>
  <c r="B1252" i="7"/>
  <c r="BA1255" i="1"/>
  <c r="BB1255" i="1"/>
  <c r="C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S1252" i="7"/>
  <c r="T1252" i="7"/>
  <c r="U1252" i="7"/>
  <c r="V1252" i="7"/>
  <c r="W1252" i="7"/>
  <c r="AE1255" i="1"/>
  <c r="X1252" i="7"/>
  <c r="Y1252" i="7"/>
  <c r="Z1252" i="7"/>
  <c r="AA1252" i="7"/>
  <c r="AB1252" i="7"/>
  <c r="AC1252" i="7"/>
  <c r="A1253" i="7"/>
  <c r="B1253" i="7"/>
  <c r="BA1256" i="1"/>
  <c r="BB1256" i="1"/>
  <c r="C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S1253" i="7"/>
  <c r="T1253" i="7"/>
  <c r="U1253" i="7"/>
  <c r="V1253" i="7"/>
  <c r="W1253" i="7"/>
  <c r="AE1256" i="1"/>
  <c r="X1253" i="7"/>
  <c r="Y1253" i="7"/>
  <c r="Z1253" i="7"/>
  <c r="AA1253" i="7"/>
  <c r="AB1253" i="7"/>
  <c r="AC1253" i="7"/>
  <c r="A1254" i="7"/>
  <c r="B1254" i="7"/>
  <c r="BA1257" i="1"/>
  <c r="BB1257" i="1"/>
  <c r="C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S1254" i="7"/>
  <c r="T1254" i="7"/>
  <c r="U1254" i="7"/>
  <c r="V1254" i="7"/>
  <c r="W1254" i="7"/>
  <c r="AE1257" i="1"/>
  <c r="X1254" i="7"/>
  <c r="Y1254" i="7"/>
  <c r="Z1254" i="7"/>
  <c r="AA1254" i="7"/>
  <c r="AB1254" i="7"/>
  <c r="AC1254" i="7"/>
  <c r="A1255" i="7"/>
  <c r="B1255" i="7"/>
  <c r="BA1258" i="1"/>
  <c r="BB1258" i="1"/>
  <c r="C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S1255" i="7"/>
  <c r="T1255" i="7"/>
  <c r="U1255" i="7"/>
  <c r="V1255" i="7"/>
  <c r="W1255" i="7"/>
  <c r="AE1258" i="1"/>
  <c r="X1255" i="7"/>
  <c r="Y1255" i="7"/>
  <c r="Z1255" i="7"/>
  <c r="AA1255" i="7"/>
  <c r="AB1255" i="7"/>
  <c r="AC1255" i="7"/>
  <c r="A1256" i="7"/>
  <c r="B1256" i="7"/>
  <c r="BA1259" i="1"/>
  <c r="BB1259" i="1"/>
  <c r="C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S1256" i="7"/>
  <c r="T1256" i="7"/>
  <c r="U1256" i="7"/>
  <c r="V1256" i="7"/>
  <c r="W1256" i="7"/>
  <c r="AE1259" i="1"/>
  <c r="X1256" i="7"/>
  <c r="Y1256" i="7"/>
  <c r="Z1256" i="7"/>
  <c r="AA1256" i="7"/>
  <c r="AB1256" i="7"/>
  <c r="AC1256" i="7"/>
  <c r="A1257" i="7"/>
  <c r="B1257" i="7"/>
  <c r="BA1260" i="1"/>
  <c r="BB1260" i="1"/>
  <c r="C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S1257" i="7"/>
  <c r="T1257" i="7"/>
  <c r="U1257" i="7"/>
  <c r="V1257" i="7"/>
  <c r="W1257" i="7"/>
  <c r="AE1260" i="1"/>
  <c r="X1257" i="7"/>
  <c r="Y1257" i="7"/>
  <c r="Z1257" i="7"/>
  <c r="AA1257" i="7"/>
  <c r="AB1257" i="7"/>
  <c r="AC1257" i="7"/>
  <c r="A1258" i="7"/>
  <c r="B1258" i="7"/>
  <c r="BA1261" i="1"/>
  <c r="BB1261" i="1"/>
  <c r="C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S1258" i="7"/>
  <c r="T1258" i="7"/>
  <c r="U1258" i="7"/>
  <c r="V1258" i="7"/>
  <c r="W1258" i="7"/>
  <c r="AE1261" i="1"/>
  <c r="X1258" i="7"/>
  <c r="Y1258" i="7"/>
  <c r="Z1258" i="7"/>
  <c r="AA1258" i="7"/>
  <c r="AB1258" i="7"/>
  <c r="AC1258" i="7"/>
  <c r="A1259" i="7"/>
  <c r="B1259" i="7"/>
  <c r="BA1262" i="1"/>
  <c r="BB1262" i="1"/>
  <c r="C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S1259" i="7"/>
  <c r="T1259" i="7"/>
  <c r="U1259" i="7"/>
  <c r="V1259" i="7"/>
  <c r="W1259" i="7"/>
  <c r="AE1262" i="1"/>
  <c r="X1259" i="7"/>
  <c r="Y1259" i="7"/>
  <c r="Z1259" i="7"/>
  <c r="AA1259" i="7"/>
  <c r="AB1259" i="7"/>
  <c r="AC1259" i="7"/>
  <c r="A1260" i="7"/>
  <c r="B1260" i="7"/>
  <c r="BA1263" i="1"/>
  <c r="BB1263" i="1"/>
  <c r="C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S1260" i="7"/>
  <c r="T1260" i="7"/>
  <c r="U1260" i="7"/>
  <c r="V1260" i="7"/>
  <c r="W1260" i="7"/>
  <c r="AE1263" i="1"/>
  <c r="X1260" i="7"/>
  <c r="Y1260" i="7"/>
  <c r="Z1260" i="7"/>
  <c r="AA1260" i="7"/>
  <c r="AB1260" i="7"/>
  <c r="AC1260" i="7"/>
  <c r="A1261" i="7"/>
  <c r="B1261" i="7"/>
  <c r="BA1264" i="1"/>
  <c r="BB1264" i="1"/>
  <c r="C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S1261" i="7"/>
  <c r="T1261" i="7"/>
  <c r="U1261" i="7"/>
  <c r="V1261" i="7"/>
  <c r="W1261" i="7"/>
  <c r="AE1264" i="1"/>
  <c r="X1261" i="7"/>
  <c r="Y1261" i="7"/>
  <c r="Z1261" i="7"/>
  <c r="AA1261" i="7"/>
  <c r="AB1261" i="7"/>
  <c r="AC1261" i="7"/>
  <c r="A1262" i="7"/>
  <c r="B1262" i="7"/>
  <c r="BA1265" i="1"/>
  <c r="BB1265" i="1"/>
  <c r="C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S1262" i="7"/>
  <c r="T1262" i="7"/>
  <c r="U1262" i="7"/>
  <c r="V1262" i="7"/>
  <c r="W1262" i="7"/>
  <c r="AE1265" i="1"/>
  <c r="X1262" i="7"/>
  <c r="Y1262" i="7"/>
  <c r="Z1262" i="7"/>
  <c r="AA1262" i="7"/>
  <c r="AB1262" i="7"/>
  <c r="AC1262" i="7"/>
  <c r="A1263" i="7"/>
  <c r="B1263" i="7"/>
  <c r="BA1266" i="1"/>
  <c r="BB1266" i="1"/>
  <c r="C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S1263" i="7"/>
  <c r="T1263" i="7"/>
  <c r="U1263" i="7"/>
  <c r="V1263" i="7"/>
  <c r="W1263" i="7"/>
  <c r="AE1266" i="1"/>
  <c r="X1263" i="7"/>
  <c r="Y1263" i="7"/>
  <c r="Z1263" i="7"/>
  <c r="AA1263" i="7"/>
  <c r="AB1263" i="7"/>
  <c r="AC1263" i="7"/>
  <c r="A1264" i="7"/>
  <c r="B1264" i="7"/>
  <c r="C1267" i="1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S1264" i="7"/>
  <c r="T1264" i="7"/>
  <c r="U1264" i="7"/>
  <c r="V1264" i="7"/>
  <c r="W1264" i="7"/>
  <c r="AE1267" i="1"/>
  <c r="X1264" i="7"/>
  <c r="Y1264" i="7"/>
  <c r="Z1264" i="7"/>
  <c r="AA1264" i="7"/>
  <c r="AB1264" i="7"/>
  <c r="AC1264" i="7"/>
  <c r="A1265" i="7"/>
  <c r="B1265" i="7"/>
  <c r="C1268" i="1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S1265" i="7"/>
  <c r="T1265" i="7"/>
  <c r="U1265" i="7"/>
  <c r="V1265" i="7"/>
  <c r="W1265" i="7"/>
  <c r="AE1268" i="1"/>
  <c r="X1265" i="7"/>
  <c r="Y1265" i="7"/>
  <c r="Z1265" i="7"/>
  <c r="AA1265" i="7"/>
  <c r="AB1265" i="7"/>
  <c r="AC1265" i="7"/>
  <c r="A1266" i="7"/>
  <c r="B1266" i="7"/>
  <c r="C1269" i="1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S1266" i="7"/>
  <c r="T1266" i="7"/>
  <c r="U1266" i="7"/>
  <c r="V1266" i="7"/>
  <c r="W1266" i="7"/>
  <c r="AE1269" i="1"/>
  <c r="X1266" i="7"/>
  <c r="Y1266" i="7"/>
  <c r="Z1266" i="7"/>
  <c r="AA1266" i="7"/>
  <c r="AB1266" i="7"/>
  <c r="AC1266" i="7"/>
  <c r="A1267" i="7"/>
  <c r="B1267" i="7"/>
  <c r="C1270" i="1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S1267" i="7"/>
  <c r="T1267" i="7"/>
  <c r="U1267" i="7"/>
  <c r="V1267" i="7"/>
  <c r="W1267" i="7"/>
  <c r="AE1270" i="1"/>
  <c r="X1267" i="7"/>
  <c r="Y1267" i="7"/>
  <c r="Z1267" i="7"/>
  <c r="AA1267" i="7"/>
  <c r="AB1267" i="7"/>
  <c r="AC1267" i="7"/>
  <c r="A1268" i="7"/>
  <c r="B1268" i="7"/>
  <c r="C1271" i="1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S1268" i="7"/>
  <c r="T1268" i="7"/>
  <c r="U1268" i="7"/>
  <c r="V1268" i="7"/>
  <c r="W1268" i="7"/>
  <c r="AE1271" i="1"/>
  <c r="X1268" i="7"/>
  <c r="Y1268" i="7"/>
  <c r="Z1268" i="7"/>
  <c r="AA1268" i="7"/>
  <c r="AB1268" i="7"/>
  <c r="AC1268" i="7"/>
  <c r="A1269" i="7"/>
  <c r="B1269" i="7"/>
  <c r="C1272" i="1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S1269" i="7"/>
  <c r="T1269" i="7"/>
  <c r="U1269" i="7"/>
  <c r="V1269" i="7"/>
  <c r="W1269" i="7"/>
  <c r="AE1272" i="1"/>
  <c r="X1269" i="7"/>
  <c r="Y1269" i="7"/>
  <c r="Z1269" i="7"/>
  <c r="AA1269" i="7"/>
  <c r="AB1269" i="7"/>
  <c r="AC1269" i="7"/>
  <c r="A1270" i="7"/>
  <c r="B1270" i="7"/>
  <c r="C1273" i="1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S1270" i="7"/>
  <c r="T1270" i="7"/>
  <c r="U1270" i="7"/>
  <c r="V1270" i="7"/>
  <c r="W1270" i="7"/>
  <c r="AE1273" i="1"/>
  <c r="X1270" i="7"/>
  <c r="Y1270" i="7"/>
  <c r="Z1270" i="7"/>
  <c r="AA1270" i="7"/>
  <c r="AB1270" i="7"/>
  <c r="AC1270" i="7"/>
  <c r="A1271" i="7"/>
  <c r="B1271" i="7"/>
  <c r="C1274" i="1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S1271" i="7"/>
  <c r="T1271" i="7"/>
  <c r="U1271" i="7"/>
  <c r="V1271" i="7"/>
  <c r="W1271" i="7"/>
  <c r="AE1274" i="1"/>
  <c r="X1271" i="7"/>
  <c r="Y1271" i="7"/>
  <c r="Z1271" i="7"/>
  <c r="AA1271" i="7"/>
  <c r="AB1271" i="7"/>
  <c r="AC1271" i="7"/>
  <c r="A1272" i="7"/>
  <c r="B1272" i="7"/>
  <c r="C1275" i="1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S1272" i="7"/>
  <c r="T1272" i="7"/>
  <c r="U1272" i="7"/>
  <c r="V1272" i="7"/>
  <c r="W1272" i="7"/>
  <c r="AE1275" i="1"/>
  <c r="X1272" i="7"/>
  <c r="Y1272" i="7"/>
  <c r="Z1272" i="7"/>
  <c r="AA1272" i="7"/>
  <c r="AB1272" i="7"/>
  <c r="AC1272" i="7"/>
  <c r="A1273" i="7"/>
  <c r="B1273" i="7"/>
  <c r="C1276" i="1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S1273" i="7"/>
  <c r="T1273" i="7"/>
  <c r="U1273" i="7"/>
  <c r="V1273" i="7"/>
  <c r="W1273" i="7"/>
  <c r="AE1276" i="1"/>
  <c r="X1273" i="7"/>
  <c r="Y1273" i="7"/>
  <c r="Z1273" i="7"/>
  <c r="AA1273" i="7"/>
  <c r="AB1273" i="7"/>
  <c r="AC1273" i="7"/>
  <c r="A1274" i="7"/>
  <c r="B1274" i="7"/>
  <c r="C1277" i="1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S1274" i="7"/>
  <c r="T1274" i="7"/>
  <c r="U1274" i="7"/>
  <c r="V1274" i="7"/>
  <c r="W1274" i="7"/>
  <c r="AE1277" i="1"/>
  <c r="X1274" i="7"/>
  <c r="Y1274" i="7"/>
  <c r="Z1274" i="7"/>
  <c r="AA1274" i="7"/>
  <c r="AB1274" i="7"/>
  <c r="AC1274" i="7"/>
  <c r="A1275" i="7"/>
  <c r="B1275" i="7"/>
  <c r="C1278" i="1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S1275" i="7"/>
  <c r="T1275" i="7"/>
  <c r="U1275" i="7"/>
  <c r="V1275" i="7"/>
  <c r="W1275" i="7"/>
  <c r="AE1278" i="1"/>
  <c r="X1275" i="7"/>
  <c r="Y1275" i="7"/>
  <c r="Z1275" i="7"/>
  <c r="AA1275" i="7"/>
  <c r="AB1275" i="7"/>
  <c r="AC1275" i="7"/>
  <c r="A1276" i="7"/>
  <c r="B1276" i="7"/>
  <c r="C1279" i="1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S1276" i="7"/>
  <c r="T1276" i="7"/>
  <c r="U1276" i="7"/>
  <c r="V1276" i="7"/>
  <c r="W1276" i="7"/>
  <c r="AE1279" i="1"/>
  <c r="X1276" i="7"/>
  <c r="Y1276" i="7"/>
  <c r="Z1276" i="7"/>
  <c r="AA1276" i="7"/>
  <c r="AB1276" i="7"/>
  <c r="AC1276" i="7"/>
  <c r="A1277" i="7"/>
  <c r="B1277" i="7"/>
  <c r="C1280" i="1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S1277" i="7"/>
  <c r="T1277" i="7"/>
  <c r="U1277" i="7"/>
  <c r="V1277" i="7"/>
  <c r="W1277" i="7"/>
  <c r="AE1280" i="1"/>
  <c r="X1277" i="7"/>
  <c r="Y1277" i="7"/>
  <c r="Z1277" i="7"/>
  <c r="AA1277" i="7"/>
  <c r="AB1277" i="7"/>
  <c r="AC1277" i="7"/>
  <c r="A1278" i="7"/>
  <c r="B1278" i="7"/>
  <c r="C1281" i="1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S1278" i="7"/>
  <c r="T1278" i="7"/>
  <c r="U1278" i="7"/>
  <c r="V1278" i="7"/>
  <c r="W1278" i="7"/>
  <c r="AE1281" i="1"/>
  <c r="X1278" i="7"/>
  <c r="Y1278" i="7"/>
  <c r="Z1278" i="7"/>
  <c r="AA1278" i="7"/>
  <c r="AB1278" i="7"/>
  <c r="AC1278" i="7"/>
  <c r="A1279" i="7"/>
  <c r="B1279" i="7"/>
  <c r="C1282" i="1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S1279" i="7"/>
  <c r="T1279" i="7"/>
  <c r="U1279" i="7"/>
  <c r="V1279" i="7"/>
  <c r="W1279" i="7"/>
  <c r="AE1282" i="1"/>
  <c r="X1279" i="7"/>
  <c r="Y1279" i="7"/>
  <c r="Z1279" i="7"/>
  <c r="AA1279" i="7"/>
  <c r="AB1279" i="7"/>
  <c r="AC1279" i="7"/>
  <c r="A1280" i="7"/>
  <c r="B1280" i="7"/>
  <c r="C1283" i="1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S1280" i="7"/>
  <c r="T1280" i="7"/>
  <c r="U1280" i="7"/>
  <c r="V1280" i="7"/>
  <c r="W1280" i="7"/>
  <c r="AE1283" i="1"/>
  <c r="X1280" i="7"/>
  <c r="Y1280" i="7"/>
  <c r="Z1280" i="7"/>
  <c r="AA1280" i="7"/>
  <c r="AB1280" i="7"/>
  <c r="AC1280" i="7"/>
  <c r="A1281" i="7"/>
  <c r="B1281" i="7"/>
  <c r="C1284" i="1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S1281" i="7"/>
  <c r="T1281" i="7"/>
  <c r="U1281" i="7"/>
  <c r="V1281" i="7"/>
  <c r="W1281" i="7"/>
  <c r="AE1284" i="1"/>
  <c r="X1281" i="7"/>
  <c r="Y1281" i="7"/>
  <c r="Z1281" i="7"/>
  <c r="AA1281" i="7"/>
  <c r="AB1281" i="7"/>
  <c r="AC1281" i="7"/>
  <c r="A1282" i="7"/>
  <c r="B1282" i="7"/>
  <c r="C1285" i="1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S1282" i="7"/>
  <c r="T1282" i="7"/>
  <c r="U1282" i="7"/>
  <c r="V1282" i="7"/>
  <c r="W1282" i="7"/>
  <c r="AE1285" i="1"/>
  <c r="X1282" i="7"/>
  <c r="Y1282" i="7"/>
  <c r="Z1282" i="7"/>
  <c r="AA1282" i="7"/>
  <c r="AB1282" i="7"/>
  <c r="AC1282" i="7"/>
  <c r="A1283" i="7"/>
  <c r="B1283" i="7"/>
  <c r="C1286" i="1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S1283" i="7"/>
  <c r="T1283" i="7"/>
  <c r="U1283" i="7"/>
  <c r="V1283" i="7"/>
  <c r="W1283" i="7"/>
  <c r="AE1286" i="1"/>
  <c r="X1283" i="7"/>
  <c r="Y1283" i="7"/>
  <c r="Z1283" i="7"/>
  <c r="AA1283" i="7"/>
  <c r="AB1283" i="7"/>
  <c r="AC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S1284" i="7"/>
  <c r="T1284" i="7"/>
  <c r="U1284" i="7"/>
  <c r="V1284" i="7"/>
  <c r="W1284" i="7"/>
  <c r="AE1287" i="1"/>
  <c r="X1284" i="7"/>
  <c r="Y1284" i="7"/>
  <c r="Z1284" i="7"/>
  <c r="AA1284" i="7"/>
  <c r="AB1284" i="7"/>
  <c r="AC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S1285" i="7"/>
  <c r="T1285" i="7"/>
  <c r="U1285" i="7"/>
  <c r="V1285" i="7"/>
  <c r="W1285" i="7"/>
  <c r="AE1288" i="1"/>
  <c r="X1285" i="7"/>
  <c r="Y1285" i="7"/>
  <c r="Z1285" i="7"/>
  <c r="AA1285" i="7"/>
  <c r="AB1285" i="7"/>
  <c r="AC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S1286" i="7"/>
  <c r="T1286" i="7"/>
  <c r="U1286" i="7"/>
  <c r="V1286" i="7"/>
  <c r="W1286" i="7"/>
  <c r="AE1289" i="1"/>
  <c r="X1286" i="7"/>
  <c r="Y1286" i="7"/>
  <c r="Z1286" i="7"/>
  <c r="AA1286" i="7"/>
  <c r="AB1286" i="7"/>
  <c r="AC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S1287" i="7"/>
  <c r="T1287" i="7"/>
  <c r="U1287" i="7"/>
  <c r="V1287" i="7"/>
  <c r="W1287" i="7"/>
  <c r="AE1290" i="1"/>
  <c r="X1287" i="7"/>
  <c r="Y1287" i="7"/>
  <c r="Z1287" i="7"/>
  <c r="AA1287" i="7"/>
  <c r="AB1287" i="7"/>
  <c r="AC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S1288" i="7"/>
  <c r="T1288" i="7"/>
  <c r="U1288" i="7"/>
  <c r="V1288" i="7"/>
  <c r="W1288" i="7"/>
  <c r="AE1291" i="1"/>
  <c r="X1288" i="7"/>
  <c r="Y1288" i="7"/>
  <c r="Z1288" i="7"/>
  <c r="AA1288" i="7"/>
  <c r="AB1288" i="7"/>
  <c r="AC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S1289" i="7"/>
  <c r="T1289" i="7"/>
  <c r="U1289" i="7"/>
  <c r="V1289" i="7"/>
  <c r="W1289" i="7"/>
  <c r="AE1292" i="1"/>
  <c r="X1289" i="7"/>
  <c r="Y1289" i="7"/>
  <c r="Z1289" i="7"/>
  <c r="AA1289" i="7"/>
  <c r="AB1289" i="7"/>
  <c r="AC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S1290" i="7"/>
  <c r="T1290" i="7"/>
  <c r="U1290" i="7"/>
  <c r="V1290" i="7"/>
  <c r="W1290" i="7"/>
  <c r="AE1293" i="1"/>
  <c r="X1290" i="7"/>
  <c r="Y1290" i="7"/>
  <c r="Z1290" i="7"/>
  <c r="AA1290" i="7"/>
  <c r="AB1290" i="7"/>
  <c r="AC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S1291" i="7"/>
  <c r="T1291" i="7"/>
  <c r="U1291" i="7"/>
  <c r="V1291" i="7"/>
  <c r="W1291" i="7"/>
  <c r="AE1294" i="1"/>
  <c r="X1291" i="7"/>
  <c r="Y1291" i="7"/>
  <c r="Z1291" i="7"/>
  <c r="AA1291" i="7"/>
  <c r="AB1291" i="7"/>
  <c r="AC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S1292" i="7"/>
  <c r="T1292" i="7"/>
  <c r="U1292" i="7"/>
  <c r="V1292" i="7"/>
  <c r="W1292" i="7"/>
  <c r="AE1295" i="1"/>
  <c r="X1292" i="7"/>
  <c r="Y1292" i="7"/>
  <c r="Z1292" i="7"/>
  <c r="AA1292" i="7"/>
  <c r="AB1292" i="7"/>
  <c r="AC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S1293" i="7"/>
  <c r="T1293" i="7"/>
  <c r="U1293" i="7"/>
  <c r="V1293" i="7"/>
  <c r="W1293" i="7"/>
  <c r="AE1296" i="1"/>
  <c r="X1293" i="7"/>
  <c r="Y1293" i="7"/>
  <c r="Z1293" i="7"/>
  <c r="AA1293" i="7"/>
  <c r="AB1293" i="7"/>
  <c r="AC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S1294" i="7"/>
  <c r="T1294" i="7"/>
  <c r="U1294" i="7"/>
  <c r="V1294" i="7"/>
  <c r="W1294" i="7"/>
  <c r="AE1297" i="1"/>
  <c r="X1294" i="7"/>
  <c r="Y1294" i="7"/>
  <c r="Z1294" i="7"/>
  <c r="AA1294" i="7"/>
  <c r="AB1294" i="7"/>
  <c r="AC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S1295" i="7"/>
  <c r="T1295" i="7"/>
  <c r="U1295" i="7"/>
  <c r="V1295" i="7"/>
  <c r="W1295" i="7"/>
  <c r="AE1298" i="1"/>
  <c r="X1295" i="7"/>
  <c r="Y1295" i="7"/>
  <c r="Z1295" i="7"/>
  <c r="AA1295" i="7"/>
  <c r="AB1295" i="7"/>
  <c r="AC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S1296" i="7"/>
  <c r="T1296" i="7"/>
  <c r="U1296" i="7"/>
  <c r="V1296" i="7"/>
  <c r="W1296" i="7"/>
  <c r="AE1299" i="1"/>
  <c r="X1296" i="7"/>
  <c r="Y1296" i="7"/>
  <c r="Z1296" i="7"/>
  <c r="AA1296" i="7"/>
  <c r="AB1296" i="7"/>
  <c r="AC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S1297" i="7"/>
  <c r="T1297" i="7"/>
  <c r="U1297" i="7"/>
  <c r="V1297" i="7"/>
  <c r="W1297" i="7"/>
  <c r="AE1300" i="1"/>
  <c r="X1297" i="7"/>
  <c r="Y1297" i="7"/>
  <c r="Z1297" i="7"/>
  <c r="AA1297" i="7"/>
  <c r="AB1297" i="7"/>
  <c r="AC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S1298" i="7"/>
  <c r="T1298" i="7"/>
  <c r="U1298" i="7"/>
  <c r="V1298" i="7"/>
  <c r="W1298" i="7"/>
  <c r="AE1301" i="1"/>
  <c r="X1298" i="7"/>
  <c r="Y1298" i="7"/>
  <c r="Z1298" i="7"/>
  <c r="AA1298" i="7"/>
  <c r="AB1298" i="7"/>
  <c r="AC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S1299" i="7"/>
  <c r="T1299" i="7"/>
  <c r="U1299" i="7"/>
  <c r="V1299" i="7"/>
  <c r="W1299" i="7"/>
  <c r="AE1302" i="1"/>
  <c r="X1299" i="7"/>
  <c r="Y1299" i="7"/>
  <c r="Z1299" i="7"/>
  <c r="AA1299" i="7"/>
  <c r="AB1299" i="7"/>
  <c r="AC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S1300" i="7"/>
  <c r="T1300" i="7"/>
  <c r="U1300" i="7"/>
  <c r="V1300" i="7"/>
  <c r="W1300" i="7"/>
  <c r="AE1303" i="1"/>
  <c r="X1300" i="7"/>
  <c r="Y1300" i="7"/>
  <c r="Z1300" i="7"/>
  <c r="AA1300" i="7"/>
  <c r="AB1300" i="7"/>
  <c r="AC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S1301" i="7"/>
  <c r="T1301" i="7"/>
  <c r="U1301" i="7"/>
  <c r="V1301" i="7"/>
  <c r="W1301" i="7"/>
  <c r="AE1304" i="1"/>
  <c r="X1301" i="7"/>
  <c r="Y1301" i="7"/>
  <c r="Z1301" i="7"/>
  <c r="AA1301" i="7"/>
  <c r="AB1301" i="7"/>
  <c r="AC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S1302" i="7"/>
  <c r="T1302" i="7"/>
  <c r="U1302" i="7"/>
  <c r="V1302" i="7"/>
  <c r="W1302" i="7"/>
  <c r="AE1305" i="1"/>
  <c r="X1302" i="7"/>
  <c r="Y1302" i="7"/>
  <c r="Z1302" i="7"/>
  <c r="AA1302" i="7"/>
  <c r="AB1302" i="7"/>
  <c r="AC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S1303" i="7"/>
  <c r="T1303" i="7"/>
  <c r="U1303" i="7"/>
  <c r="V1303" i="7"/>
  <c r="W1303" i="7"/>
  <c r="AE1306" i="1"/>
  <c r="X1303" i="7"/>
  <c r="Y1303" i="7"/>
  <c r="Z1303" i="7"/>
  <c r="AA1303" i="7"/>
  <c r="AB1303" i="7"/>
  <c r="AC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S1304" i="7"/>
  <c r="T1304" i="7"/>
  <c r="U1304" i="7"/>
  <c r="V1304" i="7"/>
  <c r="W1304" i="7"/>
  <c r="AE1307" i="1"/>
  <c r="X1304" i="7"/>
  <c r="Y1304" i="7"/>
  <c r="Z1304" i="7"/>
  <c r="AA1304" i="7"/>
  <c r="AB1304" i="7"/>
  <c r="AC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S1305" i="7"/>
  <c r="T1305" i="7"/>
  <c r="U1305" i="7"/>
  <c r="V1305" i="7"/>
  <c r="W1305" i="7"/>
  <c r="AE1308" i="1"/>
  <c r="X1305" i="7"/>
  <c r="Y1305" i="7"/>
  <c r="Z1305" i="7"/>
  <c r="AA1305" i="7"/>
  <c r="AB1305" i="7"/>
  <c r="AC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S1306" i="7"/>
  <c r="T1306" i="7"/>
  <c r="U1306" i="7"/>
  <c r="V1306" i="7"/>
  <c r="W1306" i="7"/>
  <c r="AE1309" i="1"/>
  <c r="X1306" i="7"/>
  <c r="Y1306" i="7"/>
  <c r="Z1306" i="7"/>
  <c r="AA1306" i="7"/>
  <c r="AB1306" i="7"/>
  <c r="AC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S1307" i="7"/>
  <c r="T1307" i="7"/>
  <c r="U1307" i="7"/>
  <c r="V1307" i="7"/>
  <c r="W1307" i="7"/>
  <c r="AE1310" i="1"/>
  <c r="X1307" i="7"/>
  <c r="Y1307" i="7"/>
  <c r="Z1307" i="7"/>
  <c r="AA1307" i="7"/>
  <c r="AB1307" i="7"/>
  <c r="AC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S1308" i="7"/>
  <c r="T1308" i="7"/>
  <c r="U1308" i="7"/>
  <c r="V1308" i="7"/>
  <c r="W1308" i="7"/>
  <c r="AE1311" i="1"/>
  <c r="X1308" i="7"/>
  <c r="Y1308" i="7"/>
  <c r="Z1308" i="7"/>
  <c r="AA1308" i="7"/>
  <c r="AB1308" i="7"/>
  <c r="AC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S1309" i="7"/>
  <c r="T1309" i="7"/>
  <c r="U1309" i="7"/>
  <c r="V1309" i="7"/>
  <c r="W1309" i="7"/>
  <c r="AE1312" i="1"/>
  <c r="X1309" i="7"/>
  <c r="Y1309" i="7"/>
  <c r="Z1309" i="7"/>
  <c r="AA1309" i="7"/>
  <c r="AB1309" i="7"/>
  <c r="AC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S1310" i="7"/>
  <c r="T1310" i="7"/>
  <c r="U1310" i="7"/>
  <c r="V1310" i="7"/>
  <c r="W1310" i="7"/>
  <c r="AE1313" i="1"/>
  <c r="X1310" i="7"/>
  <c r="Y1310" i="7"/>
  <c r="Z1310" i="7"/>
  <c r="AA1310" i="7"/>
  <c r="AB1310" i="7"/>
  <c r="AC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S1311" i="7"/>
  <c r="T1311" i="7"/>
  <c r="U1311" i="7"/>
  <c r="V1311" i="7"/>
  <c r="W1311" i="7"/>
  <c r="AE1314" i="1"/>
  <c r="X1311" i="7"/>
  <c r="Y1311" i="7"/>
  <c r="Z1311" i="7"/>
  <c r="AA1311" i="7"/>
  <c r="AB1311" i="7"/>
  <c r="AC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S1312" i="7"/>
  <c r="T1312" i="7"/>
  <c r="U1312" i="7"/>
  <c r="V1312" i="7"/>
  <c r="W1312" i="7"/>
  <c r="AE1315" i="1"/>
  <c r="X1312" i="7"/>
  <c r="Y1312" i="7"/>
  <c r="Z1312" i="7"/>
  <c r="AA1312" i="7"/>
  <c r="AB1312" i="7"/>
  <c r="AC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S1313" i="7"/>
  <c r="T1313" i="7"/>
  <c r="U1313" i="7"/>
  <c r="V1313" i="7"/>
  <c r="W1313" i="7"/>
  <c r="AE1316" i="1"/>
  <c r="X1313" i="7"/>
  <c r="Y1313" i="7"/>
  <c r="Z1313" i="7"/>
  <c r="AA1313" i="7"/>
  <c r="AB1313" i="7"/>
  <c r="AC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S1314" i="7"/>
  <c r="T1314" i="7"/>
  <c r="U1314" i="7"/>
  <c r="V1314" i="7"/>
  <c r="W1314" i="7"/>
  <c r="AE1317" i="1"/>
  <c r="X1314" i="7"/>
  <c r="Y1314" i="7"/>
  <c r="Z1314" i="7"/>
  <c r="AA1314" i="7"/>
  <c r="AB1314" i="7"/>
  <c r="AC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S1315" i="7"/>
  <c r="T1315" i="7"/>
  <c r="U1315" i="7"/>
  <c r="V1315" i="7"/>
  <c r="W1315" i="7"/>
  <c r="AE1318" i="1"/>
  <c r="X1315" i="7"/>
  <c r="Y1315" i="7"/>
  <c r="Z1315" i="7"/>
  <c r="AA1315" i="7"/>
  <c r="AB1315" i="7"/>
  <c r="AC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S1316" i="7"/>
  <c r="T1316" i="7"/>
  <c r="U1316" i="7"/>
  <c r="V1316" i="7"/>
  <c r="W1316" i="7"/>
  <c r="AE1319" i="1"/>
  <c r="X1316" i="7"/>
  <c r="Y1316" i="7"/>
  <c r="Z1316" i="7"/>
  <c r="AA1316" i="7"/>
  <c r="AB1316" i="7"/>
  <c r="AC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S1317" i="7"/>
  <c r="T1317" i="7"/>
  <c r="U1317" i="7"/>
  <c r="V1317" i="7"/>
  <c r="W1317" i="7"/>
  <c r="AE1320" i="1"/>
  <c r="X1317" i="7"/>
  <c r="Y1317" i="7"/>
  <c r="Z1317" i="7"/>
  <c r="AA1317" i="7"/>
  <c r="AB1317" i="7"/>
  <c r="AC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S1318" i="7"/>
  <c r="T1318" i="7"/>
  <c r="U1318" i="7"/>
  <c r="V1318" i="7"/>
  <c r="W1318" i="7"/>
  <c r="AE1321" i="1"/>
  <c r="X1318" i="7"/>
  <c r="Y1318" i="7"/>
  <c r="Z1318" i="7"/>
  <c r="AA1318" i="7"/>
  <c r="AB1318" i="7"/>
  <c r="AC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S1319" i="7"/>
  <c r="T1319" i="7"/>
  <c r="U1319" i="7"/>
  <c r="V1319" i="7"/>
  <c r="W1319" i="7"/>
  <c r="AE1322" i="1"/>
  <c r="X1319" i="7"/>
  <c r="Y1319" i="7"/>
  <c r="Z1319" i="7"/>
  <c r="AA1319" i="7"/>
  <c r="AB1319" i="7"/>
  <c r="AC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S1320" i="7"/>
  <c r="T1320" i="7"/>
  <c r="U1320" i="7"/>
  <c r="V1320" i="7"/>
  <c r="W1320" i="7"/>
  <c r="AE1323" i="1"/>
  <c r="X1320" i="7"/>
  <c r="Y1320" i="7"/>
  <c r="Z1320" i="7"/>
  <c r="AA1320" i="7"/>
  <c r="AB1320" i="7"/>
  <c r="AC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S1321" i="7"/>
  <c r="T1321" i="7"/>
  <c r="U1321" i="7"/>
  <c r="V1321" i="7"/>
  <c r="W1321" i="7"/>
  <c r="AE1324" i="1"/>
  <c r="X1321" i="7"/>
  <c r="Y1321" i="7"/>
  <c r="Z1321" i="7"/>
  <c r="AA1321" i="7"/>
  <c r="AB1321" i="7"/>
  <c r="AC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S1322" i="7"/>
  <c r="T1322" i="7"/>
  <c r="U1322" i="7"/>
  <c r="V1322" i="7"/>
  <c r="W1322" i="7"/>
  <c r="AE1325" i="1"/>
  <c r="X1322" i="7"/>
  <c r="Y1322" i="7"/>
  <c r="Z1322" i="7"/>
  <c r="AA1322" i="7"/>
  <c r="AB1322" i="7"/>
  <c r="AC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S1323" i="7"/>
  <c r="T1323" i="7"/>
  <c r="U1323" i="7"/>
  <c r="V1323" i="7"/>
  <c r="W1323" i="7"/>
  <c r="AE1326" i="1"/>
  <c r="X1323" i="7"/>
  <c r="Y1323" i="7"/>
  <c r="Z1323" i="7"/>
  <c r="AA1323" i="7"/>
  <c r="AB1323" i="7"/>
  <c r="AC132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5" i="13"/>
  <c r="B8" i="14"/>
  <c r="H8" i="14"/>
  <c r="C7" i="1"/>
  <c r="A7" i="1"/>
  <c r="C8" i="1"/>
  <c r="A8" i="1"/>
  <c r="K8" i="14"/>
  <c r="B5" i="13"/>
  <c r="I8" i="14"/>
  <c r="C9" i="1"/>
  <c r="A9" i="1"/>
  <c r="L8" i="14"/>
  <c r="C5" i="13"/>
  <c r="D5" i="13"/>
  <c r="E5" i="13"/>
  <c r="F5" i="13"/>
  <c r="G5" i="13"/>
  <c r="H5" i="13"/>
  <c r="A6" i="13"/>
  <c r="B9" i="14"/>
  <c r="H9" i="14"/>
  <c r="K9" i="14"/>
  <c r="B6" i="13"/>
  <c r="I9" i="14"/>
  <c r="C10" i="1"/>
  <c r="A10" i="1"/>
  <c r="L9" i="14"/>
  <c r="C6" i="13"/>
  <c r="D6" i="13"/>
  <c r="E6" i="13"/>
  <c r="F6" i="13"/>
  <c r="G6" i="13"/>
  <c r="H6" i="13"/>
  <c r="A7" i="13"/>
  <c r="B10" i="14"/>
  <c r="H10" i="14"/>
  <c r="K10" i="14"/>
  <c r="B7" i="13"/>
  <c r="I10" i="14"/>
  <c r="C11" i="1"/>
  <c r="A11" i="1"/>
  <c r="L10" i="14"/>
  <c r="C7" i="13"/>
  <c r="D7" i="13"/>
  <c r="E7" i="13"/>
  <c r="F7" i="13"/>
  <c r="G7" i="13"/>
  <c r="H7" i="13"/>
  <c r="A8" i="13"/>
  <c r="B11" i="14"/>
  <c r="H11" i="14"/>
  <c r="K11" i="14"/>
  <c r="B8" i="13"/>
  <c r="I11" i="14"/>
  <c r="C12" i="1"/>
  <c r="A12" i="1"/>
  <c r="L11" i="14"/>
  <c r="C8" i="13"/>
  <c r="D8" i="13"/>
  <c r="E8" i="13"/>
  <c r="F8" i="13"/>
  <c r="G8" i="13"/>
  <c r="H8" i="13"/>
  <c r="A9" i="13"/>
  <c r="B12" i="14"/>
  <c r="H12" i="14"/>
  <c r="K12" i="14"/>
  <c r="B9" i="13"/>
  <c r="I12" i="14"/>
  <c r="C13" i="1"/>
  <c r="A13" i="1"/>
  <c r="L12" i="14"/>
  <c r="C9" i="13"/>
  <c r="D9" i="13"/>
  <c r="E9" i="13"/>
  <c r="F9" i="13"/>
  <c r="G9" i="13"/>
  <c r="H9" i="13"/>
  <c r="A10" i="13"/>
  <c r="B13" i="14"/>
  <c r="H13" i="14"/>
  <c r="K13" i="14"/>
  <c r="B10" i="13"/>
  <c r="I13" i="14"/>
  <c r="C14" i="1"/>
  <c r="A14" i="1"/>
  <c r="L13" i="14"/>
  <c r="C10" i="13"/>
  <c r="D10" i="13"/>
  <c r="E10" i="13"/>
  <c r="F10" i="13"/>
  <c r="G10" i="13"/>
  <c r="H10" i="13"/>
  <c r="A11" i="13"/>
  <c r="B14" i="14"/>
  <c r="H14" i="14"/>
  <c r="K14" i="14"/>
  <c r="B11" i="13"/>
  <c r="I14" i="14"/>
  <c r="C15" i="1"/>
  <c r="A15" i="1"/>
  <c r="L14" i="14"/>
  <c r="C11" i="13"/>
  <c r="D11" i="13"/>
  <c r="E11" i="13"/>
  <c r="F11" i="13"/>
  <c r="G11" i="13"/>
  <c r="H11" i="13"/>
  <c r="A12" i="13"/>
  <c r="B15" i="14"/>
  <c r="H15" i="14"/>
  <c r="K15" i="14"/>
  <c r="B12" i="13"/>
  <c r="I15" i="14"/>
  <c r="C16" i="1"/>
  <c r="A16" i="1"/>
  <c r="L15" i="14"/>
  <c r="C12" i="13"/>
  <c r="D12" i="13"/>
  <c r="E12" i="13"/>
  <c r="F12" i="13"/>
  <c r="G12" i="13"/>
  <c r="H12" i="13"/>
  <c r="A13" i="13"/>
  <c r="B16" i="14"/>
  <c r="H16" i="14"/>
  <c r="K16" i="14"/>
  <c r="B13" i="13"/>
  <c r="I16" i="14"/>
  <c r="C17" i="1"/>
  <c r="A17" i="1"/>
  <c r="L16" i="14"/>
  <c r="C13" i="13"/>
  <c r="D13" i="13"/>
  <c r="E13" i="13"/>
  <c r="F13" i="13"/>
  <c r="G13" i="13"/>
  <c r="H13" i="13"/>
  <c r="A14" i="13"/>
  <c r="B17" i="14"/>
  <c r="H17" i="14"/>
  <c r="K17" i="14"/>
  <c r="B14" i="13"/>
  <c r="I17" i="14"/>
  <c r="C18" i="1"/>
  <c r="A18" i="1"/>
  <c r="L17" i="14"/>
  <c r="C14" i="13"/>
  <c r="D14" i="13"/>
  <c r="E14" i="13"/>
  <c r="F14" i="13"/>
  <c r="G14" i="13"/>
  <c r="H14" i="13"/>
  <c r="A15" i="13"/>
  <c r="B18" i="14"/>
  <c r="H18" i="14"/>
  <c r="K18" i="14"/>
  <c r="B15" i="13"/>
  <c r="I18" i="14"/>
  <c r="C19" i="1"/>
  <c r="A19" i="1"/>
  <c r="L18" i="14"/>
  <c r="C15" i="13"/>
  <c r="D15" i="13"/>
  <c r="E15" i="13"/>
  <c r="F15" i="13"/>
  <c r="G15" i="13"/>
  <c r="H15" i="13"/>
  <c r="A16" i="13"/>
  <c r="B19" i="14"/>
  <c r="H19" i="14"/>
  <c r="K19" i="14"/>
  <c r="B16" i="13"/>
  <c r="I19" i="14"/>
  <c r="C20" i="1"/>
  <c r="A20" i="1"/>
  <c r="L19" i="14"/>
  <c r="C16" i="13"/>
  <c r="D16" i="13"/>
  <c r="E16" i="13"/>
  <c r="F16" i="13"/>
  <c r="G16" i="13"/>
  <c r="H16" i="13"/>
  <c r="A17" i="13"/>
  <c r="B20" i="14"/>
  <c r="H20" i="14"/>
  <c r="K20" i="14"/>
  <c r="B17" i="13"/>
  <c r="I20" i="14"/>
  <c r="C21" i="1"/>
  <c r="A21" i="1"/>
  <c r="L20" i="14"/>
  <c r="C17" i="13"/>
  <c r="D17" i="13"/>
  <c r="E17" i="13"/>
  <c r="F17" i="13"/>
  <c r="G17" i="13"/>
  <c r="H17" i="13"/>
  <c r="A18" i="13"/>
  <c r="B21" i="14"/>
  <c r="H21" i="14"/>
  <c r="K21" i="14"/>
  <c r="B18" i="13"/>
  <c r="I21" i="14"/>
  <c r="C22" i="1"/>
  <c r="A22" i="1"/>
  <c r="L21" i="14"/>
  <c r="C18" i="13"/>
  <c r="D18" i="13"/>
  <c r="E18" i="13"/>
  <c r="F18" i="13"/>
  <c r="G18" i="13"/>
  <c r="H18" i="13"/>
  <c r="A19" i="13"/>
  <c r="B22" i="14"/>
  <c r="H22" i="14"/>
  <c r="K22" i="14"/>
  <c r="B19" i="13"/>
  <c r="I22" i="14"/>
  <c r="C23" i="1"/>
  <c r="A23" i="1"/>
  <c r="L22" i="14"/>
  <c r="C19" i="13"/>
  <c r="D19" i="13"/>
  <c r="E19" i="13"/>
  <c r="F19" i="13"/>
  <c r="G19" i="13"/>
  <c r="H19" i="13"/>
  <c r="A20" i="13"/>
  <c r="B23" i="14"/>
  <c r="H23" i="14"/>
  <c r="K23" i="14"/>
  <c r="B20" i="13"/>
  <c r="I23" i="14"/>
  <c r="C24" i="1"/>
  <c r="A24" i="1"/>
  <c r="L23" i="14"/>
  <c r="C20" i="13"/>
  <c r="D20" i="13"/>
  <c r="E20" i="13"/>
  <c r="F20" i="13"/>
  <c r="G20" i="13"/>
  <c r="H20" i="13"/>
  <c r="A21" i="13"/>
  <c r="B24" i="14"/>
  <c r="H24" i="14"/>
  <c r="K24" i="14"/>
  <c r="B21" i="13"/>
  <c r="I24" i="14"/>
  <c r="C25" i="1"/>
  <c r="A25" i="1"/>
  <c r="L24" i="14"/>
  <c r="C21" i="13"/>
  <c r="D21" i="13"/>
  <c r="E21" i="13"/>
  <c r="F21" i="13"/>
  <c r="G21" i="13"/>
  <c r="H21" i="13"/>
  <c r="A22" i="13"/>
  <c r="B25" i="14"/>
  <c r="H25" i="14"/>
  <c r="K25" i="14"/>
  <c r="B22" i="13"/>
  <c r="I25" i="14"/>
  <c r="C26" i="1"/>
  <c r="A26" i="1"/>
  <c r="L25" i="14"/>
  <c r="C22" i="13"/>
  <c r="D22" i="13"/>
  <c r="E22" i="13"/>
  <c r="F22" i="13"/>
  <c r="G22" i="13"/>
  <c r="H22" i="13"/>
  <c r="A23" i="13"/>
  <c r="B26" i="14"/>
  <c r="H26" i="14"/>
  <c r="K26" i="14"/>
  <c r="B23" i="13"/>
  <c r="I26" i="14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L26" i="14"/>
  <c r="C23" i="13"/>
  <c r="D23" i="13"/>
  <c r="E23" i="13"/>
  <c r="F23" i="13"/>
  <c r="G23" i="13"/>
  <c r="H23" i="13"/>
  <c r="A24" i="13"/>
  <c r="B27" i="14"/>
  <c r="H27" i="14"/>
  <c r="K27" i="14"/>
  <c r="B24" i="13"/>
  <c r="I27" i="14"/>
  <c r="L27" i="14"/>
  <c r="C24" i="13"/>
  <c r="D24" i="13"/>
  <c r="E24" i="13"/>
  <c r="F24" i="13"/>
  <c r="G24" i="13"/>
  <c r="H24" i="13"/>
  <c r="A25" i="13"/>
  <c r="B28" i="14"/>
  <c r="H28" i="14"/>
  <c r="K28" i="14"/>
  <c r="B25" i="13"/>
  <c r="I28" i="14"/>
  <c r="L28" i="14"/>
  <c r="C25" i="13"/>
  <c r="D25" i="13"/>
  <c r="E25" i="13"/>
  <c r="F25" i="13"/>
  <c r="G25" i="13"/>
  <c r="H25" i="13"/>
  <c r="A26" i="13"/>
  <c r="B29" i="14"/>
  <c r="H29" i="14"/>
  <c r="K29" i="14"/>
  <c r="B26" i="13"/>
  <c r="I29" i="14"/>
  <c r="L29" i="14"/>
  <c r="C26" i="13"/>
  <c r="D26" i="13"/>
  <c r="E26" i="13"/>
  <c r="F26" i="13"/>
  <c r="G26" i="13"/>
  <c r="H26" i="13"/>
  <c r="A27" i="13"/>
  <c r="B30" i="14"/>
  <c r="H30" i="14"/>
  <c r="K30" i="14"/>
  <c r="B27" i="13"/>
  <c r="I30" i="14"/>
  <c r="L30" i="14"/>
  <c r="C27" i="13"/>
  <c r="D27" i="13"/>
  <c r="E27" i="13"/>
  <c r="F27" i="13"/>
  <c r="G27" i="13"/>
  <c r="H27" i="13"/>
  <c r="A28" i="13"/>
  <c r="B31" i="14"/>
  <c r="H31" i="14"/>
  <c r="K31" i="14"/>
  <c r="B28" i="13"/>
  <c r="I31" i="14"/>
  <c r="L31" i="14"/>
  <c r="C28" i="13"/>
  <c r="D28" i="13"/>
  <c r="E28" i="13"/>
  <c r="F28" i="13"/>
  <c r="G28" i="13"/>
  <c r="H28" i="13"/>
  <c r="A29" i="13"/>
  <c r="B32" i="14"/>
  <c r="H32" i="14"/>
  <c r="K32" i="14"/>
  <c r="B29" i="13"/>
  <c r="I32" i="14"/>
  <c r="L32" i="14"/>
  <c r="C29" i="13"/>
  <c r="D29" i="13"/>
  <c r="E29" i="13"/>
  <c r="F29" i="13"/>
  <c r="G29" i="13"/>
  <c r="H29" i="13"/>
  <c r="A30" i="13"/>
  <c r="B33" i="14"/>
  <c r="H33" i="14"/>
  <c r="K33" i="14"/>
  <c r="B30" i="13"/>
  <c r="I33" i="14"/>
  <c r="L33" i="14"/>
  <c r="C30" i="13"/>
  <c r="D30" i="13"/>
  <c r="E30" i="13"/>
  <c r="F30" i="13"/>
  <c r="G30" i="13"/>
  <c r="H30" i="13"/>
  <c r="A31" i="13"/>
  <c r="B34" i="14"/>
  <c r="H34" i="14"/>
  <c r="K34" i="14"/>
  <c r="B31" i="13"/>
  <c r="I34" i="14"/>
  <c r="L34" i="14"/>
  <c r="C31" i="13"/>
  <c r="D31" i="13"/>
  <c r="E31" i="13"/>
  <c r="F31" i="13"/>
  <c r="G31" i="13"/>
  <c r="H31" i="13"/>
  <c r="A32" i="13"/>
  <c r="B35" i="14"/>
  <c r="H35" i="14"/>
  <c r="K35" i="14"/>
  <c r="B32" i="13"/>
  <c r="I35" i="14"/>
  <c r="L35" i="14"/>
  <c r="C32" i="13"/>
  <c r="D32" i="13"/>
  <c r="E32" i="13"/>
  <c r="F32" i="13"/>
  <c r="G32" i="13"/>
  <c r="H32" i="13"/>
  <c r="A33" i="13"/>
  <c r="B36" i="14"/>
  <c r="H36" i="14"/>
  <c r="K36" i="14"/>
  <c r="B33" i="13"/>
  <c r="I36" i="14"/>
  <c r="L36" i="14"/>
  <c r="C33" i="13"/>
  <c r="D33" i="13"/>
  <c r="E33" i="13"/>
  <c r="F33" i="13"/>
  <c r="G33" i="13"/>
  <c r="H33" i="13"/>
  <c r="A34" i="13"/>
  <c r="B37" i="14"/>
  <c r="H37" i="14"/>
  <c r="K37" i="14"/>
  <c r="B34" i="13"/>
  <c r="I37" i="14"/>
  <c r="L37" i="14"/>
  <c r="C34" i="13"/>
  <c r="D34" i="13"/>
  <c r="E34" i="13"/>
  <c r="F34" i="13"/>
  <c r="G34" i="13"/>
  <c r="H34" i="13"/>
  <c r="A35" i="13"/>
  <c r="B38" i="14"/>
  <c r="H38" i="14"/>
  <c r="K38" i="14"/>
  <c r="B35" i="13"/>
  <c r="I38" i="14"/>
  <c r="L38" i="14"/>
  <c r="C35" i="13"/>
  <c r="D35" i="13"/>
  <c r="E35" i="13"/>
  <c r="F35" i="13"/>
  <c r="G35" i="13"/>
  <c r="H35" i="13"/>
  <c r="A36" i="13"/>
  <c r="B39" i="14"/>
  <c r="H39" i="14"/>
  <c r="K39" i="14"/>
  <c r="B36" i="13"/>
  <c r="I39" i="14"/>
  <c r="L39" i="14"/>
  <c r="C36" i="13"/>
  <c r="D36" i="13"/>
  <c r="E36" i="13"/>
  <c r="F36" i="13"/>
  <c r="G36" i="13"/>
  <c r="H36" i="13"/>
  <c r="A37" i="13"/>
  <c r="B40" i="14"/>
  <c r="H40" i="14"/>
  <c r="K40" i="14"/>
  <c r="B37" i="13"/>
  <c r="I40" i="14"/>
  <c r="L40" i="14"/>
  <c r="C37" i="13"/>
  <c r="D37" i="13"/>
  <c r="E37" i="13"/>
  <c r="F37" i="13"/>
  <c r="G37" i="13"/>
  <c r="H37" i="13"/>
  <c r="A38" i="13"/>
  <c r="B41" i="14"/>
  <c r="H41" i="14"/>
  <c r="K41" i="14"/>
  <c r="B38" i="13"/>
  <c r="I41" i="14"/>
  <c r="L41" i="14"/>
  <c r="C38" i="13"/>
  <c r="D38" i="13"/>
  <c r="E38" i="13"/>
  <c r="F38" i="13"/>
  <c r="G38" i="13"/>
  <c r="H38" i="13"/>
  <c r="A39" i="13"/>
  <c r="B42" i="14"/>
  <c r="H42" i="14"/>
  <c r="K42" i="14"/>
  <c r="B39" i="13"/>
  <c r="I42" i="14"/>
  <c r="L42" i="14"/>
  <c r="C39" i="13"/>
  <c r="D39" i="13"/>
  <c r="E39" i="13"/>
  <c r="F39" i="13"/>
  <c r="G39" i="13"/>
  <c r="H39" i="13"/>
  <c r="A40" i="13"/>
  <c r="B43" i="14"/>
  <c r="H43" i="14"/>
  <c r="K43" i="14"/>
  <c r="B40" i="13"/>
  <c r="I43" i="14"/>
  <c r="L43" i="14"/>
  <c r="C40" i="13"/>
  <c r="D40" i="13"/>
  <c r="E40" i="13"/>
  <c r="F40" i="13"/>
  <c r="G40" i="13"/>
  <c r="H40" i="13"/>
  <c r="A41" i="13"/>
  <c r="B44" i="14"/>
  <c r="H44" i="14"/>
  <c r="K44" i="14"/>
  <c r="B41" i="13"/>
  <c r="I44" i="14"/>
  <c r="L44" i="14"/>
  <c r="C41" i="13"/>
  <c r="D41" i="13"/>
  <c r="E41" i="13"/>
  <c r="F41" i="13"/>
  <c r="G41" i="13"/>
  <c r="H41" i="13"/>
  <c r="A42" i="13"/>
  <c r="B45" i="14"/>
  <c r="H45" i="14"/>
  <c r="K45" i="14"/>
  <c r="B42" i="13"/>
  <c r="I45" i="14"/>
  <c r="L45" i="14"/>
  <c r="C42" i="13"/>
  <c r="D42" i="13"/>
  <c r="E42" i="13"/>
  <c r="F42" i="13"/>
  <c r="G42" i="13"/>
  <c r="H42" i="13"/>
  <c r="A43" i="13"/>
  <c r="B46" i="14"/>
  <c r="H46" i="14"/>
  <c r="K46" i="14"/>
  <c r="B43" i="13"/>
  <c r="I46" i="14"/>
  <c r="L46" i="14"/>
  <c r="C43" i="13"/>
  <c r="D43" i="13"/>
  <c r="E43" i="13"/>
  <c r="F43" i="13"/>
  <c r="G43" i="13"/>
  <c r="H43" i="13"/>
  <c r="A44" i="13"/>
  <c r="B47" i="14"/>
  <c r="H47" i="14"/>
  <c r="K47" i="14"/>
  <c r="B44" i="13"/>
  <c r="I47" i="14"/>
  <c r="L47" i="14"/>
  <c r="C44" i="13"/>
  <c r="D44" i="13"/>
  <c r="E44" i="13"/>
  <c r="F44" i="13"/>
  <c r="G44" i="13"/>
  <c r="H44" i="13"/>
  <c r="A45" i="13"/>
  <c r="B48" i="14"/>
  <c r="H48" i="14"/>
  <c r="K48" i="14"/>
  <c r="B45" i="13"/>
  <c r="I48" i="14"/>
  <c r="L48" i="14"/>
  <c r="C45" i="13"/>
  <c r="D45" i="13"/>
  <c r="E45" i="13"/>
  <c r="F45" i="13"/>
  <c r="G45" i="13"/>
  <c r="H45" i="13"/>
  <c r="A46" i="13"/>
  <c r="B49" i="14"/>
  <c r="H49" i="14"/>
  <c r="K49" i="14"/>
  <c r="B46" i="13"/>
  <c r="I49" i="14"/>
  <c r="L49" i="14"/>
  <c r="C46" i="13"/>
  <c r="D46" i="13"/>
  <c r="E46" i="13"/>
  <c r="F46" i="13"/>
  <c r="G46" i="13"/>
  <c r="H46" i="13"/>
  <c r="A47" i="13"/>
  <c r="B50" i="14"/>
  <c r="H50" i="14"/>
  <c r="K50" i="14"/>
  <c r="B47" i="13"/>
  <c r="I50" i="14"/>
  <c r="L50" i="14"/>
  <c r="C47" i="13"/>
  <c r="D47" i="13"/>
  <c r="E47" i="13"/>
  <c r="F47" i="13"/>
  <c r="G47" i="13"/>
  <c r="H47" i="13"/>
  <c r="A48" i="13"/>
  <c r="B51" i="14"/>
  <c r="H51" i="14"/>
  <c r="K51" i="14"/>
  <c r="B48" i="13"/>
  <c r="I51" i="14"/>
  <c r="L51" i="14"/>
  <c r="C48" i="13"/>
  <c r="D48" i="13"/>
  <c r="E48" i="13"/>
  <c r="F48" i="13"/>
  <c r="G48" i="13"/>
  <c r="H48" i="13"/>
  <c r="A49" i="13"/>
  <c r="B52" i="14"/>
  <c r="H52" i="14"/>
  <c r="K52" i="14"/>
  <c r="B49" i="13"/>
  <c r="I52" i="14"/>
  <c r="L52" i="14"/>
  <c r="C49" i="13"/>
  <c r="D49" i="13"/>
  <c r="E49" i="13"/>
  <c r="F49" i="13"/>
  <c r="G49" i="13"/>
  <c r="H49" i="13"/>
  <c r="A50" i="13"/>
  <c r="B53" i="14"/>
  <c r="H53" i="14"/>
  <c r="K53" i="14"/>
  <c r="B50" i="13"/>
  <c r="I53" i="14"/>
  <c r="L53" i="14"/>
  <c r="C50" i="13"/>
  <c r="D50" i="13"/>
  <c r="E50" i="13"/>
  <c r="F50" i="13"/>
  <c r="G50" i="13"/>
  <c r="H50" i="13"/>
  <c r="A51" i="13"/>
  <c r="B54" i="14"/>
  <c r="H54" i="14"/>
  <c r="K54" i="14"/>
  <c r="B51" i="13"/>
  <c r="I54" i="14"/>
  <c r="L54" i="14"/>
  <c r="C51" i="13"/>
  <c r="D51" i="13"/>
  <c r="E51" i="13"/>
  <c r="F51" i="13"/>
  <c r="G51" i="13"/>
  <c r="H51" i="13"/>
  <c r="A52" i="13"/>
  <c r="B55" i="14"/>
  <c r="H55" i="14"/>
  <c r="K55" i="14"/>
  <c r="B52" i="13"/>
  <c r="I55" i="14"/>
  <c r="L55" i="14"/>
  <c r="C52" i="13"/>
  <c r="D52" i="13"/>
  <c r="E52" i="13"/>
  <c r="F52" i="13"/>
  <c r="G52" i="13"/>
  <c r="H52" i="13"/>
  <c r="A53" i="13"/>
  <c r="B56" i="14"/>
  <c r="H56" i="14"/>
  <c r="K56" i="14"/>
  <c r="B53" i="13"/>
  <c r="I56" i="14"/>
  <c r="L56" i="14"/>
  <c r="C53" i="13"/>
  <c r="D53" i="13"/>
  <c r="E53" i="13"/>
  <c r="F53" i="13"/>
  <c r="G53" i="13"/>
  <c r="H53" i="13"/>
  <c r="A54" i="13"/>
  <c r="B57" i="14"/>
  <c r="H57" i="14"/>
  <c r="K57" i="14"/>
  <c r="B54" i="13"/>
  <c r="I57" i="14"/>
  <c r="L57" i="14"/>
  <c r="C54" i="13"/>
  <c r="D54" i="13"/>
  <c r="E54" i="13"/>
  <c r="F54" i="13"/>
  <c r="G54" i="13"/>
  <c r="H54" i="13"/>
  <c r="A55" i="13"/>
  <c r="B58" i="14"/>
  <c r="H58" i="14"/>
  <c r="K58" i="14"/>
  <c r="B55" i="13"/>
  <c r="I58" i="14"/>
  <c r="L58" i="14"/>
  <c r="C55" i="13"/>
  <c r="D55" i="13"/>
  <c r="E55" i="13"/>
  <c r="F55" i="13"/>
  <c r="G55" i="13"/>
  <c r="H55" i="13"/>
  <c r="A56" i="13"/>
  <c r="B59" i="14"/>
  <c r="H59" i="14"/>
  <c r="K59" i="14"/>
  <c r="B56" i="13"/>
  <c r="I59" i="14"/>
  <c r="L59" i="14"/>
  <c r="C56" i="13"/>
  <c r="D56" i="13"/>
  <c r="E56" i="13"/>
  <c r="F56" i="13"/>
  <c r="G56" i="13"/>
  <c r="H56" i="13"/>
  <c r="A57" i="13"/>
  <c r="B60" i="14"/>
  <c r="H60" i="14"/>
  <c r="K60" i="14"/>
  <c r="B57" i="13"/>
  <c r="I60" i="14"/>
  <c r="L60" i="14"/>
  <c r="C57" i="13"/>
  <c r="D57" i="13"/>
  <c r="E57" i="13"/>
  <c r="F57" i="13"/>
  <c r="G57" i="13"/>
  <c r="H57" i="13"/>
  <c r="A58" i="13"/>
  <c r="B61" i="14"/>
  <c r="H61" i="14"/>
  <c r="K61" i="14"/>
  <c r="B58" i="13"/>
  <c r="I61" i="14"/>
  <c r="L61" i="14"/>
  <c r="C58" i="13"/>
  <c r="D58" i="13"/>
  <c r="E58" i="13"/>
  <c r="F58" i="13"/>
  <c r="G58" i="13"/>
  <c r="H58" i="13"/>
  <c r="A59" i="13"/>
  <c r="B62" i="14"/>
  <c r="H62" i="14"/>
  <c r="K62" i="14"/>
  <c r="B59" i="13"/>
  <c r="I62" i="14"/>
  <c r="L62" i="14"/>
  <c r="C59" i="13"/>
  <c r="D59" i="13"/>
  <c r="E59" i="13"/>
  <c r="F59" i="13"/>
  <c r="G59" i="13"/>
  <c r="H59" i="13"/>
  <c r="A60" i="13"/>
  <c r="B63" i="14"/>
  <c r="H63" i="14"/>
  <c r="K63" i="14"/>
  <c r="B60" i="13"/>
  <c r="I63" i="14"/>
  <c r="L63" i="14"/>
  <c r="C60" i="13"/>
  <c r="D60" i="13"/>
  <c r="E60" i="13"/>
  <c r="F60" i="13"/>
  <c r="G60" i="13"/>
  <c r="H60" i="13"/>
  <c r="A61" i="13"/>
  <c r="B64" i="14"/>
  <c r="H64" i="14"/>
  <c r="K64" i="14"/>
  <c r="B61" i="13"/>
  <c r="I64" i="14"/>
  <c r="L64" i="14"/>
  <c r="C61" i="13"/>
  <c r="D61" i="13"/>
  <c r="E61" i="13"/>
  <c r="F61" i="13"/>
  <c r="G61" i="13"/>
  <c r="H61" i="13"/>
  <c r="A62" i="13"/>
  <c r="B65" i="14"/>
  <c r="H65" i="14"/>
  <c r="K65" i="14"/>
  <c r="B62" i="13"/>
  <c r="I65" i="14"/>
  <c r="L65" i="14"/>
  <c r="C62" i="13"/>
  <c r="D62" i="13"/>
  <c r="E62" i="13"/>
  <c r="F62" i="13"/>
  <c r="G62" i="13"/>
  <c r="H62" i="13"/>
  <c r="A63" i="13"/>
  <c r="B66" i="14"/>
  <c r="H66" i="14"/>
  <c r="K66" i="14"/>
  <c r="B63" i="13"/>
  <c r="I66" i="14"/>
  <c r="L66" i="14"/>
  <c r="C63" i="13"/>
  <c r="D63" i="13"/>
  <c r="E63" i="13"/>
  <c r="F63" i="13"/>
  <c r="G63" i="13"/>
  <c r="H63" i="13"/>
  <c r="A64" i="13"/>
  <c r="B67" i="14"/>
  <c r="H67" i="14"/>
  <c r="K67" i="14"/>
  <c r="B64" i="13"/>
  <c r="I67" i="14"/>
  <c r="L67" i="14"/>
  <c r="C64" i="13"/>
  <c r="D64" i="13"/>
  <c r="E64" i="13"/>
  <c r="F64" i="13"/>
  <c r="G64" i="13"/>
  <c r="H64" i="13"/>
  <c r="A65" i="13"/>
  <c r="B68" i="14"/>
  <c r="H68" i="14"/>
  <c r="K68" i="14"/>
  <c r="B65" i="13"/>
  <c r="I68" i="14"/>
  <c r="L68" i="14"/>
  <c r="C65" i="13"/>
  <c r="D65" i="13"/>
  <c r="E65" i="13"/>
  <c r="F65" i="13"/>
  <c r="G65" i="13"/>
  <c r="H65" i="13"/>
  <c r="A66" i="13"/>
  <c r="B69" i="14"/>
  <c r="H69" i="14"/>
  <c r="K69" i="14"/>
  <c r="B66" i="13"/>
  <c r="I69" i="14"/>
  <c r="L69" i="14"/>
  <c r="C66" i="13"/>
  <c r="D66" i="13"/>
  <c r="E66" i="13"/>
  <c r="F66" i="13"/>
  <c r="G66" i="13"/>
  <c r="H66" i="13"/>
  <c r="A67" i="13"/>
  <c r="B70" i="14"/>
  <c r="H70" i="14"/>
  <c r="K70" i="14"/>
  <c r="B67" i="13"/>
  <c r="I70" i="14"/>
  <c r="L70" i="14"/>
  <c r="C67" i="13"/>
  <c r="D67" i="13"/>
  <c r="E67" i="13"/>
  <c r="F67" i="13"/>
  <c r="G67" i="13"/>
  <c r="H67" i="13"/>
  <c r="A68" i="13"/>
  <c r="B71" i="14"/>
  <c r="H71" i="14"/>
  <c r="K71" i="14"/>
  <c r="B68" i="13"/>
  <c r="I71" i="14"/>
  <c r="L71" i="14"/>
  <c r="C68" i="13"/>
  <c r="D68" i="13"/>
  <c r="E68" i="13"/>
  <c r="F68" i="13"/>
  <c r="G68" i="13"/>
  <c r="H68" i="13"/>
  <c r="A69" i="13"/>
  <c r="B72" i="14"/>
  <c r="H72" i="14"/>
  <c r="K72" i="14"/>
  <c r="B69" i="13"/>
  <c r="I72" i="14"/>
  <c r="L72" i="14"/>
  <c r="C69" i="13"/>
  <c r="D69" i="13"/>
  <c r="E69" i="13"/>
  <c r="F69" i="13"/>
  <c r="G69" i="13"/>
  <c r="H69" i="13"/>
  <c r="A70" i="13"/>
  <c r="B73" i="14"/>
  <c r="H73" i="14"/>
  <c r="K73" i="14"/>
  <c r="B70" i="13"/>
  <c r="I73" i="14"/>
  <c r="L73" i="14"/>
  <c r="C70" i="13"/>
  <c r="D70" i="13"/>
  <c r="E70" i="13"/>
  <c r="F70" i="13"/>
  <c r="G70" i="13"/>
  <c r="H70" i="13"/>
  <c r="A71" i="13"/>
  <c r="B74" i="14"/>
  <c r="H74" i="14"/>
  <c r="K74" i="14"/>
  <c r="B71" i="13"/>
  <c r="I74" i="14"/>
  <c r="L74" i="14"/>
  <c r="C71" i="13"/>
  <c r="D71" i="13"/>
  <c r="E71" i="13"/>
  <c r="F71" i="13"/>
  <c r="G71" i="13"/>
  <c r="H71" i="13"/>
  <c r="A72" i="13"/>
  <c r="B75" i="14"/>
  <c r="H75" i="14"/>
  <c r="K75" i="14"/>
  <c r="B72" i="13"/>
  <c r="I75" i="14"/>
  <c r="L75" i="14"/>
  <c r="C72" i="13"/>
  <c r="D72" i="13"/>
  <c r="E72" i="13"/>
  <c r="F72" i="13"/>
  <c r="G72" i="13"/>
  <c r="H72" i="13"/>
  <c r="A73" i="13"/>
  <c r="B76" i="14"/>
  <c r="H76" i="14"/>
  <c r="K76" i="14"/>
  <c r="B73" i="13"/>
  <c r="I76" i="14"/>
  <c r="L76" i="14"/>
  <c r="C73" i="13"/>
  <c r="D73" i="13"/>
  <c r="E73" i="13"/>
  <c r="F73" i="13"/>
  <c r="G73" i="13"/>
  <c r="H73" i="13"/>
  <c r="A74" i="13"/>
  <c r="B77" i="14"/>
  <c r="H77" i="14"/>
  <c r="K77" i="14"/>
  <c r="B74" i="13"/>
  <c r="I77" i="14"/>
  <c r="L77" i="14"/>
  <c r="C74" i="13"/>
  <c r="D74" i="13"/>
  <c r="E74" i="13"/>
  <c r="F74" i="13"/>
  <c r="G74" i="13"/>
  <c r="H74" i="13"/>
  <c r="A75" i="13"/>
  <c r="B78" i="14"/>
  <c r="H78" i="14"/>
  <c r="K78" i="14"/>
  <c r="B75" i="13"/>
  <c r="I78" i="14"/>
  <c r="L78" i="14"/>
  <c r="C75" i="13"/>
  <c r="D75" i="13"/>
  <c r="E75" i="13"/>
  <c r="F75" i="13"/>
  <c r="G75" i="13"/>
  <c r="H75" i="13"/>
  <c r="A76" i="13"/>
  <c r="B79" i="14"/>
  <c r="H79" i="14"/>
  <c r="K79" i="14"/>
  <c r="B76" i="13"/>
  <c r="I79" i="14"/>
  <c r="L79" i="14"/>
  <c r="C76" i="13"/>
  <c r="D76" i="13"/>
  <c r="E76" i="13"/>
  <c r="F76" i="13"/>
  <c r="G76" i="13"/>
  <c r="H76" i="13"/>
  <c r="A77" i="13"/>
  <c r="B80" i="14"/>
  <c r="H80" i="14"/>
  <c r="K80" i="14"/>
  <c r="B77" i="13"/>
  <c r="I80" i="14"/>
  <c r="L80" i="14"/>
  <c r="C77" i="13"/>
  <c r="D77" i="13"/>
  <c r="E77" i="13"/>
  <c r="F77" i="13"/>
  <c r="G77" i="13"/>
  <c r="H77" i="13"/>
  <c r="A78" i="13"/>
  <c r="B81" i="14"/>
  <c r="H81" i="14"/>
  <c r="K81" i="14"/>
  <c r="B78" i="13"/>
  <c r="I81" i="14"/>
  <c r="L81" i="14"/>
  <c r="C78" i="13"/>
  <c r="D78" i="13"/>
  <c r="E78" i="13"/>
  <c r="F78" i="13"/>
  <c r="G78" i="13"/>
  <c r="H78" i="13"/>
  <c r="A79" i="13"/>
  <c r="B82" i="14"/>
  <c r="H82" i="14"/>
  <c r="K82" i="14"/>
  <c r="B79" i="13"/>
  <c r="I82" i="14"/>
  <c r="L82" i="14"/>
  <c r="C79" i="13"/>
  <c r="D79" i="13"/>
  <c r="E79" i="13"/>
  <c r="F79" i="13"/>
  <c r="G79" i="13"/>
  <c r="H79" i="13"/>
  <c r="A80" i="13"/>
  <c r="B83" i="14"/>
  <c r="H83" i="14"/>
  <c r="K83" i="14"/>
  <c r="B80" i="13"/>
  <c r="I83" i="14"/>
  <c r="L83" i="14"/>
  <c r="C80" i="13"/>
  <c r="D80" i="13"/>
  <c r="E80" i="13"/>
  <c r="F80" i="13"/>
  <c r="G80" i="13"/>
  <c r="H80" i="13"/>
  <c r="A81" i="13"/>
  <c r="B84" i="14"/>
  <c r="H84" i="14"/>
  <c r="K84" i="14"/>
  <c r="B81" i="13"/>
  <c r="I84" i="14"/>
  <c r="L84" i="14"/>
  <c r="C81" i="13"/>
  <c r="D81" i="13"/>
  <c r="E81" i="13"/>
  <c r="F81" i="13"/>
  <c r="G81" i="13"/>
  <c r="H81" i="13"/>
  <c r="A82" i="13"/>
  <c r="B85" i="14"/>
  <c r="H85" i="14"/>
  <c r="K85" i="14"/>
  <c r="B82" i="13"/>
  <c r="I85" i="14"/>
  <c r="L85" i="14"/>
  <c r="C82" i="13"/>
  <c r="D82" i="13"/>
  <c r="E82" i="13"/>
  <c r="F82" i="13"/>
  <c r="G82" i="13"/>
  <c r="H82" i="13"/>
  <c r="A83" i="13"/>
  <c r="B86" i="14"/>
  <c r="H86" i="14"/>
  <c r="K86" i="14"/>
  <c r="B83" i="13"/>
  <c r="I86" i="14"/>
  <c r="L86" i="14"/>
  <c r="C83" i="13"/>
  <c r="D83" i="13"/>
  <c r="E83" i="13"/>
  <c r="F83" i="13"/>
  <c r="G83" i="13"/>
  <c r="H83" i="13"/>
  <c r="A84" i="13"/>
  <c r="B87" i="14"/>
  <c r="H87" i="14"/>
  <c r="K87" i="14"/>
  <c r="B84" i="13"/>
  <c r="I87" i="14"/>
  <c r="L87" i="14"/>
  <c r="C84" i="13"/>
  <c r="D84" i="13"/>
  <c r="E84" i="13"/>
  <c r="F84" i="13"/>
  <c r="G84" i="13"/>
  <c r="H84" i="13"/>
  <c r="A85" i="13"/>
  <c r="B88" i="14"/>
  <c r="H88" i="14"/>
  <c r="K88" i="14"/>
  <c r="B85" i="13"/>
  <c r="I88" i="14"/>
  <c r="L88" i="14"/>
  <c r="C85" i="13"/>
  <c r="D85" i="13"/>
  <c r="E85" i="13"/>
  <c r="F85" i="13"/>
  <c r="G85" i="13"/>
  <c r="H85" i="13"/>
  <c r="A86" i="13"/>
  <c r="B89" i="14"/>
  <c r="H89" i="14"/>
  <c r="K89" i="14"/>
  <c r="B86" i="13"/>
  <c r="I89" i="14"/>
  <c r="L89" i="14"/>
  <c r="C86" i="13"/>
  <c r="D86" i="13"/>
  <c r="E86" i="13"/>
  <c r="F86" i="13"/>
  <c r="G86" i="13"/>
  <c r="H86" i="13"/>
  <c r="A87" i="13"/>
  <c r="B90" i="14"/>
  <c r="H90" i="14"/>
  <c r="K90" i="14"/>
  <c r="B87" i="13"/>
  <c r="I90" i="14"/>
  <c r="L90" i="14"/>
  <c r="C87" i="13"/>
  <c r="D87" i="13"/>
  <c r="E87" i="13"/>
  <c r="F87" i="13"/>
  <c r="G87" i="13"/>
  <c r="H87" i="13"/>
  <c r="A88" i="13"/>
  <c r="B91" i="14"/>
  <c r="H91" i="14"/>
  <c r="K91" i="14"/>
  <c r="B88" i="13"/>
  <c r="I91" i="14"/>
  <c r="L91" i="14"/>
  <c r="C88" i="13"/>
  <c r="D88" i="13"/>
  <c r="E88" i="13"/>
  <c r="F88" i="13"/>
  <c r="G88" i="13"/>
  <c r="H88" i="13"/>
  <c r="A89" i="13"/>
  <c r="B92" i="14"/>
  <c r="H92" i="14"/>
  <c r="K92" i="14"/>
  <c r="B89" i="13"/>
  <c r="I92" i="14"/>
  <c r="L92" i="14"/>
  <c r="C89" i="13"/>
  <c r="D89" i="13"/>
  <c r="E89" i="13"/>
  <c r="F89" i="13"/>
  <c r="G89" i="13"/>
  <c r="H89" i="13"/>
  <c r="A90" i="13"/>
  <c r="B93" i="14"/>
  <c r="H93" i="14"/>
  <c r="K93" i="14"/>
  <c r="B90" i="13"/>
  <c r="I93" i="14"/>
  <c r="L93" i="14"/>
  <c r="C90" i="13"/>
  <c r="D90" i="13"/>
  <c r="E90" i="13"/>
  <c r="F90" i="13"/>
  <c r="G90" i="13"/>
  <c r="H90" i="13"/>
  <c r="A91" i="13"/>
  <c r="B94" i="14"/>
  <c r="H94" i="14"/>
  <c r="K94" i="14"/>
  <c r="B91" i="13"/>
  <c r="I94" i="14"/>
  <c r="L94" i="14"/>
  <c r="C91" i="13"/>
  <c r="D91" i="13"/>
  <c r="E91" i="13"/>
  <c r="F91" i="13"/>
  <c r="G91" i="13"/>
  <c r="H91" i="13"/>
  <c r="A92" i="13"/>
  <c r="B95" i="14"/>
  <c r="H95" i="14"/>
  <c r="K95" i="14"/>
  <c r="B92" i="13"/>
  <c r="I95" i="14"/>
  <c r="L95" i="14"/>
  <c r="C92" i="13"/>
  <c r="D92" i="13"/>
  <c r="E92" i="13"/>
  <c r="F92" i="13"/>
  <c r="G92" i="13"/>
  <c r="H92" i="13"/>
  <c r="A93" i="13"/>
  <c r="B96" i="14"/>
  <c r="H96" i="14"/>
  <c r="K96" i="14"/>
  <c r="B93" i="13"/>
  <c r="I96" i="14"/>
  <c r="L96" i="14"/>
  <c r="C93" i="13"/>
  <c r="D93" i="13"/>
  <c r="E93" i="13"/>
  <c r="F93" i="13"/>
  <c r="G93" i="13"/>
  <c r="H93" i="13"/>
  <c r="A94" i="13"/>
  <c r="B97" i="14"/>
  <c r="H97" i="14"/>
  <c r="K97" i="14"/>
  <c r="B94" i="13"/>
  <c r="I97" i="14"/>
  <c r="L97" i="14"/>
  <c r="C94" i="13"/>
  <c r="D94" i="13"/>
  <c r="E94" i="13"/>
  <c r="F94" i="13"/>
  <c r="G94" i="13"/>
  <c r="H94" i="13"/>
  <c r="A95" i="13"/>
  <c r="B98" i="14"/>
  <c r="H98" i="14"/>
  <c r="K98" i="14"/>
  <c r="B95" i="13"/>
  <c r="I98" i="14"/>
  <c r="L98" i="14"/>
  <c r="C95" i="13"/>
  <c r="D95" i="13"/>
  <c r="E95" i="13"/>
  <c r="F95" i="13"/>
  <c r="G95" i="13"/>
  <c r="H95" i="13"/>
  <c r="A96" i="13"/>
  <c r="B99" i="14"/>
  <c r="H99" i="14"/>
  <c r="K99" i="14"/>
  <c r="B96" i="13"/>
  <c r="I99" i="14"/>
  <c r="L99" i="14"/>
  <c r="C96" i="13"/>
  <c r="D96" i="13"/>
  <c r="E96" i="13"/>
  <c r="F96" i="13"/>
  <c r="G96" i="13"/>
  <c r="H96" i="13"/>
  <c r="A97" i="13"/>
  <c r="B100" i="14"/>
  <c r="H100" i="14"/>
  <c r="K100" i="14"/>
  <c r="B97" i="13"/>
  <c r="I100" i="14"/>
  <c r="L100" i="14"/>
  <c r="C97" i="13"/>
  <c r="D97" i="13"/>
  <c r="E97" i="13"/>
  <c r="F97" i="13"/>
  <c r="G97" i="13"/>
  <c r="H97" i="13"/>
  <c r="A98" i="13"/>
  <c r="B101" i="14"/>
  <c r="H101" i="14"/>
  <c r="K101" i="14"/>
  <c r="B98" i="13"/>
  <c r="I101" i="14"/>
  <c r="L101" i="14"/>
  <c r="C98" i="13"/>
  <c r="D98" i="13"/>
  <c r="E98" i="13"/>
  <c r="F98" i="13"/>
  <c r="G98" i="13"/>
  <c r="H98" i="13"/>
  <c r="A99" i="13"/>
  <c r="B102" i="14"/>
  <c r="H102" i="14"/>
  <c r="K102" i="14"/>
  <c r="B99" i="13"/>
  <c r="I102" i="14"/>
  <c r="L102" i="14"/>
  <c r="C99" i="13"/>
  <c r="D99" i="13"/>
  <c r="E99" i="13"/>
  <c r="F99" i="13"/>
  <c r="G99" i="13"/>
  <c r="H99" i="13"/>
  <c r="A100" i="13"/>
  <c r="B103" i="14"/>
  <c r="H103" i="14"/>
  <c r="K103" i="14"/>
  <c r="B100" i="13"/>
  <c r="I103" i="14"/>
  <c r="L103" i="14"/>
  <c r="C100" i="13"/>
  <c r="D100" i="13"/>
  <c r="E100" i="13"/>
  <c r="F100" i="13"/>
  <c r="G100" i="13"/>
  <c r="H100" i="13"/>
  <c r="A101" i="13"/>
  <c r="B104" i="14"/>
  <c r="H104" i="14"/>
  <c r="K104" i="14"/>
  <c r="B101" i="13"/>
  <c r="I104" i="14"/>
  <c r="L104" i="14"/>
  <c r="C101" i="13"/>
  <c r="D101" i="13"/>
  <c r="E101" i="13"/>
  <c r="F101" i="13"/>
  <c r="G101" i="13"/>
  <c r="H101" i="13"/>
  <c r="A102" i="13"/>
  <c r="B105" i="14"/>
  <c r="H105" i="14"/>
  <c r="K105" i="14"/>
  <c r="B102" i="13"/>
  <c r="I105" i="14"/>
  <c r="L105" i="14"/>
  <c r="C102" i="13"/>
  <c r="D102" i="13"/>
  <c r="E102" i="13"/>
  <c r="F102" i="13"/>
  <c r="G102" i="13"/>
  <c r="H102" i="13"/>
  <c r="A103" i="13"/>
  <c r="B106" i="14"/>
  <c r="H106" i="14"/>
  <c r="K106" i="14"/>
  <c r="B103" i="13"/>
  <c r="I106" i="14"/>
  <c r="L106" i="14"/>
  <c r="C103" i="13"/>
  <c r="D103" i="13"/>
  <c r="E103" i="13"/>
  <c r="F103" i="13"/>
  <c r="G103" i="13"/>
  <c r="H103" i="13"/>
  <c r="A104" i="13"/>
  <c r="B107" i="14"/>
  <c r="H107" i="14"/>
  <c r="K107" i="14"/>
  <c r="B104" i="13"/>
  <c r="I107" i="14"/>
  <c r="L107" i="14"/>
  <c r="C104" i="13"/>
  <c r="D104" i="13"/>
  <c r="E104" i="13"/>
  <c r="F104" i="13"/>
  <c r="G104" i="13"/>
  <c r="H104" i="13"/>
  <c r="A105" i="13"/>
  <c r="B108" i="14"/>
  <c r="H108" i="14"/>
  <c r="K108" i="14"/>
  <c r="B105" i="13"/>
  <c r="I108" i="14"/>
  <c r="L108" i="14"/>
  <c r="C105" i="13"/>
  <c r="D105" i="13"/>
  <c r="E105" i="13"/>
  <c r="F105" i="13"/>
  <c r="G105" i="13"/>
  <c r="H105" i="13"/>
  <c r="A106" i="13"/>
  <c r="B109" i="14"/>
  <c r="H109" i="14"/>
  <c r="K109" i="14"/>
  <c r="B106" i="13"/>
  <c r="I109" i="14"/>
  <c r="L109" i="14"/>
  <c r="C106" i="13"/>
  <c r="D106" i="13"/>
  <c r="E106" i="13"/>
  <c r="F106" i="13"/>
  <c r="G106" i="13"/>
  <c r="H106" i="13"/>
  <c r="A107" i="13"/>
  <c r="B110" i="14"/>
  <c r="H110" i="14"/>
  <c r="K110" i="14"/>
  <c r="B107" i="13"/>
  <c r="I110" i="14"/>
  <c r="L110" i="14"/>
  <c r="C107" i="13"/>
  <c r="D107" i="13"/>
  <c r="E107" i="13"/>
  <c r="F107" i="13"/>
  <c r="G107" i="13"/>
  <c r="H107" i="13"/>
  <c r="A108" i="13"/>
  <c r="B111" i="14"/>
  <c r="H111" i="14"/>
  <c r="K111" i="14"/>
  <c r="B108" i="13"/>
  <c r="I111" i="14"/>
  <c r="L111" i="14"/>
  <c r="C108" i="13"/>
  <c r="D108" i="13"/>
  <c r="E108" i="13"/>
  <c r="F108" i="13"/>
  <c r="G108" i="13"/>
  <c r="H108" i="13"/>
  <c r="A109" i="13"/>
  <c r="B112" i="14"/>
  <c r="H112" i="14"/>
  <c r="K112" i="14"/>
  <c r="B109" i="13"/>
  <c r="I112" i="14"/>
  <c r="L112" i="14"/>
  <c r="C109" i="13"/>
  <c r="D109" i="13"/>
  <c r="E109" i="13"/>
  <c r="F109" i="13"/>
  <c r="G109" i="13"/>
  <c r="H109" i="13"/>
  <c r="A110" i="13"/>
  <c r="B113" i="14"/>
  <c r="H113" i="14"/>
  <c r="K113" i="14"/>
  <c r="B110" i="13"/>
  <c r="I113" i="14"/>
  <c r="L113" i="14"/>
  <c r="C110" i="13"/>
  <c r="D110" i="13"/>
  <c r="E110" i="13"/>
  <c r="F110" i="13"/>
  <c r="G110" i="13"/>
  <c r="H110" i="13"/>
  <c r="A111" i="13"/>
  <c r="B114" i="14"/>
  <c r="H114" i="14"/>
  <c r="K114" i="14"/>
  <c r="B111" i="13"/>
  <c r="I114" i="14"/>
  <c r="L114" i="14"/>
  <c r="C111" i="13"/>
  <c r="D111" i="13"/>
  <c r="E111" i="13"/>
  <c r="F111" i="13"/>
  <c r="G111" i="13"/>
  <c r="H111" i="13"/>
  <c r="A112" i="13"/>
  <c r="B115" i="14"/>
  <c r="H115" i="14"/>
  <c r="K115" i="14"/>
  <c r="B112" i="13"/>
  <c r="I115" i="14"/>
  <c r="L115" i="14"/>
  <c r="C112" i="13"/>
  <c r="D112" i="13"/>
  <c r="E112" i="13"/>
  <c r="F112" i="13"/>
  <c r="G112" i="13"/>
  <c r="H112" i="13"/>
  <c r="A113" i="13"/>
  <c r="B116" i="14"/>
  <c r="H116" i="14"/>
  <c r="K116" i="14"/>
  <c r="B113" i="13"/>
  <c r="I116" i="14"/>
  <c r="L116" i="14"/>
  <c r="C113" i="13"/>
  <c r="D113" i="13"/>
  <c r="E113" i="13"/>
  <c r="F113" i="13"/>
  <c r="G113" i="13"/>
  <c r="H113" i="13"/>
  <c r="A114" i="13"/>
  <c r="B117" i="14"/>
  <c r="H117" i="14"/>
  <c r="K117" i="14"/>
  <c r="B114" i="13"/>
  <c r="I117" i="14"/>
  <c r="L117" i="14"/>
  <c r="C114" i="13"/>
  <c r="D114" i="13"/>
  <c r="E114" i="13"/>
  <c r="F114" i="13"/>
  <c r="G114" i="13"/>
  <c r="H114" i="13"/>
  <c r="A115" i="13"/>
  <c r="B118" i="14"/>
  <c r="H118" i="14"/>
  <c r="K118" i="14"/>
  <c r="B115" i="13"/>
  <c r="I118" i="14"/>
  <c r="L118" i="14"/>
  <c r="C115" i="13"/>
  <c r="D115" i="13"/>
  <c r="E115" i="13"/>
  <c r="F115" i="13"/>
  <c r="G115" i="13"/>
  <c r="H115" i="13"/>
  <c r="A116" i="13"/>
  <c r="B119" i="14"/>
  <c r="H119" i="14"/>
  <c r="K119" i="14"/>
  <c r="B116" i="13"/>
  <c r="I119" i="14"/>
  <c r="L119" i="14"/>
  <c r="C116" i="13"/>
  <c r="D116" i="13"/>
  <c r="E116" i="13"/>
  <c r="F116" i="13"/>
  <c r="G116" i="13"/>
  <c r="H116" i="13"/>
  <c r="A117" i="13"/>
  <c r="B120" i="14"/>
  <c r="H120" i="14"/>
  <c r="K120" i="14"/>
  <c r="B117" i="13"/>
  <c r="I120" i="14"/>
  <c r="L120" i="14"/>
  <c r="C117" i="13"/>
  <c r="D117" i="13"/>
  <c r="E117" i="13"/>
  <c r="F117" i="13"/>
  <c r="G117" i="13"/>
  <c r="H117" i="13"/>
  <c r="A118" i="13"/>
  <c r="B121" i="14"/>
  <c r="H121" i="14"/>
  <c r="K121" i="14"/>
  <c r="B118" i="13"/>
  <c r="I121" i="14"/>
  <c r="L121" i="14"/>
  <c r="C118" i="13"/>
  <c r="D118" i="13"/>
  <c r="E118" i="13"/>
  <c r="F118" i="13"/>
  <c r="G118" i="13"/>
  <c r="H118" i="13"/>
  <c r="A119" i="13"/>
  <c r="B122" i="14"/>
  <c r="H122" i="14"/>
  <c r="K122" i="14"/>
  <c r="B119" i="13"/>
  <c r="I122" i="14"/>
  <c r="L122" i="14"/>
  <c r="C119" i="13"/>
  <c r="D119" i="13"/>
  <c r="E119" i="13"/>
  <c r="F119" i="13"/>
  <c r="G119" i="13"/>
  <c r="H119" i="13"/>
  <c r="A120" i="13"/>
  <c r="B123" i="14"/>
  <c r="H123" i="14"/>
  <c r="K123" i="14"/>
  <c r="B120" i="13"/>
  <c r="I123" i="14"/>
  <c r="L123" i="14"/>
  <c r="C120" i="13"/>
  <c r="D120" i="13"/>
  <c r="E120" i="13"/>
  <c r="F120" i="13"/>
  <c r="G120" i="13"/>
  <c r="H120" i="13"/>
  <c r="A121" i="13"/>
  <c r="B124" i="14"/>
  <c r="H124" i="14"/>
  <c r="K124" i="14"/>
  <c r="B121" i="13"/>
  <c r="I124" i="14"/>
  <c r="L124" i="14"/>
  <c r="C121" i="13"/>
  <c r="D121" i="13"/>
  <c r="E121" i="13"/>
  <c r="F121" i="13"/>
  <c r="G121" i="13"/>
  <c r="H121" i="13"/>
  <c r="A122" i="13"/>
  <c r="B125" i="14"/>
  <c r="H125" i="14"/>
  <c r="K125" i="14"/>
  <c r="B122" i="13"/>
  <c r="I125" i="14"/>
  <c r="L125" i="14"/>
  <c r="C122" i="13"/>
  <c r="D122" i="13"/>
  <c r="E122" i="13"/>
  <c r="F122" i="13"/>
  <c r="G122" i="13"/>
  <c r="H122" i="13"/>
  <c r="A123" i="13"/>
  <c r="B126" i="14"/>
  <c r="H126" i="14"/>
  <c r="K126" i="14"/>
  <c r="B123" i="13"/>
  <c r="I126" i="14"/>
  <c r="L126" i="14"/>
  <c r="C123" i="13"/>
  <c r="D123" i="13"/>
  <c r="E123" i="13"/>
  <c r="F123" i="13"/>
  <c r="G123" i="13"/>
  <c r="H123" i="13"/>
  <c r="A124" i="13"/>
  <c r="B127" i="14"/>
  <c r="H127" i="14"/>
  <c r="K127" i="14"/>
  <c r="B124" i="13"/>
  <c r="I127" i="14"/>
  <c r="L127" i="14"/>
  <c r="C124" i="13"/>
  <c r="D124" i="13"/>
  <c r="E124" i="13"/>
  <c r="F124" i="13"/>
  <c r="G124" i="13"/>
  <c r="H124" i="13"/>
  <c r="A125" i="13"/>
  <c r="B128" i="14"/>
  <c r="H128" i="14"/>
  <c r="K128" i="14"/>
  <c r="B125" i="13"/>
  <c r="I128" i="14"/>
  <c r="L128" i="14"/>
  <c r="C125" i="13"/>
  <c r="D125" i="13"/>
  <c r="E125" i="13"/>
  <c r="F125" i="13"/>
  <c r="G125" i="13"/>
  <c r="H125" i="13"/>
  <c r="A126" i="13"/>
  <c r="B129" i="14"/>
  <c r="H129" i="14"/>
  <c r="K129" i="14"/>
  <c r="B126" i="13"/>
  <c r="I129" i="14"/>
  <c r="L129" i="14"/>
  <c r="C126" i="13"/>
  <c r="D126" i="13"/>
  <c r="E126" i="13"/>
  <c r="F126" i="13"/>
  <c r="G126" i="13"/>
  <c r="H126" i="13"/>
  <c r="A127" i="13"/>
  <c r="B130" i="14"/>
  <c r="H130" i="14"/>
  <c r="K130" i="14"/>
  <c r="B127" i="13"/>
  <c r="I130" i="14"/>
  <c r="L130" i="14"/>
  <c r="C127" i="13"/>
  <c r="D127" i="13"/>
  <c r="E127" i="13"/>
  <c r="F127" i="13"/>
  <c r="G127" i="13"/>
  <c r="H127" i="13"/>
  <c r="A128" i="13"/>
  <c r="B131" i="14"/>
  <c r="H131" i="14"/>
  <c r="K131" i="14"/>
  <c r="B128" i="13"/>
  <c r="I131" i="14"/>
  <c r="L131" i="14"/>
  <c r="C128" i="13"/>
  <c r="D128" i="13"/>
  <c r="E128" i="13"/>
  <c r="F128" i="13"/>
  <c r="G128" i="13"/>
  <c r="H128" i="13"/>
  <c r="A129" i="13"/>
  <c r="B132" i="14"/>
  <c r="H132" i="14"/>
  <c r="K132" i="14"/>
  <c r="B129" i="13"/>
  <c r="I132" i="14"/>
  <c r="L132" i="14"/>
  <c r="C129" i="13"/>
  <c r="D129" i="13"/>
  <c r="E129" i="13"/>
  <c r="F129" i="13"/>
  <c r="G129" i="13"/>
  <c r="H129" i="13"/>
  <c r="A130" i="13"/>
  <c r="B133" i="14"/>
  <c r="H133" i="14"/>
  <c r="K133" i="14"/>
  <c r="B130" i="13"/>
  <c r="I133" i="14"/>
  <c r="L133" i="14"/>
  <c r="C130" i="13"/>
  <c r="D130" i="13"/>
  <c r="E130" i="13"/>
  <c r="F130" i="13"/>
  <c r="G130" i="13"/>
  <c r="H130" i="13"/>
  <c r="A131" i="13"/>
  <c r="B134" i="14"/>
  <c r="H134" i="14"/>
  <c r="K134" i="14"/>
  <c r="B131" i="13"/>
  <c r="I134" i="14"/>
  <c r="L134" i="14"/>
  <c r="C131" i="13"/>
  <c r="D131" i="13"/>
  <c r="E131" i="13"/>
  <c r="F131" i="13"/>
  <c r="G131" i="13"/>
  <c r="H131" i="13"/>
  <c r="A132" i="13"/>
  <c r="B135" i="14"/>
  <c r="H135" i="14"/>
  <c r="K135" i="14"/>
  <c r="B132" i="13"/>
  <c r="I135" i="14"/>
  <c r="L135" i="14"/>
  <c r="C132" i="13"/>
  <c r="D132" i="13"/>
  <c r="E132" i="13"/>
  <c r="F132" i="13"/>
  <c r="G132" i="13"/>
  <c r="H132" i="13"/>
  <c r="A133" i="13"/>
  <c r="B136" i="14"/>
  <c r="H136" i="14"/>
  <c r="K136" i="14"/>
  <c r="B133" i="13"/>
  <c r="I136" i="14"/>
  <c r="L136" i="14"/>
  <c r="C133" i="13"/>
  <c r="D133" i="13"/>
  <c r="E133" i="13"/>
  <c r="F133" i="13"/>
  <c r="G133" i="13"/>
  <c r="H133" i="13"/>
  <c r="A134" i="13"/>
  <c r="B137" i="14"/>
  <c r="H137" i="14"/>
  <c r="K137" i="14"/>
  <c r="B134" i="13"/>
  <c r="I137" i="14"/>
  <c r="L137" i="14"/>
  <c r="C134" i="13"/>
  <c r="D134" i="13"/>
  <c r="E134" i="13"/>
  <c r="F134" i="13"/>
  <c r="G134" i="13"/>
  <c r="H134" i="13"/>
  <c r="A135" i="13"/>
  <c r="B138" i="14"/>
  <c r="H138" i="14"/>
  <c r="K138" i="14"/>
  <c r="B135" i="13"/>
  <c r="I138" i="14"/>
  <c r="L138" i="14"/>
  <c r="C135" i="13"/>
  <c r="D135" i="13"/>
  <c r="E135" i="13"/>
  <c r="F135" i="13"/>
  <c r="G135" i="13"/>
  <c r="H135" i="13"/>
  <c r="A136" i="13"/>
  <c r="B139" i="14"/>
  <c r="H139" i="14"/>
  <c r="K139" i="14"/>
  <c r="B136" i="13"/>
  <c r="I139" i="14"/>
  <c r="L139" i="14"/>
  <c r="C136" i="13"/>
  <c r="D136" i="13"/>
  <c r="E136" i="13"/>
  <c r="F136" i="13"/>
  <c r="G136" i="13"/>
  <c r="H136" i="13"/>
  <c r="A137" i="13"/>
  <c r="B140" i="14"/>
  <c r="H140" i="14"/>
  <c r="K140" i="14"/>
  <c r="B137" i="13"/>
  <c r="I140" i="14"/>
  <c r="L140" i="14"/>
  <c r="C137" i="13"/>
  <c r="D137" i="13"/>
  <c r="E137" i="13"/>
  <c r="F137" i="13"/>
  <c r="G137" i="13"/>
  <c r="H137" i="13"/>
  <c r="A138" i="13"/>
  <c r="B141" i="14"/>
  <c r="H141" i="14"/>
  <c r="K141" i="14"/>
  <c r="B138" i="13"/>
  <c r="I141" i="14"/>
  <c r="L141" i="14"/>
  <c r="C138" i="13"/>
  <c r="D138" i="13"/>
  <c r="E138" i="13"/>
  <c r="F138" i="13"/>
  <c r="G138" i="13"/>
  <c r="H138" i="13"/>
  <c r="A139" i="13"/>
  <c r="B142" i="14"/>
  <c r="H142" i="14"/>
  <c r="K142" i="14"/>
  <c r="B139" i="13"/>
  <c r="I142" i="14"/>
  <c r="L142" i="14"/>
  <c r="C139" i="13"/>
  <c r="D139" i="13"/>
  <c r="E139" i="13"/>
  <c r="F139" i="13"/>
  <c r="G139" i="13"/>
  <c r="H139" i="13"/>
  <c r="A140" i="13"/>
  <c r="B143" i="14"/>
  <c r="H143" i="14"/>
  <c r="K143" i="14"/>
  <c r="B140" i="13"/>
  <c r="I143" i="14"/>
  <c r="L143" i="14"/>
  <c r="C140" i="13"/>
  <c r="D140" i="13"/>
  <c r="E140" i="13"/>
  <c r="F140" i="13"/>
  <c r="G140" i="13"/>
  <c r="H140" i="13"/>
  <c r="A141" i="13"/>
  <c r="B144" i="14"/>
  <c r="H144" i="14"/>
  <c r="K144" i="14"/>
  <c r="B141" i="13"/>
  <c r="I144" i="14"/>
  <c r="L144" i="14"/>
  <c r="C141" i="13"/>
  <c r="D141" i="13"/>
  <c r="E141" i="13"/>
  <c r="F141" i="13"/>
  <c r="G141" i="13"/>
  <c r="H141" i="13"/>
  <c r="A142" i="13"/>
  <c r="B145" i="14"/>
  <c r="H145" i="14"/>
  <c r="K145" i="14"/>
  <c r="B142" i="13"/>
  <c r="I145" i="14"/>
  <c r="L145" i="14"/>
  <c r="C142" i="13"/>
  <c r="D142" i="13"/>
  <c r="E142" i="13"/>
  <c r="F142" i="13"/>
  <c r="G142" i="13"/>
  <c r="H142" i="13"/>
  <c r="A143" i="13"/>
  <c r="B146" i="14"/>
  <c r="H146" i="14"/>
  <c r="K146" i="14"/>
  <c r="B143" i="13"/>
  <c r="I146" i="14"/>
  <c r="L146" i="14"/>
  <c r="C143" i="13"/>
  <c r="D143" i="13"/>
  <c r="E143" i="13"/>
  <c r="F143" i="13"/>
  <c r="G143" i="13"/>
  <c r="H143" i="13"/>
  <c r="A144" i="13"/>
  <c r="B147" i="14"/>
  <c r="H147" i="14"/>
  <c r="K147" i="14"/>
  <c r="B144" i="13"/>
  <c r="I147" i="14"/>
  <c r="L147" i="14"/>
  <c r="C144" i="13"/>
  <c r="D144" i="13"/>
  <c r="E144" i="13"/>
  <c r="F144" i="13"/>
  <c r="G144" i="13"/>
  <c r="H144" i="13"/>
  <c r="A145" i="13"/>
  <c r="B148" i="14"/>
  <c r="H148" i="14"/>
  <c r="K148" i="14"/>
  <c r="B145" i="13"/>
  <c r="I148" i="14"/>
  <c r="L148" i="14"/>
  <c r="C145" i="13"/>
  <c r="D145" i="13"/>
  <c r="E145" i="13"/>
  <c r="F145" i="13"/>
  <c r="G145" i="13"/>
  <c r="H145" i="13"/>
  <c r="A146" i="13"/>
  <c r="B149" i="14"/>
  <c r="H149" i="14"/>
  <c r="K149" i="14"/>
  <c r="B146" i="13"/>
  <c r="I149" i="14"/>
  <c r="L149" i="14"/>
  <c r="C146" i="13"/>
  <c r="D146" i="13"/>
  <c r="E146" i="13"/>
  <c r="F146" i="13"/>
  <c r="G146" i="13"/>
  <c r="H146" i="13"/>
  <c r="A147" i="13"/>
  <c r="B150" i="14"/>
  <c r="H150" i="14"/>
  <c r="K150" i="14"/>
  <c r="B147" i="13"/>
  <c r="I150" i="14"/>
  <c r="L150" i="14"/>
  <c r="C147" i="13"/>
  <c r="D147" i="13"/>
  <c r="E147" i="13"/>
  <c r="F147" i="13"/>
  <c r="G147" i="13"/>
  <c r="H147" i="13"/>
  <c r="A148" i="13"/>
  <c r="B151" i="14"/>
  <c r="H151" i="14"/>
  <c r="K151" i="14"/>
  <c r="B148" i="13"/>
  <c r="I151" i="14"/>
  <c r="L151" i="14"/>
  <c r="C148" i="13"/>
  <c r="D148" i="13"/>
  <c r="E148" i="13"/>
  <c r="F148" i="13"/>
  <c r="G148" i="13"/>
  <c r="H148" i="13"/>
  <c r="A149" i="13"/>
  <c r="B152" i="14"/>
  <c r="H152" i="14"/>
  <c r="K152" i="14"/>
  <c r="B149" i="13"/>
  <c r="I152" i="14"/>
  <c r="L152" i="14"/>
  <c r="C149" i="13"/>
  <c r="D149" i="13"/>
  <c r="E149" i="13"/>
  <c r="F149" i="13"/>
  <c r="G149" i="13"/>
  <c r="H149" i="13"/>
  <c r="A150" i="13"/>
  <c r="B153" i="14"/>
  <c r="H153" i="14"/>
  <c r="K153" i="14"/>
  <c r="B150" i="13"/>
  <c r="I153" i="14"/>
  <c r="L153" i="14"/>
  <c r="C150" i="13"/>
  <c r="D150" i="13"/>
  <c r="E150" i="13"/>
  <c r="F150" i="13"/>
  <c r="G150" i="13"/>
  <c r="H150" i="13"/>
  <c r="A151" i="13"/>
  <c r="B154" i="14"/>
  <c r="H154" i="14"/>
  <c r="K154" i="14"/>
  <c r="B151" i="13"/>
  <c r="I154" i="14"/>
  <c r="L154" i="14"/>
  <c r="C151" i="13"/>
  <c r="D151" i="13"/>
  <c r="E151" i="13"/>
  <c r="F151" i="13"/>
  <c r="G151" i="13"/>
  <c r="H151" i="13"/>
  <c r="A152" i="13"/>
  <c r="B155" i="14"/>
  <c r="H155" i="14"/>
  <c r="K155" i="14"/>
  <c r="B152" i="13"/>
  <c r="I155" i="14"/>
  <c r="L155" i="14"/>
  <c r="C152" i="13"/>
  <c r="D152" i="13"/>
  <c r="E152" i="13"/>
  <c r="F152" i="13"/>
  <c r="G152" i="13"/>
  <c r="H152" i="13"/>
  <c r="A153" i="13"/>
  <c r="B156" i="14"/>
  <c r="H156" i="14"/>
  <c r="K156" i="14"/>
  <c r="B153" i="13"/>
  <c r="I156" i="14"/>
  <c r="L156" i="14"/>
  <c r="C153" i="13"/>
  <c r="D153" i="13"/>
  <c r="E153" i="13"/>
  <c r="F153" i="13"/>
  <c r="G153" i="13"/>
  <c r="H153" i="13"/>
  <c r="A154" i="13"/>
  <c r="B157" i="14"/>
  <c r="H157" i="14"/>
  <c r="K157" i="14"/>
  <c r="B154" i="13"/>
  <c r="I157" i="14"/>
  <c r="L157" i="14"/>
  <c r="C154" i="13"/>
  <c r="D154" i="13"/>
  <c r="E154" i="13"/>
  <c r="F154" i="13"/>
  <c r="G154" i="13"/>
  <c r="H154" i="13"/>
  <c r="A155" i="13"/>
  <c r="B158" i="14"/>
  <c r="H158" i="14"/>
  <c r="K158" i="14"/>
  <c r="B155" i="13"/>
  <c r="I158" i="14"/>
  <c r="L158" i="14"/>
  <c r="C155" i="13"/>
  <c r="D155" i="13"/>
  <c r="E155" i="13"/>
  <c r="F155" i="13"/>
  <c r="G155" i="13"/>
  <c r="H155" i="13"/>
  <c r="A156" i="13"/>
  <c r="B159" i="14"/>
  <c r="H159" i="14"/>
  <c r="K159" i="14"/>
  <c r="B156" i="13"/>
  <c r="I159" i="14"/>
  <c r="L159" i="14"/>
  <c r="C156" i="13"/>
  <c r="D156" i="13"/>
  <c r="E156" i="13"/>
  <c r="F156" i="13"/>
  <c r="G156" i="13"/>
  <c r="H156" i="13"/>
  <c r="A157" i="13"/>
  <c r="B160" i="14"/>
  <c r="H160" i="14"/>
  <c r="K160" i="14"/>
  <c r="B157" i="13"/>
  <c r="I160" i="14"/>
  <c r="L160" i="14"/>
  <c r="C157" i="13"/>
  <c r="D157" i="13"/>
  <c r="E157" i="13"/>
  <c r="F157" i="13"/>
  <c r="G157" i="13"/>
  <c r="H157" i="13"/>
  <c r="A158" i="13"/>
  <c r="B161" i="14"/>
  <c r="H161" i="14"/>
  <c r="K161" i="14"/>
  <c r="B158" i="13"/>
  <c r="I161" i="14"/>
  <c r="L161" i="14"/>
  <c r="C158" i="13"/>
  <c r="D158" i="13"/>
  <c r="E158" i="13"/>
  <c r="F158" i="13"/>
  <c r="G158" i="13"/>
  <c r="H158" i="13"/>
  <c r="A159" i="13"/>
  <c r="B162" i="14"/>
  <c r="H162" i="14"/>
  <c r="K162" i="14"/>
  <c r="B159" i="13"/>
  <c r="I162" i="14"/>
  <c r="L162" i="14"/>
  <c r="C159" i="13"/>
  <c r="D159" i="13"/>
  <c r="E159" i="13"/>
  <c r="F159" i="13"/>
  <c r="G159" i="13"/>
  <c r="H159" i="13"/>
  <c r="A160" i="13"/>
  <c r="B163" i="14"/>
  <c r="H163" i="14"/>
  <c r="K163" i="14"/>
  <c r="B160" i="13"/>
  <c r="I163" i="14"/>
  <c r="L163" i="14"/>
  <c r="C160" i="13"/>
  <c r="D160" i="13"/>
  <c r="E160" i="13"/>
  <c r="F160" i="13"/>
  <c r="G160" i="13"/>
  <c r="H160" i="13"/>
  <c r="A161" i="13"/>
  <c r="B164" i="14"/>
  <c r="H164" i="14"/>
  <c r="K164" i="14"/>
  <c r="B161" i="13"/>
  <c r="I164" i="14"/>
  <c r="L164" i="14"/>
  <c r="C161" i="13"/>
  <c r="D161" i="13"/>
  <c r="E161" i="13"/>
  <c r="F161" i="13"/>
  <c r="G161" i="13"/>
  <c r="H161" i="13"/>
  <c r="A162" i="13"/>
  <c r="B165" i="14"/>
  <c r="H165" i="14"/>
  <c r="K165" i="14"/>
  <c r="B162" i="13"/>
  <c r="I165" i="14"/>
  <c r="L165" i="14"/>
  <c r="C162" i="13"/>
  <c r="D162" i="13"/>
  <c r="E162" i="13"/>
  <c r="F162" i="13"/>
  <c r="G162" i="13"/>
  <c r="H162" i="13"/>
  <c r="A163" i="13"/>
  <c r="B166" i="14"/>
  <c r="H166" i="14"/>
  <c r="K166" i="14"/>
  <c r="B163" i="13"/>
  <c r="I166" i="14"/>
  <c r="L166" i="14"/>
  <c r="C163" i="13"/>
  <c r="D163" i="13"/>
  <c r="E163" i="13"/>
  <c r="F163" i="13"/>
  <c r="G163" i="13"/>
  <c r="H163" i="13"/>
  <c r="A164" i="13"/>
  <c r="B167" i="14"/>
  <c r="H167" i="14"/>
  <c r="K167" i="14"/>
  <c r="B164" i="13"/>
  <c r="I167" i="14"/>
  <c r="L167" i="14"/>
  <c r="C164" i="13"/>
  <c r="D164" i="13"/>
  <c r="E164" i="13"/>
  <c r="F164" i="13"/>
  <c r="G164" i="13"/>
  <c r="H164" i="13"/>
  <c r="A165" i="13"/>
  <c r="B168" i="14"/>
  <c r="H168" i="14"/>
  <c r="K168" i="14"/>
  <c r="B165" i="13"/>
  <c r="I168" i="14"/>
  <c r="L168" i="14"/>
  <c r="C165" i="13"/>
  <c r="D165" i="13"/>
  <c r="E165" i="13"/>
  <c r="F165" i="13"/>
  <c r="G165" i="13"/>
  <c r="H165" i="13"/>
  <c r="A166" i="13"/>
  <c r="B169" i="14"/>
  <c r="H169" i="14"/>
  <c r="K169" i="14"/>
  <c r="B166" i="13"/>
  <c r="I169" i="14"/>
  <c r="L169" i="14"/>
  <c r="C166" i="13"/>
  <c r="D166" i="13"/>
  <c r="E166" i="13"/>
  <c r="F166" i="13"/>
  <c r="G166" i="13"/>
  <c r="H166" i="13"/>
  <c r="A167" i="13"/>
  <c r="B170" i="14"/>
  <c r="H170" i="14"/>
  <c r="K170" i="14"/>
  <c r="B167" i="13"/>
  <c r="I170" i="14"/>
  <c r="L170" i="14"/>
  <c r="C167" i="13"/>
  <c r="D167" i="13"/>
  <c r="E167" i="13"/>
  <c r="F167" i="13"/>
  <c r="G167" i="13"/>
  <c r="H167" i="13"/>
  <c r="A168" i="13"/>
  <c r="B171" i="14"/>
  <c r="H171" i="14"/>
  <c r="K171" i="14"/>
  <c r="B168" i="13"/>
  <c r="I171" i="14"/>
  <c r="L171" i="14"/>
  <c r="C168" i="13"/>
  <c r="D168" i="13"/>
  <c r="E168" i="13"/>
  <c r="F168" i="13"/>
  <c r="G168" i="13"/>
  <c r="H168" i="13"/>
  <c r="A169" i="13"/>
  <c r="B172" i="14"/>
  <c r="H172" i="14"/>
  <c r="K172" i="14"/>
  <c r="B169" i="13"/>
  <c r="I172" i="14"/>
  <c r="L172" i="14"/>
  <c r="C169" i="13"/>
  <c r="D169" i="13"/>
  <c r="E169" i="13"/>
  <c r="F169" i="13"/>
  <c r="G169" i="13"/>
  <c r="H169" i="13"/>
  <c r="A170" i="13"/>
  <c r="B173" i="14"/>
  <c r="H173" i="14"/>
  <c r="K173" i="14"/>
  <c r="B170" i="13"/>
  <c r="I173" i="14"/>
  <c r="L173" i="14"/>
  <c r="C170" i="13"/>
  <c r="D170" i="13"/>
  <c r="E170" i="13"/>
  <c r="F170" i="13"/>
  <c r="G170" i="13"/>
  <c r="H170" i="13"/>
  <c r="A171" i="13"/>
  <c r="B174" i="14"/>
  <c r="H174" i="14"/>
  <c r="K174" i="14"/>
  <c r="B171" i="13"/>
  <c r="I174" i="14"/>
  <c r="L174" i="14"/>
  <c r="C171" i="13"/>
  <c r="D171" i="13"/>
  <c r="E171" i="13"/>
  <c r="F171" i="13"/>
  <c r="G171" i="13"/>
  <c r="H171" i="13"/>
  <c r="A172" i="13"/>
  <c r="B175" i="14"/>
  <c r="H175" i="14"/>
  <c r="K175" i="14"/>
  <c r="B172" i="13"/>
  <c r="I175" i="14"/>
  <c r="L175" i="14"/>
  <c r="C172" i="13"/>
  <c r="D172" i="13"/>
  <c r="E172" i="13"/>
  <c r="F172" i="13"/>
  <c r="G172" i="13"/>
  <c r="H172" i="13"/>
  <c r="A173" i="13"/>
  <c r="B176" i="14"/>
  <c r="H176" i="14"/>
  <c r="K176" i="14"/>
  <c r="B173" i="13"/>
  <c r="I176" i="14"/>
  <c r="L176" i="14"/>
  <c r="C173" i="13"/>
  <c r="D173" i="13"/>
  <c r="E173" i="13"/>
  <c r="F173" i="13"/>
  <c r="G173" i="13"/>
  <c r="H173" i="13"/>
  <c r="A174" i="13"/>
  <c r="B177" i="14"/>
  <c r="H177" i="14"/>
  <c r="K177" i="14"/>
  <c r="B174" i="13"/>
  <c r="I177" i="14"/>
  <c r="L177" i="14"/>
  <c r="C174" i="13"/>
  <c r="D174" i="13"/>
  <c r="E174" i="13"/>
  <c r="F174" i="13"/>
  <c r="G174" i="13"/>
  <c r="H174" i="13"/>
  <c r="A175" i="13"/>
  <c r="B178" i="14"/>
  <c r="H178" i="14"/>
  <c r="K178" i="14"/>
  <c r="B175" i="13"/>
  <c r="I178" i="14"/>
  <c r="L178" i="14"/>
  <c r="C175" i="13"/>
  <c r="D175" i="13"/>
  <c r="E175" i="13"/>
  <c r="F175" i="13"/>
  <c r="G175" i="13"/>
  <c r="H175" i="13"/>
  <c r="A176" i="13"/>
  <c r="B179" i="14"/>
  <c r="H179" i="14"/>
  <c r="K179" i="14"/>
  <c r="B176" i="13"/>
  <c r="I179" i="14"/>
  <c r="L179" i="14"/>
  <c r="C176" i="13"/>
  <c r="D176" i="13"/>
  <c r="E176" i="13"/>
  <c r="F176" i="13"/>
  <c r="G176" i="13"/>
  <c r="H176" i="13"/>
  <c r="A177" i="13"/>
  <c r="B180" i="14"/>
  <c r="H180" i="14"/>
  <c r="K180" i="14"/>
  <c r="B177" i="13"/>
  <c r="I180" i="14"/>
  <c r="L180" i="14"/>
  <c r="C177" i="13"/>
  <c r="D177" i="13"/>
  <c r="E177" i="13"/>
  <c r="F177" i="13"/>
  <c r="G177" i="13"/>
  <c r="H177" i="13"/>
  <c r="A178" i="13"/>
  <c r="B181" i="14"/>
  <c r="H181" i="14"/>
  <c r="K181" i="14"/>
  <c r="B178" i="13"/>
  <c r="I181" i="14"/>
  <c r="L181" i="14"/>
  <c r="C178" i="13"/>
  <c r="D178" i="13"/>
  <c r="E178" i="13"/>
  <c r="F178" i="13"/>
  <c r="G178" i="13"/>
  <c r="H178" i="13"/>
  <c r="A179" i="13"/>
  <c r="B182" i="14"/>
  <c r="H182" i="14"/>
  <c r="K182" i="14"/>
  <c r="B179" i="13"/>
  <c r="I182" i="14"/>
  <c r="L182" i="14"/>
  <c r="C179" i="13"/>
  <c r="D179" i="13"/>
  <c r="E179" i="13"/>
  <c r="F179" i="13"/>
  <c r="G179" i="13"/>
  <c r="H179" i="13"/>
  <c r="A180" i="13"/>
  <c r="B183" i="14"/>
  <c r="H183" i="14"/>
  <c r="K183" i="14"/>
  <c r="B180" i="13"/>
  <c r="I183" i="14"/>
  <c r="L183" i="14"/>
  <c r="C180" i="13"/>
  <c r="D180" i="13"/>
  <c r="E180" i="13"/>
  <c r="F180" i="13"/>
  <c r="G180" i="13"/>
  <c r="H180" i="13"/>
  <c r="A181" i="13"/>
  <c r="B184" i="14"/>
  <c r="H184" i="14"/>
  <c r="K184" i="14"/>
  <c r="B181" i="13"/>
  <c r="I184" i="14"/>
  <c r="L184" i="14"/>
  <c r="C181" i="13"/>
  <c r="D181" i="13"/>
  <c r="E181" i="13"/>
  <c r="F181" i="13"/>
  <c r="G181" i="13"/>
  <c r="H181" i="13"/>
  <c r="A182" i="13"/>
  <c r="B185" i="14"/>
  <c r="H185" i="14"/>
  <c r="K185" i="14"/>
  <c r="B182" i="13"/>
  <c r="I185" i="14"/>
  <c r="L185" i="14"/>
  <c r="C182" i="13"/>
  <c r="D182" i="13"/>
  <c r="E182" i="13"/>
  <c r="F182" i="13"/>
  <c r="G182" i="13"/>
  <c r="H182" i="13"/>
  <c r="A183" i="13"/>
  <c r="B186" i="14"/>
  <c r="H186" i="14"/>
  <c r="K186" i="14"/>
  <c r="B183" i="13"/>
  <c r="I186" i="14"/>
  <c r="L186" i="14"/>
  <c r="C183" i="13"/>
  <c r="D183" i="13"/>
  <c r="E183" i="13"/>
  <c r="F183" i="13"/>
  <c r="G183" i="13"/>
  <c r="H183" i="13"/>
  <c r="A184" i="13"/>
  <c r="B187" i="14"/>
  <c r="H187" i="14"/>
  <c r="K187" i="14"/>
  <c r="B184" i="13"/>
  <c r="I187" i="14"/>
  <c r="L187" i="14"/>
  <c r="C184" i="13"/>
  <c r="D184" i="13"/>
  <c r="E184" i="13"/>
  <c r="F184" i="13"/>
  <c r="G184" i="13"/>
  <c r="H184" i="13"/>
  <c r="A185" i="13"/>
  <c r="B188" i="14"/>
  <c r="H188" i="14"/>
  <c r="K188" i="14"/>
  <c r="B185" i="13"/>
  <c r="I188" i="14"/>
  <c r="L188" i="14"/>
  <c r="C185" i="13"/>
  <c r="D185" i="13"/>
  <c r="E185" i="13"/>
  <c r="F185" i="13"/>
  <c r="G185" i="13"/>
  <c r="H185" i="13"/>
  <c r="A186" i="13"/>
  <c r="B189" i="14"/>
  <c r="H189" i="14"/>
  <c r="K189" i="14"/>
  <c r="B186" i="13"/>
  <c r="I189" i="14"/>
  <c r="L189" i="14"/>
  <c r="C186" i="13"/>
  <c r="D186" i="13"/>
  <c r="E186" i="13"/>
  <c r="F186" i="13"/>
  <c r="G186" i="13"/>
  <c r="H186" i="13"/>
  <c r="A187" i="13"/>
  <c r="B190" i="14"/>
  <c r="H190" i="14"/>
  <c r="K190" i="14"/>
  <c r="B187" i="13"/>
  <c r="I190" i="14"/>
  <c r="L190" i="14"/>
  <c r="C187" i="13"/>
  <c r="D187" i="13"/>
  <c r="E187" i="13"/>
  <c r="F187" i="13"/>
  <c r="G187" i="13"/>
  <c r="H187" i="13"/>
  <c r="A188" i="13"/>
  <c r="B191" i="14"/>
  <c r="H191" i="14"/>
  <c r="K191" i="14"/>
  <c r="B188" i="13"/>
  <c r="I191" i="14"/>
  <c r="L191" i="14"/>
  <c r="C188" i="13"/>
  <c r="D188" i="13"/>
  <c r="E188" i="13"/>
  <c r="F188" i="13"/>
  <c r="G188" i="13"/>
  <c r="H188" i="13"/>
  <c r="A189" i="13"/>
  <c r="B192" i="14"/>
  <c r="H192" i="14"/>
  <c r="K192" i="14"/>
  <c r="B189" i="13"/>
  <c r="I192" i="14"/>
  <c r="L192" i="14"/>
  <c r="C189" i="13"/>
  <c r="D189" i="13"/>
  <c r="E189" i="13"/>
  <c r="F189" i="13"/>
  <c r="G189" i="13"/>
  <c r="H189" i="13"/>
  <c r="A190" i="13"/>
  <c r="B193" i="14"/>
  <c r="H193" i="14"/>
  <c r="K193" i="14"/>
  <c r="B190" i="13"/>
  <c r="I193" i="14"/>
  <c r="L193" i="14"/>
  <c r="C190" i="13"/>
  <c r="D190" i="13"/>
  <c r="E190" i="13"/>
  <c r="F190" i="13"/>
  <c r="G190" i="13"/>
  <c r="H190" i="13"/>
  <c r="A191" i="13"/>
  <c r="B194" i="14"/>
  <c r="H194" i="14"/>
  <c r="K194" i="14"/>
  <c r="B191" i="13"/>
  <c r="I194" i="14"/>
  <c r="L194" i="14"/>
  <c r="C191" i="13"/>
  <c r="D191" i="13"/>
  <c r="E191" i="13"/>
  <c r="F191" i="13"/>
  <c r="G191" i="13"/>
  <c r="H191" i="13"/>
  <c r="A192" i="13"/>
  <c r="B195" i="14"/>
  <c r="H195" i="14"/>
  <c r="K195" i="14"/>
  <c r="B192" i="13"/>
  <c r="I195" i="14"/>
  <c r="L195" i="14"/>
  <c r="C192" i="13"/>
  <c r="D192" i="13"/>
  <c r="E192" i="13"/>
  <c r="F192" i="13"/>
  <c r="G192" i="13"/>
  <c r="H192" i="13"/>
  <c r="A193" i="13"/>
  <c r="B196" i="14"/>
  <c r="H196" i="14"/>
  <c r="K196" i="14"/>
  <c r="B193" i="13"/>
  <c r="I196" i="14"/>
  <c r="L196" i="14"/>
  <c r="C193" i="13"/>
  <c r="D193" i="13"/>
  <c r="E193" i="13"/>
  <c r="F193" i="13"/>
  <c r="G193" i="13"/>
  <c r="H193" i="13"/>
  <c r="A194" i="13"/>
  <c r="B197" i="14"/>
  <c r="H197" i="14"/>
  <c r="K197" i="14"/>
  <c r="B194" i="13"/>
  <c r="I197" i="14"/>
  <c r="L197" i="14"/>
  <c r="C194" i="13"/>
  <c r="D194" i="13"/>
  <c r="E194" i="13"/>
  <c r="F194" i="13"/>
  <c r="G194" i="13"/>
  <c r="H194" i="13"/>
  <c r="A195" i="13"/>
  <c r="B198" i="14"/>
  <c r="H198" i="14"/>
  <c r="K198" i="14"/>
  <c r="B195" i="13"/>
  <c r="I198" i="14"/>
  <c r="L198" i="14"/>
  <c r="C195" i="13"/>
  <c r="D195" i="13"/>
  <c r="E195" i="13"/>
  <c r="F195" i="13"/>
  <c r="G195" i="13"/>
  <c r="H195" i="13"/>
  <c r="A196" i="13"/>
  <c r="B199" i="14"/>
  <c r="H199" i="14"/>
  <c r="K199" i="14"/>
  <c r="B196" i="13"/>
  <c r="I199" i="14"/>
  <c r="L199" i="14"/>
  <c r="C196" i="13"/>
  <c r="D196" i="13"/>
  <c r="E196" i="13"/>
  <c r="F196" i="13"/>
  <c r="G196" i="13"/>
  <c r="H196" i="13"/>
  <c r="A197" i="13"/>
  <c r="B200" i="14"/>
  <c r="H200" i="14"/>
  <c r="K200" i="14"/>
  <c r="B197" i="13"/>
  <c r="I200" i="14"/>
  <c r="L200" i="14"/>
  <c r="C197" i="13"/>
  <c r="D197" i="13"/>
  <c r="E197" i="13"/>
  <c r="F197" i="13"/>
  <c r="G197" i="13"/>
  <c r="H197" i="13"/>
  <c r="A198" i="13"/>
  <c r="B201" i="14"/>
  <c r="H201" i="14"/>
  <c r="K201" i="14"/>
  <c r="B198" i="13"/>
  <c r="I201" i="14"/>
  <c r="L201" i="14"/>
  <c r="C198" i="13"/>
  <c r="D198" i="13"/>
  <c r="E198" i="13"/>
  <c r="F198" i="13"/>
  <c r="G198" i="13"/>
  <c r="H198" i="13"/>
  <c r="A199" i="13"/>
  <c r="B202" i="14"/>
  <c r="H202" i="14"/>
  <c r="K202" i="14"/>
  <c r="B199" i="13"/>
  <c r="I202" i="14"/>
  <c r="L202" i="14"/>
  <c r="C199" i="13"/>
  <c r="D199" i="13"/>
  <c r="E199" i="13"/>
  <c r="F199" i="13"/>
  <c r="G199" i="13"/>
  <c r="H199" i="13"/>
  <c r="A200" i="13"/>
  <c r="B203" i="14"/>
  <c r="H203" i="14"/>
  <c r="K203" i="14"/>
  <c r="B200" i="13"/>
  <c r="I203" i="14"/>
  <c r="L203" i="14"/>
  <c r="C200" i="13"/>
  <c r="D200" i="13"/>
  <c r="E200" i="13"/>
  <c r="F200" i="13"/>
  <c r="G200" i="13"/>
  <c r="H200" i="13"/>
  <c r="A201" i="13"/>
  <c r="B204" i="14"/>
  <c r="H204" i="14"/>
  <c r="K204" i="14"/>
  <c r="B201" i="13"/>
  <c r="I204" i="14"/>
  <c r="L204" i="14"/>
  <c r="C201" i="13"/>
  <c r="D201" i="13"/>
  <c r="E201" i="13"/>
  <c r="F201" i="13"/>
  <c r="G201" i="13"/>
  <c r="H201" i="13"/>
  <c r="A202" i="13"/>
  <c r="B205" i="14"/>
  <c r="H205" i="14"/>
  <c r="K205" i="14"/>
  <c r="B202" i="13"/>
  <c r="I205" i="14"/>
  <c r="L205" i="14"/>
  <c r="C202" i="13"/>
  <c r="D202" i="13"/>
  <c r="E202" i="13"/>
  <c r="F202" i="13"/>
  <c r="G202" i="13"/>
  <c r="H202" i="13"/>
  <c r="A203" i="13"/>
  <c r="B206" i="14"/>
  <c r="H206" i="14"/>
  <c r="K206" i="14"/>
  <c r="B203" i="13"/>
  <c r="I206" i="14"/>
  <c r="L206" i="14"/>
  <c r="C203" i="13"/>
  <c r="D203" i="13"/>
  <c r="E203" i="13"/>
  <c r="F203" i="13"/>
  <c r="G203" i="13"/>
  <c r="H203" i="13"/>
  <c r="A204" i="13"/>
  <c r="B207" i="14"/>
  <c r="H207" i="14"/>
  <c r="K207" i="14"/>
  <c r="B204" i="13"/>
  <c r="I207" i="14"/>
  <c r="L207" i="14"/>
  <c r="C204" i="13"/>
  <c r="D204" i="13"/>
  <c r="E204" i="13"/>
  <c r="F204" i="13"/>
  <c r="G204" i="13"/>
  <c r="H204" i="13"/>
  <c r="A205" i="13"/>
  <c r="B208" i="14"/>
  <c r="H208" i="14"/>
  <c r="K208" i="14"/>
  <c r="B205" i="13"/>
  <c r="I208" i="14"/>
  <c r="L208" i="14"/>
  <c r="C205" i="13"/>
  <c r="D205" i="13"/>
  <c r="E205" i="13"/>
  <c r="F205" i="13"/>
  <c r="G205" i="13"/>
  <c r="H205" i="13"/>
  <c r="A206" i="13"/>
  <c r="B209" i="14"/>
  <c r="H209" i="14"/>
  <c r="K209" i="14"/>
  <c r="B206" i="13"/>
  <c r="I209" i="14"/>
  <c r="L209" i="14"/>
  <c r="C206" i="13"/>
  <c r="D206" i="13"/>
  <c r="E206" i="13"/>
  <c r="F206" i="13"/>
  <c r="G206" i="13"/>
  <c r="H206" i="13"/>
  <c r="A207" i="13"/>
  <c r="B210" i="14"/>
  <c r="H210" i="14"/>
  <c r="K210" i="14"/>
  <c r="B207" i="13"/>
  <c r="I210" i="14"/>
  <c r="L210" i="14"/>
  <c r="C207" i="13"/>
  <c r="D207" i="13"/>
  <c r="E207" i="13"/>
  <c r="F207" i="13"/>
  <c r="G207" i="13"/>
  <c r="H207" i="13"/>
  <c r="A208" i="13"/>
  <c r="B211" i="14"/>
  <c r="H211" i="14"/>
  <c r="K211" i="14"/>
  <c r="B208" i="13"/>
  <c r="I211" i="14"/>
  <c r="L211" i="14"/>
  <c r="C208" i="13"/>
  <c r="D208" i="13"/>
  <c r="E208" i="13"/>
  <c r="F208" i="13"/>
  <c r="G208" i="13"/>
  <c r="H208" i="13"/>
  <c r="A209" i="13"/>
  <c r="B212" i="14"/>
  <c r="H212" i="14"/>
  <c r="K212" i="14"/>
  <c r="B209" i="13"/>
  <c r="I212" i="14"/>
  <c r="L212" i="14"/>
  <c r="C209" i="13"/>
  <c r="D209" i="13"/>
  <c r="E209" i="13"/>
  <c r="F209" i="13"/>
  <c r="G209" i="13"/>
  <c r="H209" i="13"/>
  <c r="A210" i="13"/>
  <c r="B213" i="14"/>
  <c r="H213" i="14"/>
  <c r="K213" i="14"/>
  <c r="B210" i="13"/>
  <c r="I213" i="14"/>
  <c r="L213" i="14"/>
  <c r="C210" i="13"/>
  <c r="D210" i="13"/>
  <c r="E210" i="13"/>
  <c r="F210" i="13"/>
  <c r="G210" i="13"/>
  <c r="H210" i="13"/>
  <c r="A211" i="13"/>
  <c r="B214" i="14"/>
  <c r="H214" i="14"/>
  <c r="K214" i="14"/>
  <c r="B211" i="13"/>
  <c r="I214" i="14"/>
  <c r="L214" i="14"/>
  <c r="C211" i="13"/>
  <c r="D211" i="13"/>
  <c r="E211" i="13"/>
  <c r="F211" i="13"/>
  <c r="G211" i="13"/>
  <c r="H211" i="13"/>
  <c r="A212" i="13"/>
  <c r="B215" i="14"/>
  <c r="H215" i="14"/>
  <c r="K215" i="14"/>
  <c r="B212" i="13"/>
  <c r="I215" i="14"/>
  <c r="L215" i="14"/>
  <c r="C212" i="13"/>
  <c r="D212" i="13"/>
  <c r="E212" i="13"/>
  <c r="F212" i="13"/>
  <c r="G212" i="13"/>
  <c r="H212" i="13"/>
  <c r="A213" i="13"/>
  <c r="B216" i="14"/>
  <c r="H216" i="14"/>
  <c r="K216" i="14"/>
  <c r="B213" i="13"/>
  <c r="I216" i="14"/>
  <c r="L216" i="14"/>
  <c r="C213" i="13"/>
  <c r="D213" i="13"/>
  <c r="E213" i="13"/>
  <c r="F213" i="13"/>
  <c r="G213" i="13"/>
  <c r="H213" i="13"/>
  <c r="A214" i="13"/>
  <c r="B217" i="14"/>
  <c r="H217" i="14"/>
  <c r="K217" i="14"/>
  <c r="B214" i="13"/>
  <c r="I217" i="14"/>
  <c r="L217" i="14"/>
  <c r="C214" i="13"/>
  <c r="D214" i="13"/>
  <c r="E214" i="13"/>
  <c r="F214" i="13"/>
  <c r="G214" i="13"/>
  <c r="H214" i="13"/>
  <c r="A215" i="13"/>
  <c r="B218" i="14"/>
  <c r="H218" i="14"/>
  <c r="K218" i="14"/>
  <c r="B215" i="13"/>
  <c r="I218" i="14"/>
  <c r="L218" i="14"/>
  <c r="C215" i="13"/>
  <c r="D215" i="13"/>
  <c r="E215" i="13"/>
  <c r="F215" i="13"/>
  <c r="G215" i="13"/>
  <c r="H215" i="13"/>
  <c r="A216" i="13"/>
  <c r="B219" i="14"/>
  <c r="H219" i="14"/>
  <c r="K219" i="14"/>
  <c r="B216" i="13"/>
  <c r="I219" i="14"/>
  <c r="L219" i="14"/>
  <c r="C216" i="13"/>
  <c r="D216" i="13"/>
  <c r="E216" i="13"/>
  <c r="F216" i="13"/>
  <c r="G216" i="13"/>
  <c r="H216" i="13"/>
  <c r="A217" i="13"/>
  <c r="B220" i="14"/>
  <c r="H220" i="14"/>
  <c r="K220" i="14"/>
  <c r="B217" i="13"/>
  <c r="I220" i="14"/>
  <c r="L220" i="14"/>
  <c r="C217" i="13"/>
  <c r="D217" i="13"/>
  <c r="E217" i="13"/>
  <c r="F217" i="13"/>
  <c r="G217" i="13"/>
  <c r="H217" i="13"/>
  <c r="A218" i="13"/>
  <c r="B221" i="14"/>
  <c r="H221" i="14"/>
  <c r="K221" i="14"/>
  <c r="B218" i="13"/>
  <c r="I221" i="14"/>
  <c r="L221" i="14"/>
  <c r="C218" i="13"/>
  <c r="D218" i="13"/>
  <c r="E218" i="13"/>
  <c r="F218" i="13"/>
  <c r="G218" i="13"/>
  <c r="H218" i="13"/>
  <c r="A219" i="13"/>
  <c r="B222" i="14"/>
  <c r="H222" i="14"/>
  <c r="K222" i="14"/>
  <c r="B219" i="13"/>
  <c r="I222" i="14"/>
  <c r="L222" i="14"/>
  <c r="C219" i="13"/>
  <c r="D219" i="13"/>
  <c r="E219" i="13"/>
  <c r="F219" i="13"/>
  <c r="G219" i="13"/>
  <c r="H219" i="13"/>
  <c r="A220" i="13"/>
  <c r="B223" i="14"/>
  <c r="H223" i="14"/>
  <c r="K223" i="14"/>
  <c r="B220" i="13"/>
  <c r="I223" i="14"/>
  <c r="L223" i="14"/>
  <c r="C220" i="13"/>
  <c r="D220" i="13"/>
  <c r="E220" i="13"/>
  <c r="F220" i="13"/>
  <c r="G220" i="13"/>
  <c r="H220" i="13"/>
  <c r="A221" i="13"/>
  <c r="B224" i="14"/>
  <c r="H224" i="14"/>
  <c r="K224" i="14"/>
  <c r="B221" i="13"/>
  <c r="I224" i="14"/>
  <c r="L224" i="14"/>
  <c r="C221" i="13"/>
  <c r="D221" i="13"/>
  <c r="E221" i="13"/>
  <c r="F221" i="13"/>
  <c r="G221" i="13"/>
  <c r="H221" i="13"/>
  <c r="A222" i="13"/>
  <c r="B225" i="14"/>
  <c r="H225" i="14"/>
  <c r="K225" i="14"/>
  <c r="B222" i="13"/>
  <c r="I225" i="14"/>
  <c r="L225" i="14"/>
  <c r="C222" i="13"/>
  <c r="D222" i="13"/>
  <c r="E222" i="13"/>
  <c r="F222" i="13"/>
  <c r="G222" i="13"/>
  <c r="H222" i="13"/>
  <c r="A223" i="13"/>
  <c r="B226" i="14"/>
  <c r="H226" i="14"/>
  <c r="K226" i="14"/>
  <c r="B223" i="13"/>
  <c r="I226" i="14"/>
  <c r="L226" i="14"/>
  <c r="C223" i="13"/>
  <c r="D223" i="13"/>
  <c r="E223" i="13"/>
  <c r="F223" i="13"/>
  <c r="G223" i="13"/>
  <c r="H223" i="13"/>
  <c r="A224" i="13"/>
  <c r="B227" i="14"/>
  <c r="H227" i="14"/>
  <c r="K227" i="14"/>
  <c r="B224" i="13"/>
  <c r="I227" i="14"/>
  <c r="L227" i="14"/>
  <c r="C224" i="13"/>
  <c r="D224" i="13"/>
  <c r="E224" i="13"/>
  <c r="F224" i="13"/>
  <c r="G224" i="13"/>
  <c r="H224" i="13"/>
  <c r="A225" i="13"/>
  <c r="B228" i="14"/>
  <c r="H228" i="14"/>
  <c r="K228" i="14"/>
  <c r="B225" i="13"/>
  <c r="I228" i="14"/>
  <c r="L228" i="14"/>
  <c r="C225" i="13"/>
  <c r="D225" i="13"/>
  <c r="E225" i="13"/>
  <c r="F225" i="13"/>
  <c r="G225" i="13"/>
  <c r="H225" i="13"/>
  <c r="A226" i="13"/>
  <c r="B229" i="14"/>
  <c r="H229" i="14"/>
  <c r="K229" i="14"/>
  <c r="B226" i="13"/>
  <c r="I229" i="14"/>
  <c r="L229" i="14"/>
  <c r="C226" i="13"/>
  <c r="D226" i="13"/>
  <c r="E226" i="13"/>
  <c r="F226" i="13"/>
  <c r="G226" i="13"/>
  <c r="H226" i="13"/>
  <c r="A227" i="13"/>
  <c r="B230" i="14"/>
  <c r="H230" i="14"/>
  <c r="K230" i="14"/>
  <c r="B227" i="13"/>
  <c r="I230" i="14"/>
  <c r="L230" i="14"/>
  <c r="C227" i="13"/>
  <c r="D227" i="13"/>
  <c r="E227" i="13"/>
  <c r="F227" i="13"/>
  <c r="G227" i="13"/>
  <c r="H227" i="13"/>
  <c r="A228" i="13"/>
  <c r="B231" i="14"/>
  <c r="H231" i="14"/>
  <c r="K231" i="14"/>
  <c r="B228" i="13"/>
  <c r="I231" i="14"/>
  <c r="L231" i="14"/>
  <c r="C228" i="13"/>
  <c r="D228" i="13"/>
  <c r="E228" i="13"/>
  <c r="F228" i="13"/>
  <c r="G228" i="13"/>
  <c r="H228" i="13"/>
  <c r="A229" i="13"/>
  <c r="B232" i="14"/>
  <c r="H232" i="14"/>
  <c r="K232" i="14"/>
  <c r="B229" i="13"/>
  <c r="I232" i="14"/>
  <c r="L232" i="14"/>
  <c r="C229" i="13"/>
  <c r="D229" i="13"/>
  <c r="E229" i="13"/>
  <c r="F229" i="13"/>
  <c r="G229" i="13"/>
  <c r="H229" i="13"/>
  <c r="A230" i="13"/>
  <c r="B233" i="14"/>
  <c r="H233" i="14"/>
  <c r="K233" i="14"/>
  <c r="B230" i="13"/>
  <c r="I233" i="14"/>
  <c r="L233" i="14"/>
  <c r="C230" i="13"/>
  <c r="D230" i="13"/>
  <c r="E230" i="13"/>
  <c r="F230" i="13"/>
  <c r="G230" i="13"/>
  <c r="H230" i="13"/>
  <c r="A231" i="13"/>
  <c r="B234" i="14"/>
  <c r="H234" i="14"/>
  <c r="K234" i="14"/>
  <c r="B231" i="13"/>
  <c r="I234" i="14"/>
  <c r="L234" i="14"/>
  <c r="C231" i="13"/>
  <c r="D231" i="13"/>
  <c r="E231" i="13"/>
  <c r="F231" i="13"/>
  <c r="G231" i="13"/>
  <c r="H231" i="13"/>
  <c r="A232" i="13"/>
  <c r="B235" i="14"/>
  <c r="H235" i="14"/>
  <c r="K235" i="14"/>
  <c r="B232" i="13"/>
  <c r="I235" i="14"/>
  <c r="L235" i="14"/>
  <c r="C232" i="13"/>
  <c r="D232" i="13"/>
  <c r="E232" i="13"/>
  <c r="F232" i="13"/>
  <c r="G232" i="13"/>
  <c r="H232" i="13"/>
  <c r="A233" i="13"/>
  <c r="B236" i="14"/>
  <c r="H236" i="14"/>
  <c r="K236" i="14"/>
  <c r="B233" i="13"/>
  <c r="I236" i="14"/>
  <c r="L236" i="14"/>
  <c r="C233" i="13"/>
  <c r="D233" i="13"/>
  <c r="E233" i="13"/>
  <c r="F233" i="13"/>
  <c r="G233" i="13"/>
  <c r="H233" i="13"/>
  <c r="A234" i="13"/>
  <c r="B237" i="14"/>
  <c r="H237" i="14"/>
  <c r="K237" i="14"/>
  <c r="B234" i="13"/>
  <c r="I237" i="14"/>
  <c r="L237" i="14"/>
  <c r="C234" i="13"/>
  <c r="D234" i="13"/>
  <c r="E234" i="13"/>
  <c r="F234" i="13"/>
  <c r="G234" i="13"/>
  <c r="H234" i="13"/>
  <c r="A235" i="13"/>
  <c r="B238" i="14"/>
  <c r="H238" i="14"/>
  <c r="K238" i="14"/>
  <c r="B235" i="13"/>
  <c r="I238" i="14"/>
  <c r="L238" i="14"/>
  <c r="C235" i="13"/>
  <c r="D235" i="13"/>
  <c r="E235" i="13"/>
  <c r="F235" i="13"/>
  <c r="G235" i="13"/>
  <c r="H235" i="13"/>
  <c r="A236" i="13"/>
  <c r="B239" i="14"/>
  <c r="H239" i="14"/>
  <c r="K239" i="14"/>
  <c r="B236" i="13"/>
  <c r="I239" i="14"/>
  <c r="L239" i="14"/>
  <c r="C236" i="13"/>
  <c r="D236" i="13"/>
  <c r="E236" i="13"/>
  <c r="F236" i="13"/>
  <c r="G236" i="13"/>
  <c r="H236" i="13"/>
  <c r="A237" i="13"/>
  <c r="B240" i="14"/>
  <c r="H240" i="14"/>
  <c r="K240" i="14"/>
  <c r="B237" i="13"/>
  <c r="I240" i="14"/>
  <c r="L240" i="14"/>
  <c r="C237" i="13"/>
  <c r="D237" i="13"/>
  <c r="E237" i="13"/>
  <c r="F237" i="13"/>
  <c r="G237" i="13"/>
  <c r="H237" i="13"/>
  <c r="A238" i="13"/>
  <c r="B241" i="14"/>
  <c r="H241" i="14"/>
  <c r="K241" i="14"/>
  <c r="B238" i="13"/>
  <c r="I241" i="14"/>
  <c r="L241" i="14"/>
  <c r="C238" i="13"/>
  <c r="D238" i="13"/>
  <c r="E238" i="13"/>
  <c r="F238" i="13"/>
  <c r="G238" i="13"/>
  <c r="H238" i="13"/>
  <c r="A239" i="13"/>
  <c r="B242" i="14"/>
  <c r="H242" i="14"/>
  <c r="K242" i="14"/>
  <c r="B239" i="13"/>
  <c r="I242" i="14"/>
  <c r="L242" i="14"/>
  <c r="C239" i="13"/>
  <c r="D239" i="13"/>
  <c r="E239" i="13"/>
  <c r="F239" i="13"/>
  <c r="G239" i="13"/>
  <c r="H239" i="13"/>
  <c r="A240" i="13"/>
  <c r="B243" i="14"/>
  <c r="H243" i="14"/>
  <c r="K243" i="14"/>
  <c r="B240" i="13"/>
  <c r="I243" i="14"/>
  <c r="L243" i="14"/>
  <c r="C240" i="13"/>
  <c r="D240" i="13"/>
  <c r="E240" i="13"/>
  <c r="F240" i="13"/>
  <c r="G240" i="13"/>
  <c r="H240" i="13"/>
  <c r="A241" i="13"/>
  <c r="B244" i="14"/>
  <c r="H244" i="14"/>
  <c r="K244" i="14"/>
  <c r="B241" i="13"/>
  <c r="I244" i="14"/>
  <c r="L244" i="14"/>
  <c r="C241" i="13"/>
  <c r="D241" i="13"/>
  <c r="E241" i="13"/>
  <c r="F241" i="13"/>
  <c r="G241" i="13"/>
  <c r="H241" i="13"/>
  <c r="A242" i="13"/>
  <c r="B245" i="14"/>
  <c r="H245" i="14"/>
  <c r="K245" i="14"/>
  <c r="B242" i="13"/>
  <c r="I245" i="14"/>
  <c r="L245" i="14"/>
  <c r="C242" i="13"/>
  <c r="D242" i="13"/>
  <c r="E242" i="13"/>
  <c r="F242" i="13"/>
  <c r="G242" i="13"/>
  <c r="H242" i="13"/>
  <c r="A243" i="13"/>
  <c r="B246" i="14"/>
  <c r="H246" i="14"/>
  <c r="K246" i="14"/>
  <c r="B243" i="13"/>
  <c r="I246" i="14"/>
  <c r="L246" i="14"/>
  <c r="C243" i="13"/>
  <c r="D243" i="13"/>
  <c r="E243" i="13"/>
  <c r="F243" i="13"/>
  <c r="G243" i="13"/>
  <c r="H243" i="13"/>
  <c r="A244" i="13"/>
  <c r="B247" i="14"/>
  <c r="H247" i="14"/>
  <c r="K247" i="14"/>
  <c r="B244" i="13"/>
  <c r="I247" i="14"/>
  <c r="L247" i="14"/>
  <c r="C244" i="13"/>
  <c r="D244" i="13"/>
  <c r="E244" i="13"/>
  <c r="F244" i="13"/>
  <c r="G244" i="13"/>
  <c r="H244" i="13"/>
  <c r="A245" i="13"/>
  <c r="B248" i="14"/>
  <c r="H248" i="14"/>
  <c r="K248" i="14"/>
  <c r="B245" i="13"/>
  <c r="I248" i="14"/>
  <c r="L248" i="14"/>
  <c r="C245" i="13"/>
  <c r="D245" i="13"/>
  <c r="E245" i="13"/>
  <c r="F245" i="13"/>
  <c r="G245" i="13"/>
  <c r="H245" i="13"/>
  <c r="A246" i="13"/>
  <c r="B249" i="14"/>
  <c r="H249" i="14"/>
  <c r="K249" i="14"/>
  <c r="B246" i="13"/>
  <c r="I249" i="14"/>
  <c r="L249" i="14"/>
  <c r="C246" i="13"/>
  <c r="D246" i="13"/>
  <c r="E246" i="13"/>
  <c r="F246" i="13"/>
  <c r="G246" i="13"/>
  <c r="H246" i="13"/>
  <c r="A247" i="13"/>
  <c r="B250" i="14"/>
  <c r="H250" i="14"/>
  <c r="K250" i="14"/>
  <c r="B247" i="13"/>
  <c r="I250" i="14"/>
  <c r="L250" i="14"/>
  <c r="C247" i="13"/>
  <c r="D247" i="13"/>
  <c r="E247" i="13"/>
  <c r="F247" i="13"/>
  <c r="G247" i="13"/>
  <c r="H247" i="13"/>
  <c r="A248" i="13"/>
  <c r="B251" i="14"/>
  <c r="H251" i="14"/>
  <c r="K251" i="14"/>
  <c r="B248" i="13"/>
  <c r="I251" i="14"/>
  <c r="L251" i="14"/>
  <c r="C248" i="13"/>
  <c r="D248" i="13"/>
  <c r="E248" i="13"/>
  <c r="F248" i="13"/>
  <c r="G248" i="13"/>
  <c r="H248" i="13"/>
  <c r="A249" i="13"/>
  <c r="B252" i="14"/>
  <c r="H252" i="14"/>
  <c r="K252" i="14"/>
  <c r="B249" i="13"/>
  <c r="I252" i="14"/>
  <c r="L252" i="14"/>
  <c r="C249" i="13"/>
  <c r="D249" i="13"/>
  <c r="E249" i="13"/>
  <c r="F249" i="13"/>
  <c r="G249" i="13"/>
  <c r="H249" i="13"/>
  <c r="A250" i="13"/>
  <c r="B253" i="14"/>
  <c r="H253" i="14"/>
  <c r="K253" i="14"/>
  <c r="B250" i="13"/>
  <c r="I253" i="14"/>
  <c r="L253" i="14"/>
  <c r="C250" i="13"/>
  <c r="D250" i="13"/>
  <c r="E250" i="13"/>
  <c r="F250" i="13"/>
  <c r="G250" i="13"/>
  <c r="H250" i="13"/>
  <c r="A251" i="13"/>
  <c r="B254" i="14"/>
  <c r="H254" i="14"/>
  <c r="K254" i="14"/>
  <c r="B251" i="13"/>
  <c r="I254" i="14"/>
  <c r="L254" i="14"/>
  <c r="C251" i="13"/>
  <c r="D251" i="13"/>
  <c r="E251" i="13"/>
  <c r="F251" i="13"/>
  <c r="G251" i="13"/>
  <c r="H251" i="13"/>
  <c r="A252" i="13"/>
  <c r="B255" i="14"/>
  <c r="H255" i="14"/>
  <c r="K255" i="14"/>
  <c r="B252" i="13"/>
  <c r="I255" i="14"/>
  <c r="L255" i="14"/>
  <c r="C252" i="13"/>
  <c r="D252" i="13"/>
  <c r="E252" i="13"/>
  <c r="F252" i="13"/>
  <c r="G252" i="13"/>
  <c r="H252" i="13"/>
  <c r="A253" i="13"/>
  <c r="B256" i="14"/>
  <c r="H256" i="14"/>
  <c r="K256" i="14"/>
  <c r="B253" i="13"/>
  <c r="I256" i="14"/>
  <c r="L256" i="14"/>
  <c r="C253" i="13"/>
  <c r="D253" i="13"/>
  <c r="E253" i="13"/>
  <c r="F253" i="13"/>
  <c r="G253" i="13"/>
  <c r="H253" i="13"/>
  <c r="A254" i="13"/>
  <c r="B257" i="14"/>
  <c r="H257" i="14"/>
  <c r="K257" i="14"/>
  <c r="B254" i="13"/>
  <c r="I257" i="14"/>
  <c r="L257" i="14"/>
  <c r="C254" i="13"/>
  <c r="D254" i="13"/>
  <c r="E254" i="13"/>
  <c r="F254" i="13"/>
  <c r="G254" i="13"/>
  <c r="H254" i="13"/>
  <c r="A255" i="13"/>
  <c r="B258" i="14"/>
  <c r="H258" i="14"/>
  <c r="K258" i="14"/>
  <c r="B255" i="13"/>
  <c r="I258" i="14"/>
  <c r="L258" i="14"/>
  <c r="C255" i="13"/>
  <c r="D255" i="13"/>
  <c r="E255" i="13"/>
  <c r="F255" i="13"/>
  <c r="G255" i="13"/>
  <c r="H255" i="13"/>
  <c r="A256" i="13"/>
  <c r="B259" i="14"/>
  <c r="H259" i="14"/>
  <c r="K259" i="14"/>
  <c r="B256" i="13"/>
  <c r="I259" i="14"/>
  <c r="L259" i="14"/>
  <c r="C256" i="13"/>
  <c r="D256" i="13"/>
  <c r="E256" i="13"/>
  <c r="F256" i="13"/>
  <c r="G256" i="13"/>
  <c r="H256" i="13"/>
  <c r="A257" i="13"/>
  <c r="B260" i="14"/>
  <c r="H260" i="14"/>
  <c r="K260" i="14"/>
  <c r="B257" i="13"/>
  <c r="I260" i="14"/>
  <c r="L260" i="14"/>
  <c r="C257" i="13"/>
  <c r="D257" i="13"/>
  <c r="E257" i="13"/>
  <c r="F257" i="13"/>
  <c r="G257" i="13"/>
  <c r="H257" i="13"/>
  <c r="A258" i="13"/>
  <c r="B261" i="14"/>
  <c r="H261" i="14"/>
  <c r="K261" i="14"/>
  <c r="B258" i="13"/>
  <c r="I261" i="14"/>
  <c r="L261" i="14"/>
  <c r="C258" i="13"/>
  <c r="D258" i="13"/>
  <c r="E258" i="13"/>
  <c r="F258" i="13"/>
  <c r="G258" i="13"/>
  <c r="H258" i="13"/>
  <c r="A259" i="13"/>
  <c r="B262" i="14"/>
  <c r="H262" i="14"/>
  <c r="K262" i="14"/>
  <c r="B259" i="13"/>
  <c r="I262" i="14"/>
  <c r="L262" i="14"/>
  <c r="C259" i="13"/>
  <c r="D259" i="13"/>
  <c r="E259" i="13"/>
  <c r="F259" i="13"/>
  <c r="G259" i="13"/>
  <c r="H259" i="13"/>
  <c r="A260" i="13"/>
  <c r="B263" i="14"/>
  <c r="H263" i="14"/>
  <c r="K263" i="14"/>
  <c r="B260" i="13"/>
  <c r="I263" i="14"/>
  <c r="L263" i="14"/>
  <c r="C260" i="13"/>
  <c r="D260" i="13"/>
  <c r="E260" i="13"/>
  <c r="F260" i="13"/>
  <c r="G260" i="13"/>
  <c r="H260" i="13"/>
  <c r="A261" i="13"/>
  <c r="B264" i="14"/>
  <c r="H264" i="14"/>
  <c r="K264" i="14"/>
  <c r="B261" i="13"/>
  <c r="I264" i="14"/>
  <c r="L264" i="14"/>
  <c r="C261" i="13"/>
  <c r="D261" i="13"/>
  <c r="E261" i="13"/>
  <c r="F261" i="13"/>
  <c r="G261" i="13"/>
  <c r="H261" i="13"/>
  <c r="A262" i="13"/>
  <c r="B265" i="14"/>
  <c r="H265" i="14"/>
  <c r="K265" i="14"/>
  <c r="B262" i="13"/>
  <c r="I265" i="14"/>
  <c r="L265" i="14"/>
  <c r="C262" i="13"/>
  <c r="D262" i="13"/>
  <c r="E262" i="13"/>
  <c r="F262" i="13"/>
  <c r="G262" i="13"/>
  <c r="H262" i="13"/>
  <c r="A263" i="13"/>
  <c r="B266" i="14"/>
  <c r="H266" i="14"/>
  <c r="K266" i="14"/>
  <c r="B263" i="13"/>
  <c r="I266" i="14"/>
  <c r="L266" i="14"/>
  <c r="C263" i="13"/>
  <c r="D263" i="13"/>
  <c r="E263" i="13"/>
  <c r="F263" i="13"/>
  <c r="G263" i="13"/>
  <c r="H263" i="13"/>
  <c r="A264" i="13"/>
  <c r="B267" i="14"/>
  <c r="H267" i="14"/>
  <c r="K267" i="14"/>
  <c r="B264" i="13"/>
  <c r="I267" i="14"/>
  <c r="L267" i="14"/>
  <c r="C264" i="13"/>
  <c r="D264" i="13"/>
  <c r="E264" i="13"/>
  <c r="F264" i="13"/>
  <c r="G264" i="13"/>
  <c r="H264" i="13"/>
  <c r="A265" i="13"/>
  <c r="B268" i="14"/>
  <c r="H268" i="14"/>
  <c r="K268" i="14"/>
  <c r="B265" i="13"/>
  <c r="I268" i="14"/>
  <c r="L268" i="14"/>
  <c r="C265" i="13"/>
  <c r="D265" i="13"/>
  <c r="E265" i="13"/>
  <c r="F265" i="13"/>
  <c r="G265" i="13"/>
  <c r="H265" i="13"/>
  <c r="A266" i="13"/>
  <c r="B269" i="14"/>
  <c r="H269" i="14"/>
  <c r="K269" i="14"/>
  <c r="B266" i="13"/>
  <c r="I269" i="14"/>
  <c r="L269" i="14"/>
  <c r="C266" i="13"/>
  <c r="D266" i="13"/>
  <c r="E266" i="13"/>
  <c r="F266" i="13"/>
  <c r="G266" i="13"/>
  <c r="H266" i="13"/>
  <c r="A267" i="13"/>
  <c r="B270" i="14"/>
  <c r="H270" i="14"/>
  <c r="K270" i="14"/>
  <c r="B267" i="13"/>
  <c r="I270" i="14"/>
  <c r="L270" i="14"/>
  <c r="C267" i="13"/>
  <c r="D267" i="13"/>
  <c r="E267" i="13"/>
  <c r="F267" i="13"/>
  <c r="G267" i="13"/>
  <c r="H267" i="13"/>
  <c r="A268" i="13"/>
  <c r="B271" i="14"/>
  <c r="H271" i="14"/>
  <c r="K271" i="14"/>
  <c r="B268" i="13"/>
  <c r="I271" i="14"/>
  <c r="L271" i="14"/>
  <c r="C268" i="13"/>
  <c r="D268" i="13"/>
  <c r="E268" i="13"/>
  <c r="F268" i="13"/>
  <c r="G268" i="13"/>
  <c r="H268" i="13"/>
  <c r="A269" i="13"/>
  <c r="B272" i="14"/>
  <c r="H272" i="14"/>
  <c r="K272" i="14"/>
  <c r="B269" i="13"/>
  <c r="I272" i="14"/>
  <c r="L272" i="14"/>
  <c r="C269" i="13"/>
  <c r="D269" i="13"/>
  <c r="E269" i="13"/>
  <c r="F269" i="13"/>
  <c r="G269" i="13"/>
  <c r="H269" i="13"/>
  <c r="A270" i="13"/>
  <c r="B273" i="14"/>
  <c r="H273" i="14"/>
  <c r="K273" i="14"/>
  <c r="B270" i="13"/>
  <c r="I273" i="14"/>
  <c r="L273" i="14"/>
  <c r="C270" i="13"/>
  <c r="D270" i="13"/>
  <c r="E270" i="13"/>
  <c r="F270" i="13"/>
  <c r="G270" i="13"/>
  <c r="H270" i="13"/>
  <c r="A271" i="13"/>
  <c r="B274" i="14"/>
  <c r="H274" i="14"/>
  <c r="K274" i="14"/>
  <c r="B271" i="13"/>
  <c r="I274" i="14"/>
  <c r="L274" i="14"/>
  <c r="C271" i="13"/>
  <c r="D271" i="13"/>
  <c r="E271" i="13"/>
  <c r="F271" i="13"/>
  <c r="G271" i="13"/>
  <c r="H271" i="13"/>
  <c r="A272" i="13"/>
  <c r="B275" i="14"/>
  <c r="H275" i="14"/>
  <c r="K275" i="14"/>
  <c r="B272" i="13"/>
  <c r="I275" i="14"/>
  <c r="L275" i="14"/>
  <c r="C272" i="13"/>
  <c r="D272" i="13"/>
  <c r="E272" i="13"/>
  <c r="F272" i="13"/>
  <c r="G272" i="13"/>
  <c r="H272" i="13"/>
  <c r="A273" i="13"/>
  <c r="B276" i="14"/>
  <c r="H276" i="14"/>
  <c r="K276" i="14"/>
  <c r="B273" i="13"/>
  <c r="I276" i="14"/>
  <c r="L276" i="14"/>
  <c r="C273" i="13"/>
  <c r="D273" i="13"/>
  <c r="E273" i="13"/>
  <c r="F273" i="13"/>
  <c r="G273" i="13"/>
  <c r="H273" i="13"/>
  <c r="A274" i="13"/>
  <c r="B277" i="14"/>
  <c r="H277" i="14"/>
  <c r="K277" i="14"/>
  <c r="B274" i="13"/>
  <c r="I277" i="14"/>
  <c r="L277" i="14"/>
  <c r="C274" i="13"/>
  <c r="D274" i="13"/>
  <c r="E274" i="13"/>
  <c r="F274" i="13"/>
  <c r="G274" i="13"/>
  <c r="H274" i="13"/>
  <c r="A275" i="13"/>
  <c r="B278" i="14"/>
  <c r="H278" i="14"/>
  <c r="K278" i="14"/>
  <c r="B275" i="13"/>
  <c r="I278" i="14"/>
  <c r="L278" i="14"/>
  <c r="C275" i="13"/>
  <c r="D275" i="13"/>
  <c r="E275" i="13"/>
  <c r="F275" i="13"/>
  <c r="G275" i="13"/>
  <c r="H275" i="13"/>
  <c r="A276" i="13"/>
  <c r="B279" i="14"/>
  <c r="H279" i="14"/>
  <c r="K279" i="14"/>
  <c r="B276" i="13"/>
  <c r="I279" i="14"/>
  <c r="L279" i="14"/>
  <c r="C276" i="13"/>
  <c r="D276" i="13"/>
  <c r="E276" i="13"/>
  <c r="F276" i="13"/>
  <c r="G276" i="13"/>
  <c r="H276" i="13"/>
  <c r="A277" i="13"/>
  <c r="B280" i="14"/>
  <c r="H280" i="14"/>
  <c r="K280" i="14"/>
  <c r="B277" i="13"/>
  <c r="I280" i="14"/>
  <c r="L280" i="14"/>
  <c r="C277" i="13"/>
  <c r="D277" i="13"/>
  <c r="E277" i="13"/>
  <c r="F277" i="13"/>
  <c r="G277" i="13"/>
  <c r="H277" i="13"/>
  <c r="A278" i="13"/>
  <c r="B281" i="14"/>
  <c r="H281" i="14"/>
  <c r="K281" i="14"/>
  <c r="B278" i="13"/>
  <c r="I281" i="14"/>
  <c r="L281" i="14"/>
  <c r="C278" i="13"/>
  <c r="D278" i="13"/>
  <c r="E278" i="13"/>
  <c r="F278" i="13"/>
  <c r="G278" i="13"/>
  <c r="H278" i="13"/>
  <c r="A279" i="13"/>
  <c r="B282" i="14"/>
  <c r="H282" i="14"/>
  <c r="K282" i="14"/>
  <c r="B279" i="13"/>
  <c r="I282" i="14"/>
  <c r="L282" i="14"/>
  <c r="C279" i="13"/>
  <c r="D279" i="13"/>
  <c r="E279" i="13"/>
  <c r="F279" i="13"/>
  <c r="G279" i="13"/>
  <c r="H279" i="13"/>
  <c r="A280" i="13"/>
  <c r="B283" i="14"/>
  <c r="H283" i="14"/>
  <c r="K283" i="14"/>
  <c r="B280" i="13"/>
  <c r="I283" i="14"/>
  <c r="L283" i="14"/>
  <c r="C280" i="13"/>
  <c r="D280" i="13"/>
  <c r="E280" i="13"/>
  <c r="F280" i="13"/>
  <c r="G280" i="13"/>
  <c r="H280" i="13"/>
  <c r="A281" i="13"/>
  <c r="B284" i="14"/>
  <c r="H284" i="14"/>
  <c r="K284" i="14"/>
  <c r="B281" i="13"/>
  <c r="I284" i="14"/>
  <c r="L284" i="14"/>
  <c r="C281" i="13"/>
  <c r="D281" i="13"/>
  <c r="E281" i="13"/>
  <c r="F281" i="13"/>
  <c r="G281" i="13"/>
  <c r="H281" i="13"/>
  <c r="A282" i="13"/>
  <c r="B285" i="14"/>
  <c r="H285" i="14"/>
  <c r="K285" i="14"/>
  <c r="B282" i="13"/>
  <c r="I285" i="14"/>
  <c r="L285" i="14"/>
  <c r="C282" i="13"/>
  <c r="D282" i="13"/>
  <c r="E282" i="13"/>
  <c r="F282" i="13"/>
  <c r="G282" i="13"/>
  <c r="H282" i="13"/>
  <c r="A283" i="13"/>
  <c r="B286" i="14"/>
  <c r="H286" i="14"/>
  <c r="K286" i="14"/>
  <c r="B283" i="13"/>
  <c r="I286" i="14"/>
  <c r="L286" i="14"/>
  <c r="C283" i="13"/>
  <c r="D283" i="13"/>
  <c r="E283" i="13"/>
  <c r="F283" i="13"/>
  <c r="G283" i="13"/>
  <c r="H283" i="13"/>
  <c r="A284" i="13"/>
  <c r="B287" i="14"/>
  <c r="H287" i="14"/>
  <c r="K287" i="14"/>
  <c r="B284" i="13"/>
  <c r="I287" i="14"/>
  <c r="L287" i="14"/>
  <c r="C284" i="13"/>
  <c r="D284" i="13"/>
  <c r="E284" i="13"/>
  <c r="F284" i="13"/>
  <c r="G284" i="13"/>
  <c r="H284" i="13"/>
  <c r="A285" i="13"/>
  <c r="B288" i="14"/>
  <c r="H288" i="14"/>
  <c r="K288" i="14"/>
  <c r="B285" i="13"/>
  <c r="I288" i="14"/>
  <c r="L288" i="14"/>
  <c r="C285" i="13"/>
  <c r="D285" i="13"/>
  <c r="E285" i="13"/>
  <c r="F285" i="13"/>
  <c r="G285" i="13"/>
  <c r="H285" i="13"/>
  <c r="A286" i="13"/>
  <c r="B289" i="14"/>
  <c r="H289" i="14"/>
  <c r="K289" i="14"/>
  <c r="B286" i="13"/>
  <c r="I289" i="14"/>
  <c r="L289" i="14"/>
  <c r="C286" i="13"/>
  <c r="D286" i="13"/>
  <c r="E286" i="13"/>
  <c r="F286" i="13"/>
  <c r="G286" i="13"/>
  <c r="H286" i="13"/>
  <c r="A287" i="13"/>
  <c r="B290" i="14"/>
  <c r="H290" i="14"/>
  <c r="K290" i="14"/>
  <c r="B287" i="13"/>
  <c r="I290" i="14"/>
  <c r="L290" i="14"/>
  <c r="C287" i="13"/>
  <c r="D287" i="13"/>
  <c r="E287" i="13"/>
  <c r="F287" i="13"/>
  <c r="G287" i="13"/>
  <c r="H287" i="13"/>
  <c r="A288" i="13"/>
  <c r="B291" i="14"/>
  <c r="H291" i="14"/>
  <c r="K291" i="14"/>
  <c r="B288" i="13"/>
  <c r="I291" i="14"/>
  <c r="L291" i="14"/>
  <c r="C288" i="13"/>
  <c r="D288" i="13"/>
  <c r="E288" i="13"/>
  <c r="F288" i="13"/>
  <c r="G288" i="13"/>
  <c r="H288" i="13"/>
  <c r="A289" i="13"/>
  <c r="B292" i="14"/>
  <c r="H292" i="14"/>
  <c r="K292" i="14"/>
  <c r="B289" i="13"/>
  <c r="I292" i="14"/>
  <c r="L292" i="14"/>
  <c r="C289" i="13"/>
  <c r="D289" i="13"/>
  <c r="E289" i="13"/>
  <c r="F289" i="13"/>
  <c r="G289" i="13"/>
  <c r="H289" i="13"/>
  <c r="A290" i="13"/>
  <c r="B293" i="14"/>
  <c r="H293" i="14"/>
  <c r="K293" i="14"/>
  <c r="B290" i="13"/>
  <c r="I293" i="14"/>
  <c r="L293" i="14"/>
  <c r="C290" i="13"/>
  <c r="D290" i="13"/>
  <c r="E290" i="13"/>
  <c r="F290" i="13"/>
  <c r="G290" i="13"/>
  <c r="H290" i="13"/>
  <c r="A291" i="13"/>
  <c r="B294" i="14"/>
  <c r="H294" i="14"/>
  <c r="K294" i="14"/>
  <c r="B291" i="13"/>
  <c r="I294" i="14"/>
  <c r="L294" i="14"/>
  <c r="C291" i="13"/>
  <c r="D291" i="13"/>
  <c r="E291" i="13"/>
  <c r="F291" i="13"/>
  <c r="G291" i="13"/>
  <c r="H291" i="13"/>
  <c r="A292" i="13"/>
  <c r="B295" i="14"/>
  <c r="H295" i="14"/>
  <c r="K295" i="14"/>
  <c r="B292" i="13"/>
  <c r="I295" i="14"/>
  <c r="L295" i="14"/>
  <c r="C292" i="13"/>
  <c r="D292" i="13"/>
  <c r="E292" i="13"/>
  <c r="F292" i="13"/>
  <c r="G292" i="13"/>
  <c r="H292" i="13"/>
  <c r="A293" i="13"/>
  <c r="B296" i="14"/>
  <c r="H296" i="14"/>
  <c r="K296" i="14"/>
  <c r="B293" i="13"/>
  <c r="I296" i="14"/>
  <c r="L296" i="14"/>
  <c r="C293" i="13"/>
  <c r="D293" i="13"/>
  <c r="E293" i="13"/>
  <c r="F293" i="13"/>
  <c r="G293" i="13"/>
  <c r="H293" i="13"/>
  <c r="A294" i="13"/>
  <c r="B297" i="14"/>
  <c r="H297" i="14"/>
  <c r="K297" i="14"/>
  <c r="B294" i="13"/>
  <c r="I297" i="14"/>
  <c r="L297" i="14"/>
  <c r="C294" i="13"/>
  <c r="D294" i="13"/>
  <c r="E294" i="13"/>
  <c r="F294" i="13"/>
  <c r="G294" i="13"/>
  <c r="H294" i="13"/>
  <c r="A295" i="13"/>
  <c r="B298" i="14"/>
  <c r="H298" i="14"/>
  <c r="K298" i="14"/>
  <c r="B295" i="13"/>
  <c r="I298" i="14"/>
  <c r="L298" i="14"/>
  <c r="C295" i="13"/>
  <c r="D295" i="13"/>
  <c r="E295" i="13"/>
  <c r="F295" i="13"/>
  <c r="G295" i="13"/>
  <c r="H295" i="13"/>
  <c r="A296" i="13"/>
  <c r="B299" i="14"/>
  <c r="H299" i="14"/>
  <c r="K299" i="14"/>
  <c r="B296" i="13"/>
  <c r="I299" i="14"/>
  <c r="L299" i="14"/>
  <c r="C296" i="13"/>
  <c r="D296" i="13"/>
  <c r="E296" i="13"/>
  <c r="F296" i="13"/>
  <c r="G296" i="13"/>
  <c r="H296" i="13"/>
  <c r="A297" i="13"/>
  <c r="B300" i="14"/>
  <c r="H300" i="14"/>
  <c r="K300" i="14"/>
  <c r="B297" i="13"/>
  <c r="I300" i="14"/>
  <c r="L300" i="14"/>
  <c r="C297" i="13"/>
  <c r="D297" i="13"/>
  <c r="E297" i="13"/>
  <c r="F297" i="13"/>
  <c r="G297" i="13"/>
  <c r="H297" i="13"/>
  <c r="A298" i="13"/>
  <c r="B301" i="14"/>
  <c r="H301" i="14"/>
  <c r="K301" i="14"/>
  <c r="B298" i="13"/>
  <c r="I301" i="14"/>
  <c r="L301" i="14"/>
  <c r="C298" i="13"/>
  <c r="D298" i="13"/>
  <c r="E298" i="13"/>
  <c r="F298" i="13"/>
  <c r="G298" i="13"/>
  <c r="H298" i="13"/>
  <c r="A299" i="13"/>
  <c r="B302" i="14"/>
  <c r="H302" i="14"/>
  <c r="K302" i="14"/>
  <c r="B299" i="13"/>
  <c r="I302" i="14"/>
  <c r="L302" i="14"/>
  <c r="C299" i="13"/>
  <c r="D299" i="13"/>
  <c r="E299" i="13"/>
  <c r="F299" i="13"/>
  <c r="G299" i="13"/>
  <c r="H299" i="13"/>
  <c r="A300" i="13"/>
  <c r="B303" i="14"/>
  <c r="H303" i="14"/>
  <c r="K303" i="14"/>
  <c r="B300" i="13"/>
  <c r="I303" i="14"/>
  <c r="L303" i="14"/>
  <c r="C300" i="13"/>
  <c r="D300" i="13"/>
  <c r="E300" i="13"/>
  <c r="F300" i="13"/>
  <c r="G300" i="13"/>
  <c r="H300" i="13"/>
  <c r="A301" i="13"/>
  <c r="B304" i="14"/>
  <c r="H304" i="14"/>
  <c r="K304" i="14"/>
  <c r="B301" i="13"/>
  <c r="I304" i="14"/>
  <c r="L304" i="14"/>
  <c r="C301" i="13"/>
  <c r="D301" i="13"/>
  <c r="E301" i="13"/>
  <c r="F301" i="13"/>
  <c r="G301" i="13"/>
  <c r="H301" i="13"/>
  <c r="A302" i="13"/>
  <c r="B305" i="14"/>
  <c r="H305" i="14"/>
  <c r="K305" i="14"/>
  <c r="B302" i="13"/>
  <c r="I305" i="14"/>
  <c r="L305" i="14"/>
  <c r="C302" i="13"/>
  <c r="D302" i="13"/>
  <c r="E302" i="13"/>
  <c r="F302" i="13"/>
  <c r="G302" i="13"/>
  <c r="H302" i="13"/>
  <c r="A303" i="13"/>
  <c r="B306" i="14"/>
  <c r="H306" i="14"/>
  <c r="K306" i="14"/>
  <c r="B303" i="13"/>
  <c r="I306" i="14"/>
  <c r="L306" i="14"/>
  <c r="C303" i="13"/>
  <c r="D303" i="13"/>
  <c r="E303" i="13"/>
  <c r="F303" i="13"/>
  <c r="G303" i="13"/>
  <c r="H303" i="13"/>
  <c r="A304" i="13"/>
  <c r="B307" i="14"/>
  <c r="H307" i="14"/>
  <c r="K307" i="14"/>
  <c r="B304" i="13"/>
  <c r="I307" i="14"/>
  <c r="L307" i="14"/>
  <c r="C304" i="13"/>
  <c r="D304" i="13"/>
  <c r="E304" i="13"/>
  <c r="F304" i="13"/>
  <c r="G304" i="13"/>
  <c r="H304" i="13"/>
  <c r="A305" i="13"/>
  <c r="B308" i="14"/>
  <c r="H308" i="14"/>
  <c r="K308" i="14"/>
  <c r="B305" i="13"/>
  <c r="I308" i="14"/>
  <c r="L308" i="14"/>
  <c r="C305" i="13"/>
  <c r="D305" i="13"/>
  <c r="E305" i="13"/>
  <c r="F305" i="13"/>
  <c r="G305" i="13"/>
  <c r="H305" i="13"/>
  <c r="A306" i="13"/>
  <c r="B309" i="14"/>
  <c r="H309" i="14"/>
  <c r="K309" i="14"/>
  <c r="B306" i="13"/>
  <c r="I309" i="14"/>
  <c r="L309" i="14"/>
  <c r="C306" i="13"/>
  <c r="D306" i="13"/>
  <c r="E306" i="13"/>
  <c r="F306" i="13"/>
  <c r="G306" i="13"/>
  <c r="H306" i="13"/>
  <c r="A307" i="13"/>
  <c r="B310" i="14"/>
  <c r="H310" i="14"/>
  <c r="K310" i="14"/>
  <c r="B307" i="13"/>
  <c r="I310" i="14"/>
  <c r="L310" i="14"/>
  <c r="C307" i="13"/>
  <c r="D307" i="13"/>
  <c r="E307" i="13"/>
  <c r="F307" i="13"/>
  <c r="G307" i="13"/>
  <c r="H307" i="13"/>
  <c r="A308" i="13"/>
  <c r="B311" i="14"/>
  <c r="H311" i="14"/>
  <c r="K311" i="14"/>
  <c r="B308" i="13"/>
  <c r="I311" i="14"/>
  <c r="L311" i="14"/>
  <c r="C308" i="13"/>
  <c r="D308" i="13"/>
  <c r="E308" i="13"/>
  <c r="F308" i="13"/>
  <c r="G308" i="13"/>
  <c r="H308" i="13"/>
  <c r="A309" i="13"/>
  <c r="B312" i="14"/>
  <c r="H312" i="14"/>
  <c r="K312" i="14"/>
  <c r="B309" i="13"/>
  <c r="I312" i="14"/>
  <c r="L312" i="14"/>
  <c r="C309" i="13"/>
  <c r="D309" i="13"/>
  <c r="E309" i="13"/>
  <c r="F309" i="13"/>
  <c r="G309" i="13"/>
  <c r="H309" i="13"/>
  <c r="A310" i="13"/>
  <c r="B313" i="14"/>
  <c r="H313" i="14"/>
  <c r="K313" i="14"/>
  <c r="B310" i="13"/>
  <c r="I313" i="14"/>
  <c r="L313" i="14"/>
  <c r="C310" i="13"/>
  <c r="D310" i="13"/>
  <c r="E310" i="13"/>
  <c r="F310" i="13"/>
  <c r="G310" i="13"/>
  <c r="H310" i="13"/>
  <c r="A311" i="13"/>
  <c r="B314" i="14"/>
  <c r="H314" i="14"/>
  <c r="K314" i="14"/>
  <c r="B311" i="13"/>
  <c r="I314" i="14"/>
  <c r="L314" i="14"/>
  <c r="C311" i="13"/>
  <c r="D311" i="13"/>
  <c r="E311" i="13"/>
  <c r="F311" i="13"/>
  <c r="G311" i="13"/>
  <c r="H311" i="13"/>
  <c r="A312" i="13"/>
  <c r="B315" i="14"/>
  <c r="H315" i="14"/>
  <c r="K315" i="14"/>
  <c r="B312" i="13"/>
  <c r="I315" i="14"/>
  <c r="L315" i="14"/>
  <c r="C312" i="13"/>
  <c r="D312" i="13"/>
  <c r="E312" i="13"/>
  <c r="F312" i="13"/>
  <c r="G312" i="13"/>
  <c r="H312" i="13"/>
  <c r="A313" i="13"/>
  <c r="B316" i="14"/>
  <c r="H316" i="14"/>
  <c r="K316" i="14"/>
  <c r="B313" i="13"/>
  <c r="I316" i="14"/>
  <c r="L316" i="14"/>
  <c r="C313" i="13"/>
  <c r="D313" i="13"/>
  <c r="E313" i="13"/>
  <c r="F313" i="13"/>
  <c r="G313" i="13"/>
  <c r="H313" i="13"/>
  <c r="A314" i="13"/>
  <c r="B317" i="14"/>
  <c r="H317" i="14"/>
  <c r="K317" i="14"/>
  <c r="B314" i="13"/>
  <c r="I317" i="14"/>
  <c r="L317" i="14"/>
  <c r="C314" i="13"/>
  <c r="D314" i="13"/>
  <c r="E314" i="13"/>
  <c r="F314" i="13"/>
  <c r="G314" i="13"/>
  <c r="H314" i="13"/>
  <c r="A315" i="13"/>
  <c r="B318" i="14"/>
  <c r="H318" i="14"/>
  <c r="K318" i="14"/>
  <c r="B315" i="13"/>
  <c r="I318" i="14"/>
  <c r="L318" i="14"/>
  <c r="C315" i="13"/>
  <c r="D315" i="13"/>
  <c r="E315" i="13"/>
  <c r="F315" i="13"/>
  <c r="G315" i="13"/>
  <c r="H315" i="13"/>
  <c r="A316" i="13"/>
  <c r="B319" i="14"/>
  <c r="H319" i="14"/>
  <c r="K319" i="14"/>
  <c r="B316" i="13"/>
  <c r="I319" i="14"/>
  <c r="L319" i="14"/>
  <c r="C316" i="13"/>
  <c r="D316" i="13"/>
  <c r="E316" i="13"/>
  <c r="F316" i="13"/>
  <c r="G316" i="13"/>
  <c r="H316" i="13"/>
  <c r="A317" i="13"/>
  <c r="B320" i="14"/>
  <c r="H320" i="14"/>
  <c r="K320" i="14"/>
  <c r="B317" i="13"/>
  <c r="I320" i="14"/>
  <c r="L320" i="14"/>
  <c r="C317" i="13"/>
  <c r="D317" i="13"/>
  <c r="E317" i="13"/>
  <c r="F317" i="13"/>
  <c r="G317" i="13"/>
  <c r="H317" i="13"/>
  <c r="A318" i="13"/>
  <c r="B321" i="14"/>
  <c r="H321" i="14"/>
  <c r="K321" i="14"/>
  <c r="B318" i="13"/>
  <c r="I321" i="14"/>
  <c r="L321" i="14"/>
  <c r="C318" i="13"/>
  <c r="D318" i="13"/>
  <c r="E318" i="13"/>
  <c r="F318" i="13"/>
  <c r="G318" i="13"/>
  <c r="H318" i="13"/>
  <c r="A319" i="13"/>
  <c r="B322" i="14"/>
  <c r="H322" i="14"/>
  <c r="K322" i="14"/>
  <c r="B319" i="13"/>
  <c r="I322" i="14"/>
  <c r="L322" i="14"/>
  <c r="C319" i="13"/>
  <c r="D319" i="13"/>
  <c r="E319" i="13"/>
  <c r="F319" i="13"/>
  <c r="G319" i="13"/>
  <c r="H319" i="13"/>
  <c r="A320" i="13"/>
  <c r="B323" i="14"/>
  <c r="H323" i="14"/>
  <c r="K323" i="14"/>
  <c r="B320" i="13"/>
  <c r="I323" i="14"/>
  <c r="L323" i="14"/>
  <c r="C320" i="13"/>
  <c r="D320" i="13"/>
  <c r="E320" i="13"/>
  <c r="F320" i="13"/>
  <c r="G320" i="13"/>
  <c r="H320" i="13"/>
  <c r="A321" i="13"/>
  <c r="B324" i="14"/>
  <c r="H324" i="14"/>
  <c r="K324" i="14"/>
  <c r="B321" i="13"/>
  <c r="I324" i="14"/>
  <c r="L324" i="14"/>
  <c r="C321" i="13"/>
  <c r="D321" i="13"/>
  <c r="E321" i="13"/>
  <c r="F321" i="13"/>
  <c r="G321" i="13"/>
  <c r="H321" i="13"/>
  <c r="A322" i="13"/>
  <c r="B325" i="14"/>
  <c r="H325" i="14"/>
  <c r="K325" i="14"/>
  <c r="B322" i="13"/>
  <c r="I325" i="14"/>
  <c r="L325" i="14"/>
  <c r="C322" i="13"/>
  <c r="D322" i="13"/>
  <c r="E322" i="13"/>
  <c r="F322" i="13"/>
  <c r="G322" i="13"/>
  <c r="H322" i="13"/>
  <c r="A323" i="13"/>
  <c r="B326" i="14"/>
  <c r="H326" i="14"/>
  <c r="K326" i="14"/>
  <c r="B323" i="13"/>
  <c r="I326" i="14"/>
  <c r="L326" i="14"/>
  <c r="C323" i="13"/>
  <c r="D323" i="13"/>
  <c r="E323" i="13"/>
  <c r="F323" i="13"/>
  <c r="G323" i="13"/>
  <c r="H323" i="13"/>
  <c r="A324" i="13"/>
  <c r="B327" i="14"/>
  <c r="H327" i="14"/>
  <c r="K327" i="14"/>
  <c r="B324" i="13"/>
  <c r="I327" i="14"/>
  <c r="L327" i="14"/>
  <c r="C324" i="13"/>
  <c r="D324" i="13"/>
  <c r="E324" i="13"/>
  <c r="F324" i="13"/>
  <c r="G324" i="13"/>
  <c r="H324" i="13"/>
  <c r="A325" i="13"/>
  <c r="B328" i="14"/>
  <c r="H328" i="14"/>
  <c r="K328" i="14"/>
  <c r="B325" i="13"/>
  <c r="I328" i="14"/>
  <c r="L328" i="14"/>
  <c r="C325" i="13"/>
  <c r="D325" i="13"/>
  <c r="E325" i="13"/>
  <c r="F325" i="13"/>
  <c r="G325" i="13"/>
  <c r="H325" i="13"/>
  <c r="A326" i="13"/>
  <c r="B329" i="14"/>
  <c r="H329" i="14"/>
  <c r="K329" i="14"/>
  <c r="B326" i="13"/>
  <c r="I329" i="14"/>
  <c r="L329" i="14"/>
  <c r="C326" i="13"/>
  <c r="D326" i="13"/>
  <c r="E326" i="13"/>
  <c r="F326" i="13"/>
  <c r="G326" i="13"/>
  <c r="H326" i="13"/>
  <c r="A327" i="13"/>
  <c r="B330" i="14"/>
  <c r="H330" i="14"/>
  <c r="K330" i="14"/>
  <c r="B327" i="13"/>
  <c r="I330" i="14"/>
  <c r="L330" i="14"/>
  <c r="C327" i="13"/>
  <c r="D327" i="13"/>
  <c r="E327" i="13"/>
  <c r="F327" i="13"/>
  <c r="G327" i="13"/>
  <c r="H327" i="13"/>
  <c r="A328" i="13"/>
  <c r="B331" i="14"/>
  <c r="H331" i="14"/>
  <c r="K331" i="14"/>
  <c r="B328" i="13"/>
  <c r="I331" i="14"/>
  <c r="L331" i="14"/>
  <c r="C328" i="13"/>
  <c r="D328" i="13"/>
  <c r="E328" i="13"/>
  <c r="F328" i="13"/>
  <c r="G328" i="13"/>
  <c r="H328" i="13"/>
  <c r="A329" i="13"/>
  <c r="B332" i="14"/>
  <c r="H332" i="14"/>
  <c r="K332" i="14"/>
  <c r="B329" i="13"/>
  <c r="I332" i="14"/>
  <c r="L332" i="14"/>
  <c r="C329" i="13"/>
  <c r="D329" i="13"/>
  <c r="E329" i="13"/>
  <c r="F329" i="13"/>
  <c r="G329" i="13"/>
  <c r="H329" i="13"/>
  <c r="A330" i="13"/>
  <c r="B333" i="14"/>
  <c r="H333" i="14"/>
  <c r="K333" i="14"/>
  <c r="B330" i="13"/>
  <c r="I333" i="14"/>
  <c r="L333" i="14"/>
  <c r="C330" i="13"/>
  <c r="D330" i="13"/>
  <c r="E330" i="13"/>
  <c r="F330" i="13"/>
  <c r="G330" i="13"/>
  <c r="H330" i="13"/>
  <c r="A331" i="13"/>
  <c r="B334" i="14"/>
  <c r="H334" i="14"/>
  <c r="K334" i="14"/>
  <c r="B331" i="13"/>
  <c r="I334" i="14"/>
  <c r="L334" i="14"/>
  <c r="C331" i="13"/>
  <c r="D331" i="13"/>
  <c r="E331" i="13"/>
  <c r="F331" i="13"/>
  <c r="G331" i="13"/>
  <c r="H331" i="13"/>
  <c r="A332" i="13"/>
  <c r="B335" i="14"/>
  <c r="H335" i="14"/>
  <c r="K335" i="14"/>
  <c r="B332" i="13"/>
  <c r="I335" i="14"/>
  <c r="L335" i="14"/>
  <c r="C332" i="13"/>
  <c r="D332" i="13"/>
  <c r="E332" i="13"/>
  <c r="F332" i="13"/>
  <c r="G332" i="13"/>
  <c r="H332" i="13"/>
  <c r="A333" i="13"/>
  <c r="B336" i="14"/>
  <c r="H336" i="14"/>
  <c r="K336" i="14"/>
  <c r="B333" i="13"/>
  <c r="I336" i="14"/>
  <c r="L336" i="14"/>
  <c r="C333" i="13"/>
  <c r="D333" i="13"/>
  <c r="E333" i="13"/>
  <c r="F333" i="13"/>
  <c r="G333" i="13"/>
  <c r="H333" i="13"/>
  <c r="A334" i="13"/>
  <c r="B337" i="14"/>
  <c r="H337" i="14"/>
  <c r="K337" i="14"/>
  <c r="B334" i="13"/>
  <c r="I337" i="14"/>
  <c r="L337" i="14"/>
  <c r="C334" i="13"/>
  <c r="D334" i="13"/>
  <c r="E334" i="13"/>
  <c r="F334" i="13"/>
  <c r="G334" i="13"/>
  <c r="H334" i="13"/>
  <c r="A335" i="13"/>
  <c r="B338" i="14"/>
  <c r="H338" i="14"/>
  <c r="K338" i="14"/>
  <c r="B335" i="13"/>
  <c r="I338" i="14"/>
  <c r="L338" i="14"/>
  <c r="C335" i="13"/>
  <c r="D335" i="13"/>
  <c r="E335" i="13"/>
  <c r="F335" i="13"/>
  <c r="G335" i="13"/>
  <c r="H335" i="13"/>
  <c r="A336" i="13"/>
  <c r="B339" i="14"/>
  <c r="H339" i="14"/>
  <c r="K339" i="14"/>
  <c r="B336" i="13"/>
  <c r="I339" i="14"/>
  <c r="L339" i="14"/>
  <c r="C336" i="13"/>
  <c r="D336" i="13"/>
  <c r="E336" i="13"/>
  <c r="F336" i="13"/>
  <c r="G336" i="13"/>
  <c r="H336" i="13"/>
  <c r="A337" i="13"/>
  <c r="B340" i="14"/>
  <c r="H340" i="14"/>
  <c r="K340" i="14"/>
  <c r="B337" i="13"/>
  <c r="I340" i="14"/>
  <c r="L340" i="14"/>
  <c r="C337" i="13"/>
  <c r="D337" i="13"/>
  <c r="E337" i="13"/>
  <c r="F337" i="13"/>
  <c r="G337" i="13"/>
  <c r="H337" i="13"/>
  <c r="A338" i="13"/>
  <c r="B341" i="14"/>
  <c r="H341" i="14"/>
  <c r="K341" i="14"/>
  <c r="B338" i="13"/>
  <c r="I341" i="14"/>
  <c r="L341" i="14"/>
  <c r="C338" i="13"/>
  <c r="D338" i="13"/>
  <c r="E338" i="13"/>
  <c r="F338" i="13"/>
  <c r="G338" i="13"/>
  <c r="H338" i="13"/>
  <c r="A339" i="13"/>
  <c r="B342" i="14"/>
  <c r="H342" i="14"/>
  <c r="K342" i="14"/>
  <c r="B339" i="13"/>
  <c r="I342" i="14"/>
  <c r="L342" i="14"/>
  <c r="C339" i="13"/>
  <c r="D339" i="13"/>
  <c r="E339" i="13"/>
  <c r="F339" i="13"/>
  <c r="G339" i="13"/>
  <c r="H339" i="13"/>
  <c r="A340" i="13"/>
  <c r="B343" i="14"/>
  <c r="H343" i="14"/>
  <c r="K343" i="14"/>
  <c r="B340" i="13"/>
  <c r="I343" i="14"/>
  <c r="L343" i="14"/>
  <c r="C340" i="13"/>
  <c r="D340" i="13"/>
  <c r="E340" i="13"/>
  <c r="F340" i="13"/>
  <c r="G340" i="13"/>
  <c r="H340" i="13"/>
  <c r="A341" i="13"/>
  <c r="B344" i="14"/>
  <c r="H344" i="14"/>
  <c r="K344" i="14"/>
  <c r="B341" i="13"/>
  <c r="I344" i="14"/>
  <c r="L344" i="14"/>
  <c r="C341" i="13"/>
  <c r="D341" i="13"/>
  <c r="E341" i="13"/>
  <c r="F341" i="13"/>
  <c r="G341" i="13"/>
  <c r="H341" i="13"/>
  <c r="A342" i="13"/>
  <c r="B345" i="14"/>
  <c r="H345" i="14"/>
  <c r="K345" i="14"/>
  <c r="B342" i="13"/>
  <c r="I345" i="14"/>
  <c r="L345" i="14"/>
  <c r="C342" i="13"/>
  <c r="D342" i="13"/>
  <c r="E342" i="13"/>
  <c r="F342" i="13"/>
  <c r="G342" i="13"/>
  <c r="H342" i="13"/>
  <c r="A343" i="13"/>
  <c r="B346" i="14"/>
  <c r="H346" i="14"/>
  <c r="K346" i="14"/>
  <c r="B343" i="13"/>
  <c r="I346" i="14"/>
  <c r="L346" i="14"/>
  <c r="C343" i="13"/>
  <c r="D343" i="13"/>
  <c r="E343" i="13"/>
  <c r="F343" i="13"/>
  <c r="G343" i="13"/>
  <c r="H343" i="13"/>
  <c r="A344" i="13"/>
  <c r="B347" i="14"/>
  <c r="H347" i="14"/>
  <c r="K347" i="14"/>
  <c r="B344" i="13"/>
  <c r="I347" i="14"/>
  <c r="L347" i="14"/>
  <c r="C344" i="13"/>
  <c r="D344" i="13"/>
  <c r="E344" i="13"/>
  <c r="F344" i="13"/>
  <c r="G344" i="13"/>
  <c r="H344" i="13"/>
  <c r="A345" i="13"/>
  <c r="B348" i="14"/>
  <c r="H348" i="14"/>
  <c r="K348" i="14"/>
  <c r="B345" i="13"/>
  <c r="I348" i="14"/>
  <c r="L348" i="14"/>
  <c r="C345" i="13"/>
  <c r="D345" i="13"/>
  <c r="E345" i="13"/>
  <c r="F345" i="13"/>
  <c r="G345" i="13"/>
  <c r="H345" i="13"/>
  <c r="A346" i="13"/>
  <c r="B349" i="14"/>
  <c r="H349" i="14"/>
  <c r="K349" i="14"/>
  <c r="B346" i="13"/>
  <c r="I349" i="14"/>
  <c r="L349" i="14"/>
  <c r="C346" i="13"/>
  <c r="D346" i="13"/>
  <c r="E346" i="13"/>
  <c r="F346" i="13"/>
  <c r="G346" i="13"/>
  <c r="H346" i="13"/>
  <c r="A347" i="13"/>
  <c r="B350" i="14"/>
  <c r="H350" i="14"/>
  <c r="K350" i="14"/>
  <c r="B347" i="13"/>
  <c r="I350" i="14"/>
  <c r="L350" i="14"/>
  <c r="C347" i="13"/>
  <c r="D347" i="13"/>
  <c r="E347" i="13"/>
  <c r="F347" i="13"/>
  <c r="G347" i="13"/>
  <c r="H347" i="13"/>
  <c r="A348" i="13"/>
  <c r="B351" i="14"/>
  <c r="H351" i="14"/>
  <c r="K351" i="14"/>
  <c r="B348" i="13"/>
  <c r="I351" i="14"/>
  <c r="L351" i="14"/>
  <c r="C348" i="13"/>
  <c r="D348" i="13"/>
  <c r="E348" i="13"/>
  <c r="F348" i="13"/>
  <c r="G348" i="13"/>
  <c r="H348" i="13"/>
  <c r="A349" i="13"/>
  <c r="B352" i="14"/>
  <c r="H352" i="14"/>
  <c r="K352" i="14"/>
  <c r="B349" i="13"/>
  <c r="I352" i="14"/>
  <c r="L352" i="14"/>
  <c r="C349" i="13"/>
  <c r="D349" i="13"/>
  <c r="E349" i="13"/>
  <c r="F349" i="13"/>
  <c r="G349" i="13"/>
  <c r="H349" i="13"/>
  <c r="A350" i="13"/>
  <c r="B353" i="14"/>
  <c r="H353" i="14"/>
  <c r="K353" i="14"/>
  <c r="B350" i="13"/>
  <c r="I353" i="14"/>
  <c r="L353" i="14"/>
  <c r="C350" i="13"/>
  <c r="D350" i="13"/>
  <c r="E350" i="13"/>
  <c r="F350" i="13"/>
  <c r="G350" i="13"/>
  <c r="H350" i="13"/>
  <c r="A351" i="13"/>
  <c r="B354" i="14"/>
  <c r="H354" i="14"/>
  <c r="K354" i="14"/>
  <c r="B351" i="13"/>
  <c r="I354" i="14"/>
  <c r="L354" i="14"/>
  <c r="C351" i="13"/>
  <c r="D351" i="13"/>
  <c r="E351" i="13"/>
  <c r="F351" i="13"/>
  <c r="G351" i="13"/>
  <c r="H351" i="13"/>
  <c r="A352" i="13"/>
  <c r="B355" i="14"/>
  <c r="H355" i="14"/>
  <c r="K355" i="14"/>
  <c r="B352" i="13"/>
  <c r="I355" i="14"/>
  <c r="L355" i="14"/>
  <c r="C352" i="13"/>
  <c r="D352" i="13"/>
  <c r="E352" i="13"/>
  <c r="F352" i="13"/>
  <c r="G352" i="13"/>
  <c r="H352" i="13"/>
  <c r="A353" i="13"/>
  <c r="B356" i="14"/>
  <c r="H356" i="14"/>
  <c r="K356" i="14"/>
  <c r="B353" i="13"/>
  <c r="I356" i="14"/>
  <c r="L356" i="14"/>
  <c r="C353" i="13"/>
  <c r="D353" i="13"/>
  <c r="E353" i="13"/>
  <c r="F353" i="13"/>
  <c r="G353" i="13"/>
  <c r="H353" i="13"/>
  <c r="A354" i="13"/>
  <c r="B357" i="14"/>
  <c r="H357" i="14"/>
  <c r="K357" i="14"/>
  <c r="B354" i="13"/>
  <c r="I357" i="14"/>
  <c r="L357" i="14"/>
  <c r="C354" i="13"/>
  <c r="D354" i="13"/>
  <c r="E354" i="13"/>
  <c r="F354" i="13"/>
  <c r="G354" i="13"/>
  <c r="H354" i="13"/>
  <c r="A355" i="13"/>
  <c r="B358" i="14"/>
  <c r="H358" i="14"/>
  <c r="K358" i="14"/>
  <c r="B355" i="13"/>
  <c r="I358" i="14"/>
  <c r="L358" i="14"/>
  <c r="C355" i="13"/>
  <c r="D355" i="13"/>
  <c r="E355" i="13"/>
  <c r="F355" i="13"/>
  <c r="G355" i="13"/>
  <c r="H355" i="13"/>
  <c r="A356" i="13"/>
  <c r="B359" i="14"/>
  <c r="H359" i="14"/>
  <c r="K359" i="14"/>
  <c r="B356" i="13"/>
  <c r="I359" i="14"/>
  <c r="L359" i="14"/>
  <c r="C356" i="13"/>
  <c r="D356" i="13"/>
  <c r="E356" i="13"/>
  <c r="F356" i="13"/>
  <c r="G356" i="13"/>
  <c r="H356" i="13"/>
  <c r="A357" i="13"/>
  <c r="B360" i="14"/>
  <c r="H360" i="14"/>
  <c r="K360" i="14"/>
  <c r="B357" i="13"/>
  <c r="I360" i="14"/>
  <c r="L360" i="14"/>
  <c r="C357" i="13"/>
  <c r="D357" i="13"/>
  <c r="E357" i="13"/>
  <c r="F357" i="13"/>
  <c r="G357" i="13"/>
  <c r="H357" i="13"/>
  <c r="A358" i="13"/>
  <c r="B361" i="14"/>
  <c r="H361" i="14"/>
  <c r="K361" i="14"/>
  <c r="B358" i="13"/>
  <c r="I361" i="14"/>
  <c r="L361" i="14"/>
  <c r="C358" i="13"/>
  <c r="D358" i="13"/>
  <c r="E358" i="13"/>
  <c r="F358" i="13"/>
  <c r="G358" i="13"/>
  <c r="H358" i="13"/>
  <c r="A359" i="13"/>
  <c r="B362" i="14"/>
  <c r="H362" i="14"/>
  <c r="K362" i="14"/>
  <c r="B359" i="13"/>
  <c r="I362" i="14"/>
  <c r="L362" i="14"/>
  <c r="C359" i="13"/>
  <c r="D359" i="13"/>
  <c r="E359" i="13"/>
  <c r="F359" i="13"/>
  <c r="G359" i="13"/>
  <c r="H359" i="13"/>
  <c r="A360" i="13"/>
  <c r="B363" i="14"/>
  <c r="H363" i="14"/>
  <c r="K363" i="14"/>
  <c r="B360" i="13"/>
  <c r="I363" i="14"/>
  <c r="L363" i="14"/>
  <c r="C360" i="13"/>
  <c r="D360" i="13"/>
  <c r="E360" i="13"/>
  <c r="F360" i="13"/>
  <c r="G360" i="13"/>
  <c r="H360" i="13"/>
  <c r="A361" i="13"/>
  <c r="B364" i="14"/>
  <c r="H364" i="14"/>
  <c r="K364" i="14"/>
  <c r="B361" i="13"/>
  <c r="I364" i="14"/>
  <c r="L364" i="14"/>
  <c r="C361" i="13"/>
  <c r="D361" i="13"/>
  <c r="E361" i="13"/>
  <c r="F361" i="13"/>
  <c r="G361" i="13"/>
  <c r="H361" i="13"/>
  <c r="A362" i="13"/>
  <c r="B365" i="14"/>
  <c r="H365" i="14"/>
  <c r="K365" i="14"/>
  <c r="B362" i="13"/>
  <c r="I365" i="14"/>
  <c r="L365" i="14"/>
  <c r="C362" i="13"/>
  <c r="D362" i="13"/>
  <c r="E362" i="13"/>
  <c r="F362" i="13"/>
  <c r="G362" i="13"/>
  <c r="H362" i="13"/>
  <c r="A363" i="13"/>
  <c r="B366" i="14"/>
  <c r="H366" i="14"/>
  <c r="K366" i="14"/>
  <c r="B363" i="13"/>
  <c r="I366" i="14"/>
  <c r="L366" i="14"/>
  <c r="C363" i="13"/>
  <c r="D363" i="13"/>
  <c r="E363" i="13"/>
  <c r="F363" i="13"/>
  <c r="G363" i="13"/>
  <c r="H363" i="13"/>
  <c r="A364" i="13"/>
  <c r="B367" i="14"/>
  <c r="H367" i="14"/>
  <c r="K367" i="14"/>
  <c r="B364" i="13"/>
  <c r="I367" i="14"/>
  <c r="L367" i="14"/>
  <c r="C364" i="13"/>
  <c r="D364" i="13"/>
  <c r="E364" i="13"/>
  <c r="F364" i="13"/>
  <c r="G364" i="13"/>
  <c r="H364" i="13"/>
  <c r="A365" i="13"/>
  <c r="B368" i="14"/>
  <c r="H368" i="14"/>
  <c r="K368" i="14"/>
  <c r="B365" i="13"/>
  <c r="I368" i="14"/>
  <c r="L368" i="14"/>
  <c r="C365" i="13"/>
  <c r="D365" i="13"/>
  <c r="E365" i="13"/>
  <c r="F365" i="13"/>
  <c r="G365" i="13"/>
  <c r="H365" i="13"/>
  <c r="A366" i="13"/>
  <c r="B369" i="14"/>
  <c r="H369" i="14"/>
  <c r="K369" i="14"/>
  <c r="B366" i="13"/>
  <c r="I369" i="14"/>
  <c r="L369" i="14"/>
  <c r="C366" i="13"/>
  <c r="D366" i="13"/>
  <c r="E366" i="13"/>
  <c r="F366" i="13"/>
  <c r="G366" i="13"/>
  <c r="H366" i="13"/>
  <c r="A367" i="13"/>
  <c r="B370" i="14"/>
  <c r="H370" i="14"/>
  <c r="K370" i="14"/>
  <c r="B367" i="13"/>
  <c r="I370" i="14"/>
  <c r="L370" i="14"/>
  <c r="C367" i="13"/>
  <c r="D367" i="13"/>
  <c r="E367" i="13"/>
  <c r="F367" i="13"/>
  <c r="G367" i="13"/>
  <c r="H367" i="13"/>
  <c r="A368" i="13"/>
  <c r="B371" i="14"/>
  <c r="H371" i="14"/>
  <c r="K371" i="14"/>
  <c r="B368" i="13"/>
  <c r="I371" i="14"/>
  <c r="L371" i="14"/>
  <c r="C368" i="13"/>
  <c r="D368" i="13"/>
  <c r="E368" i="13"/>
  <c r="F368" i="13"/>
  <c r="G368" i="13"/>
  <c r="H368" i="13"/>
  <c r="A369" i="13"/>
  <c r="B372" i="14"/>
  <c r="H372" i="14"/>
  <c r="K372" i="14"/>
  <c r="B369" i="13"/>
  <c r="I372" i="14"/>
  <c r="L372" i="14"/>
  <c r="C369" i="13"/>
  <c r="D369" i="13"/>
  <c r="E369" i="13"/>
  <c r="F369" i="13"/>
  <c r="G369" i="13"/>
  <c r="H369" i="13"/>
  <c r="A370" i="13"/>
  <c r="B373" i="14"/>
  <c r="H373" i="14"/>
  <c r="K373" i="14"/>
  <c r="B370" i="13"/>
  <c r="I373" i="14"/>
  <c r="L373" i="14"/>
  <c r="C370" i="13"/>
  <c r="D370" i="13"/>
  <c r="E370" i="13"/>
  <c r="F370" i="13"/>
  <c r="G370" i="13"/>
  <c r="H370" i="13"/>
  <c r="A371" i="13"/>
  <c r="B374" i="14"/>
  <c r="H374" i="14"/>
  <c r="K374" i="14"/>
  <c r="B371" i="13"/>
  <c r="I374" i="14"/>
  <c r="L374" i="14"/>
  <c r="C371" i="13"/>
  <c r="D371" i="13"/>
  <c r="E371" i="13"/>
  <c r="F371" i="13"/>
  <c r="G371" i="13"/>
  <c r="H371" i="13"/>
  <c r="A372" i="13"/>
  <c r="B375" i="14"/>
  <c r="H375" i="14"/>
  <c r="K375" i="14"/>
  <c r="B372" i="13"/>
  <c r="I375" i="14"/>
  <c r="L375" i="14"/>
  <c r="C372" i="13"/>
  <c r="D372" i="13"/>
  <c r="E372" i="13"/>
  <c r="F372" i="13"/>
  <c r="G372" i="13"/>
  <c r="H372" i="13"/>
  <c r="A373" i="13"/>
  <c r="B376" i="14"/>
  <c r="H376" i="14"/>
  <c r="K376" i="14"/>
  <c r="B373" i="13"/>
  <c r="I376" i="14"/>
  <c r="L376" i="14"/>
  <c r="C373" i="13"/>
  <c r="D373" i="13"/>
  <c r="E373" i="13"/>
  <c r="F373" i="13"/>
  <c r="G373" i="13"/>
  <c r="H373" i="13"/>
  <c r="A374" i="13"/>
  <c r="B377" i="14"/>
  <c r="H377" i="14"/>
  <c r="K377" i="14"/>
  <c r="B374" i="13"/>
  <c r="I377" i="14"/>
  <c r="L377" i="14"/>
  <c r="C374" i="13"/>
  <c r="D374" i="13"/>
  <c r="E374" i="13"/>
  <c r="F374" i="13"/>
  <c r="G374" i="13"/>
  <c r="H374" i="13"/>
  <c r="A375" i="13"/>
  <c r="B378" i="14"/>
  <c r="H378" i="14"/>
  <c r="K378" i="14"/>
  <c r="B375" i="13"/>
  <c r="I378" i="14"/>
  <c r="L378" i="14"/>
  <c r="C375" i="13"/>
  <c r="D375" i="13"/>
  <c r="E375" i="13"/>
  <c r="F375" i="13"/>
  <c r="G375" i="13"/>
  <c r="H375" i="13"/>
  <c r="A376" i="13"/>
  <c r="B379" i="14"/>
  <c r="H379" i="14"/>
  <c r="K379" i="14"/>
  <c r="B376" i="13"/>
  <c r="I379" i="14"/>
  <c r="L379" i="14"/>
  <c r="C376" i="13"/>
  <c r="D376" i="13"/>
  <c r="E376" i="13"/>
  <c r="F376" i="13"/>
  <c r="G376" i="13"/>
  <c r="H376" i="13"/>
  <c r="A377" i="13"/>
  <c r="B380" i="14"/>
  <c r="H380" i="14"/>
  <c r="K380" i="14"/>
  <c r="B377" i="13"/>
  <c r="I380" i="14"/>
  <c r="L380" i="14"/>
  <c r="C377" i="13"/>
  <c r="D377" i="13"/>
  <c r="E377" i="13"/>
  <c r="F377" i="13"/>
  <c r="G377" i="13"/>
  <c r="H377" i="13"/>
  <c r="A378" i="13"/>
  <c r="B381" i="14"/>
  <c r="H381" i="14"/>
  <c r="K381" i="14"/>
  <c r="B378" i="13"/>
  <c r="I381" i="14"/>
  <c r="L381" i="14"/>
  <c r="C378" i="13"/>
  <c r="D378" i="13"/>
  <c r="E378" i="13"/>
  <c r="F378" i="13"/>
  <c r="G378" i="13"/>
  <c r="H378" i="13"/>
  <c r="A379" i="13"/>
  <c r="B382" i="14"/>
  <c r="H382" i="14"/>
  <c r="K382" i="14"/>
  <c r="B379" i="13"/>
  <c r="I382" i="14"/>
  <c r="L382" i="14"/>
  <c r="C379" i="13"/>
  <c r="D379" i="13"/>
  <c r="E379" i="13"/>
  <c r="F379" i="13"/>
  <c r="G379" i="13"/>
  <c r="H379" i="13"/>
  <c r="A380" i="13"/>
  <c r="B383" i="14"/>
  <c r="H383" i="14"/>
  <c r="K383" i="14"/>
  <c r="B380" i="13"/>
  <c r="I383" i="14"/>
  <c r="L383" i="14"/>
  <c r="C380" i="13"/>
  <c r="D380" i="13"/>
  <c r="E380" i="13"/>
  <c r="F380" i="13"/>
  <c r="G380" i="13"/>
  <c r="H380" i="13"/>
  <c r="A381" i="13"/>
  <c r="B384" i="14"/>
  <c r="H384" i="14"/>
  <c r="K384" i="14"/>
  <c r="B381" i="13"/>
  <c r="I384" i="14"/>
  <c r="L384" i="14"/>
  <c r="C381" i="13"/>
  <c r="D381" i="13"/>
  <c r="E381" i="13"/>
  <c r="F381" i="13"/>
  <c r="G381" i="13"/>
  <c r="H381" i="13"/>
  <c r="A382" i="13"/>
  <c r="B385" i="14"/>
  <c r="H385" i="14"/>
  <c r="K385" i="14"/>
  <c r="B382" i="13"/>
  <c r="I385" i="14"/>
  <c r="L385" i="14"/>
  <c r="C382" i="13"/>
  <c r="D382" i="13"/>
  <c r="E382" i="13"/>
  <c r="F382" i="13"/>
  <c r="G382" i="13"/>
  <c r="H382" i="13"/>
  <c r="A383" i="13"/>
  <c r="B386" i="14"/>
  <c r="H386" i="14"/>
  <c r="K386" i="14"/>
  <c r="B383" i="13"/>
  <c r="I386" i="14"/>
  <c r="L386" i="14"/>
  <c r="C383" i="13"/>
  <c r="D383" i="13"/>
  <c r="E383" i="13"/>
  <c r="F383" i="13"/>
  <c r="G383" i="13"/>
  <c r="H383" i="13"/>
  <c r="A384" i="13"/>
  <c r="B387" i="14"/>
  <c r="H387" i="14"/>
  <c r="K387" i="14"/>
  <c r="B384" i="13"/>
  <c r="I387" i="14"/>
  <c r="L387" i="14"/>
  <c r="C384" i="13"/>
  <c r="D384" i="13"/>
  <c r="E384" i="13"/>
  <c r="F384" i="13"/>
  <c r="G384" i="13"/>
  <c r="H384" i="13"/>
  <c r="A385" i="13"/>
  <c r="B388" i="14"/>
  <c r="H388" i="14"/>
  <c r="K388" i="14"/>
  <c r="B385" i="13"/>
  <c r="I388" i="14"/>
  <c r="L388" i="14"/>
  <c r="C385" i="13"/>
  <c r="D385" i="13"/>
  <c r="E385" i="13"/>
  <c r="F385" i="13"/>
  <c r="G385" i="13"/>
  <c r="H385" i="13"/>
  <c r="A386" i="13"/>
  <c r="B389" i="14"/>
  <c r="H389" i="14"/>
  <c r="K389" i="14"/>
  <c r="B386" i="13"/>
  <c r="I389" i="14"/>
  <c r="L389" i="14"/>
  <c r="C386" i="13"/>
  <c r="D386" i="13"/>
  <c r="E386" i="13"/>
  <c r="F386" i="13"/>
  <c r="G386" i="13"/>
  <c r="H386" i="13"/>
  <c r="A387" i="13"/>
  <c r="B390" i="14"/>
  <c r="H390" i="14"/>
  <c r="K390" i="14"/>
  <c r="B387" i="13"/>
  <c r="I390" i="14"/>
  <c r="L390" i="14"/>
  <c r="C387" i="13"/>
  <c r="D387" i="13"/>
  <c r="E387" i="13"/>
  <c r="F387" i="13"/>
  <c r="G387" i="13"/>
  <c r="H387" i="13"/>
  <c r="A388" i="13"/>
  <c r="B391" i="14"/>
  <c r="H391" i="14"/>
  <c r="K391" i="14"/>
  <c r="B388" i="13"/>
  <c r="I391" i="14"/>
  <c r="L391" i="14"/>
  <c r="C388" i="13"/>
  <c r="D388" i="13"/>
  <c r="E388" i="13"/>
  <c r="F388" i="13"/>
  <c r="G388" i="13"/>
  <c r="H388" i="13"/>
  <c r="A389" i="13"/>
  <c r="B392" i="14"/>
  <c r="H392" i="14"/>
  <c r="K392" i="14"/>
  <c r="B389" i="13"/>
  <c r="I392" i="14"/>
  <c r="L392" i="14"/>
  <c r="C389" i="13"/>
  <c r="D389" i="13"/>
  <c r="E389" i="13"/>
  <c r="F389" i="13"/>
  <c r="G389" i="13"/>
  <c r="H389" i="13"/>
  <c r="A390" i="13"/>
  <c r="B393" i="14"/>
  <c r="H393" i="14"/>
  <c r="K393" i="14"/>
  <c r="B390" i="13"/>
  <c r="I393" i="14"/>
  <c r="L393" i="14"/>
  <c r="C390" i="13"/>
  <c r="D390" i="13"/>
  <c r="E390" i="13"/>
  <c r="F390" i="13"/>
  <c r="G390" i="13"/>
  <c r="H390" i="13"/>
  <c r="A391" i="13"/>
  <c r="B394" i="14"/>
  <c r="H394" i="14"/>
  <c r="K394" i="14"/>
  <c r="B391" i="13"/>
  <c r="I394" i="14"/>
  <c r="L394" i="14"/>
  <c r="C391" i="13"/>
  <c r="D391" i="13"/>
  <c r="E391" i="13"/>
  <c r="F391" i="13"/>
  <c r="G391" i="13"/>
  <c r="H391" i="13"/>
  <c r="A392" i="13"/>
  <c r="B395" i="14"/>
  <c r="H395" i="14"/>
  <c r="K395" i="14"/>
  <c r="B392" i="13"/>
  <c r="I395" i="14"/>
  <c r="L395" i="14"/>
  <c r="C392" i="13"/>
  <c r="D392" i="13"/>
  <c r="E392" i="13"/>
  <c r="F392" i="13"/>
  <c r="G392" i="13"/>
  <c r="H392" i="13"/>
  <c r="A393" i="13"/>
  <c r="B396" i="14"/>
  <c r="H396" i="14"/>
  <c r="K396" i="14"/>
  <c r="B393" i="13"/>
  <c r="I396" i="14"/>
  <c r="L396" i="14"/>
  <c r="C393" i="13"/>
  <c r="D393" i="13"/>
  <c r="E393" i="13"/>
  <c r="F393" i="13"/>
  <c r="G393" i="13"/>
  <c r="H393" i="13"/>
  <c r="A394" i="13"/>
  <c r="B397" i="14"/>
  <c r="H397" i="14"/>
  <c r="K397" i="14"/>
  <c r="B394" i="13"/>
  <c r="I397" i="14"/>
  <c r="L397" i="14"/>
  <c r="C394" i="13"/>
  <c r="D394" i="13"/>
  <c r="E394" i="13"/>
  <c r="F394" i="13"/>
  <c r="G394" i="13"/>
  <c r="H394" i="13"/>
  <c r="A395" i="13"/>
  <c r="B398" i="14"/>
  <c r="H398" i="14"/>
  <c r="K398" i="14"/>
  <c r="B395" i="13"/>
  <c r="I398" i="14"/>
  <c r="L398" i="14"/>
  <c r="C395" i="13"/>
  <c r="D395" i="13"/>
  <c r="E395" i="13"/>
  <c r="F395" i="13"/>
  <c r="G395" i="13"/>
  <c r="H395" i="13"/>
  <c r="A396" i="13"/>
  <c r="B399" i="14"/>
  <c r="H399" i="14"/>
  <c r="K399" i="14"/>
  <c r="B396" i="13"/>
  <c r="I399" i="14"/>
  <c r="L399" i="14"/>
  <c r="C396" i="13"/>
  <c r="D396" i="13"/>
  <c r="E396" i="13"/>
  <c r="F396" i="13"/>
  <c r="G396" i="13"/>
  <c r="H396" i="13"/>
  <c r="A397" i="13"/>
  <c r="B400" i="14"/>
  <c r="H400" i="14"/>
  <c r="K400" i="14"/>
  <c r="B397" i="13"/>
  <c r="I400" i="14"/>
  <c r="L400" i="14"/>
  <c r="C397" i="13"/>
  <c r="D397" i="13"/>
  <c r="E397" i="13"/>
  <c r="F397" i="13"/>
  <c r="G397" i="13"/>
  <c r="H397" i="13"/>
  <c r="A398" i="13"/>
  <c r="B401" i="14"/>
  <c r="H401" i="14"/>
  <c r="K401" i="14"/>
  <c r="B398" i="13"/>
  <c r="I401" i="14"/>
  <c r="L401" i="14"/>
  <c r="C398" i="13"/>
  <c r="D398" i="13"/>
  <c r="E398" i="13"/>
  <c r="F398" i="13"/>
  <c r="G398" i="13"/>
  <c r="H398" i="13"/>
  <c r="A399" i="13"/>
  <c r="B402" i="14"/>
  <c r="H402" i="14"/>
  <c r="K402" i="14"/>
  <c r="B399" i="13"/>
  <c r="I402" i="14"/>
  <c r="L402" i="14"/>
  <c r="C399" i="13"/>
  <c r="D399" i="13"/>
  <c r="E399" i="13"/>
  <c r="F399" i="13"/>
  <c r="G399" i="13"/>
  <c r="H399" i="13"/>
  <c r="A400" i="13"/>
  <c r="B403" i="14"/>
  <c r="H403" i="14"/>
  <c r="K403" i="14"/>
  <c r="B400" i="13"/>
  <c r="I403" i="14"/>
  <c r="L403" i="14"/>
  <c r="C400" i="13"/>
  <c r="D400" i="13"/>
  <c r="E400" i="13"/>
  <c r="F400" i="13"/>
  <c r="G400" i="13"/>
  <c r="H400" i="13"/>
  <c r="A401" i="13"/>
  <c r="B404" i="14"/>
  <c r="H404" i="14"/>
  <c r="K404" i="14"/>
  <c r="B401" i="13"/>
  <c r="I404" i="14"/>
  <c r="L404" i="14"/>
  <c r="C401" i="13"/>
  <c r="D401" i="13"/>
  <c r="E401" i="13"/>
  <c r="F401" i="13"/>
  <c r="G401" i="13"/>
  <c r="H401" i="13"/>
  <c r="A402" i="13"/>
  <c r="B405" i="14"/>
  <c r="H405" i="14"/>
  <c r="K405" i="14"/>
  <c r="B402" i="13"/>
  <c r="I405" i="14"/>
  <c r="L405" i="14"/>
  <c r="C402" i="13"/>
  <c r="D402" i="13"/>
  <c r="E402" i="13"/>
  <c r="F402" i="13"/>
  <c r="G402" i="13"/>
  <c r="H402" i="13"/>
  <c r="A403" i="13"/>
  <c r="B406" i="14"/>
  <c r="H406" i="14"/>
  <c r="K406" i="14"/>
  <c r="B403" i="13"/>
  <c r="I406" i="14"/>
  <c r="L406" i="14"/>
  <c r="C403" i="13"/>
  <c r="D403" i="13"/>
  <c r="E403" i="13"/>
  <c r="F403" i="13"/>
  <c r="G403" i="13"/>
  <c r="H403" i="13"/>
  <c r="A404" i="13"/>
  <c r="B407" i="14"/>
  <c r="H407" i="14"/>
  <c r="K407" i="14"/>
  <c r="B404" i="13"/>
  <c r="I407" i="14"/>
  <c r="L407" i="14"/>
  <c r="C404" i="13"/>
  <c r="D404" i="13"/>
  <c r="E404" i="13"/>
  <c r="F404" i="13"/>
  <c r="G404" i="13"/>
  <c r="H404" i="13"/>
  <c r="A405" i="13"/>
  <c r="B408" i="14"/>
  <c r="H408" i="14"/>
  <c r="K408" i="14"/>
  <c r="B405" i="13"/>
  <c r="I408" i="14"/>
  <c r="L408" i="14"/>
  <c r="C405" i="13"/>
  <c r="D405" i="13"/>
  <c r="E405" i="13"/>
  <c r="F405" i="13"/>
  <c r="G405" i="13"/>
  <c r="H405" i="13"/>
  <c r="A406" i="13"/>
  <c r="B409" i="14"/>
  <c r="H409" i="14"/>
  <c r="K409" i="14"/>
  <c r="B406" i="13"/>
  <c r="I409" i="14"/>
  <c r="L409" i="14"/>
  <c r="C406" i="13"/>
  <c r="D406" i="13"/>
  <c r="E406" i="13"/>
  <c r="F406" i="13"/>
  <c r="G406" i="13"/>
  <c r="H406" i="13"/>
  <c r="A407" i="13"/>
  <c r="B410" i="14"/>
  <c r="H410" i="14"/>
  <c r="K410" i="14"/>
  <c r="B407" i="13"/>
  <c r="I410" i="14"/>
  <c r="L410" i="14"/>
  <c r="C407" i="13"/>
  <c r="D407" i="13"/>
  <c r="E407" i="13"/>
  <c r="F407" i="13"/>
  <c r="G407" i="13"/>
  <c r="H407" i="13"/>
  <c r="A408" i="13"/>
  <c r="B411" i="14"/>
  <c r="H411" i="14"/>
  <c r="K411" i="14"/>
  <c r="B408" i="13"/>
  <c r="I411" i="14"/>
  <c r="L411" i="14"/>
  <c r="C408" i="13"/>
  <c r="D408" i="13"/>
  <c r="E408" i="13"/>
  <c r="F408" i="13"/>
  <c r="G408" i="13"/>
  <c r="H408" i="13"/>
  <c r="A409" i="13"/>
  <c r="B412" i="14"/>
  <c r="H412" i="14"/>
  <c r="K412" i="14"/>
  <c r="B409" i="13"/>
  <c r="I412" i="14"/>
  <c r="L412" i="14"/>
  <c r="C409" i="13"/>
  <c r="D409" i="13"/>
  <c r="E409" i="13"/>
  <c r="F409" i="13"/>
  <c r="G409" i="13"/>
  <c r="H409" i="13"/>
  <c r="A410" i="13"/>
  <c r="B413" i="14"/>
  <c r="H413" i="14"/>
  <c r="K413" i="14"/>
  <c r="B410" i="13"/>
  <c r="I413" i="14"/>
  <c r="L413" i="14"/>
  <c r="C410" i="13"/>
  <c r="D410" i="13"/>
  <c r="E410" i="13"/>
  <c r="F410" i="13"/>
  <c r="G410" i="13"/>
  <c r="H410" i="13"/>
  <c r="A411" i="13"/>
  <c r="B414" i="14"/>
  <c r="H414" i="14"/>
  <c r="K414" i="14"/>
  <c r="B411" i="13"/>
  <c r="I414" i="14"/>
  <c r="L414" i="14"/>
  <c r="C411" i="13"/>
  <c r="D411" i="13"/>
  <c r="E411" i="13"/>
  <c r="F411" i="13"/>
  <c r="G411" i="13"/>
  <c r="H411" i="13"/>
  <c r="A412" i="13"/>
  <c r="B415" i="14"/>
  <c r="H415" i="14"/>
  <c r="K415" i="14"/>
  <c r="B412" i="13"/>
  <c r="I415" i="14"/>
  <c r="L415" i="14"/>
  <c r="C412" i="13"/>
  <c r="D412" i="13"/>
  <c r="E412" i="13"/>
  <c r="F412" i="13"/>
  <c r="G412" i="13"/>
  <c r="H412" i="13"/>
  <c r="A413" i="13"/>
  <c r="B416" i="14"/>
  <c r="H416" i="14"/>
  <c r="K416" i="14"/>
  <c r="B413" i="13"/>
  <c r="I416" i="14"/>
  <c r="L416" i="14"/>
  <c r="C413" i="13"/>
  <c r="D413" i="13"/>
  <c r="E413" i="13"/>
  <c r="F413" i="13"/>
  <c r="G413" i="13"/>
  <c r="H413" i="13"/>
  <c r="A414" i="13"/>
  <c r="B417" i="14"/>
  <c r="H417" i="14"/>
  <c r="K417" i="14"/>
  <c r="B414" i="13"/>
  <c r="I417" i="14"/>
  <c r="L417" i="14"/>
  <c r="C414" i="13"/>
  <c r="D414" i="13"/>
  <c r="E414" i="13"/>
  <c r="F414" i="13"/>
  <c r="G414" i="13"/>
  <c r="H414" i="13"/>
  <c r="A415" i="13"/>
  <c r="B418" i="14"/>
  <c r="H418" i="14"/>
  <c r="K418" i="14"/>
  <c r="B415" i="13"/>
  <c r="I418" i="14"/>
  <c r="L418" i="14"/>
  <c r="C415" i="13"/>
  <c r="D415" i="13"/>
  <c r="E415" i="13"/>
  <c r="F415" i="13"/>
  <c r="G415" i="13"/>
  <c r="H415" i="13"/>
  <c r="A416" i="13"/>
  <c r="B419" i="14"/>
  <c r="H419" i="14"/>
  <c r="K419" i="14"/>
  <c r="B416" i="13"/>
  <c r="I419" i="14"/>
  <c r="L419" i="14"/>
  <c r="C416" i="13"/>
  <c r="D416" i="13"/>
  <c r="E416" i="13"/>
  <c r="F416" i="13"/>
  <c r="G416" i="13"/>
  <c r="H416" i="13"/>
  <c r="A417" i="13"/>
  <c r="B420" i="14"/>
  <c r="H420" i="14"/>
  <c r="K420" i="14"/>
  <c r="B417" i="13"/>
  <c r="I420" i="14"/>
  <c r="L420" i="14"/>
  <c r="C417" i="13"/>
  <c r="D417" i="13"/>
  <c r="E417" i="13"/>
  <c r="F417" i="13"/>
  <c r="G417" i="13"/>
  <c r="H417" i="13"/>
  <c r="A418" i="13"/>
  <c r="B421" i="14"/>
  <c r="H421" i="14"/>
  <c r="K421" i="14"/>
  <c r="B418" i="13"/>
  <c r="I421" i="14"/>
  <c r="L421" i="14"/>
  <c r="C418" i="13"/>
  <c r="D418" i="13"/>
  <c r="E418" i="13"/>
  <c r="F418" i="13"/>
  <c r="G418" i="13"/>
  <c r="H418" i="13"/>
  <c r="A419" i="13"/>
  <c r="B422" i="14"/>
  <c r="H422" i="14"/>
  <c r="K422" i="14"/>
  <c r="B419" i="13"/>
  <c r="I422" i="14"/>
  <c r="L422" i="14"/>
  <c r="C419" i="13"/>
  <c r="D419" i="13"/>
  <c r="E419" i="13"/>
  <c r="F419" i="13"/>
  <c r="G419" i="13"/>
  <c r="H419" i="13"/>
  <c r="A420" i="13"/>
  <c r="B423" i="14"/>
  <c r="H423" i="14"/>
  <c r="K423" i="14"/>
  <c r="B420" i="13"/>
  <c r="I423" i="14"/>
  <c r="L423" i="14"/>
  <c r="C420" i="13"/>
  <c r="D420" i="13"/>
  <c r="E420" i="13"/>
  <c r="F420" i="13"/>
  <c r="G420" i="13"/>
  <c r="H420" i="13"/>
  <c r="A421" i="13"/>
  <c r="B424" i="14"/>
  <c r="H424" i="14"/>
  <c r="K424" i="14"/>
  <c r="B421" i="13"/>
  <c r="I424" i="14"/>
  <c r="L424" i="14"/>
  <c r="C421" i="13"/>
  <c r="D421" i="13"/>
  <c r="E421" i="13"/>
  <c r="F421" i="13"/>
  <c r="G421" i="13"/>
  <c r="H421" i="13"/>
  <c r="A422" i="13"/>
  <c r="B425" i="14"/>
  <c r="H425" i="14"/>
  <c r="K425" i="14"/>
  <c r="B422" i="13"/>
  <c r="I425" i="14"/>
  <c r="L425" i="14"/>
  <c r="C422" i="13"/>
  <c r="D422" i="13"/>
  <c r="E422" i="13"/>
  <c r="F422" i="13"/>
  <c r="G422" i="13"/>
  <c r="H422" i="13"/>
  <c r="A423" i="13"/>
  <c r="B426" i="14"/>
  <c r="H426" i="14"/>
  <c r="K426" i="14"/>
  <c r="B423" i="13"/>
  <c r="I426" i="14"/>
  <c r="L426" i="14"/>
  <c r="C423" i="13"/>
  <c r="D423" i="13"/>
  <c r="E423" i="13"/>
  <c r="F423" i="13"/>
  <c r="G423" i="13"/>
  <c r="H423" i="13"/>
  <c r="A424" i="13"/>
  <c r="B427" i="14"/>
  <c r="H427" i="14"/>
  <c r="K427" i="14"/>
  <c r="B424" i="13"/>
  <c r="I427" i="14"/>
  <c r="L427" i="14"/>
  <c r="C424" i="13"/>
  <c r="D424" i="13"/>
  <c r="E424" i="13"/>
  <c r="F424" i="13"/>
  <c r="G424" i="13"/>
  <c r="H424" i="13"/>
  <c r="A425" i="13"/>
  <c r="B428" i="14"/>
  <c r="H428" i="14"/>
  <c r="K428" i="14"/>
  <c r="B425" i="13"/>
  <c r="I428" i="14"/>
  <c r="L428" i="14"/>
  <c r="C425" i="13"/>
  <c r="D425" i="13"/>
  <c r="E425" i="13"/>
  <c r="F425" i="13"/>
  <c r="G425" i="13"/>
  <c r="H425" i="13"/>
  <c r="A426" i="13"/>
  <c r="B429" i="14"/>
  <c r="H429" i="14"/>
  <c r="K429" i="14"/>
  <c r="B426" i="13"/>
  <c r="I429" i="14"/>
  <c r="L429" i="14"/>
  <c r="C426" i="13"/>
  <c r="D426" i="13"/>
  <c r="E426" i="13"/>
  <c r="F426" i="13"/>
  <c r="G426" i="13"/>
  <c r="H426" i="13"/>
  <c r="A427" i="13"/>
  <c r="B430" i="14"/>
  <c r="H430" i="14"/>
  <c r="K430" i="14"/>
  <c r="B427" i="13"/>
  <c r="I430" i="14"/>
  <c r="L430" i="14"/>
  <c r="C427" i="13"/>
  <c r="D427" i="13"/>
  <c r="E427" i="13"/>
  <c r="F427" i="13"/>
  <c r="G427" i="13"/>
  <c r="H427" i="13"/>
  <c r="A428" i="13"/>
  <c r="B431" i="14"/>
  <c r="H431" i="14"/>
  <c r="K431" i="14"/>
  <c r="B428" i="13"/>
  <c r="I431" i="14"/>
  <c r="L431" i="14"/>
  <c r="C428" i="13"/>
  <c r="D428" i="13"/>
  <c r="E428" i="13"/>
  <c r="F428" i="13"/>
  <c r="G428" i="13"/>
  <c r="H428" i="13"/>
  <c r="A429" i="13"/>
  <c r="B432" i="14"/>
  <c r="H432" i="14"/>
  <c r="K432" i="14"/>
  <c r="B429" i="13"/>
  <c r="I432" i="14"/>
  <c r="L432" i="14"/>
  <c r="C429" i="13"/>
  <c r="D429" i="13"/>
  <c r="E429" i="13"/>
  <c r="F429" i="13"/>
  <c r="G429" i="13"/>
  <c r="H429" i="13"/>
  <c r="A430" i="13"/>
  <c r="B433" i="14"/>
  <c r="H433" i="14"/>
  <c r="K433" i="14"/>
  <c r="B430" i="13"/>
  <c r="I433" i="14"/>
  <c r="L433" i="14"/>
  <c r="C430" i="13"/>
  <c r="D430" i="13"/>
  <c r="E430" i="13"/>
  <c r="F430" i="13"/>
  <c r="G430" i="13"/>
  <c r="H430" i="13"/>
  <c r="A431" i="13"/>
  <c r="B434" i="14"/>
  <c r="H434" i="14"/>
  <c r="K434" i="14"/>
  <c r="B431" i="13"/>
  <c r="I434" i="14"/>
  <c r="L434" i="14"/>
  <c r="C431" i="13"/>
  <c r="D431" i="13"/>
  <c r="E431" i="13"/>
  <c r="F431" i="13"/>
  <c r="G431" i="13"/>
  <c r="H431" i="13"/>
  <c r="A432" i="13"/>
  <c r="B435" i="14"/>
  <c r="H435" i="14"/>
  <c r="K435" i="14"/>
  <c r="B432" i="13"/>
  <c r="I435" i="14"/>
  <c r="L435" i="14"/>
  <c r="C432" i="13"/>
  <c r="D432" i="13"/>
  <c r="E432" i="13"/>
  <c r="F432" i="13"/>
  <c r="G432" i="13"/>
  <c r="H432" i="13"/>
  <c r="A433" i="13"/>
  <c r="B436" i="14"/>
  <c r="H436" i="14"/>
  <c r="K436" i="14"/>
  <c r="B433" i="13"/>
  <c r="I436" i="14"/>
  <c r="L436" i="14"/>
  <c r="C433" i="13"/>
  <c r="D433" i="13"/>
  <c r="E433" i="13"/>
  <c r="F433" i="13"/>
  <c r="G433" i="13"/>
  <c r="H433" i="13"/>
  <c r="A434" i="13"/>
  <c r="B437" i="14"/>
  <c r="H437" i="14"/>
  <c r="K437" i="14"/>
  <c r="B434" i="13"/>
  <c r="I437" i="14"/>
  <c r="L437" i="14"/>
  <c r="C434" i="13"/>
  <c r="D434" i="13"/>
  <c r="E434" i="13"/>
  <c r="F434" i="13"/>
  <c r="G434" i="13"/>
  <c r="H434" i="13"/>
  <c r="A435" i="13"/>
  <c r="B438" i="14"/>
  <c r="H438" i="14"/>
  <c r="K438" i="14"/>
  <c r="B435" i="13"/>
  <c r="I438" i="14"/>
  <c r="L438" i="14"/>
  <c r="C435" i="13"/>
  <c r="D435" i="13"/>
  <c r="E435" i="13"/>
  <c r="F435" i="13"/>
  <c r="G435" i="13"/>
  <c r="H435" i="13"/>
  <c r="A436" i="13"/>
  <c r="B439" i="14"/>
  <c r="H439" i="14"/>
  <c r="K439" i="14"/>
  <c r="B436" i="13"/>
  <c r="I439" i="14"/>
  <c r="L439" i="14"/>
  <c r="C436" i="13"/>
  <c r="D436" i="13"/>
  <c r="E436" i="13"/>
  <c r="F436" i="13"/>
  <c r="G436" i="13"/>
  <c r="H436" i="13"/>
  <c r="A437" i="13"/>
  <c r="B440" i="14"/>
  <c r="H440" i="14"/>
  <c r="K440" i="14"/>
  <c r="B437" i="13"/>
  <c r="I440" i="14"/>
  <c r="L440" i="14"/>
  <c r="C437" i="13"/>
  <c r="D437" i="13"/>
  <c r="E437" i="13"/>
  <c r="F437" i="13"/>
  <c r="G437" i="13"/>
  <c r="H437" i="13"/>
  <c r="A438" i="13"/>
  <c r="B441" i="14"/>
  <c r="H441" i="14"/>
  <c r="K441" i="14"/>
  <c r="B438" i="13"/>
  <c r="I441" i="14"/>
  <c r="L441" i="14"/>
  <c r="C438" i="13"/>
  <c r="D438" i="13"/>
  <c r="E438" i="13"/>
  <c r="F438" i="13"/>
  <c r="G438" i="13"/>
  <c r="H438" i="13"/>
  <c r="A439" i="13"/>
  <c r="B442" i="14"/>
  <c r="H442" i="14"/>
  <c r="K442" i="14"/>
  <c r="B439" i="13"/>
  <c r="I442" i="14"/>
  <c r="L442" i="14"/>
  <c r="C439" i="13"/>
  <c r="D439" i="13"/>
  <c r="E439" i="13"/>
  <c r="F439" i="13"/>
  <c r="G439" i="13"/>
  <c r="H439" i="13"/>
  <c r="A440" i="13"/>
  <c r="B443" i="14"/>
  <c r="H443" i="14"/>
  <c r="K443" i="14"/>
  <c r="B440" i="13"/>
  <c r="I443" i="14"/>
  <c r="L443" i="14"/>
  <c r="C440" i="13"/>
  <c r="D440" i="13"/>
  <c r="E440" i="13"/>
  <c r="F440" i="13"/>
  <c r="G440" i="13"/>
  <c r="H440" i="13"/>
  <c r="A441" i="13"/>
  <c r="B444" i="14"/>
  <c r="H444" i="14"/>
  <c r="K444" i="14"/>
  <c r="B441" i="13"/>
  <c r="I444" i="14"/>
  <c r="L444" i="14"/>
  <c r="C441" i="13"/>
  <c r="D441" i="13"/>
  <c r="E441" i="13"/>
  <c r="F441" i="13"/>
  <c r="G441" i="13"/>
  <c r="H441" i="13"/>
  <c r="A442" i="13"/>
  <c r="B445" i="14"/>
  <c r="H445" i="14"/>
  <c r="K445" i="14"/>
  <c r="B442" i="13"/>
  <c r="I445" i="14"/>
  <c r="L445" i="14"/>
  <c r="C442" i="13"/>
  <c r="D442" i="13"/>
  <c r="E442" i="13"/>
  <c r="F442" i="13"/>
  <c r="G442" i="13"/>
  <c r="H442" i="13"/>
  <c r="A443" i="13"/>
  <c r="B446" i="14"/>
  <c r="H446" i="14"/>
  <c r="K446" i="14"/>
  <c r="B443" i="13"/>
  <c r="I446" i="14"/>
  <c r="L446" i="14"/>
  <c r="C443" i="13"/>
  <c r="D443" i="13"/>
  <c r="E443" i="13"/>
  <c r="F443" i="13"/>
  <c r="G443" i="13"/>
  <c r="H443" i="13"/>
  <c r="A444" i="13"/>
  <c r="B447" i="14"/>
  <c r="H447" i="14"/>
  <c r="K447" i="14"/>
  <c r="B444" i="13"/>
  <c r="I447" i="14"/>
  <c r="L447" i="14"/>
  <c r="C444" i="13"/>
  <c r="D444" i="13"/>
  <c r="E444" i="13"/>
  <c r="F444" i="13"/>
  <c r="G444" i="13"/>
  <c r="H444" i="13"/>
  <c r="A445" i="13"/>
  <c r="B448" i="14"/>
  <c r="H448" i="14"/>
  <c r="K448" i="14"/>
  <c r="B445" i="13"/>
  <c r="I448" i="14"/>
  <c r="L448" i="14"/>
  <c r="C445" i="13"/>
  <c r="D445" i="13"/>
  <c r="E445" i="13"/>
  <c r="F445" i="13"/>
  <c r="G445" i="13"/>
  <c r="H445" i="13"/>
  <c r="A446" i="13"/>
  <c r="B449" i="14"/>
  <c r="H449" i="14"/>
  <c r="K449" i="14"/>
  <c r="B446" i="13"/>
  <c r="I449" i="14"/>
  <c r="L449" i="14"/>
  <c r="C446" i="13"/>
  <c r="D446" i="13"/>
  <c r="E446" i="13"/>
  <c r="F446" i="13"/>
  <c r="G446" i="13"/>
  <c r="H446" i="13"/>
  <c r="A447" i="13"/>
  <c r="B450" i="14"/>
  <c r="H450" i="14"/>
  <c r="K450" i="14"/>
  <c r="B447" i="13"/>
  <c r="I450" i="14"/>
  <c r="L450" i="14"/>
  <c r="C447" i="13"/>
  <c r="D447" i="13"/>
  <c r="E447" i="13"/>
  <c r="F447" i="13"/>
  <c r="G447" i="13"/>
  <c r="H447" i="13"/>
  <c r="A448" i="13"/>
  <c r="B451" i="14"/>
  <c r="H451" i="14"/>
  <c r="K451" i="14"/>
  <c r="B448" i="13"/>
  <c r="I451" i="14"/>
  <c r="L451" i="14"/>
  <c r="C448" i="13"/>
  <c r="D448" i="13"/>
  <c r="E448" i="13"/>
  <c r="F448" i="13"/>
  <c r="G448" i="13"/>
  <c r="H448" i="13"/>
  <c r="A449" i="13"/>
  <c r="B452" i="14"/>
  <c r="H452" i="14"/>
  <c r="K452" i="14"/>
  <c r="B449" i="13"/>
  <c r="I452" i="14"/>
  <c r="L452" i="14"/>
  <c r="C449" i="13"/>
  <c r="D449" i="13"/>
  <c r="E449" i="13"/>
  <c r="F449" i="13"/>
  <c r="G449" i="13"/>
  <c r="H449" i="13"/>
  <c r="A450" i="13"/>
  <c r="B453" i="14"/>
  <c r="H453" i="14"/>
  <c r="K453" i="14"/>
  <c r="B450" i="13"/>
  <c r="I453" i="14"/>
  <c r="L453" i="14"/>
  <c r="C450" i="13"/>
  <c r="D450" i="13"/>
  <c r="E450" i="13"/>
  <c r="F450" i="13"/>
  <c r="G450" i="13"/>
  <c r="H450" i="13"/>
  <c r="A451" i="13"/>
  <c r="B454" i="14"/>
  <c r="H454" i="14"/>
  <c r="K454" i="14"/>
  <c r="B451" i="13"/>
  <c r="I454" i="14"/>
  <c r="L454" i="14"/>
  <c r="C451" i="13"/>
  <c r="D451" i="13"/>
  <c r="E451" i="13"/>
  <c r="F451" i="13"/>
  <c r="G451" i="13"/>
  <c r="H451" i="13"/>
  <c r="A452" i="13"/>
  <c r="B455" i="14"/>
  <c r="H455" i="14"/>
  <c r="K455" i="14"/>
  <c r="B452" i="13"/>
  <c r="I455" i="14"/>
  <c r="L455" i="14"/>
  <c r="C452" i="13"/>
  <c r="D452" i="13"/>
  <c r="E452" i="13"/>
  <c r="F452" i="13"/>
  <c r="G452" i="13"/>
  <c r="H452" i="13"/>
  <c r="A453" i="13"/>
  <c r="B456" i="14"/>
  <c r="H456" i="14"/>
  <c r="K456" i="14"/>
  <c r="B453" i="13"/>
  <c r="I456" i="14"/>
  <c r="L456" i="14"/>
  <c r="C453" i="13"/>
  <c r="D453" i="13"/>
  <c r="E453" i="13"/>
  <c r="F453" i="13"/>
  <c r="G453" i="13"/>
  <c r="H453" i="13"/>
  <c r="A454" i="13"/>
  <c r="B457" i="14"/>
  <c r="H457" i="14"/>
  <c r="K457" i="14"/>
  <c r="B454" i="13"/>
  <c r="I457" i="14"/>
  <c r="L457" i="14"/>
  <c r="C454" i="13"/>
  <c r="D454" i="13"/>
  <c r="E454" i="13"/>
  <c r="F454" i="13"/>
  <c r="G454" i="13"/>
  <c r="H454" i="13"/>
  <c r="A455" i="13"/>
  <c r="B458" i="14"/>
  <c r="H458" i="14"/>
  <c r="K458" i="14"/>
  <c r="B455" i="13"/>
  <c r="I458" i="14"/>
  <c r="L458" i="14"/>
  <c r="C455" i="13"/>
  <c r="D455" i="13"/>
  <c r="E455" i="13"/>
  <c r="F455" i="13"/>
  <c r="G455" i="13"/>
  <c r="H455" i="13"/>
  <c r="A456" i="13"/>
  <c r="B459" i="14"/>
  <c r="H459" i="14"/>
  <c r="K459" i="14"/>
  <c r="B456" i="13"/>
  <c r="I459" i="14"/>
  <c r="L459" i="14"/>
  <c r="C456" i="13"/>
  <c r="D456" i="13"/>
  <c r="E456" i="13"/>
  <c r="F456" i="13"/>
  <c r="G456" i="13"/>
  <c r="H456" i="13"/>
  <c r="A457" i="13"/>
  <c r="B460" i="14"/>
  <c r="H460" i="14"/>
  <c r="K460" i="14"/>
  <c r="B457" i="13"/>
  <c r="I460" i="14"/>
  <c r="L460" i="14"/>
  <c r="C457" i="13"/>
  <c r="D457" i="13"/>
  <c r="E457" i="13"/>
  <c r="F457" i="13"/>
  <c r="G457" i="13"/>
  <c r="H457" i="13"/>
  <c r="A458" i="13"/>
  <c r="B461" i="14"/>
  <c r="H461" i="14"/>
  <c r="K461" i="14"/>
  <c r="B458" i="13"/>
  <c r="I461" i="14"/>
  <c r="L461" i="14"/>
  <c r="C458" i="13"/>
  <c r="D458" i="13"/>
  <c r="E458" i="13"/>
  <c r="F458" i="13"/>
  <c r="G458" i="13"/>
  <c r="H458" i="13"/>
  <c r="A459" i="13"/>
  <c r="B462" i="14"/>
  <c r="H462" i="14"/>
  <c r="K462" i="14"/>
  <c r="B459" i="13"/>
  <c r="I462" i="14"/>
  <c r="L462" i="14"/>
  <c r="C459" i="13"/>
  <c r="D459" i="13"/>
  <c r="E459" i="13"/>
  <c r="F459" i="13"/>
  <c r="G459" i="13"/>
  <c r="H459" i="13"/>
  <c r="A460" i="13"/>
  <c r="B463" i="14"/>
  <c r="H463" i="14"/>
  <c r="K463" i="14"/>
  <c r="B460" i="13"/>
  <c r="I463" i="14"/>
  <c r="L463" i="14"/>
  <c r="C460" i="13"/>
  <c r="D460" i="13"/>
  <c r="E460" i="13"/>
  <c r="F460" i="13"/>
  <c r="G460" i="13"/>
  <c r="H460" i="13"/>
  <c r="A461" i="13"/>
  <c r="B464" i="14"/>
  <c r="H464" i="14"/>
  <c r="K464" i="14"/>
  <c r="B461" i="13"/>
  <c r="I464" i="14"/>
  <c r="L464" i="14"/>
  <c r="C461" i="13"/>
  <c r="D461" i="13"/>
  <c r="E461" i="13"/>
  <c r="F461" i="13"/>
  <c r="G461" i="13"/>
  <c r="H461" i="13"/>
  <c r="A462" i="13"/>
  <c r="B465" i="14"/>
  <c r="H465" i="14"/>
  <c r="K465" i="14"/>
  <c r="B462" i="13"/>
  <c r="I465" i="14"/>
  <c r="L465" i="14"/>
  <c r="C462" i="13"/>
  <c r="D462" i="13"/>
  <c r="E462" i="13"/>
  <c r="F462" i="13"/>
  <c r="G462" i="13"/>
  <c r="H462" i="13"/>
  <c r="A463" i="13"/>
  <c r="B466" i="14"/>
  <c r="H466" i="14"/>
  <c r="K466" i="14"/>
  <c r="B463" i="13"/>
  <c r="I466" i="14"/>
  <c r="L466" i="14"/>
  <c r="C463" i="13"/>
  <c r="D463" i="13"/>
  <c r="E463" i="13"/>
  <c r="F463" i="13"/>
  <c r="G463" i="13"/>
  <c r="H463" i="13"/>
  <c r="A464" i="13"/>
  <c r="B467" i="14"/>
  <c r="H467" i="14"/>
  <c r="K467" i="14"/>
  <c r="B464" i="13"/>
  <c r="I467" i="14"/>
  <c r="L467" i="14"/>
  <c r="C464" i="13"/>
  <c r="D464" i="13"/>
  <c r="E464" i="13"/>
  <c r="F464" i="13"/>
  <c r="G464" i="13"/>
  <c r="H464" i="13"/>
  <c r="A465" i="13"/>
  <c r="B468" i="14"/>
  <c r="H468" i="14"/>
  <c r="K468" i="14"/>
  <c r="B465" i="13"/>
  <c r="I468" i="14"/>
  <c r="L468" i="14"/>
  <c r="C465" i="13"/>
  <c r="D465" i="13"/>
  <c r="E465" i="13"/>
  <c r="F465" i="13"/>
  <c r="G465" i="13"/>
  <c r="H465" i="13"/>
  <c r="A466" i="13"/>
  <c r="B469" i="14"/>
  <c r="H469" i="14"/>
  <c r="K469" i="14"/>
  <c r="B466" i="13"/>
  <c r="I469" i="14"/>
  <c r="L469" i="14"/>
  <c r="C466" i="13"/>
  <c r="D466" i="13"/>
  <c r="E466" i="13"/>
  <c r="F466" i="13"/>
  <c r="G466" i="13"/>
  <c r="H466" i="13"/>
  <c r="A467" i="13"/>
  <c r="B470" i="14"/>
  <c r="H470" i="14"/>
  <c r="K470" i="14"/>
  <c r="B467" i="13"/>
  <c r="I470" i="14"/>
  <c r="L470" i="14"/>
  <c r="C467" i="13"/>
  <c r="D467" i="13"/>
  <c r="E467" i="13"/>
  <c r="F467" i="13"/>
  <c r="G467" i="13"/>
  <c r="H467" i="13"/>
  <c r="A468" i="13"/>
  <c r="B471" i="14"/>
  <c r="H471" i="14"/>
  <c r="K471" i="14"/>
  <c r="B468" i="13"/>
  <c r="I471" i="14"/>
  <c r="L471" i="14"/>
  <c r="C468" i="13"/>
  <c r="D468" i="13"/>
  <c r="E468" i="13"/>
  <c r="F468" i="13"/>
  <c r="G468" i="13"/>
  <c r="H468" i="13"/>
  <c r="A469" i="13"/>
  <c r="B472" i="14"/>
  <c r="H472" i="14"/>
  <c r="K472" i="14"/>
  <c r="B469" i="13"/>
  <c r="I472" i="14"/>
  <c r="L472" i="14"/>
  <c r="C469" i="13"/>
  <c r="D469" i="13"/>
  <c r="E469" i="13"/>
  <c r="F469" i="13"/>
  <c r="G469" i="13"/>
  <c r="H469" i="13"/>
  <c r="A470" i="13"/>
  <c r="B473" i="14"/>
  <c r="H473" i="14"/>
  <c r="K473" i="14"/>
  <c r="B470" i="13"/>
  <c r="I473" i="14"/>
  <c r="L473" i="14"/>
  <c r="C470" i="13"/>
  <c r="D470" i="13"/>
  <c r="E470" i="13"/>
  <c r="F470" i="13"/>
  <c r="G470" i="13"/>
  <c r="H470" i="13"/>
  <c r="A471" i="13"/>
  <c r="B474" i="14"/>
  <c r="H474" i="14"/>
  <c r="K474" i="14"/>
  <c r="B471" i="13"/>
  <c r="I474" i="14"/>
  <c r="L474" i="14"/>
  <c r="C471" i="13"/>
  <c r="D471" i="13"/>
  <c r="E471" i="13"/>
  <c r="F471" i="13"/>
  <c r="G471" i="13"/>
  <c r="H471" i="13"/>
  <c r="A472" i="13"/>
  <c r="B475" i="14"/>
  <c r="H475" i="14"/>
  <c r="K475" i="14"/>
  <c r="B472" i="13"/>
  <c r="I475" i="14"/>
  <c r="L475" i="14"/>
  <c r="C472" i="13"/>
  <c r="D472" i="13"/>
  <c r="E472" i="13"/>
  <c r="F472" i="13"/>
  <c r="G472" i="13"/>
  <c r="H472" i="13"/>
  <c r="A473" i="13"/>
  <c r="B476" i="14"/>
  <c r="H476" i="14"/>
  <c r="K476" i="14"/>
  <c r="B473" i="13"/>
  <c r="I476" i="14"/>
  <c r="L476" i="14"/>
  <c r="C473" i="13"/>
  <c r="D473" i="13"/>
  <c r="E473" i="13"/>
  <c r="F473" i="13"/>
  <c r="G473" i="13"/>
  <c r="H473" i="13"/>
  <c r="A474" i="13"/>
  <c r="B477" i="14"/>
  <c r="H477" i="14"/>
  <c r="K477" i="14"/>
  <c r="B474" i="13"/>
  <c r="I477" i="14"/>
  <c r="L477" i="14"/>
  <c r="C474" i="13"/>
  <c r="D474" i="13"/>
  <c r="E474" i="13"/>
  <c r="F474" i="13"/>
  <c r="G474" i="13"/>
  <c r="H474" i="13"/>
  <c r="A475" i="13"/>
  <c r="B478" i="14"/>
  <c r="H478" i="14"/>
  <c r="K478" i="14"/>
  <c r="B475" i="13"/>
  <c r="I478" i="14"/>
  <c r="L478" i="14"/>
  <c r="C475" i="13"/>
  <c r="D475" i="13"/>
  <c r="E475" i="13"/>
  <c r="F475" i="13"/>
  <c r="G475" i="13"/>
  <c r="H475" i="13"/>
  <c r="A476" i="13"/>
  <c r="B479" i="14"/>
  <c r="H479" i="14"/>
  <c r="K479" i="14"/>
  <c r="B476" i="13"/>
  <c r="I479" i="14"/>
  <c r="L479" i="14"/>
  <c r="C476" i="13"/>
  <c r="D476" i="13"/>
  <c r="E476" i="13"/>
  <c r="F476" i="13"/>
  <c r="G476" i="13"/>
  <c r="H476" i="13"/>
  <c r="A477" i="13"/>
  <c r="B480" i="14"/>
  <c r="H480" i="14"/>
  <c r="K480" i="14"/>
  <c r="B477" i="13"/>
  <c r="I480" i="14"/>
  <c r="L480" i="14"/>
  <c r="C477" i="13"/>
  <c r="D477" i="13"/>
  <c r="E477" i="13"/>
  <c r="F477" i="13"/>
  <c r="G477" i="13"/>
  <c r="H477" i="13"/>
  <c r="A478" i="13"/>
  <c r="B481" i="14"/>
  <c r="H481" i="14"/>
  <c r="K481" i="14"/>
  <c r="B478" i="13"/>
  <c r="I481" i="14"/>
  <c r="L481" i="14"/>
  <c r="C478" i="13"/>
  <c r="D478" i="13"/>
  <c r="E478" i="13"/>
  <c r="F478" i="13"/>
  <c r="G478" i="13"/>
  <c r="H478" i="13"/>
  <c r="A479" i="13"/>
  <c r="B482" i="14"/>
  <c r="H482" i="14"/>
  <c r="K482" i="14"/>
  <c r="B479" i="13"/>
  <c r="I482" i="14"/>
  <c r="L482" i="14"/>
  <c r="C479" i="13"/>
  <c r="D479" i="13"/>
  <c r="E479" i="13"/>
  <c r="F479" i="13"/>
  <c r="G479" i="13"/>
  <c r="H479" i="13"/>
  <c r="A480" i="13"/>
  <c r="B483" i="14"/>
  <c r="H483" i="14"/>
  <c r="K483" i="14"/>
  <c r="B480" i="13"/>
  <c r="I483" i="14"/>
  <c r="L483" i="14"/>
  <c r="C480" i="13"/>
  <c r="D480" i="13"/>
  <c r="E480" i="13"/>
  <c r="F480" i="13"/>
  <c r="G480" i="13"/>
  <c r="H480" i="13"/>
  <c r="A481" i="13"/>
  <c r="B484" i="14"/>
  <c r="H484" i="14"/>
  <c r="K484" i="14"/>
  <c r="B481" i="13"/>
  <c r="I484" i="14"/>
  <c r="L484" i="14"/>
  <c r="C481" i="13"/>
  <c r="D481" i="13"/>
  <c r="E481" i="13"/>
  <c r="F481" i="13"/>
  <c r="G481" i="13"/>
  <c r="H481" i="13"/>
  <c r="A482" i="13"/>
  <c r="B485" i="14"/>
  <c r="H485" i="14"/>
  <c r="K485" i="14"/>
  <c r="B482" i="13"/>
  <c r="I485" i="14"/>
  <c r="L485" i="14"/>
  <c r="C482" i="13"/>
  <c r="D482" i="13"/>
  <c r="E482" i="13"/>
  <c r="F482" i="13"/>
  <c r="G482" i="13"/>
  <c r="H482" i="13"/>
  <c r="A483" i="13"/>
  <c r="B486" i="14"/>
  <c r="H486" i="14"/>
  <c r="K486" i="14"/>
  <c r="B483" i="13"/>
  <c r="I486" i="14"/>
  <c r="L486" i="14"/>
  <c r="C483" i="13"/>
  <c r="D483" i="13"/>
  <c r="E483" i="13"/>
  <c r="F483" i="13"/>
  <c r="G483" i="13"/>
  <c r="H483" i="13"/>
  <c r="A484" i="13"/>
  <c r="B487" i="14"/>
  <c r="H487" i="14"/>
  <c r="K487" i="14"/>
  <c r="B484" i="13"/>
  <c r="I487" i="14"/>
  <c r="L487" i="14"/>
  <c r="C484" i="13"/>
  <c r="D484" i="13"/>
  <c r="E484" i="13"/>
  <c r="F484" i="13"/>
  <c r="G484" i="13"/>
  <c r="H484" i="13"/>
  <c r="A485" i="13"/>
  <c r="B488" i="14"/>
  <c r="H488" i="14"/>
  <c r="K488" i="14"/>
  <c r="B485" i="13"/>
  <c r="I488" i="14"/>
  <c r="L488" i="14"/>
  <c r="C485" i="13"/>
  <c r="D485" i="13"/>
  <c r="E485" i="13"/>
  <c r="F485" i="13"/>
  <c r="G485" i="13"/>
  <c r="H485" i="13"/>
  <c r="A486" i="13"/>
  <c r="B489" i="14"/>
  <c r="H489" i="14"/>
  <c r="K489" i="14"/>
  <c r="B486" i="13"/>
  <c r="I489" i="14"/>
  <c r="L489" i="14"/>
  <c r="C486" i="13"/>
  <c r="D486" i="13"/>
  <c r="E486" i="13"/>
  <c r="F486" i="13"/>
  <c r="G486" i="13"/>
  <c r="H486" i="13"/>
  <c r="A487" i="13"/>
  <c r="B490" i="14"/>
  <c r="H490" i="14"/>
  <c r="K490" i="14"/>
  <c r="B487" i="13"/>
  <c r="I490" i="14"/>
  <c r="L490" i="14"/>
  <c r="C487" i="13"/>
  <c r="D487" i="13"/>
  <c r="E487" i="13"/>
  <c r="F487" i="13"/>
  <c r="G487" i="13"/>
  <c r="H487" i="13"/>
  <c r="A488" i="13"/>
  <c r="B491" i="14"/>
  <c r="H491" i="14"/>
  <c r="K491" i="14"/>
  <c r="B488" i="13"/>
  <c r="I491" i="14"/>
  <c r="L491" i="14"/>
  <c r="C488" i="13"/>
  <c r="D488" i="13"/>
  <c r="E488" i="13"/>
  <c r="F488" i="13"/>
  <c r="G488" i="13"/>
  <c r="H488" i="13"/>
  <c r="A489" i="13"/>
  <c r="B492" i="14"/>
  <c r="H492" i="14"/>
  <c r="K492" i="14"/>
  <c r="B489" i="13"/>
  <c r="I492" i="14"/>
  <c r="L492" i="14"/>
  <c r="C489" i="13"/>
  <c r="D489" i="13"/>
  <c r="E489" i="13"/>
  <c r="F489" i="13"/>
  <c r="G489" i="13"/>
  <c r="H489" i="13"/>
  <c r="A490" i="13"/>
  <c r="B493" i="14"/>
  <c r="H493" i="14"/>
  <c r="K493" i="14"/>
  <c r="B490" i="13"/>
  <c r="I493" i="14"/>
  <c r="L493" i="14"/>
  <c r="C490" i="13"/>
  <c r="D490" i="13"/>
  <c r="E490" i="13"/>
  <c r="F490" i="13"/>
  <c r="G490" i="13"/>
  <c r="H490" i="13"/>
  <c r="A491" i="13"/>
  <c r="B494" i="14"/>
  <c r="H494" i="14"/>
  <c r="K494" i="14"/>
  <c r="B491" i="13"/>
  <c r="I494" i="14"/>
  <c r="L494" i="14"/>
  <c r="C491" i="13"/>
  <c r="D491" i="13"/>
  <c r="E491" i="13"/>
  <c r="F491" i="13"/>
  <c r="G491" i="13"/>
  <c r="H491" i="13"/>
  <c r="A492" i="13"/>
  <c r="B495" i="14"/>
  <c r="H495" i="14"/>
  <c r="K495" i="14"/>
  <c r="B492" i="13"/>
  <c r="I495" i="14"/>
  <c r="L495" i="14"/>
  <c r="C492" i="13"/>
  <c r="D492" i="13"/>
  <c r="E492" i="13"/>
  <c r="F492" i="13"/>
  <c r="G492" i="13"/>
  <c r="H492" i="13"/>
  <c r="A493" i="13"/>
  <c r="B496" i="14"/>
  <c r="H496" i="14"/>
  <c r="K496" i="14"/>
  <c r="B493" i="13"/>
  <c r="I496" i="14"/>
  <c r="L496" i="14"/>
  <c r="C493" i="13"/>
  <c r="D493" i="13"/>
  <c r="E493" i="13"/>
  <c r="F493" i="13"/>
  <c r="G493" i="13"/>
  <c r="H493" i="13"/>
  <c r="A494" i="13"/>
  <c r="B497" i="14"/>
  <c r="H497" i="14"/>
  <c r="K497" i="14"/>
  <c r="B494" i="13"/>
  <c r="I497" i="14"/>
  <c r="L497" i="14"/>
  <c r="C494" i="13"/>
  <c r="D494" i="13"/>
  <c r="E494" i="13"/>
  <c r="F494" i="13"/>
  <c r="G494" i="13"/>
  <c r="H494" i="13"/>
  <c r="A495" i="13"/>
  <c r="B498" i="14"/>
  <c r="H498" i="14"/>
  <c r="K498" i="14"/>
  <c r="B495" i="13"/>
  <c r="I498" i="14"/>
  <c r="L498" i="14"/>
  <c r="C495" i="13"/>
  <c r="D495" i="13"/>
  <c r="E495" i="13"/>
  <c r="F495" i="13"/>
  <c r="G495" i="13"/>
  <c r="H495" i="13"/>
  <c r="A496" i="13"/>
  <c r="B499" i="14"/>
  <c r="H499" i="14"/>
  <c r="K499" i="14"/>
  <c r="B496" i="13"/>
  <c r="I499" i="14"/>
  <c r="L499" i="14"/>
  <c r="C496" i="13"/>
  <c r="D496" i="13"/>
  <c r="E496" i="13"/>
  <c r="F496" i="13"/>
  <c r="G496" i="13"/>
  <c r="H496" i="13"/>
  <c r="A497" i="13"/>
  <c r="B500" i="14"/>
  <c r="H500" i="14"/>
  <c r="K500" i="14"/>
  <c r="B497" i="13"/>
  <c r="I500" i="14"/>
  <c r="L500" i="14"/>
  <c r="C497" i="13"/>
  <c r="D497" i="13"/>
  <c r="E497" i="13"/>
  <c r="F497" i="13"/>
  <c r="G497" i="13"/>
  <c r="H497" i="13"/>
  <c r="A498" i="13"/>
  <c r="B501" i="14"/>
  <c r="H501" i="14"/>
  <c r="K501" i="14"/>
  <c r="B498" i="13"/>
  <c r="I501" i="14"/>
  <c r="L501" i="14"/>
  <c r="C498" i="13"/>
  <c r="D498" i="13"/>
  <c r="E498" i="13"/>
  <c r="F498" i="13"/>
  <c r="G498" i="13"/>
  <c r="H498" i="13"/>
  <c r="A499" i="13"/>
  <c r="B502" i="14"/>
  <c r="H502" i="14"/>
  <c r="K502" i="14"/>
  <c r="B499" i="13"/>
  <c r="I502" i="14"/>
  <c r="L502" i="14"/>
  <c r="C499" i="13"/>
  <c r="D499" i="13"/>
  <c r="E499" i="13"/>
  <c r="F499" i="13"/>
  <c r="G499" i="13"/>
  <c r="H499" i="13"/>
  <c r="A500" i="13"/>
  <c r="B503" i="14"/>
  <c r="H503" i="14"/>
  <c r="K503" i="14"/>
  <c r="B500" i="13"/>
  <c r="I503" i="14"/>
  <c r="L503" i="14"/>
  <c r="C500" i="13"/>
  <c r="D500" i="13"/>
  <c r="E500" i="13"/>
  <c r="F500" i="13"/>
  <c r="G500" i="13"/>
  <c r="H500" i="13"/>
  <c r="A501" i="13"/>
  <c r="B504" i="14"/>
  <c r="H504" i="14"/>
  <c r="K504" i="14"/>
  <c r="B501" i="13"/>
  <c r="I504" i="14"/>
  <c r="L504" i="14"/>
  <c r="C501" i="13"/>
  <c r="D501" i="13"/>
  <c r="E501" i="13"/>
  <c r="F501" i="13"/>
  <c r="G501" i="13"/>
  <c r="H501" i="13"/>
  <c r="A502" i="13"/>
  <c r="B505" i="14"/>
  <c r="H505" i="14"/>
  <c r="K505" i="14"/>
  <c r="B502" i="13"/>
  <c r="I505" i="14"/>
  <c r="L505" i="14"/>
  <c r="C502" i="13"/>
  <c r="D502" i="13"/>
  <c r="E502" i="13"/>
  <c r="F502" i="13"/>
  <c r="G502" i="13"/>
  <c r="H502" i="13"/>
  <c r="A503" i="13"/>
  <c r="B506" i="14"/>
  <c r="H506" i="14"/>
  <c r="K506" i="14"/>
  <c r="B503" i="13"/>
  <c r="I506" i="14"/>
  <c r="L506" i="14"/>
  <c r="C503" i="13"/>
  <c r="D503" i="13"/>
  <c r="E503" i="13"/>
  <c r="F503" i="13"/>
  <c r="G503" i="13"/>
  <c r="H503" i="13"/>
  <c r="A504" i="13"/>
  <c r="B507" i="14"/>
  <c r="H507" i="14"/>
  <c r="K507" i="14"/>
  <c r="B504" i="13"/>
  <c r="I507" i="14"/>
  <c r="L507" i="14"/>
  <c r="C504" i="13"/>
  <c r="D504" i="13"/>
  <c r="E504" i="13"/>
  <c r="F504" i="13"/>
  <c r="G504" i="13"/>
  <c r="H504" i="13"/>
  <c r="A505" i="13"/>
  <c r="B508" i="14"/>
  <c r="H508" i="14"/>
  <c r="K508" i="14"/>
  <c r="B505" i="13"/>
  <c r="I508" i="14"/>
  <c r="L508" i="14"/>
  <c r="C505" i="13"/>
  <c r="D505" i="13"/>
  <c r="E505" i="13"/>
  <c r="F505" i="13"/>
  <c r="G505" i="13"/>
  <c r="H505" i="13"/>
  <c r="A506" i="13"/>
  <c r="B509" i="14"/>
  <c r="H509" i="14"/>
  <c r="K509" i="14"/>
  <c r="B506" i="13"/>
  <c r="I509" i="14"/>
  <c r="L509" i="14"/>
  <c r="C506" i="13"/>
  <c r="D506" i="13"/>
  <c r="E506" i="13"/>
  <c r="F506" i="13"/>
  <c r="G506" i="13"/>
  <c r="H506" i="13"/>
  <c r="A507" i="13"/>
  <c r="B510" i="14"/>
  <c r="H510" i="14"/>
  <c r="K510" i="14"/>
  <c r="B507" i="13"/>
  <c r="I510" i="14"/>
  <c r="L510" i="14"/>
  <c r="C507" i="13"/>
  <c r="D507" i="13"/>
  <c r="E507" i="13"/>
  <c r="F507" i="13"/>
  <c r="G507" i="13"/>
  <c r="H507" i="13"/>
  <c r="A508" i="13"/>
  <c r="B511" i="14"/>
  <c r="H511" i="14"/>
  <c r="K511" i="14"/>
  <c r="B508" i="13"/>
  <c r="I511" i="14"/>
  <c r="L511" i="14"/>
  <c r="C508" i="13"/>
  <c r="D508" i="13"/>
  <c r="E508" i="13"/>
  <c r="F508" i="13"/>
  <c r="G508" i="13"/>
  <c r="H508" i="13"/>
  <c r="A509" i="13"/>
  <c r="B512" i="14"/>
  <c r="H512" i="14"/>
  <c r="K512" i="14"/>
  <c r="B509" i="13"/>
  <c r="I512" i="14"/>
  <c r="L512" i="14"/>
  <c r="C509" i="13"/>
  <c r="D509" i="13"/>
  <c r="E509" i="13"/>
  <c r="F509" i="13"/>
  <c r="G509" i="13"/>
  <c r="H509" i="13"/>
  <c r="A510" i="13"/>
  <c r="B513" i="14"/>
  <c r="H513" i="14"/>
  <c r="K513" i="14"/>
  <c r="B510" i="13"/>
  <c r="I513" i="14"/>
  <c r="L513" i="14"/>
  <c r="C510" i="13"/>
  <c r="D510" i="13"/>
  <c r="E510" i="13"/>
  <c r="F510" i="13"/>
  <c r="G510" i="13"/>
  <c r="H510" i="13"/>
  <c r="A511" i="13"/>
  <c r="B514" i="14"/>
  <c r="H514" i="14"/>
  <c r="K514" i="14"/>
  <c r="B511" i="13"/>
  <c r="I514" i="14"/>
  <c r="L514" i="14"/>
  <c r="C511" i="13"/>
  <c r="D511" i="13"/>
  <c r="E511" i="13"/>
  <c r="F511" i="13"/>
  <c r="G511" i="13"/>
  <c r="H511" i="13"/>
  <c r="A512" i="13"/>
  <c r="B515" i="14"/>
  <c r="H515" i="14"/>
  <c r="K515" i="14"/>
  <c r="B512" i="13"/>
  <c r="I515" i="14"/>
  <c r="L515" i="14"/>
  <c r="C512" i="13"/>
  <c r="D512" i="13"/>
  <c r="E512" i="13"/>
  <c r="F512" i="13"/>
  <c r="G512" i="13"/>
  <c r="H512" i="13"/>
  <c r="A513" i="13"/>
  <c r="B516" i="14"/>
  <c r="H516" i="14"/>
  <c r="K516" i="14"/>
  <c r="B513" i="13"/>
  <c r="I516" i="14"/>
  <c r="L516" i="14"/>
  <c r="C513" i="13"/>
  <c r="D513" i="13"/>
  <c r="E513" i="13"/>
  <c r="F513" i="13"/>
  <c r="G513" i="13"/>
  <c r="H513" i="13"/>
  <c r="A514" i="13"/>
  <c r="B517" i="14"/>
  <c r="H517" i="14"/>
  <c r="K517" i="14"/>
  <c r="B514" i="13"/>
  <c r="I517" i="14"/>
  <c r="L517" i="14"/>
  <c r="C514" i="13"/>
  <c r="D514" i="13"/>
  <c r="E514" i="13"/>
  <c r="F514" i="13"/>
  <c r="G514" i="13"/>
  <c r="H514" i="13"/>
  <c r="A515" i="13"/>
  <c r="B518" i="14"/>
  <c r="H518" i="14"/>
  <c r="K518" i="14"/>
  <c r="B515" i="13"/>
  <c r="I518" i="14"/>
  <c r="L518" i="14"/>
  <c r="C515" i="13"/>
  <c r="D515" i="13"/>
  <c r="E515" i="13"/>
  <c r="F515" i="13"/>
  <c r="G515" i="13"/>
  <c r="H515" i="13"/>
  <c r="A516" i="13"/>
  <c r="B519" i="14"/>
  <c r="H519" i="14"/>
  <c r="K519" i="14"/>
  <c r="B516" i="13"/>
  <c r="I519" i="14"/>
  <c r="L519" i="14"/>
  <c r="C516" i="13"/>
  <c r="D516" i="13"/>
  <c r="E516" i="13"/>
  <c r="F516" i="13"/>
  <c r="G516" i="13"/>
  <c r="H516" i="13"/>
  <c r="A517" i="13"/>
  <c r="B520" i="14"/>
  <c r="H520" i="14"/>
  <c r="K520" i="14"/>
  <c r="B517" i="13"/>
  <c r="I520" i="14"/>
  <c r="L520" i="14"/>
  <c r="C517" i="13"/>
  <c r="D517" i="13"/>
  <c r="E517" i="13"/>
  <c r="F517" i="13"/>
  <c r="G517" i="13"/>
  <c r="H517" i="13"/>
  <c r="A518" i="13"/>
  <c r="B521" i="14"/>
  <c r="H521" i="14"/>
  <c r="K521" i="14"/>
  <c r="B518" i="13"/>
  <c r="I521" i="14"/>
  <c r="L521" i="14"/>
  <c r="C518" i="13"/>
  <c r="D518" i="13"/>
  <c r="E518" i="13"/>
  <c r="F518" i="13"/>
  <c r="G518" i="13"/>
  <c r="H518" i="13"/>
  <c r="A519" i="13"/>
  <c r="B522" i="14"/>
  <c r="H522" i="14"/>
  <c r="K522" i="14"/>
  <c r="B519" i="13"/>
  <c r="I522" i="14"/>
  <c r="L522" i="14"/>
  <c r="C519" i="13"/>
  <c r="D519" i="13"/>
  <c r="E519" i="13"/>
  <c r="F519" i="13"/>
  <c r="G519" i="13"/>
  <c r="H519" i="13"/>
  <c r="A520" i="13"/>
  <c r="B523" i="14"/>
  <c r="H523" i="14"/>
  <c r="K523" i="14"/>
  <c r="B520" i="13"/>
  <c r="I523" i="14"/>
  <c r="L523" i="14"/>
  <c r="C520" i="13"/>
  <c r="D520" i="13"/>
  <c r="E520" i="13"/>
  <c r="F520" i="13"/>
  <c r="G520" i="13"/>
  <c r="H520" i="13"/>
  <c r="A521" i="13"/>
  <c r="B524" i="14"/>
  <c r="H524" i="14"/>
  <c r="K524" i="14"/>
  <c r="B521" i="13"/>
  <c r="I524" i="14"/>
  <c r="L524" i="14"/>
  <c r="C521" i="13"/>
  <c r="D521" i="13"/>
  <c r="E521" i="13"/>
  <c r="F521" i="13"/>
  <c r="G521" i="13"/>
  <c r="H521" i="13"/>
  <c r="A522" i="13"/>
  <c r="B525" i="14"/>
  <c r="H525" i="14"/>
  <c r="K525" i="14"/>
  <c r="B522" i="13"/>
  <c r="I525" i="14"/>
  <c r="L525" i="14"/>
  <c r="C522" i="13"/>
  <c r="D522" i="13"/>
  <c r="E522" i="13"/>
  <c r="F522" i="13"/>
  <c r="G522" i="13"/>
  <c r="H522" i="13"/>
  <c r="A523" i="13"/>
  <c r="B526" i="14"/>
  <c r="H526" i="14"/>
  <c r="K526" i="14"/>
  <c r="B523" i="13"/>
  <c r="I526" i="14"/>
  <c r="L526" i="14"/>
  <c r="C523" i="13"/>
  <c r="D523" i="13"/>
  <c r="E523" i="13"/>
  <c r="F523" i="13"/>
  <c r="G523" i="13"/>
  <c r="H523" i="13"/>
  <c r="A524" i="13"/>
  <c r="B527" i="14"/>
  <c r="H527" i="14"/>
  <c r="K527" i="14"/>
  <c r="B524" i="13"/>
  <c r="I527" i="14"/>
  <c r="L527" i="14"/>
  <c r="C524" i="13"/>
  <c r="D524" i="13"/>
  <c r="E524" i="13"/>
  <c r="F524" i="13"/>
  <c r="G524" i="13"/>
  <c r="H524" i="13"/>
  <c r="A525" i="13"/>
  <c r="B528" i="14"/>
  <c r="H528" i="14"/>
  <c r="K528" i="14"/>
  <c r="B525" i="13"/>
  <c r="I528" i="14"/>
  <c r="L528" i="14"/>
  <c r="C525" i="13"/>
  <c r="D525" i="13"/>
  <c r="E525" i="13"/>
  <c r="F525" i="13"/>
  <c r="G525" i="13"/>
  <c r="H525" i="13"/>
  <c r="A526" i="13"/>
  <c r="B529" i="14"/>
  <c r="H529" i="14"/>
  <c r="K529" i="14"/>
  <c r="B526" i="13"/>
  <c r="I529" i="14"/>
  <c r="L529" i="14"/>
  <c r="C526" i="13"/>
  <c r="D526" i="13"/>
  <c r="E526" i="13"/>
  <c r="F526" i="13"/>
  <c r="G526" i="13"/>
  <c r="H526" i="13"/>
  <c r="A527" i="13"/>
  <c r="B530" i="14"/>
  <c r="H530" i="14"/>
  <c r="K530" i="14"/>
  <c r="B527" i="13"/>
  <c r="I530" i="14"/>
  <c r="L530" i="14"/>
  <c r="C527" i="13"/>
  <c r="D527" i="13"/>
  <c r="E527" i="13"/>
  <c r="F527" i="13"/>
  <c r="G527" i="13"/>
  <c r="H527" i="13"/>
  <c r="A528" i="13"/>
  <c r="B531" i="14"/>
  <c r="H531" i="14"/>
  <c r="K531" i="14"/>
  <c r="B528" i="13"/>
  <c r="I531" i="14"/>
  <c r="L531" i="14"/>
  <c r="C528" i="13"/>
  <c r="D528" i="13"/>
  <c r="E528" i="13"/>
  <c r="F528" i="13"/>
  <c r="G528" i="13"/>
  <c r="H528" i="13"/>
  <c r="A529" i="13"/>
  <c r="B532" i="14"/>
  <c r="H532" i="14"/>
  <c r="K532" i="14"/>
  <c r="B529" i="13"/>
  <c r="I532" i="14"/>
  <c r="L532" i="14"/>
  <c r="C529" i="13"/>
  <c r="D529" i="13"/>
  <c r="E529" i="13"/>
  <c r="F529" i="13"/>
  <c r="G529" i="13"/>
  <c r="H529" i="13"/>
  <c r="A530" i="13"/>
  <c r="B533" i="14"/>
  <c r="H533" i="14"/>
  <c r="K533" i="14"/>
  <c r="B530" i="13"/>
  <c r="I533" i="14"/>
  <c r="L533" i="14"/>
  <c r="C530" i="13"/>
  <c r="D530" i="13"/>
  <c r="E530" i="13"/>
  <c r="F530" i="13"/>
  <c r="G530" i="13"/>
  <c r="H530" i="13"/>
  <c r="A531" i="13"/>
  <c r="B534" i="14"/>
  <c r="H534" i="14"/>
  <c r="K534" i="14"/>
  <c r="B531" i="13"/>
  <c r="I534" i="14"/>
  <c r="L534" i="14"/>
  <c r="C531" i="13"/>
  <c r="D531" i="13"/>
  <c r="E531" i="13"/>
  <c r="F531" i="13"/>
  <c r="G531" i="13"/>
  <c r="H531" i="13"/>
  <c r="A532" i="13"/>
  <c r="B535" i="14"/>
  <c r="H535" i="14"/>
  <c r="K535" i="14"/>
  <c r="B532" i="13"/>
  <c r="I535" i="14"/>
  <c r="L535" i="14"/>
  <c r="C532" i="13"/>
  <c r="D532" i="13"/>
  <c r="E532" i="13"/>
  <c r="F532" i="13"/>
  <c r="G532" i="13"/>
  <c r="H532" i="13"/>
  <c r="A533" i="13"/>
  <c r="B536" i="14"/>
  <c r="H536" i="14"/>
  <c r="K536" i="14"/>
  <c r="B533" i="13"/>
  <c r="I536" i="14"/>
  <c r="L536" i="14"/>
  <c r="C533" i="13"/>
  <c r="D533" i="13"/>
  <c r="E533" i="13"/>
  <c r="F533" i="13"/>
  <c r="G533" i="13"/>
  <c r="H533" i="13"/>
  <c r="A534" i="13"/>
  <c r="B537" i="14"/>
  <c r="H537" i="14"/>
  <c r="K537" i="14"/>
  <c r="B534" i="13"/>
  <c r="I537" i="14"/>
  <c r="L537" i="14"/>
  <c r="C534" i="13"/>
  <c r="D534" i="13"/>
  <c r="E534" i="13"/>
  <c r="F534" i="13"/>
  <c r="G534" i="13"/>
  <c r="H534" i="13"/>
  <c r="A535" i="13"/>
  <c r="B538" i="14"/>
  <c r="H538" i="14"/>
  <c r="K538" i="14"/>
  <c r="B535" i="13"/>
  <c r="I538" i="14"/>
  <c r="L538" i="14"/>
  <c r="C535" i="13"/>
  <c r="D535" i="13"/>
  <c r="E535" i="13"/>
  <c r="F535" i="13"/>
  <c r="G535" i="13"/>
  <c r="H535" i="13"/>
  <c r="A536" i="13"/>
  <c r="B539" i="14"/>
  <c r="H539" i="14"/>
  <c r="K539" i="14"/>
  <c r="B536" i="13"/>
  <c r="I539" i="14"/>
  <c r="L539" i="14"/>
  <c r="C536" i="13"/>
  <c r="D536" i="13"/>
  <c r="E536" i="13"/>
  <c r="F536" i="13"/>
  <c r="G536" i="13"/>
  <c r="H536" i="13"/>
  <c r="A537" i="13"/>
  <c r="B540" i="14"/>
  <c r="H540" i="14"/>
  <c r="K540" i="14"/>
  <c r="B537" i="13"/>
  <c r="I540" i="14"/>
  <c r="L540" i="14"/>
  <c r="C537" i="13"/>
  <c r="D537" i="13"/>
  <c r="E537" i="13"/>
  <c r="F537" i="13"/>
  <c r="G537" i="13"/>
  <c r="H537" i="13"/>
  <c r="A538" i="13"/>
  <c r="B541" i="14"/>
  <c r="H541" i="14"/>
  <c r="K541" i="14"/>
  <c r="B538" i="13"/>
  <c r="I541" i="14"/>
  <c r="L541" i="14"/>
  <c r="C538" i="13"/>
  <c r="D538" i="13"/>
  <c r="E538" i="13"/>
  <c r="F538" i="13"/>
  <c r="G538" i="13"/>
  <c r="H538" i="13"/>
  <c r="A539" i="13"/>
  <c r="B542" i="14"/>
  <c r="H542" i="14"/>
  <c r="K542" i="14"/>
  <c r="B539" i="13"/>
  <c r="I542" i="14"/>
  <c r="L542" i="14"/>
  <c r="C539" i="13"/>
  <c r="D539" i="13"/>
  <c r="E539" i="13"/>
  <c r="F539" i="13"/>
  <c r="G539" i="13"/>
  <c r="H539" i="13"/>
  <c r="A540" i="13"/>
  <c r="B543" i="14"/>
  <c r="H543" i="14"/>
  <c r="K543" i="14"/>
  <c r="B540" i="13"/>
  <c r="I543" i="14"/>
  <c r="L543" i="14"/>
  <c r="C540" i="13"/>
  <c r="D540" i="13"/>
  <c r="E540" i="13"/>
  <c r="F540" i="13"/>
  <c r="G540" i="13"/>
  <c r="H540" i="13"/>
  <c r="A541" i="13"/>
  <c r="B544" i="14"/>
  <c r="H544" i="14"/>
  <c r="K544" i="14"/>
  <c r="B541" i="13"/>
  <c r="I544" i="14"/>
  <c r="L544" i="14"/>
  <c r="C541" i="13"/>
  <c r="D541" i="13"/>
  <c r="E541" i="13"/>
  <c r="F541" i="13"/>
  <c r="G541" i="13"/>
  <c r="H541" i="13"/>
  <c r="A542" i="13"/>
  <c r="B545" i="14"/>
  <c r="H545" i="14"/>
  <c r="K545" i="14"/>
  <c r="B542" i="13"/>
  <c r="I545" i="14"/>
  <c r="L545" i="14"/>
  <c r="C542" i="13"/>
  <c r="D542" i="13"/>
  <c r="E542" i="13"/>
  <c r="F542" i="13"/>
  <c r="G542" i="13"/>
  <c r="H542" i="13"/>
  <c r="A543" i="13"/>
  <c r="B546" i="14"/>
  <c r="H546" i="14"/>
  <c r="K546" i="14"/>
  <c r="B543" i="13"/>
  <c r="I546" i="14"/>
  <c r="L546" i="14"/>
  <c r="C543" i="13"/>
  <c r="D543" i="13"/>
  <c r="E543" i="13"/>
  <c r="F543" i="13"/>
  <c r="G543" i="13"/>
  <c r="H543" i="13"/>
  <c r="A544" i="13"/>
  <c r="B547" i="14"/>
  <c r="H547" i="14"/>
  <c r="K547" i="14"/>
  <c r="B544" i="13"/>
  <c r="I547" i="14"/>
  <c r="L547" i="14"/>
  <c r="C544" i="13"/>
  <c r="D544" i="13"/>
  <c r="E544" i="13"/>
  <c r="F544" i="13"/>
  <c r="G544" i="13"/>
  <c r="H544" i="13"/>
  <c r="A545" i="13"/>
  <c r="B548" i="14"/>
  <c r="H548" i="14"/>
  <c r="K548" i="14"/>
  <c r="B545" i="13"/>
  <c r="I548" i="14"/>
  <c r="L548" i="14"/>
  <c r="C545" i="13"/>
  <c r="D545" i="13"/>
  <c r="E545" i="13"/>
  <c r="F545" i="13"/>
  <c r="G545" i="13"/>
  <c r="H545" i="13"/>
  <c r="A546" i="13"/>
  <c r="B549" i="14"/>
  <c r="H549" i="14"/>
  <c r="K549" i="14"/>
  <c r="B546" i="13"/>
  <c r="I549" i="14"/>
  <c r="L549" i="14"/>
  <c r="C546" i="13"/>
  <c r="D546" i="13"/>
  <c r="E546" i="13"/>
  <c r="F546" i="13"/>
  <c r="G546" i="13"/>
  <c r="H546" i="13"/>
  <c r="A547" i="13"/>
  <c r="B550" i="14"/>
  <c r="H550" i="14"/>
  <c r="K550" i="14"/>
  <c r="B547" i="13"/>
  <c r="I550" i="14"/>
  <c r="L550" i="14"/>
  <c r="C547" i="13"/>
  <c r="D547" i="13"/>
  <c r="E547" i="13"/>
  <c r="F547" i="13"/>
  <c r="G547" i="13"/>
  <c r="H547" i="13"/>
  <c r="A548" i="13"/>
  <c r="B551" i="14"/>
  <c r="H551" i="14"/>
  <c r="K551" i="14"/>
  <c r="B548" i="13"/>
  <c r="I551" i="14"/>
  <c r="L551" i="14"/>
  <c r="C548" i="13"/>
  <c r="D548" i="13"/>
  <c r="E548" i="13"/>
  <c r="F548" i="13"/>
  <c r="G548" i="13"/>
  <c r="H548" i="13"/>
  <c r="A549" i="13"/>
  <c r="B552" i="14"/>
  <c r="H552" i="14"/>
  <c r="K552" i="14"/>
  <c r="B549" i="13"/>
  <c r="I552" i="14"/>
  <c r="L552" i="14"/>
  <c r="C549" i="13"/>
  <c r="D549" i="13"/>
  <c r="E549" i="13"/>
  <c r="F549" i="13"/>
  <c r="G549" i="13"/>
  <c r="H549" i="13"/>
  <c r="A550" i="13"/>
  <c r="B553" i="14"/>
  <c r="H553" i="14"/>
  <c r="K553" i="14"/>
  <c r="B550" i="13"/>
  <c r="I553" i="14"/>
  <c r="L553" i="14"/>
  <c r="C550" i="13"/>
  <c r="D550" i="13"/>
  <c r="E550" i="13"/>
  <c r="F550" i="13"/>
  <c r="G550" i="13"/>
  <c r="H550" i="13"/>
  <c r="A551" i="13"/>
  <c r="B554" i="14"/>
  <c r="H554" i="14"/>
  <c r="K554" i="14"/>
  <c r="B551" i="13"/>
  <c r="I554" i="14"/>
  <c r="L554" i="14"/>
  <c r="C551" i="13"/>
  <c r="D551" i="13"/>
  <c r="E551" i="13"/>
  <c r="F551" i="13"/>
  <c r="G551" i="13"/>
  <c r="H551" i="13"/>
  <c r="A552" i="13"/>
  <c r="B555" i="14"/>
  <c r="H555" i="14"/>
  <c r="K555" i="14"/>
  <c r="B552" i="13"/>
  <c r="I555" i="14"/>
  <c r="L555" i="14"/>
  <c r="C552" i="13"/>
  <c r="D552" i="13"/>
  <c r="E552" i="13"/>
  <c r="F552" i="13"/>
  <c r="G552" i="13"/>
  <c r="H552" i="13"/>
  <c r="A553" i="13"/>
  <c r="B556" i="14"/>
  <c r="H556" i="14"/>
  <c r="K556" i="14"/>
  <c r="B553" i="13"/>
  <c r="I556" i="14"/>
  <c r="L556" i="14"/>
  <c r="C553" i="13"/>
  <c r="D553" i="13"/>
  <c r="E553" i="13"/>
  <c r="F553" i="13"/>
  <c r="G553" i="13"/>
  <c r="H553" i="13"/>
  <c r="A554" i="13"/>
  <c r="B557" i="14"/>
  <c r="H557" i="14"/>
  <c r="K557" i="14"/>
  <c r="B554" i="13"/>
  <c r="I557" i="14"/>
  <c r="L557" i="14"/>
  <c r="C554" i="13"/>
  <c r="D554" i="13"/>
  <c r="E554" i="13"/>
  <c r="F554" i="13"/>
  <c r="G554" i="13"/>
  <c r="H554" i="13"/>
  <c r="A555" i="13"/>
  <c r="B558" i="14"/>
  <c r="H558" i="14"/>
  <c r="K558" i="14"/>
  <c r="B555" i="13"/>
  <c r="I558" i="14"/>
  <c r="L558" i="14"/>
  <c r="C555" i="13"/>
  <c r="D555" i="13"/>
  <c r="E555" i="13"/>
  <c r="F555" i="13"/>
  <c r="G555" i="13"/>
  <c r="H555" i="13"/>
  <c r="A556" i="13"/>
  <c r="B559" i="14"/>
  <c r="H559" i="14"/>
  <c r="K559" i="14"/>
  <c r="B556" i="13"/>
  <c r="I559" i="14"/>
  <c r="L559" i="14"/>
  <c r="C556" i="13"/>
  <c r="D556" i="13"/>
  <c r="E556" i="13"/>
  <c r="F556" i="13"/>
  <c r="G556" i="13"/>
  <c r="H556" i="13"/>
  <c r="A557" i="13"/>
  <c r="B560" i="14"/>
  <c r="H560" i="14"/>
  <c r="K560" i="14"/>
  <c r="B557" i="13"/>
  <c r="I560" i="14"/>
  <c r="L560" i="14"/>
  <c r="C557" i="13"/>
  <c r="D557" i="13"/>
  <c r="E557" i="13"/>
  <c r="F557" i="13"/>
  <c r="G557" i="13"/>
  <c r="H557" i="13"/>
  <c r="A558" i="13"/>
  <c r="B561" i="14"/>
  <c r="H561" i="14"/>
  <c r="K561" i="14"/>
  <c r="B558" i="13"/>
  <c r="I561" i="14"/>
  <c r="L561" i="14"/>
  <c r="C558" i="13"/>
  <c r="D558" i="13"/>
  <c r="E558" i="13"/>
  <c r="F558" i="13"/>
  <c r="G558" i="13"/>
  <c r="H558" i="13"/>
  <c r="A559" i="13"/>
  <c r="B562" i="14"/>
  <c r="H562" i="14"/>
  <c r="K562" i="14"/>
  <c r="B559" i="13"/>
  <c r="I562" i="14"/>
  <c r="L562" i="14"/>
  <c r="C559" i="13"/>
  <c r="D559" i="13"/>
  <c r="E559" i="13"/>
  <c r="F559" i="13"/>
  <c r="G559" i="13"/>
  <c r="H559" i="13"/>
  <c r="A560" i="13"/>
  <c r="B563" i="14"/>
  <c r="H563" i="14"/>
  <c r="K563" i="14"/>
  <c r="B560" i="13"/>
  <c r="I563" i="14"/>
  <c r="L563" i="14"/>
  <c r="C560" i="13"/>
  <c r="D560" i="13"/>
  <c r="E560" i="13"/>
  <c r="F560" i="13"/>
  <c r="G560" i="13"/>
  <c r="H560" i="13"/>
  <c r="A561" i="13"/>
  <c r="B564" i="14"/>
  <c r="H564" i="14"/>
  <c r="K564" i="14"/>
  <c r="B561" i="13"/>
  <c r="I564" i="14"/>
  <c r="L564" i="14"/>
  <c r="C561" i="13"/>
  <c r="D561" i="13"/>
  <c r="E561" i="13"/>
  <c r="F561" i="13"/>
  <c r="G561" i="13"/>
  <c r="H561" i="13"/>
  <c r="A562" i="13"/>
  <c r="B565" i="14"/>
  <c r="H565" i="14"/>
  <c r="K565" i="14"/>
  <c r="B562" i="13"/>
  <c r="I565" i="14"/>
  <c r="L565" i="14"/>
  <c r="C562" i="13"/>
  <c r="D562" i="13"/>
  <c r="E562" i="13"/>
  <c r="F562" i="13"/>
  <c r="G562" i="13"/>
  <c r="H562" i="13"/>
  <c r="A563" i="13"/>
  <c r="B566" i="14"/>
  <c r="H566" i="14"/>
  <c r="K566" i="14"/>
  <c r="B563" i="13"/>
  <c r="I566" i="14"/>
  <c r="L566" i="14"/>
  <c r="C563" i="13"/>
  <c r="D563" i="13"/>
  <c r="E563" i="13"/>
  <c r="F563" i="13"/>
  <c r="G563" i="13"/>
  <c r="H563" i="13"/>
  <c r="A564" i="13"/>
  <c r="B567" i="14"/>
  <c r="H567" i="14"/>
  <c r="K567" i="14"/>
  <c r="B564" i="13"/>
  <c r="I567" i="14"/>
  <c r="L567" i="14"/>
  <c r="C564" i="13"/>
  <c r="D564" i="13"/>
  <c r="E564" i="13"/>
  <c r="F564" i="13"/>
  <c r="G564" i="13"/>
  <c r="H564" i="13"/>
  <c r="A565" i="13"/>
  <c r="B568" i="14"/>
  <c r="H568" i="14"/>
  <c r="K568" i="14"/>
  <c r="B565" i="13"/>
  <c r="I568" i="14"/>
  <c r="L568" i="14"/>
  <c r="C565" i="13"/>
  <c r="D565" i="13"/>
  <c r="E565" i="13"/>
  <c r="F565" i="13"/>
  <c r="G565" i="13"/>
  <c r="H565" i="13"/>
  <c r="A566" i="13"/>
  <c r="B569" i="14"/>
  <c r="H569" i="14"/>
  <c r="K569" i="14"/>
  <c r="B566" i="13"/>
  <c r="I569" i="14"/>
  <c r="L569" i="14"/>
  <c r="C566" i="13"/>
  <c r="D566" i="13"/>
  <c r="E566" i="13"/>
  <c r="F566" i="13"/>
  <c r="G566" i="13"/>
  <c r="H566" i="13"/>
  <c r="A567" i="13"/>
  <c r="B570" i="14"/>
  <c r="H570" i="14"/>
  <c r="K570" i="14"/>
  <c r="B567" i="13"/>
  <c r="I570" i="14"/>
  <c r="L570" i="14"/>
  <c r="C567" i="13"/>
  <c r="D567" i="13"/>
  <c r="E567" i="13"/>
  <c r="F567" i="13"/>
  <c r="G567" i="13"/>
  <c r="H567" i="13"/>
  <c r="A568" i="13"/>
  <c r="B571" i="14"/>
  <c r="H571" i="14"/>
  <c r="K571" i="14"/>
  <c r="B568" i="13"/>
  <c r="I571" i="14"/>
  <c r="L571" i="14"/>
  <c r="C568" i="13"/>
  <c r="D568" i="13"/>
  <c r="E568" i="13"/>
  <c r="F568" i="13"/>
  <c r="G568" i="13"/>
  <c r="H568" i="13"/>
  <c r="A569" i="13"/>
  <c r="B572" i="14"/>
  <c r="H572" i="14"/>
  <c r="K572" i="14"/>
  <c r="B569" i="13"/>
  <c r="I572" i="14"/>
  <c r="L572" i="14"/>
  <c r="C569" i="13"/>
  <c r="D569" i="13"/>
  <c r="E569" i="13"/>
  <c r="F569" i="13"/>
  <c r="G569" i="13"/>
  <c r="H569" i="13"/>
  <c r="A570" i="13"/>
  <c r="B573" i="14"/>
  <c r="H573" i="14"/>
  <c r="K573" i="14"/>
  <c r="B570" i="13"/>
  <c r="I573" i="14"/>
  <c r="L573" i="14"/>
  <c r="C570" i="13"/>
  <c r="D570" i="13"/>
  <c r="E570" i="13"/>
  <c r="F570" i="13"/>
  <c r="G570" i="13"/>
  <c r="H570" i="13"/>
  <c r="A571" i="13"/>
  <c r="B574" i="14"/>
  <c r="H574" i="14"/>
  <c r="K574" i="14"/>
  <c r="B571" i="13"/>
  <c r="I574" i="14"/>
  <c r="L574" i="14"/>
  <c r="C571" i="13"/>
  <c r="D571" i="13"/>
  <c r="E571" i="13"/>
  <c r="F571" i="13"/>
  <c r="G571" i="13"/>
  <c r="H571" i="13"/>
  <c r="A572" i="13"/>
  <c r="B575" i="14"/>
  <c r="H575" i="14"/>
  <c r="K575" i="14"/>
  <c r="B572" i="13"/>
  <c r="I575" i="14"/>
  <c r="L575" i="14"/>
  <c r="C572" i="13"/>
  <c r="D572" i="13"/>
  <c r="E572" i="13"/>
  <c r="F572" i="13"/>
  <c r="G572" i="13"/>
  <c r="H572" i="13"/>
  <c r="A573" i="13"/>
  <c r="B576" i="14"/>
  <c r="H576" i="14"/>
  <c r="K576" i="14"/>
  <c r="B573" i="13"/>
  <c r="I576" i="14"/>
  <c r="L576" i="14"/>
  <c r="C573" i="13"/>
  <c r="D573" i="13"/>
  <c r="E573" i="13"/>
  <c r="F573" i="13"/>
  <c r="G573" i="13"/>
  <c r="H573" i="13"/>
  <c r="A574" i="13"/>
  <c r="B577" i="14"/>
  <c r="H577" i="14"/>
  <c r="K577" i="14"/>
  <c r="B574" i="13"/>
  <c r="I577" i="14"/>
  <c r="L577" i="14"/>
  <c r="C574" i="13"/>
  <c r="D574" i="13"/>
  <c r="E574" i="13"/>
  <c r="F574" i="13"/>
  <c r="G574" i="13"/>
  <c r="H574" i="13"/>
  <c r="A575" i="13"/>
  <c r="B578" i="14"/>
  <c r="H578" i="14"/>
  <c r="K578" i="14"/>
  <c r="B575" i="13"/>
  <c r="I578" i="14"/>
  <c r="L578" i="14"/>
  <c r="C575" i="13"/>
  <c r="D575" i="13"/>
  <c r="E575" i="13"/>
  <c r="F575" i="13"/>
  <c r="G575" i="13"/>
  <c r="H575" i="13"/>
  <c r="A576" i="13"/>
  <c r="B579" i="14"/>
  <c r="H579" i="14"/>
  <c r="K579" i="14"/>
  <c r="B576" i="13"/>
  <c r="I579" i="14"/>
  <c r="L579" i="14"/>
  <c r="C576" i="13"/>
  <c r="D576" i="13"/>
  <c r="E576" i="13"/>
  <c r="F576" i="13"/>
  <c r="G576" i="13"/>
  <c r="H576" i="13"/>
  <c r="A577" i="13"/>
  <c r="B580" i="14"/>
  <c r="H580" i="14"/>
  <c r="K580" i="14"/>
  <c r="B577" i="13"/>
  <c r="I580" i="14"/>
  <c r="L580" i="14"/>
  <c r="C577" i="13"/>
  <c r="D577" i="13"/>
  <c r="E577" i="13"/>
  <c r="F577" i="13"/>
  <c r="G577" i="13"/>
  <c r="H577" i="13"/>
  <c r="A578" i="13"/>
  <c r="B581" i="14"/>
  <c r="H581" i="14"/>
  <c r="K581" i="14"/>
  <c r="B578" i="13"/>
  <c r="I581" i="14"/>
  <c r="L581" i="14"/>
  <c r="C578" i="13"/>
  <c r="D578" i="13"/>
  <c r="E578" i="13"/>
  <c r="F578" i="13"/>
  <c r="G578" i="13"/>
  <c r="H578" i="13"/>
  <c r="A579" i="13"/>
  <c r="B582" i="14"/>
  <c r="H582" i="14"/>
  <c r="K582" i="14"/>
  <c r="B579" i="13"/>
  <c r="I582" i="14"/>
  <c r="L582" i="14"/>
  <c r="C579" i="13"/>
  <c r="D579" i="13"/>
  <c r="E579" i="13"/>
  <c r="F579" i="13"/>
  <c r="G579" i="13"/>
  <c r="H579" i="13"/>
  <c r="A580" i="13"/>
  <c r="B583" i="14"/>
  <c r="H583" i="14"/>
  <c r="K583" i="14"/>
  <c r="B580" i="13"/>
  <c r="I583" i="14"/>
  <c r="L583" i="14"/>
  <c r="C580" i="13"/>
  <c r="D580" i="13"/>
  <c r="E580" i="13"/>
  <c r="F580" i="13"/>
  <c r="G580" i="13"/>
  <c r="H580" i="13"/>
  <c r="A581" i="13"/>
  <c r="B584" i="14"/>
  <c r="H584" i="14"/>
  <c r="K584" i="14"/>
  <c r="B581" i="13"/>
  <c r="I584" i="14"/>
  <c r="L584" i="14"/>
  <c r="C581" i="13"/>
  <c r="D581" i="13"/>
  <c r="E581" i="13"/>
  <c r="F581" i="13"/>
  <c r="G581" i="13"/>
  <c r="H581" i="13"/>
  <c r="A582" i="13"/>
  <c r="B585" i="14"/>
  <c r="H585" i="14"/>
  <c r="K585" i="14"/>
  <c r="B582" i="13"/>
  <c r="I585" i="14"/>
  <c r="L585" i="14"/>
  <c r="C582" i="13"/>
  <c r="D582" i="13"/>
  <c r="E582" i="13"/>
  <c r="F582" i="13"/>
  <c r="G582" i="13"/>
  <c r="H582" i="13"/>
  <c r="A583" i="13"/>
  <c r="B586" i="14"/>
  <c r="H586" i="14"/>
  <c r="K586" i="14"/>
  <c r="B583" i="13"/>
  <c r="I586" i="14"/>
  <c r="L586" i="14"/>
  <c r="C583" i="13"/>
  <c r="D583" i="13"/>
  <c r="E583" i="13"/>
  <c r="F583" i="13"/>
  <c r="G583" i="13"/>
  <c r="H583" i="13"/>
  <c r="A584" i="13"/>
  <c r="B587" i="14"/>
  <c r="H587" i="14"/>
  <c r="K587" i="14"/>
  <c r="B584" i="13"/>
  <c r="I587" i="14"/>
  <c r="L587" i="14"/>
  <c r="C584" i="13"/>
  <c r="D584" i="13"/>
  <c r="E584" i="13"/>
  <c r="F584" i="13"/>
  <c r="G584" i="13"/>
  <c r="H584" i="13"/>
  <c r="A585" i="13"/>
  <c r="B588" i="14"/>
  <c r="H588" i="14"/>
  <c r="K588" i="14"/>
  <c r="B585" i="13"/>
  <c r="I588" i="14"/>
  <c r="L588" i="14"/>
  <c r="C585" i="13"/>
  <c r="D585" i="13"/>
  <c r="E585" i="13"/>
  <c r="F585" i="13"/>
  <c r="G585" i="13"/>
  <c r="H585" i="13"/>
  <c r="A586" i="13"/>
  <c r="B589" i="14"/>
  <c r="H589" i="14"/>
  <c r="K589" i="14"/>
  <c r="B586" i="13"/>
  <c r="I589" i="14"/>
  <c r="L589" i="14"/>
  <c r="C586" i="13"/>
  <c r="D586" i="13"/>
  <c r="E586" i="13"/>
  <c r="F586" i="13"/>
  <c r="G586" i="13"/>
  <c r="H586" i="13"/>
  <c r="A587" i="13"/>
  <c r="B590" i="14"/>
  <c r="H590" i="14"/>
  <c r="K590" i="14"/>
  <c r="B587" i="13"/>
  <c r="I590" i="14"/>
  <c r="L590" i="14"/>
  <c r="C587" i="13"/>
  <c r="D587" i="13"/>
  <c r="E587" i="13"/>
  <c r="F587" i="13"/>
  <c r="G587" i="13"/>
  <c r="H587" i="13"/>
  <c r="A588" i="13"/>
  <c r="B591" i="14"/>
  <c r="H591" i="14"/>
  <c r="K591" i="14"/>
  <c r="B588" i="13"/>
  <c r="I591" i="14"/>
  <c r="L591" i="14"/>
  <c r="C588" i="13"/>
  <c r="D588" i="13"/>
  <c r="E588" i="13"/>
  <c r="F588" i="13"/>
  <c r="G588" i="13"/>
  <c r="H588" i="13"/>
  <c r="A589" i="13"/>
  <c r="B592" i="14"/>
  <c r="H592" i="14"/>
  <c r="K592" i="14"/>
  <c r="B589" i="13"/>
  <c r="I592" i="14"/>
  <c r="L592" i="14"/>
  <c r="C589" i="13"/>
  <c r="D589" i="13"/>
  <c r="E589" i="13"/>
  <c r="F589" i="13"/>
  <c r="G589" i="13"/>
  <c r="H589" i="13"/>
  <c r="A590" i="13"/>
  <c r="B593" i="14"/>
  <c r="H593" i="14"/>
  <c r="K593" i="14"/>
  <c r="B590" i="13"/>
  <c r="I593" i="14"/>
  <c r="L593" i="14"/>
  <c r="C590" i="13"/>
  <c r="D590" i="13"/>
  <c r="E590" i="13"/>
  <c r="F590" i="13"/>
  <c r="G590" i="13"/>
  <c r="H590" i="13"/>
  <c r="A591" i="13"/>
  <c r="B594" i="14"/>
  <c r="H594" i="14"/>
  <c r="K594" i="14"/>
  <c r="B591" i="13"/>
  <c r="I594" i="14"/>
  <c r="L594" i="14"/>
  <c r="C591" i="13"/>
  <c r="D591" i="13"/>
  <c r="E591" i="13"/>
  <c r="F591" i="13"/>
  <c r="G591" i="13"/>
  <c r="H591" i="13"/>
  <c r="A592" i="13"/>
  <c r="B595" i="14"/>
  <c r="H595" i="14"/>
  <c r="K595" i="14"/>
  <c r="B592" i="13"/>
  <c r="I595" i="14"/>
  <c r="L595" i="14"/>
  <c r="C592" i="13"/>
  <c r="D592" i="13"/>
  <c r="E592" i="13"/>
  <c r="F592" i="13"/>
  <c r="G592" i="13"/>
  <c r="H592" i="13"/>
  <c r="A593" i="13"/>
  <c r="B596" i="14"/>
  <c r="H596" i="14"/>
  <c r="K596" i="14"/>
  <c r="B593" i="13"/>
  <c r="I596" i="14"/>
  <c r="L596" i="14"/>
  <c r="C593" i="13"/>
  <c r="D593" i="13"/>
  <c r="E593" i="13"/>
  <c r="F593" i="13"/>
  <c r="G593" i="13"/>
  <c r="H593" i="13"/>
  <c r="A594" i="13"/>
  <c r="B597" i="14"/>
  <c r="H597" i="14"/>
  <c r="K597" i="14"/>
  <c r="B594" i="13"/>
  <c r="I597" i="14"/>
  <c r="L597" i="14"/>
  <c r="C594" i="13"/>
  <c r="D594" i="13"/>
  <c r="E594" i="13"/>
  <c r="F594" i="13"/>
  <c r="G594" i="13"/>
  <c r="H594" i="13"/>
  <c r="A595" i="13"/>
  <c r="B598" i="14"/>
  <c r="H598" i="14"/>
  <c r="K598" i="14"/>
  <c r="B595" i="13"/>
  <c r="I598" i="14"/>
  <c r="L598" i="14"/>
  <c r="C595" i="13"/>
  <c r="D595" i="13"/>
  <c r="E595" i="13"/>
  <c r="F595" i="13"/>
  <c r="G595" i="13"/>
  <c r="H595" i="13"/>
  <c r="A596" i="13"/>
  <c r="B599" i="14"/>
  <c r="H599" i="14"/>
  <c r="K599" i="14"/>
  <c r="B596" i="13"/>
  <c r="I599" i="14"/>
  <c r="L599" i="14"/>
  <c r="C596" i="13"/>
  <c r="D596" i="13"/>
  <c r="E596" i="13"/>
  <c r="F596" i="13"/>
  <c r="G596" i="13"/>
  <c r="H596" i="13"/>
  <c r="A597" i="13"/>
  <c r="B600" i="14"/>
  <c r="H600" i="14"/>
  <c r="K600" i="14"/>
  <c r="B597" i="13"/>
  <c r="I600" i="14"/>
  <c r="L600" i="14"/>
  <c r="C597" i="13"/>
  <c r="D597" i="13"/>
  <c r="E597" i="13"/>
  <c r="F597" i="13"/>
  <c r="G597" i="13"/>
  <c r="H597" i="13"/>
  <c r="A598" i="13"/>
  <c r="B601" i="14"/>
  <c r="H601" i="14"/>
  <c r="K601" i="14"/>
  <c r="B598" i="13"/>
  <c r="I601" i="14"/>
  <c r="L601" i="14"/>
  <c r="C598" i="13"/>
  <c r="D598" i="13"/>
  <c r="E598" i="13"/>
  <c r="F598" i="13"/>
  <c r="G598" i="13"/>
  <c r="H598" i="13"/>
  <c r="A599" i="13"/>
  <c r="B602" i="14"/>
  <c r="H602" i="14"/>
  <c r="K602" i="14"/>
  <c r="B599" i="13"/>
  <c r="I602" i="14"/>
  <c r="L602" i="14"/>
  <c r="C599" i="13"/>
  <c r="D599" i="13"/>
  <c r="E599" i="13"/>
  <c r="F599" i="13"/>
  <c r="G599" i="13"/>
  <c r="H599" i="13"/>
  <c r="A600" i="13"/>
  <c r="B603" i="14"/>
  <c r="H603" i="14"/>
  <c r="K603" i="14"/>
  <c r="B600" i="13"/>
  <c r="I603" i="14"/>
  <c r="L603" i="14"/>
  <c r="C600" i="13"/>
  <c r="D600" i="13"/>
  <c r="E600" i="13"/>
  <c r="F600" i="13"/>
  <c r="G600" i="13"/>
  <c r="H600" i="13"/>
  <c r="A601" i="13"/>
  <c r="B604" i="14"/>
  <c r="H604" i="14"/>
  <c r="K604" i="14"/>
  <c r="B601" i="13"/>
  <c r="I604" i="14"/>
  <c r="L604" i="14"/>
  <c r="C601" i="13"/>
  <c r="D601" i="13"/>
  <c r="E601" i="13"/>
  <c r="F601" i="13"/>
  <c r="G601" i="13"/>
  <c r="H601" i="13"/>
  <c r="A602" i="13"/>
  <c r="B605" i="14"/>
  <c r="H605" i="14"/>
  <c r="K605" i="14"/>
  <c r="B602" i="13"/>
  <c r="I605" i="14"/>
  <c r="L605" i="14"/>
  <c r="C602" i="13"/>
  <c r="D602" i="13"/>
  <c r="E602" i="13"/>
  <c r="F602" i="13"/>
  <c r="G602" i="13"/>
  <c r="H602" i="13"/>
  <c r="A603" i="13"/>
  <c r="B606" i="14"/>
  <c r="H606" i="14"/>
  <c r="K606" i="14"/>
  <c r="B603" i="13"/>
  <c r="I606" i="14"/>
  <c r="L606" i="14"/>
  <c r="C603" i="13"/>
  <c r="D603" i="13"/>
  <c r="E603" i="13"/>
  <c r="F603" i="13"/>
  <c r="G603" i="13"/>
  <c r="H603" i="13"/>
  <c r="A604" i="13"/>
  <c r="B607" i="14"/>
  <c r="H607" i="14"/>
  <c r="K607" i="14"/>
  <c r="B604" i="13"/>
  <c r="I607" i="14"/>
  <c r="L607" i="14"/>
  <c r="C604" i="13"/>
  <c r="D604" i="13"/>
  <c r="E604" i="13"/>
  <c r="F604" i="13"/>
  <c r="G604" i="13"/>
  <c r="H604" i="13"/>
  <c r="A605" i="13"/>
  <c r="B608" i="14"/>
  <c r="H608" i="14"/>
  <c r="K608" i="14"/>
  <c r="B605" i="13"/>
  <c r="I608" i="14"/>
  <c r="L608" i="14"/>
  <c r="C605" i="13"/>
  <c r="D605" i="13"/>
  <c r="E605" i="13"/>
  <c r="F605" i="13"/>
  <c r="G605" i="13"/>
  <c r="H605" i="13"/>
  <c r="A606" i="13"/>
  <c r="B609" i="14"/>
  <c r="H609" i="14"/>
  <c r="K609" i="14"/>
  <c r="B606" i="13"/>
  <c r="I609" i="14"/>
  <c r="L609" i="14"/>
  <c r="C606" i="13"/>
  <c r="D606" i="13"/>
  <c r="E606" i="13"/>
  <c r="F606" i="13"/>
  <c r="G606" i="13"/>
  <c r="H606" i="13"/>
  <c r="A607" i="13"/>
  <c r="B610" i="14"/>
  <c r="H610" i="14"/>
  <c r="K610" i="14"/>
  <c r="B607" i="13"/>
  <c r="I610" i="14"/>
  <c r="L610" i="14"/>
  <c r="C607" i="13"/>
  <c r="D607" i="13"/>
  <c r="E607" i="13"/>
  <c r="F607" i="13"/>
  <c r="G607" i="13"/>
  <c r="H607" i="13"/>
  <c r="A608" i="13"/>
  <c r="B611" i="14"/>
  <c r="H611" i="14"/>
  <c r="K611" i="14"/>
  <c r="B608" i="13"/>
  <c r="I611" i="14"/>
  <c r="L611" i="14"/>
  <c r="C608" i="13"/>
  <c r="D608" i="13"/>
  <c r="E608" i="13"/>
  <c r="F608" i="13"/>
  <c r="G608" i="13"/>
  <c r="H608" i="13"/>
  <c r="A609" i="13"/>
  <c r="B612" i="14"/>
  <c r="H612" i="14"/>
  <c r="K612" i="14"/>
  <c r="B609" i="13"/>
  <c r="I612" i="14"/>
  <c r="L612" i="14"/>
  <c r="C609" i="13"/>
  <c r="D609" i="13"/>
  <c r="E609" i="13"/>
  <c r="F609" i="13"/>
  <c r="G609" i="13"/>
  <c r="H609" i="13"/>
  <c r="A610" i="13"/>
  <c r="B613" i="14"/>
  <c r="H613" i="14"/>
  <c r="K613" i="14"/>
  <c r="B610" i="13"/>
  <c r="I613" i="14"/>
  <c r="L613" i="14"/>
  <c r="C610" i="13"/>
  <c r="D610" i="13"/>
  <c r="E610" i="13"/>
  <c r="F610" i="13"/>
  <c r="G610" i="13"/>
  <c r="H610" i="13"/>
  <c r="A611" i="13"/>
  <c r="B614" i="14"/>
  <c r="H614" i="14"/>
  <c r="K614" i="14"/>
  <c r="B611" i="13"/>
  <c r="I614" i="14"/>
  <c r="L614" i="14"/>
  <c r="C611" i="13"/>
  <c r="D611" i="13"/>
  <c r="E611" i="13"/>
  <c r="F611" i="13"/>
  <c r="G611" i="13"/>
  <c r="H611" i="13"/>
  <c r="A612" i="13"/>
  <c r="B615" i="14"/>
  <c r="H615" i="14"/>
  <c r="K615" i="14"/>
  <c r="B612" i="13"/>
  <c r="I615" i="14"/>
  <c r="L615" i="14"/>
  <c r="C612" i="13"/>
  <c r="D612" i="13"/>
  <c r="E612" i="13"/>
  <c r="F612" i="13"/>
  <c r="G612" i="13"/>
  <c r="H612" i="13"/>
  <c r="A613" i="13"/>
  <c r="B616" i="14"/>
  <c r="H616" i="14"/>
  <c r="K616" i="14"/>
  <c r="B613" i="13"/>
  <c r="I616" i="14"/>
  <c r="L616" i="14"/>
  <c r="C613" i="13"/>
  <c r="D613" i="13"/>
  <c r="E613" i="13"/>
  <c r="F613" i="13"/>
  <c r="G613" i="13"/>
  <c r="H613" i="13"/>
  <c r="A614" i="13"/>
  <c r="B617" i="14"/>
  <c r="H617" i="14"/>
  <c r="K617" i="14"/>
  <c r="B614" i="13"/>
  <c r="I617" i="14"/>
  <c r="L617" i="14"/>
  <c r="C614" i="13"/>
  <c r="D614" i="13"/>
  <c r="E614" i="13"/>
  <c r="F614" i="13"/>
  <c r="G614" i="13"/>
  <c r="H614" i="13"/>
  <c r="A615" i="13"/>
  <c r="B618" i="14"/>
  <c r="H618" i="14"/>
  <c r="K618" i="14"/>
  <c r="B615" i="13"/>
  <c r="I618" i="14"/>
  <c r="L618" i="14"/>
  <c r="C615" i="13"/>
  <c r="D615" i="13"/>
  <c r="E615" i="13"/>
  <c r="F615" i="13"/>
  <c r="G615" i="13"/>
  <c r="H615" i="13"/>
  <c r="A616" i="13"/>
  <c r="B619" i="14"/>
  <c r="H619" i="14"/>
  <c r="K619" i="14"/>
  <c r="B616" i="13"/>
  <c r="I619" i="14"/>
  <c r="L619" i="14"/>
  <c r="C616" i="13"/>
  <c r="D616" i="13"/>
  <c r="E616" i="13"/>
  <c r="F616" i="13"/>
  <c r="G616" i="13"/>
  <c r="H616" i="13"/>
  <c r="A617" i="13"/>
  <c r="B620" i="14"/>
  <c r="H620" i="14"/>
  <c r="K620" i="14"/>
  <c r="B617" i="13"/>
  <c r="I620" i="14"/>
  <c r="L620" i="14"/>
  <c r="C617" i="13"/>
  <c r="D617" i="13"/>
  <c r="E617" i="13"/>
  <c r="F617" i="13"/>
  <c r="G617" i="13"/>
  <c r="H617" i="13"/>
  <c r="A618" i="13"/>
  <c r="B621" i="14"/>
  <c r="H621" i="14"/>
  <c r="K621" i="14"/>
  <c r="B618" i="13"/>
  <c r="I621" i="14"/>
  <c r="L621" i="14"/>
  <c r="C618" i="13"/>
  <c r="D618" i="13"/>
  <c r="E618" i="13"/>
  <c r="F618" i="13"/>
  <c r="G618" i="13"/>
  <c r="H618" i="13"/>
  <c r="A619" i="13"/>
  <c r="B622" i="14"/>
  <c r="H622" i="14"/>
  <c r="K622" i="14"/>
  <c r="B619" i="13"/>
  <c r="I622" i="14"/>
  <c r="L622" i="14"/>
  <c r="C619" i="13"/>
  <c r="D619" i="13"/>
  <c r="E619" i="13"/>
  <c r="F619" i="13"/>
  <c r="G619" i="13"/>
  <c r="H619" i="13"/>
  <c r="A620" i="13"/>
  <c r="B623" i="14"/>
  <c r="H623" i="14"/>
  <c r="K623" i="14"/>
  <c r="B620" i="13"/>
  <c r="I623" i="14"/>
  <c r="L623" i="14"/>
  <c r="C620" i="13"/>
  <c r="D620" i="13"/>
  <c r="E620" i="13"/>
  <c r="F620" i="13"/>
  <c r="G620" i="13"/>
  <c r="H620" i="13"/>
  <c r="A621" i="13"/>
  <c r="B624" i="14"/>
  <c r="H624" i="14"/>
  <c r="K624" i="14"/>
  <c r="B621" i="13"/>
  <c r="I624" i="14"/>
  <c r="L624" i="14"/>
  <c r="C621" i="13"/>
  <c r="D621" i="13"/>
  <c r="E621" i="13"/>
  <c r="F621" i="13"/>
  <c r="G621" i="13"/>
  <c r="H621" i="13"/>
  <c r="A622" i="13"/>
  <c r="B625" i="14"/>
  <c r="H625" i="14"/>
  <c r="K625" i="14"/>
  <c r="B622" i="13"/>
  <c r="I625" i="14"/>
  <c r="L625" i="14"/>
  <c r="C622" i="13"/>
  <c r="D622" i="13"/>
  <c r="E622" i="13"/>
  <c r="F622" i="13"/>
  <c r="G622" i="13"/>
  <c r="H622" i="13"/>
  <c r="A623" i="13"/>
  <c r="B626" i="14"/>
  <c r="H626" i="14"/>
  <c r="K626" i="14"/>
  <c r="B623" i="13"/>
  <c r="I626" i="14"/>
  <c r="L626" i="14"/>
  <c r="C623" i="13"/>
  <c r="D623" i="13"/>
  <c r="E623" i="13"/>
  <c r="F623" i="13"/>
  <c r="G623" i="13"/>
  <c r="H623" i="13"/>
  <c r="A624" i="13"/>
  <c r="B627" i="14"/>
  <c r="H627" i="14"/>
  <c r="K627" i="14"/>
  <c r="B624" i="13"/>
  <c r="I627" i="14"/>
  <c r="L627" i="14"/>
  <c r="C624" i="13"/>
  <c r="D624" i="13"/>
  <c r="E624" i="13"/>
  <c r="F624" i="13"/>
  <c r="G624" i="13"/>
  <c r="H624" i="13"/>
  <c r="A625" i="13"/>
  <c r="B628" i="14"/>
  <c r="H628" i="14"/>
  <c r="K628" i="14"/>
  <c r="B625" i="13"/>
  <c r="I628" i="14"/>
  <c r="L628" i="14"/>
  <c r="C625" i="13"/>
  <c r="D625" i="13"/>
  <c r="E625" i="13"/>
  <c r="F625" i="13"/>
  <c r="G625" i="13"/>
  <c r="H625" i="13"/>
  <c r="A626" i="13"/>
  <c r="B629" i="14"/>
  <c r="H629" i="14"/>
  <c r="K629" i="14"/>
  <c r="B626" i="13"/>
  <c r="I629" i="14"/>
  <c r="L629" i="14"/>
  <c r="C626" i="13"/>
  <c r="D626" i="13"/>
  <c r="E626" i="13"/>
  <c r="F626" i="13"/>
  <c r="G626" i="13"/>
  <c r="H626" i="13"/>
  <c r="A627" i="13"/>
  <c r="B630" i="14"/>
  <c r="H630" i="14"/>
  <c r="K630" i="14"/>
  <c r="B627" i="13"/>
  <c r="I630" i="14"/>
  <c r="L630" i="14"/>
  <c r="C627" i="13"/>
  <c r="D627" i="13"/>
  <c r="E627" i="13"/>
  <c r="F627" i="13"/>
  <c r="G627" i="13"/>
  <c r="H627" i="13"/>
  <c r="A628" i="13"/>
  <c r="B631" i="14"/>
  <c r="H631" i="14"/>
  <c r="K631" i="14"/>
  <c r="B628" i="13"/>
  <c r="I631" i="14"/>
  <c r="L631" i="14"/>
  <c r="C628" i="13"/>
  <c r="D628" i="13"/>
  <c r="E628" i="13"/>
  <c r="F628" i="13"/>
  <c r="G628" i="13"/>
  <c r="H628" i="13"/>
  <c r="A629" i="13"/>
  <c r="B632" i="14"/>
  <c r="H632" i="14"/>
  <c r="K632" i="14"/>
  <c r="B629" i="13"/>
  <c r="I632" i="14"/>
  <c r="L632" i="14"/>
  <c r="C629" i="13"/>
  <c r="D629" i="13"/>
  <c r="E629" i="13"/>
  <c r="F629" i="13"/>
  <c r="G629" i="13"/>
  <c r="H629" i="13"/>
  <c r="A630" i="13"/>
  <c r="B633" i="14"/>
  <c r="H633" i="14"/>
  <c r="K633" i="14"/>
  <c r="B630" i="13"/>
  <c r="I633" i="14"/>
  <c r="L633" i="14"/>
  <c r="C630" i="13"/>
  <c r="D630" i="13"/>
  <c r="E630" i="13"/>
  <c r="F630" i="13"/>
  <c r="G630" i="13"/>
  <c r="H630" i="13"/>
  <c r="A631" i="13"/>
  <c r="B634" i="14"/>
  <c r="H634" i="14"/>
  <c r="K634" i="14"/>
  <c r="B631" i="13"/>
  <c r="I634" i="14"/>
  <c r="L634" i="14"/>
  <c r="C631" i="13"/>
  <c r="D631" i="13"/>
  <c r="E631" i="13"/>
  <c r="F631" i="13"/>
  <c r="G631" i="13"/>
  <c r="H631" i="13"/>
  <c r="A632" i="13"/>
  <c r="B635" i="14"/>
  <c r="H635" i="14"/>
  <c r="K635" i="14"/>
  <c r="B632" i="13"/>
  <c r="I635" i="14"/>
  <c r="L635" i="14"/>
  <c r="C632" i="13"/>
  <c r="D632" i="13"/>
  <c r="E632" i="13"/>
  <c r="F632" i="13"/>
  <c r="G632" i="13"/>
  <c r="H632" i="13"/>
  <c r="A633" i="13"/>
  <c r="B636" i="14"/>
  <c r="H636" i="14"/>
  <c r="K636" i="14"/>
  <c r="B633" i="13"/>
  <c r="I636" i="14"/>
  <c r="L636" i="14"/>
  <c r="C633" i="13"/>
  <c r="D633" i="13"/>
  <c r="E633" i="13"/>
  <c r="F633" i="13"/>
  <c r="G633" i="13"/>
  <c r="H633" i="13"/>
  <c r="A634" i="13"/>
  <c r="B637" i="14"/>
  <c r="H637" i="14"/>
  <c r="K637" i="14"/>
  <c r="B634" i="13"/>
  <c r="I637" i="14"/>
  <c r="L637" i="14"/>
  <c r="C634" i="13"/>
  <c r="D634" i="13"/>
  <c r="E634" i="13"/>
  <c r="F634" i="13"/>
  <c r="G634" i="13"/>
  <c r="H634" i="13"/>
  <c r="A635" i="13"/>
  <c r="B638" i="14"/>
  <c r="H638" i="14"/>
  <c r="K638" i="14"/>
  <c r="B635" i="13"/>
  <c r="I638" i="14"/>
  <c r="L638" i="14"/>
  <c r="C635" i="13"/>
  <c r="D635" i="13"/>
  <c r="E635" i="13"/>
  <c r="F635" i="13"/>
  <c r="G635" i="13"/>
  <c r="H635" i="13"/>
  <c r="A636" i="13"/>
  <c r="B639" i="14"/>
  <c r="H639" i="14"/>
  <c r="K639" i="14"/>
  <c r="B636" i="13"/>
  <c r="I639" i="14"/>
  <c r="L639" i="14"/>
  <c r="C636" i="13"/>
  <c r="D636" i="13"/>
  <c r="E636" i="13"/>
  <c r="F636" i="13"/>
  <c r="G636" i="13"/>
  <c r="H636" i="13"/>
  <c r="A637" i="13"/>
  <c r="B640" i="14"/>
  <c r="H640" i="14"/>
  <c r="K640" i="14"/>
  <c r="B637" i="13"/>
  <c r="I640" i="14"/>
  <c r="L640" i="14"/>
  <c r="C637" i="13"/>
  <c r="D637" i="13"/>
  <c r="E637" i="13"/>
  <c r="F637" i="13"/>
  <c r="G637" i="13"/>
  <c r="H637" i="13"/>
  <c r="A638" i="13"/>
  <c r="B641" i="14"/>
  <c r="H641" i="14"/>
  <c r="K641" i="14"/>
  <c r="B638" i="13"/>
  <c r="I641" i="14"/>
  <c r="L641" i="14"/>
  <c r="C638" i="13"/>
  <c r="D638" i="13"/>
  <c r="E638" i="13"/>
  <c r="F638" i="13"/>
  <c r="G638" i="13"/>
  <c r="H638" i="13"/>
  <c r="A639" i="13"/>
  <c r="B642" i="14"/>
  <c r="H642" i="14"/>
  <c r="K642" i="14"/>
  <c r="B639" i="13"/>
  <c r="I642" i="14"/>
  <c r="L642" i="14"/>
  <c r="C639" i="13"/>
  <c r="D639" i="13"/>
  <c r="E639" i="13"/>
  <c r="F639" i="13"/>
  <c r="G639" i="13"/>
  <c r="H639" i="13"/>
  <c r="A640" i="13"/>
  <c r="B643" i="14"/>
  <c r="H643" i="14"/>
  <c r="K643" i="14"/>
  <c r="B640" i="13"/>
  <c r="I643" i="14"/>
  <c r="L643" i="14"/>
  <c r="C640" i="13"/>
  <c r="D640" i="13"/>
  <c r="E640" i="13"/>
  <c r="F640" i="13"/>
  <c r="G640" i="13"/>
  <c r="H640" i="13"/>
  <c r="A641" i="13"/>
  <c r="B644" i="14"/>
  <c r="H644" i="14"/>
  <c r="K644" i="14"/>
  <c r="B641" i="13"/>
  <c r="I644" i="14"/>
  <c r="L644" i="14"/>
  <c r="C641" i="13"/>
  <c r="D641" i="13"/>
  <c r="E641" i="13"/>
  <c r="F641" i="13"/>
  <c r="G641" i="13"/>
  <c r="H641" i="13"/>
  <c r="A642" i="13"/>
  <c r="B645" i="14"/>
  <c r="H645" i="14"/>
  <c r="K645" i="14"/>
  <c r="B642" i="13"/>
  <c r="I645" i="14"/>
  <c r="L645" i="14"/>
  <c r="C642" i="13"/>
  <c r="D642" i="13"/>
  <c r="E642" i="13"/>
  <c r="F642" i="13"/>
  <c r="G642" i="13"/>
  <c r="H642" i="13"/>
  <c r="A643" i="13"/>
  <c r="B646" i="14"/>
  <c r="H646" i="14"/>
  <c r="K646" i="14"/>
  <c r="B643" i="13"/>
  <c r="I646" i="14"/>
  <c r="L646" i="14"/>
  <c r="C643" i="13"/>
  <c r="D643" i="13"/>
  <c r="E643" i="13"/>
  <c r="F643" i="13"/>
  <c r="G643" i="13"/>
  <c r="H643" i="13"/>
  <c r="A644" i="13"/>
  <c r="B647" i="14"/>
  <c r="H647" i="14"/>
  <c r="K647" i="14"/>
  <c r="B644" i="13"/>
  <c r="I647" i="14"/>
  <c r="L647" i="14"/>
  <c r="C644" i="13"/>
  <c r="D644" i="13"/>
  <c r="E644" i="13"/>
  <c r="F644" i="13"/>
  <c r="G644" i="13"/>
  <c r="H644" i="13"/>
  <c r="A645" i="13"/>
  <c r="B648" i="14"/>
  <c r="H648" i="14"/>
  <c r="K648" i="14"/>
  <c r="B645" i="13"/>
  <c r="I648" i="14"/>
  <c r="L648" i="14"/>
  <c r="C645" i="13"/>
  <c r="D645" i="13"/>
  <c r="E645" i="13"/>
  <c r="F645" i="13"/>
  <c r="G645" i="13"/>
  <c r="H645" i="13"/>
  <c r="A646" i="13"/>
  <c r="B649" i="14"/>
  <c r="H649" i="14"/>
  <c r="K649" i="14"/>
  <c r="B646" i="13"/>
  <c r="I649" i="14"/>
  <c r="L649" i="14"/>
  <c r="C646" i="13"/>
  <c r="D646" i="13"/>
  <c r="E646" i="13"/>
  <c r="F646" i="13"/>
  <c r="G646" i="13"/>
  <c r="H646" i="13"/>
  <c r="A647" i="13"/>
  <c r="B650" i="14"/>
  <c r="H650" i="14"/>
  <c r="K650" i="14"/>
  <c r="B647" i="13"/>
  <c r="I650" i="14"/>
  <c r="L650" i="14"/>
  <c r="C647" i="13"/>
  <c r="D647" i="13"/>
  <c r="E647" i="13"/>
  <c r="F647" i="13"/>
  <c r="G647" i="13"/>
  <c r="H647" i="13"/>
  <c r="A648" i="13"/>
  <c r="B651" i="14"/>
  <c r="H651" i="14"/>
  <c r="K651" i="14"/>
  <c r="B648" i="13"/>
  <c r="I651" i="14"/>
  <c r="L651" i="14"/>
  <c r="C648" i="13"/>
  <c r="D648" i="13"/>
  <c r="E648" i="13"/>
  <c r="F648" i="13"/>
  <c r="G648" i="13"/>
  <c r="H648" i="13"/>
  <c r="A649" i="13"/>
  <c r="B652" i="14"/>
  <c r="H652" i="14"/>
  <c r="K652" i="14"/>
  <c r="B649" i="13"/>
  <c r="I652" i="14"/>
  <c r="L652" i="14"/>
  <c r="C649" i="13"/>
  <c r="D649" i="13"/>
  <c r="E649" i="13"/>
  <c r="F649" i="13"/>
  <c r="G649" i="13"/>
  <c r="H649" i="13"/>
  <c r="A650" i="13"/>
  <c r="B653" i="14"/>
  <c r="H653" i="14"/>
  <c r="K653" i="14"/>
  <c r="B650" i="13"/>
  <c r="I653" i="14"/>
  <c r="L653" i="14"/>
  <c r="C650" i="13"/>
  <c r="D650" i="13"/>
  <c r="E650" i="13"/>
  <c r="F650" i="13"/>
  <c r="G650" i="13"/>
  <c r="H650" i="13"/>
  <c r="A651" i="13"/>
  <c r="B654" i="14"/>
  <c r="H654" i="14"/>
  <c r="K654" i="14"/>
  <c r="B651" i="13"/>
  <c r="I654" i="14"/>
  <c r="L654" i="14"/>
  <c r="C651" i="13"/>
  <c r="D651" i="13"/>
  <c r="E651" i="13"/>
  <c r="F651" i="13"/>
  <c r="G651" i="13"/>
  <c r="H651" i="13"/>
  <c r="A652" i="13"/>
  <c r="B655" i="14"/>
  <c r="H655" i="14"/>
  <c r="K655" i="14"/>
  <c r="B652" i="13"/>
  <c r="I655" i="14"/>
  <c r="L655" i="14"/>
  <c r="C652" i="13"/>
  <c r="D652" i="13"/>
  <c r="E652" i="13"/>
  <c r="F652" i="13"/>
  <c r="G652" i="13"/>
  <c r="H652" i="13"/>
  <c r="A653" i="13"/>
  <c r="B656" i="14"/>
  <c r="H656" i="14"/>
  <c r="K656" i="14"/>
  <c r="B653" i="13"/>
  <c r="I656" i="14"/>
  <c r="L656" i="14"/>
  <c r="C653" i="13"/>
  <c r="D653" i="13"/>
  <c r="E653" i="13"/>
  <c r="F653" i="13"/>
  <c r="G653" i="13"/>
  <c r="H653" i="13"/>
  <c r="A654" i="13"/>
  <c r="B657" i="14"/>
  <c r="H657" i="14"/>
  <c r="K657" i="14"/>
  <c r="B654" i="13"/>
  <c r="I657" i="14"/>
  <c r="L657" i="14"/>
  <c r="C654" i="13"/>
  <c r="D654" i="13"/>
  <c r="E654" i="13"/>
  <c r="F654" i="13"/>
  <c r="G654" i="13"/>
  <c r="H654" i="13"/>
  <c r="A655" i="13"/>
  <c r="B658" i="14"/>
  <c r="H658" i="14"/>
  <c r="K658" i="14"/>
  <c r="B655" i="13"/>
  <c r="I658" i="14"/>
  <c r="L658" i="14"/>
  <c r="C655" i="13"/>
  <c r="D655" i="13"/>
  <c r="E655" i="13"/>
  <c r="F655" i="13"/>
  <c r="G655" i="13"/>
  <c r="H655" i="13"/>
  <c r="A656" i="13"/>
  <c r="B659" i="14"/>
  <c r="H659" i="14"/>
  <c r="K659" i="14"/>
  <c r="B656" i="13"/>
  <c r="I659" i="14"/>
  <c r="L659" i="14"/>
  <c r="C656" i="13"/>
  <c r="D656" i="13"/>
  <c r="E656" i="13"/>
  <c r="F656" i="13"/>
  <c r="G656" i="13"/>
  <c r="H656" i="13"/>
  <c r="A657" i="13"/>
  <c r="B660" i="14"/>
  <c r="H660" i="14"/>
  <c r="K660" i="14"/>
  <c r="B657" i="13"/>
  <c r="I660" i="14"/>
  <c r="L660" i="14"/>
  <c r="C657" i="13"/>
  <c r="D657" i="13"/>
  <c r="E657" i="13"/>
  <c r="F657" i="13"/>
  <c r="G657" i="13"/>
  <c r="H657" i="13"/>
  <c r="A658" i="13"/>
  <c r="B661" i="14"/>
  <c r="H661" i="14"/>
  <c r="K661" i="14"/>
  <c r="B658" i="13"/>
  <c r="I661" i="14"/>
  <c r="L661" i="14"/>
  <c r="C658" i="13"/>
  <c r="D658" i="13"/>
  <c r="E658" i="13"/>
  <c r="F658" i="13"/>
  <c r="G658" i="13"/>
  <c r="H658" i="13"/>
  <c r="A659" i="13"/>
  <c r="B662" i="14"/>
  <c r="H662" i="14"/>
  <c r="K662" i="14"/>
  <c r="B659" i="13"/>
  <c r="I662" i="14"/>
  <c r="L662" i="14"/>
  <c r="C659" i="13"/>
  <c r="D659" i="13"/>
  <c r="E659" i="13"/>
  <c r="F659" i="13"/>
  <c r="G659" i="13"/>
  <c r="H659" i="13"/>
  <c r="A660" i="13"/>
  <c r="B663" i="14"/>
  <c r="H663" i="14"/>
  <c r="K663" i="14"/>
  <c r="B660" i="13"/>
  <c r="I663" i="14"/>
  <c r="L663" i="14"/>
  <c r="C660" i="13"/>
  <c r="D660" i="13"/>
  <c r="E660" i="13"/>
  <c r="F660" i="13"/>
  <c r="G660" i="13"/>
  <c r="H660" i="13"/>
  <c r="A661" i="13"/>
  <c r="B664" i="14"/>
  <c r="H664" i="14"/>
  <c r="K664" i="14"/>
  <c r="B661" i="13"/>
  <c r="I664" i="14"/>
  <c r="L664" i="14"/>
  <c r="C661" i="13"/>
  <c r="D661" i="13"/>
  <c r="E661" i="13"/>
  <c r="F661" i="13"/>
  <c r="G661" i="13"/>
  <c r="H661" i="13"/>
  <c r="A662" i="13"/>
  <c r="B665" i="14"/>
  <c r="H665" i="14"/>
  <c r="K665" i="14"/>
  <c r="B662" i="13"/>
  <c r="I665" i="14"/>
  <c r="L665" i="14"/>
  <c r="C662" i="13"/>
  <c r="D662" i="13"/>
  <c r="E662" i="13"/>
  <c r="F662" i="13"/>
  <c r="G662" i="13"/>
  <c r="H662" i="13"/>
  <c r="A663" i="13"/>
  <c r="B666" i="14"/>
  <c r="H666" i="14"/>
  <c r="K666" i="14"/>
  <c r="B663" i="13"/>
  <c r="I666" i="14"/>
  <c r="L666" i="14"/>
  <c r="C663" i="13"/>
  <c r="D663" i="13"/>
  <c r="E663" i="13"/>
  <c r="F663" i="13"/>
  <c r="G663" i="13"/>
  <c r="H663" i="13"/>
  <c r="A664" i="13"/>
  <c r="B667" i="14"/>
  <c r="H667" i="14"/>
  <c r="K667" i="14"/>
  <c r="B664" i="13"/>
  <c r="I667" i="14"/>
  <c r="L667" i="14"/>
  <c r="C664" i="13"/>
  <c r="D664" i="13"/>
  <c r="E664" i="13"/>
  <c r="F664" i="13"/>
  <c r="G664" i="13"/>
  <c r="H664" i="13"/>
  <c r="A665" i="13"/>
  <c r="B668" i="14"/>
  <c r="H668" i="14"/>
  <c r="K668" i="14"/>
  <c r="B665" i="13"/>
  <c r="I668" i="14"/>
  <c r="L668" i="14"/>
  <c r="C665" i="13"/>
  <c r="D665" i="13"/>
  <c r="E665" i="13"/>
  <c r="F665" i="13"/>
  <c r="G665" i="13"/>
  <c r="H665" i="13"/>
  <c r="A666" i="13"/>
  <c r="B669" i="14"/>
  <c r="H669" i="14"/>
  <c r="K669" i="14"/>
  <c r="B666" i="13"/>
  <c r="I669" i="14"/>
  <c r="L669" i="14"/>
  <c r="C666" i="13"/>
  <c r="D666" i="13"/>
  <c r="E666" i="13"/>
  <c r="F666" i="13"/>
  <c r="G666" i="13"/>
  <c r="H666" i="13"/>
  <c r="A667" i="13"/>
  <c r="B670" i="14"/>
  <c r="H670" i="14"/>
  <c r="K670" i="14"/>
  <c r="B667" i="13"/>
  <c r="I670" i="14"/>
  <c r="L670" i="14"/>
  <c r="C667" i="13"/>
  <c r="D667" i="13"/>
  <c r="E667" i="13"/>
  <c r="F667" i="13"/>
  <c r="G667" i="13"/>
  <c r="H667" i="13"/>
  <c r="A668" i="13"/>
  <c r="B671" i="14"/>
  <c r="H671" i="14"/>
  <c r="K671" i="14"/>
  <c r="B668" i="13"/>
  <c r="I671" i="14"/>
  <c r="L671" i="14"/>
  <c r="C668" i="13"/>
  <c r="D668" i="13"/>
  <c r="E668" i="13"/>
  <c r="F668" i="13"/>
  <c r="G668" i="13"/>
  <c r="H668" i="13"/>
  <c r="A669" i="13"/>
  <c r="B672" i="14"/>
  <c r="H672" i="14"/>
  <c r="K672" i="14"/>
  <c r="B669" i="13"/>
  <c r="I672" i="14"/>
  <c r="L672" i="14"/>
  <c r="C669" i="13"/>
  <c r="D669" i="13"/>
  <c r="E669" i="13"/>
  <c r="F669" i="13"/>
  <c r="G669" i="13"/>
  <c r="H669" i="13"/>
  <c r="A670" i="13"/>
  <c r="B673" i="14"/>
  <c r="H673" i="14"/>
  <c r="K673" i="14"/>
  <c r="B670" i="13"/>
  <c r="I673" i="14"/>
  <c r="L673" i="14"/>
  <c r="C670" i="13"/>
  <c r="D670" i="13"/>
  <c r="E670" i="13"/>
  <c r="F670" i="13"/>
  <c r="G670" i="13"/>
  <c r="H670" i="13"/>
  <c r="A671" i="13"/>
  <c r="B674" i="14"/>
  <c r="H674" i="14"/>
  <c r="K674" i="14"/>
  <c r="B671" i="13"/>
  <c r="I674" i="14"/>
  <c r="L674" i="14"/>
  <c r="C671" i="13"/>
  <c r="D671" i="13"/>
  <c r="E671" i="13"/>
  <c r="F671" i="13"/>
  <c r="G671" i="13"/>
  <c r="H671" i="13"/>
  <c r="A672" i="13"/>
  <c r="B675" i="14"/>
  <c r="H675" i="14"/>
  <c r="K675" i="14"/>
  <c r="B672" i="13"/>
  <c r="I675" i="14"/>
  <c r="L675" i="14"/>
  <c r="C672" i="13"/>
  <c r="D672" i="13"/>
  <c r="E672" i="13"/>
  <c r="F672" i="13"/>
  <c r="G672" i="13"/>
  <c r="H672" i="13"/>
  <c r="A673" i="13"/>
  <c r="B676" i="14"/>
  <c r="H676" i="14"/>
  <c r="K676" i="14"/>
  <c r="B673" i="13"/>
  <c r="I676" i="14"/>
  <c r="L676" i="14"/>
  <c r="C673" i="13"/>
  <c r="D673" i="13"/>
  <c r="E673" i="13"/>
  <c r="F673" i="13"/>
  <c r="G673" i="13"/>
  <c r="H673" i="13"/>
  <c r="A674" i="13"/>
  <c r="B677" i="14"/>
  <c r="H677" i="14"/>
  <c r="K677" i="14"/>
  <c r="B674" i="13"/>
  <c r="I677" i="14"/>
  <c r="L677" i="14"/>
  <c r="C674" i="13"/>
  <c r="D674" i="13"/>
  <c r="E674" i="13"/>
  <c r="F674" i="13"/>
  <c r="G674" i="13"/>
  <c r="H674" i="13"/>
  <c r="A675" i="13"/>
  <c r="B678" i="14"/>
  <c r="H678" i="14"/>
  <c r="K678" i="14"/>
  <c r="B675" i="13"/>
  <c r="I678" i="14"/>
  <c r="L678" i="14"/>
  <c r="C675" i="13"/>
  <c r="D675" i="13"/>
  <c r="E675" i="13"/>
  <c r="F675" i="13"/>
  <c r="G675" i="13"/>
  <c r="H675" i="13"/>
  <c r="A676" i="13"/>
  <c r="B679" i="14"/>
  <c r="H679" i="14"/>
  <c r="K679" i="14"/>
  <c r="B676" i="13"/>
  <c r="I679" i="14"/>
  <c r="L679" i="14"/>
  <c r="C676" i="13"/>
  <c r="D676" i="13"/>
  <c r="E676" i="13"/>
  <c r="F676" i="13"/>
  <c r="G676" i="13"/>
  <c r="H676" i="13"/>
  <c r="A677" i="13"/>
  <c r="B680" i="14"/>
  <c r="H680" i="14"/>
  <c r="K680" i="14"/>
  <c r="B677" i="13"/>
  <c r="I680" i="14"/>
  <c r="L680" i="14"/>
  <c r="C677" i="13"/>
  <c r="D677" i="13"/>
  <c r="E677" i="13"/>
  <c r="F677" i="13"/>
  <c r="G677" i="13"/>
  <c r="H677" i="13"/>
  <c r="A678" i="13"/>
  <c r="B681" i="14"/>
  <c r="H681" i="14"/>
  <c r="K681" i="14"/>
  <c r="B678" i="13"/>
  <c r="I681" i="14"/>
  <c r="L681" i="14"/>
  <c r="C678" i="13"/>
  <c r="D678" i="13"/>
  <c r="E678" i="13"/>
  <c r="F678" i="13"/>
  <c r="G678" i="13"/>
  <c r="H678" i="13"/>
  <c r="A679" i="13"/>
  <c r="B682" i="14"/>
  <c r="H682" i="14"/>
  <c r="K682" i="14"/>
  <c r="B679" i="13"/>
  <c r="I682" i="14"/>
  <c r="L682" i="14"/>
  <c r="C679" i="13"/>
  <c r="D679" i="13"/>
  <c r="E679" i="13"/>
  <c r="F679" i="13"/>
  <c r="G679" i="13"/>
  <c r="H679" i="13"/>
  <c r="A680" i="13"/>
  <c r="B683" i="14"/>
  <c r="H683" i="14"/>
  <c r="K683" i="14"/>
  <c r="B680" i="13"/>
  <c r="I683" i="14"/>
  <c r="L683" i="14"/>
  <c r="C680" i="13"/>
  <c r="D680" i="13"/>
  <c r="E680" i="13"/>
  <c r="F680" i="13"/>
  <c r="G680" i="13"/>
  <c r="H680" i="13"/>
  <c r="A681" i="13"/>
  <c r="B684" i="14"/>
  <c r="H684" i="14"/>
  <c r="K684" i="14"/>
  <c r="B681" i="13"/>
  <c r="I684" i="14"/>
  <c r="L684" i="14"/>
  <c r="C681" i="13"/>
  <c r="D681" i="13"/>
  <c r="E681" i="13"/>
  <c r="F681" i="13"/>
  <c r="G681" i="13"/>
  <c r="H681" i="13"/>
  <c r="A682" i="13"/>
  <c r="B685" i="14"/>
  <c r="H685" i="14"/>
  <c r="K685" i="14"/>
  <c r="B682" i="13"/>
  <c r="I685" i="14"/>
  <c r="L685" i="14"/>
  <c r="C682" i="13"/>
  <c r="D682" i="13"/>
  <c r="E682" i="13"/>
  <c r="F682" i="13"/>
  <c r="G682" i="13"/>
  <c r="H682" i="13"/>
  <c r="A683" i="13"/>
  <c r="B686" i="14"/>
  <c r="H686" i="14"/>
  <c r="K686" i="14"/>
  <c r="B683" i="13"/>
  <c r="I686" i="14"/>
  <c r="L686" i="14"/>
  <c r="C683" i="13"/>
  <c r="D683" i="13"/>
  <c r="E683" i="13"/>
  <c r="F683" i="13"/>
  <c r="G683" i="13"/>
  <c r="H683" i="13"/>
  <c r="A684" i="13"/>
  <c r="B687" i="14"/>
  <c r="H687" i="14"/>
  <c r="K687" i="14"/>
  <c r="B684" i="13"/>
  <c r="I687" i="14"/>
  <c r="L687" i="14"/>
  <c r="C684" i="13"/>
  <c r="D684" i="13"/>
  <c r="E684" i="13"/>
  <c r="F684" i="13"/>
  <c r="G684" i="13"/>
  <c r="H684" i="13"/>
  <c r="A685" i="13"/>
  <c r="B688" i="14"/>
  <c r="H688" i="14"/>
  <c r="K688" i="14"/>
  <c r="B685" i="13"/>
  <c r="I688" i="14"/>
  <c r="L688" i="14"/>
  <c r="C685" i="13"/>
  <c r="D685" i="13"/>
  <c r="E685" i="13"/>
  <c r="F685" i="13"/>
  <c r="G685" i="13"/>
  <c r="H685" i="13"/>
  <c r="A686" i="13"/>
  <c r="B689" i="14"/>
  <c r="H689" i="14"/>
  <c r="K689" i="14"/>
  <c r="B686" i="13"/>
  <c r="I689" i="14"/>
  <c r="L689" i="14"/>
  <c r="C686" i="13"/>
  <c r="D686" i="13"/>
  <c r="E686" i="13"/>
  <c r="F686" i="13"/>
  <c r="G686" i="13"/>
  <c r="H686" i="13"/>
  <c r="A687" i="13"/>
  <c r="B690" i="14"/>
  <c r="H690" i="14"/>
  <c r="K690" i="14"/>
  <c r="B687" i="13"/>
  <c r="I690" i="14"/>
  <c r="L690" i="14"/>
  <c r="C687" i="13"/>
  <c r="D687" i="13"/>
  <c r="E687" i="13"/>
  <c r="F687" i="13"/>
  <c r="G687" i="13"/>
  <c r="H687" i="13"/>
  <c r="A688" i="13"/>
  <c r="B691" i="14"/>
  <c r="H691" i="14"/>
  <c r="K691" i="14"/>
  <c r="B688" i="13"/>
  <c r="I691" i="14"/>
  <c r="L691" i="14"/>
  <c r="C688" i="13"/>
  <c r="D688" i="13"/>
  <c r="E688" i="13"/>
  <c r="F688" i="13"/>
  <c r="G688" i="13"/>
  <c r="H688" i="13"/>
  <c r="A689" i="13"/>
  <c r="B692" i="14"/>
  <c r="H692" i="14"/>
  <c r="K692" i="14"/>
  <c r="B689" i="13"/>
  <c r="I692" i="14"/>
  <c r="L692" i="14"/>
  <c r="C689" i="13"/>
  <c r="D689" i="13"/>
  <c r="E689" i="13"/>
  <c r="F689" i="13"/>
  <c r="G689" i="13"/>
  <c r="H689" i="13"/>
  <c r="A690" i="13"/>
  <c r="B693" i="14"/>
  <c r="H693" i="14"/>
  <c r="K693" i="14"/>
  <c r="B690" i="13"/>
  <c r="I693" i="14"/>
  <c r="L693" i="14"/>
  <c r="C690" i="13"/>
  <c r="D690" i="13"/>
  <c r="E690" i="13"/>
  <c r="F690" i="13"/>
  <c r="G690" i="13"/>
  <c r="H690" i="13"/>
  <c r="A691" i="13"/>
  <c r="B694" i="14"/>
  <c r="H694" i="14"/>
  <c r="K694" i="14"/>
  <c r="B691" i="13"/>
  <c r="I694" i="14"/>
  <c r="L694" i="14"/>
  <c r="C691" i="13"/>
  <c r="D691" i="13"/>
  <c r="E691" i="13"/>
  <c r="F691" i="13"/>
  <c r="G691" i="13"/>
  <c r="H691" i="13"/>
  <c r="A692" i="13"/>
  <c r="B695" i="14"/>
  <c r="H695" i="14"/>
  <c r="K695" i="14"/>
  <c r="B692" i="13"/>
  <c r="I695" i="14"/>
  <c r="L695" i="14"/>
  <c r="C692" i="13"/>
  <c r="D692" i="13"/>
  <c r="E692" i="13"/>
  <c r="F692" i="13"/>
  <c r="G692" i="13"/>
  <c r="H692" i="13"/>
  <c r="A693" i="13"/>
  <c r="B696" i="14"/>
  <c r="H696" i="14"/>
  <c r="K696" i="14"/>
  <c r="B693" i="13"/>
  <c r="I696" i="14"/>
  <c r="L696" i="14"/>
  <c r="C693" i="13"/>
  <c r="D693" i="13"/>
  <c r="E693" i="13"/>
  <c r="F693" i="13"/>
  <c r="G693" i="13"/>
  <c r="H693" i="13"/>
  <c r="A694" i="13"/>
  <c r="B697" i="14"/>
  <c r="H697" i="14"/>
  <c r="K697" i="14"/>
  <c r="B694" i="13"/>
  <c r="I697" i="14"/>
  <c r="L697" i="14"/>
  <c r="C694" i="13"/>
  <c r="D694" i="13"/>
  <c r="E694" i="13"/>
  <c r="F694" i="13"/>
  <c r="G694" i="13"/>
  <c r="H694" i="13"/>
  <c r="A695" i="13"/>
  <c r="B698" i="14"/>
  <c r="H698" i="14"/>
  <c r="K698" i="14"/>
  <c r="B695" i="13"/>
  <c r="I698" i="14"/>
  <c r="L698" i="14"/>
  <c r="C695" i="13"/>
  <c r="D695" i="13"/>
  <c r="E695" i="13"/>
  <c r="F695" i="13"/>
  <c r="G695" i="13"/>
  <c r="H695" i="13"/>
  <c r="A696" i="13"/>
  <c r="B699" i="14"/>
  <c r="H699" i="14"/>
  <c r="K699" i="14"/>
  <c r="B696" i="13"/>
  <c r="I699" i="14"/>
  <c r="L699" i="14"/>
  <c r="C696" i="13"/>
  <c r="D696" i="13"/>
  <c r="E696" i="13"/>
  <c r="F696" i="13"/>
  <c r="G696" i="13"/>
  <c r="H696" i="13"/>
  <c r="A697" i="13"/>
  <c r="B700" i="14"/>
  <c r="H700" i="14"/>
  <c r="K700" i="14"/>
  <c r="B697" i="13"/>
  <c r="I700" i="14"/>
  <c r="L700" i="14"/>
  <c r="C697" i="13"/>
  <c r="D697" i="13"/>
  <c r="E697" i="13"/>
  <c r="F697" i="13"/>
  <c r="G697" i="13"/>
  <c r="H697" i="13"/>
  <c r="A698" i="13"/>
  <c r="B701" i="14"/>
  <c r="H701" i="14"/>
  <c r="K701" i="14"/>
  <c r="B698" i="13"/>
  <c r="I701" i="14"/>
  <c r="L701" i="14"/>
  <c r="C698" i="13"/>
  <c r="D698" i="13"/>
  <c r="E698" i="13"/>
  <c r="F698" i="13"/>
  <c r="G698" i="13"/>
  <c r="H698" i="13"/>
  <c r="A699" i="13"/>
  <c r="B702" i="14"/>
  <c r="H702" i="14"/>
  <c r="K702" i="14"/>
  <c r="B699" i="13"/>
  <c r="I702" i="14"/>
  <c r="L702" i="14"/>
  <c r="C699" i="13"/>
  <c r="D699" i="13"/>
  <c r="E699" i="13"/>
  <c r="F699" i="13"/>
  <c r="G699" i="13"/>
  <c r="H699" i="13"/>
  <c r="A700" i="13"/>
  <c r="B703" i="14"/>
  <c r="H703" i="14"/>
  <c r="K703" i="14"/>
  <c r="B700" i="13"/>
  <c r="I703" i="14"/>
  <c r="L703" i="14"/>
  <c r="C700" i="13"/>
  <c r="D700" i="13"/>
  <c r="E700" i="13"/>
  <c r="F700" i="13"/>
  <c r="G700" i="13"/>
  <c r="H700" i="13"/>
  <c r="A701" i="13"/>
  <c r="B704" i="14"/>
  <c r="H704" i="14"/>
  <c r="K704" i="14"/>
  <c r="B701" i="13"/>
  <c r="I704" i="14"/>
  <c r="L704" i="14"/>
  <c r="C701" i="13"/>
  <c r="D701" i="13"/>
  <c r="E701" i="13"/>
  <c r="F701" i="13"/>
  <c r="G701" i="13"/>
  <c r="H701" i="13"/>
  <c r="A702" i="13"/>
  <c r="B705" i="14"/>
  <c r="H705" i="14"/>
  <c r="K705" i="14"/>
  <c r="B702" i="13"/>
  <c r="I705" i="14"/>
  <c r="L705" i="14"/>
  <c r="C702" i="13"/>
  <c r="D702" i="13"/>
  <c r="E702" i="13"/>
  <c r="F702" i="13"/>
  <c r="G702" i="13"/>
  <c r="H702" i="13"/>
  <c r="A703" i="13"/>
  <c r="B706" i="14"/>
  <c r="H706" i="14"/>
  <c r="K706" i="14"/>
  <c r="B703" i="13"/>
  <c r="I706" i="14"/>
  <c r="L706" i="14"/>
  <c r="C703" i="13"/>
  <c r="D703" i="13"/>
  <c r="E703" i="13"/>
  <c r="F703" i="13"/>
  <c r="G703" i="13"/>
  <c r="H703" i="13"/>
  <c r="A704" i="13"/>
  <c r="B707" i="14"/>
  <c r="H707" i="14"/>
  <c r="K707" i="14"/>
  <c r="B704" i="13"/>
  <c r="I707" i="14"/>
  <c r="L707" i="14"/>
  <c r="C704" i="13"/>
  <c r="D704" i="13"/>
  <c r="E704" i="13"/>
  <c r="F704" i="13"/>
  <c r="G704" i="13"/>
  <c r="H704" i="13"/>
  <c r="A705" i="13"/>
  <c r="B708" i="14"/>
  <c r="H708" i="14"/>
  <c r="K708" i="14"/>
  <c r="B705" i="13"/>
  <c r="I708" i="14"/>
  <c r="L708" i="14"/>
  <c r="C705" i="13"/>
  <c r="D705" i="13"/>
  <c r="E705" i="13"/>
  <c r="F705" i="13"/>
  <c r="G705" i="13"/>
  <c r="H705" i="13"/>
  <c r="A706" i="13"/>
  <c r="B709" i="14"/>
  <c r="H709" i="14"/>
  <c r="K709" i="14"/>
  <c r="B706" i="13"/>
  <c r="I709" i="14"/>
  <c r="L709" i="14"/>
  <c r="C706" i="13"/>
  <c r="D706" i="13"/>
  <c r="E706" i="13"/>
  <c r="F706" i="13"/>
  <c r="G706" i="13"/>
  <c r="H706" i="13"/>
  <c r="A707" i="13"/>
  <c r="B710" i="14"/>
  <c r="H710" i="14"/>
  <c r="K710" i="14"/>
  <c r="B707" i="13"/>
  <c r="I710" i="14"/>
  <c r="L710" i="14"/>
  <c r="C707" i="13"/>
  <c r="D707" i="13"/>
  <c r="E707" i="13"/>
  <c r="F707" i="13"/>
  <c r="G707" i="13"/>
  <c r="H707" i="13"/>
  <c r="A708" i="13"/>
  <c r="B711" i="14"/>
  <c r="H711" i="14"/>
  <c r="K711" i="14"/>
  <c r="B708" i="13"/>
  <c r="I711" i="14"/>
  <c r="L711" i="14"/>
  <c r="C708" i="13"/>
  <c r="D708" i="13"/>
  <c r="E708" i="13"/>
  <c r="F708" i="13"/>
  <c r="G708" i="13"/>
  <c r="H708" i="13"/>
  <c r="A709" i="13"/>
  <c r="B712" i="14"/>
  <c r="H712" i="14"/>
  <c r="K712" i="14"/>
  <c r="B709" i="13"/>
  <c r="I712" i="14"/>
  <c r="L712" i="14"/>
  <c r="C709" i="13"/>
  <c r="D709" i="13"/>
  <c r="E709" i="13"/>
  <c r="F709" i="13"/>
  <c r="G709" i="13"/>
  <c r="H709" i="13"/>
  <c r="A710" i="13"/>
  <c r="B713" i="14"/>
  <c r="H713" i="14"/>
  <c r="K713" i="14"/>
  <c r="B710" i="13"/>
  <c r="I713" i="14"/>
  <c r="L713" i="14"/>
  <c r="C710" i="13"/>
  <c r="D710" i="13"/>
  <c r="E710" i="13"/>
  <c r="F710" i="13"/>
  <c r="G710" i="13"/>
  <c r="H710" i="13"/>
  <c r="A711" i="13"/>
  <c r="B714" i="14"/>
  <c r="H714" i="14"/>
  <c r="K714" i="14"/>
  <c r="B711" i="13"/>
  <c r="I714" i="14"/>
  <c r="L714" i="14"/>
  <c r="C711" i="13"/>
  <c r="D711" i="13"/>
  <c r="E711" i="13"/>
  <c r="F711" i="13"/>
  <c r="G711" i="13"/>
  <c r="H711" i="13"/>
  <c r="A712" i="13"/>
  <c r="B715" i="14"/>
  <c r="H715" i="14"/>
  <c r="K715" i="14"/>
  <c r="B712" i="13"/>
  <c r="I715" i="14"/>
  <c r="L715" i="14"/>
  <c r="C712" i="13"/>
  <c r="D712" i="13"/>
  <c r="E712" i="13"/>
  <c r="F712" i="13"/>
  <c r="G712" i="13"/>
  <c r="H712" i="13"/>
  <c r="A713" i="13"/>
  <c r="B716" i="14"/>
  <c r="H716" i="14"/>
  <c r="K716" i="14"/>
  <c r="B713" i="13"/>
  <c r="I716" i="14"/>
  <c r="L716" i="14"/>
  <c r="C713" i="13"/>
  <c r="D713" i="13"/>
  <c r="E713" i="13"/>
  <c r="F713" i="13"/>
  <c r="G713" i="13"/>
  <c r="H713" i="13"/>
  <c r="A714" i="13"/>
  <c r="B717" i="14"/>
  <c r="H717" i="14"/>
  <c r="K717" i="14"/>
  <c r="B714" i="13"/>
  <c r="I717" i="14"/>
  <c r="L717" i="14"/>
  <c r="C714" i="13"/>
  <c r="D714" i="13"/>
  <c r="E714" i="13"/>
  <c r="F714" i="13"/>
  <c r="G714" i="13"/>
  <c r="H714" i="13"/>
  <c r="A715" i="13"/>
  <c r="B718" i="14"/>
  <c r="H718" i="14"/>
  <c r="K718" i="14"/>
  <c r="B715" i="13"/>
  <c r="I718" i="14"/>
  <c r="L718" i="14"/>
  <c r="C715" i="13"/>
  <c r="D715" i="13"/>
  <c r="E715" i="13"/>
  <c r="F715" i="13"/>
  <c r="G715" i="13"/>
  <c r="H715" i="13"/>
  <c r="A716" i="13"/>
  <c r="B719" i="14"/>
  <c r="H719" i="14"/>
  <c r="K719" i="14"/>
  <c r="B716" i="13"/>
  <c r="I719" i="14"/>
  <c r="L719" i="14"/>
  <c r="C716" i="13"/>
  <c r="D716" i="13"/>
  <c r="E716" i="13"/>
  <c r="F716" i="13"/>
  <c r="G716" i="13"/>
  <c r="H716" i="13"/>
  <c r="A717" i="13"/>
  <c r="B720" i="14"/>
  <c r="H720" i="14"/>
  <c r="K720" i="14"/>
  <c r="B717" i="13"/>
  <c r="I720" i="14"/>
  <c r="L720" i="14"/>
  <c r="C717" i="13"/>
  <c r="D717" i="13"/>
  <c r="E717" i="13"/>
  <c r="F717" i="13"/>
  <c r="G717" i="13"/>
  <c r="H717" i="13"/>
  <c r="A718" i="13"/>
  <c r="B721" i="14"/>
  <c r="H721" i="14"/>
  <c r="K721" i="14"/>
  <c r="B718" i="13"/>
  <c r="I721" i="14"/>
  <c r="L721" i="14"/>
  <c r="C718" i="13"/>
  <c r="D718" i="13"/>
  <c r="E718" i="13"/>
  <c r="F718" i="13"/>
  <c r="G718" i="13"/>
  <c r="H718" i="13"/>
  <c r="A719" i="13"/>
  <c r="B722" i="14"/>
  <c r="H722" i="14"/>
  <c r="K722" i="14"/>
  <c r="B719" i="13"/>
  <c r="I722" i="14"/>
  <c r="L722" i="14"/>
  <c r="C719" i="13"/>
  <c r="D719" i="13"/>
  <c r="E719" i="13"/>
  <c r="F719" i="13"/>
  <c r="G719" i="13"/>
  <c r="H719" i="13"/>
  <c r="A720" i="13"/>
  <c r="B723" i="14"/>
  <c r="H723" i="14"/>
  <c r="K723" i="14"/>
  <c r="B720" i="13"/>
  <c r="I723" i="14"/>
  <c r="L723" i="14"/>
  <c r="C720" i="13"/>
  <c r="D720" i="13"/>
  <c r="E720" i="13"/>
  <c r="F720" i="13"/>
  <c r="G720" i="13"/>
  <c r="H720" i="13"/>
  <c r="A721" i="13"/>
  <c r="B724" i="14"/>
  <c r="H724" i="14"/>
  <c r="K724" i="14"/>
  <c r="B721" i="13"/>
  <c r="I724" i="14"/>
  <c r="L724" i="14"/>
  <c r="C721" i="13"/>
  <c r="D721" i="13"/>
  <c r="E721" i="13"/>
  <c r="F721" i="13"/>
  <c r="G721" i="13"/>
  <c r="H721" i="13"/>
  <c r="A722" i="13"/>
  <c r="B725" i="14"/>
  <c r="H725" i="14"/>
  <c r="K725" i="14"/>
  <c r="B722" i="13"/>
  <c r="I725" i="14"/>
  <c r="L725" i="14"/>
  <c r="C722" i="13"/>
  <c r="D722" i="13"/>
  <c r="E722" i="13"/>
  <c r="F722" i="13"/>
  <c r="G722" i="13"/>
  <c r="H722" i="13"/>
  <c r="A723" i="13"/>
  <c r="B726" i="14"/>
  <c r="H726" i="14"/>
  <c r="K726" i="14"/>
  <c r="B723" i="13"/>
  <c r="I726" i="14"/>
  <c r="L726" i="14"/>
  <c r="C723" i="13"/>
  <c r="D723" i="13"/>
  <c r="E723" i="13"/>
  <c r="F723" i="13"/>
  <c r="G723" i="13"/>
  <c r="H723" i="13"/>
  <c r="A724" i="13"/>
  <c r="B727" i="14"/>
  <c r="H727" i="14"/>
  <c r="K727" i="14"/>
  <c r="B724" i="13"/>
  <c r="I727" i="14"/>
  <c r="L727" i="14"/>
  <c r="C724" i="13"/>
  <c r="D724" i="13"/>
  <c r="E724" i="13"/>
  <c r="F724" i="13"/>
  <c r="G724" i="13"/>
  <c r="H724" i="13"/>
  <c r="A725" i="13"/>
  <c r="B728" i="14"/>
  <c r="H728" i="14"/>
  <c r="K728" i="14"/>
  <c r="B725" i="13"/>
  <c r="I728" i="14"/>
  <c r="L728" i="14"/>
  <c r="C725" i="13"/>
  <c r="D725" i="13"/>
  <c r="E725" i="13"/>
  <c r="F725" i="13"/>
  <c r="G725" i="13"/>
  <c r="H725" i="13"/>
  <c r="A726" i="13"/>
  <c r="B729" i="14"/>
  <c r="H729" i="14"/>
  <c r="K729" i="14"/>
  <c r="B726" i="13"/>
  <c r="I729" i="14"/>
  <c r="L729" i="14"/>
  <c r="C726" i="13"/>
  <c r="D726" i="13"/>
  <c r="E726" i="13"/>
  <c r="F726" i="13"/>
  <c r="G726" i="13"/>
  <c r="H726" i="13"/>
  <c r="A727" i="13"/>
  <c r="B730" i="14"/>
  <c r="H730" i="14"/>
  <c r="K730" i="14"/>
  <c r="B727" i="13"/>
  <c r="I730" i="14"/>
  <c r="L730" i="14"/>
  <c r="C727" i="13"/>
  <c r="D727" i="13"/>
  <c r="E727" i="13"/>
  <c r="F727" i="13"/>
  <c r="G727" i="13"/>
  <c r="H727" i="13"/>
  <c r="A728" i="13"/>
  <c r="B731" i="14"/>
  <c r="H731" i="14"/>
  <c r="K731" i="14"/>
  <c r="B728" i="13"/>
  <c r="I731" i="14"/>
  <c r="L731" i="14"/>
  <c r="C728" i="13"/>
  <c r="D728" i="13"/>
  <c r="E728" i="13"/>
  <c r="F728" i="13"/>
  <c r="G728" i="13"/>
  <c r="H728" i="13"/>
  <c r="A729" i="13"/>
  <c r="B732" i="14"/>
  <c r="H732" i="14"/>
  <c r="K732" i="14"/>
  <c r="B729" i="13"/>
  <c r="I732" i="14"/>
  <c r="L732" i="14"/>
  <c r="C729" i="13"/>
  <c r="D729" i="13"/>
  <c r="E729" i="13"/>
  <c r="F729" i="13"/>
  <c r="G729" i="13"/>
  <c r="H729" i="13"/>
  <c r="A730" i="13"/>
  <c r="B733" i="14"/>
  <c r="H733" i="14"/>
  <c r="K733" i="14"/>
  <c r="B730" i="13"/>
  <c r="I733" i="14"/>
  <c r="L733" i="14"/>
  <c r="C730" i="13"/>
  <c r="D730" i="13"/>
  <c r="E730" i="13"/>
  <c r="F730" i="13"/>
  <c r="G730" i="13"/>
  <c r="H730" i="13"/>
  <c r="A731" i="13"/>
  <c r="B734" i="14"/>
  <c r="H734" i="14"/>
  <c r="K734" i="14"/>
  <c r="B731" i="13"/>
  <c r="I734" i="14"/>
  <c r="L734" i="14"/>
  <c r="C731" i="13"/>
  <c r="D731" i="13"/>
  <c r="E731" i="13"/>
  <c r="F731" i="13"/>
  <c r="G731" i="13"/>
  <c r="H731" i="13"/>
  <c r="A732" i="13"/>
  <c r="B735" i="14"/>
  <c r="H735" i="14"/>
  <c r="K735" i="14"/>
  <c r="B732" i="13"/>
  <c r="I735" i="14"/>
  <c r="L735" i="14"/>
  <c r="C732" i="13"/>
  <c r="D732" i="13"/>
  <c r="E732" i="13"/>
  <c r="F732" i="13"/>
  <c r="G732" i="13"/>
  <c r="H732" i="13"/>
  <c r="A733" i="13"/>
  <c r="B736" i="14"/>
  <c r="H736" i="14"/>
  <c r="K736" i="14"/>
  <c r="B733" i="13"/>
  <c r="I736" i="14"/>
  <c r="L736" i="14"/>
  <c r="C733" i="13"/>
  <c r="D733" i="13"/>
  <c r="E733" i="13"/>
  <c r="F733" i="13"/>
  <c r="G733" i="13"/>
  <c r="H733" i="13"/>
  <c r="A734" i="13"/>
  <c r="B737" i="14"/>
  <c r="H737" i="14"/>
  <c r="K737" i="14"/>
  <c r="B734" i="13"/>
  <c r="I737" i="14"/>
  <c r="L737" i="14"/>
  <c r="C734" i="13"/>
  <c r="D734" i="13"/>
  <c r="E734" i="13"/>
  <c r="F734" i="13"/>
  <c r="G734" i="13"/>
  <c r="H734" i="13"/>
  <c r="A735" i="13"/>
  <c r="B738" i="14"/>
  <c r="H738" i="14"/>
  <c r="K738" i="14"/>
  <c r="B735" i="13"/>
  <c r="I738" i="14"/>
  <c r="L738" i="14"/>
  <c r="C735" i="13"/>
  <c r="D735" i="13"/>
  <c r="E735" i="13"/>
  <c r="F735" i="13"/>
  <c r="G735" i="13"/>
  <c r="H735" i="13"/>
  <c r="A736" i="13"/>
  <c r="B739" i="14"/>
  <c r="H739" i="14"/>
  <c r="K739" i="14"/>
  <c r="B736" i="13"/>
  <c r="I739" i="14"/>
  <c r="L739" i="14"/>
  <c r="C736" i="13"/>
  <c r="D736" i="13"/>
  <c r="E736" i="13"/>
  <c r="F736" i="13"/>
  <c r="G736" i="13"/>
  <c r="H736" i="13"/>
  <c r="A737" i="13"/>
  <c r="B740" i="14"/>
  <c r="H740" i="14"/>
  <c r="K740" i="14"/>
  <c r="B737" i="13"/>
  <c r="I740" i="14"/>
  <c r="L740" i="14"/>
  <c r="C737" i="13"/>
  <c r="D737" i="13"/>
  <c r="E737" i="13"/>
  <c r="F737" i="13"/>
  <c r="G737" i="13"/>
  <c r="H737" i="13"/>
  <c r="A738" i="13"/>
  <c r="B741" i="14"/>
  <c r="H741" i="14"/>
  <c r="K741" i="14"/>
  <c r="B738" i="13"/>
  <c r="I741" i="14"/>
  <c r="L741" i="14"/>
  <c r="C738" i="13"/>
  <c r="D738" i="13"/>
  <c r="E738" i="13"/>
  <c r="F738" i="13"/>
  <c r="G738" i="13"/>
  <c r="H738" i="13"/>
  <c r="A739" i="13"/>
  <c r="B742" i="14"/>
  <c r="H742" i="14"/>
  <c r="K742" i="14"/>
  <c r="B739" i="13"/>
  <c r="I742" i="14"/>
  <c r="L742" i="14"/>
  <c r="C739" i="13"/>
  <c r="D739" i="13"/>
  <c r="E739" i="13"/>
  <c r="F739" i="13"/>
  <c r="G739" i="13"/>
  <c r="H739" i="13"/>
  <c r="A740" i="13"/>
  <c r="B743" i="14"/>
  <c r="H743" i="14"/>
  <c r="K743" i="14"/>
  <c r="B740" i="13"/>
  <c r="I743" i="14"/>
  <c r="L743" i="14"/>
  <c r="C740" i="13"/>
  <c r="D740" i="13"/>
  <c r="E740" i="13"/>
  <c r="F740" i="13"/>
  <c r="G740" i="13"/>
  <c r="H740" i="13"/>
  <c r="A741" i="13"/>
  <c r="B744" i="14"/>
  <c r="H744" i="14"/>
  <c r="K744" i="14"/>
  <c r="B741" i="13"/>
  <c r="I744" i="14"/>
  <c r="L744" i="14"/>
  <c r="C741" i="13"/>
  <c r="D741" i="13"/>
  <c r="E741" i="13"/>
  <c r="F741" i="13"/>
  <c r="G741" i="13"/>
  <c r="H741" i="13"/>
  <c r="A742" i="13"/>
  <c r="B745" i="14"/>
  <c r="H745" i="14"/>
  <c r="K745" i="14"/>
  <c r="B742" i="13"/>
  <c r="I745" i="14"/>
  <c r="L745" i="14"/>
  <c r="C742" i="13"/>
  <c r="D742" i="13"/>
  <c r="E742" i="13"/>
  <c r="F742" i="13"/>
  <c r="G742" i="13"/>
  <c r="H742" i="13"/>
  <c r="A743" i="13"/>
  <c r="B746" i="14"/>
  <c r="H746" i="14"/>
  <c r="K746" i="14"/>
  <c r="B743" i="13"/>
  <c r="I746" i="14"/>
  <c r="L746" i="14"/>
  <c r="C743" i="13"/>
  <c r="D743" i="13"/>
  <c r="E743" i="13"/>
  <c r="F743" i="13"/>
  <c r="G743" i="13"/>
  <c r="H743" i="13"/>
  <c r="A744" i="13"/>
  <c r="B747" i="14"/>
  <c r="H747" i="14"/>
  <c r="K747" i="14"/>
  <c r="B744" i="13"/>
  <c r="I747" i="14"/>
  <c r="L747" i="14"/>
  <c r="C744" i="13"/>
  <c r="D744" i="13"/>
  <c r="E744" i="13"/>
  <c r="F744" i="13"/>
  <c r="G744" i="13"/>
  <c r="H744" i="13"/>
  <c r="A745" i="13"/>
  <c r="B748" i="14"/>
  <c r="H748" i="14"/>
  <c r="K748" i="14"/>
  <c r="B745" i="13"/>
  <c r="I748" i="14"/>
  <c r="L748" i="14"/>
  <c r="C745" i="13"/>
  <c r="D745" i="13"/>
  <c r="E745" i="13"/>
  <c r="F745" i="13"/>
  <c r="G745" i="13"/>
  <c r="H745" i="13"/>
  <c r="A746" i="13"/>
  <c r="B749" i="14"/>
  <c r="H749" i="14"/>
  <c r="K749" i="14"/>
  <c r="B746" i="13"/>
  <c r="I749" i="14"/>
  <c r="L749" i="14"/>
  <c r="C746" i="13"/>
  <c r="D746" i="13"/>
  <c r="E746" i="13"/>
  <c r="F746" i="13"/>
  <c r="G746" i="13"/>
  <c r="H746" i="13"/>
  <c r="A747" i="13"/>
  <c r="B750" i="14"/>
  <c r="H750" i="14"/>
  <c r="K750" i="14"/>
  <c r="B747" i="13"/>
  <c r="I750" i="14"/>
  <c r="L750" i="14"/>
  <c r="C747" i="13"/>
  <c r="D747" i="13"/>
  <c r="E747" i="13"/>
  <c r="F747" i="13"/>
  <c r="G747" i="13"/>
  <c r="H747" i="13"/>
  <c r="A748" i="13"/>
  <c r="B751" i="14"/>
  <c r="H751" i="14"/>
  <c r="K751" i="14"/>
  <c r="B748" i="13"/>
  <c r="I751" i="14"/>
  <c r="L751" i="14"/>
  <c r="C748" i="13"/>
  <c r="D748" i="13"/>
  <c r="E748" i="13"/>
  <c r="F748" i="13"/>
  <c r="G748" i="13"/>
  <c r="H748" i="13"/>
  <c r="A749" i="13"/>
  <c r="B752" i="14"/>
  <c r="H752" i="14"/>
  <c r="K752" i="14"/>
  <c r="B749" i="13"/>
  <c r="I752" i="14"/>
  <c r="L752" i="14"/>
  <c r="C749" i="13"/>
  <c r="D749" i="13"/>
  <c r="E749" i="13"/>
  <c r="F749" i="13"/>
  <c r="G749" i="13"/>
  <c r="H749" i="13"/>
  <c r="A750" i="13"/>
  <c r="B753" i="14"/>
  <c r="H753" i="14"/>
  <c r="K753" i="14"/>
  <c r="B750" i="13"/>
  <c r="I753" i="14"/>
  <c r="L753" i="14"/>
  <c r="C750" i="13"/>
  <c r="D750" i="13"/>
  <c r="E750" i="13"/>
  <c r="F750" i="13"/>
  <c r="G750" i="13"/>
  <c r="H750" i="13"/>
  <c r="A751" i="13"/>
  <c r="B754" i="14"/>
  <c r="H754" i="14"/>
  <c r="K754" i="14"/>
  <c r="B751" i="13"/>
  <c r="I754" i="14"/>
  <c r="L754" i="14"/>
  <c r="C751" i="13"/>
  <c r="D751" i="13"/>
  <c r="E751" i="13"/>
  <c r="F751" i="13"/>
  <c r="G751" i="13"/>
  <c r="H751" i="13"/>
  <c r="A752" i="13"/>
  <c r="B755" i="14"/>
  <c r="H755" i="14"/>
  <c r="K755" i="14"/>
  <c r="B752" i="13"/>
  <c r="I755" i="14"/>
  <c r="L755" i="14"/>
  <c r="C752" i="13"/>
  <c r="D752" i="13"/>
  <c r="E752" i="13"/>
  <c r="F752" i="13"/>
  <c r="G752" i="13"/>
  <c r="H752" i="13"/>
  <c r="A753" i="13"/>
  <c r="B756" i="14"/>
  <c r="H756" i="14"/>
  <c r="K756" i="14"/>
  <c r="B753" i="13"/>
  <c r="I756" i="14"/>
  <c r="L756" i="14"/>
  <c r="C753" i="13"/>
  <c r="D753" i="13"/>
  <c r="E753" i="13"/>
  <c r="F753" i="13"/>
  <c r="G753" i="13"/>
  <c r="H753" i="13"/>
  <c r="A754" i="13"/>
  <c r="B757" i="14"/>
  <c r="H757" i="14"/>
  <c r="K757" i="14"/>
  <c r="B754" i="13"/>
  <c r="I757" i="14"/>
  <c r="L757" i="14"/>
  <c r="C754" i="13"/>
  <c r="D754" i="13"/>
  <c r="E754" i="13"/>
  <c r="F754" i="13"/>
  <c r="G754" i="13"/>
  <c r="H754" i="13"/>
  <c r="A755" i="13"/>
  <c r="B758" i="14"/>
  <c r="H758" i="14"/>
  <c r="K758" i="14"/>
  <c r="B755" i="13"/>
  <c r="I758" i="14"/>
  <c r="L758" i="14"/>
  <c r="C755" i="13"/>
  <c r="D755" i="13"/>
  <c r="E755" i="13"/>
  <c r="F755" i="13"/>
  <c r="G755" i="13"/>
  <c r="H755" i="13"/>
  <c r="A756" i="13"/>
  <c r="B759" i="14"/>
  <c r="H759" i="14"/>
  <c r="K759" i="14"/>
  <c r="B756" i="13"/>
  <c r="I759" i="14"/>
  <c r="L759" i="14"/>
  <c r="C756" i="13"/>
  <c r="D756" i="13"/>
  <c r="E756" i="13"/>
  <c r="F756" i="13"/>
  <c r="G756" i="13"/>
  <c r="H756" i="13"/>
  <c r="A757" i="13"/>
  <c r="B760" i="14"/>
  <c r="H760" i="14"/>
  <c r="K760" i="14"/>
  <c r="B757" i="13"/>
  <c r="I760" i="14"/>
  <c r="L760" i="14"/>
  <c r="C757" i="13"/>
  <c r="D757" i="13"/>
  <c r="E757" i="13"/>
  <c r="F757" i="13"/>
  <c r="G757" i="13"/>
  <c r="H757" i="13"/>
  <c r="A758" i="13"/>
  <c r="B761" i="14"/>
  <c r="H761" i="14"/>
  <c r="K761" i="14"/>
  <c r="B758" i="13"/>
  <c r="I761" i="14"/>
  <c r="L761" i="14"/>
  <c r="C758" i="13"/>
  <c r="D758" i="13"/>
  <c r="E758" i="13"/>
  <c r="F758" i="13"/>
  <c r="G758" i="13"/>
  <c r="H758" i="13"/>
  <c r="A759" i="13"/>
  <c r="B762" i="14"/>
  <c r="H762" i="14"/>
  <c r="K762" i="14"/>
  <c r="B759" i="13"/>
  <c r="I762" i="14"/>
  <c r="L762" i="14"/>
  <c r="C759" i="13"/>
  <c r="D759" i="13"/>
  <c r="E759" i="13"/>
  <c r="F759" i="13"/>
  <c r="G759" i="13"/>
  <c r="H759" i="13"/>
  <c r="A760" i="13"/>
  <c r="B763" i="14"/>
  <c r="H763" i="14"/>
  <c r="K763" i="14"/>
  <c r="B760" i="13"/>
  <c r="I763" i="14"/>
  <c r="L763" i="14"/>
  <c r="C760" i="13"/>
  <c r="D760" i="13"/>
  <c r="E760" i="13"/>
  <c r="F760" i="13"/>
  <c r="G760" i="13"/>
  <c r="H760" i="13"/>
  <c r="A761" i="13"/>
  <c r="B764" i="14"/>
  <c r="H764" i="14"/>
  <c r="K764" i="14"/>
  <c r="B761" i="13"/>
  <c r="I764" i="14"/>
  <c r="L764" i="14"/>
  <c r="C761" i="13"/>
  <c r="D761" i="13"/>
  <c r="E761" i="13"/>
  <c r="F761" i="13"/>
  <c r="G761" i="13"/>
  <c r="H761" i="13"/>
  <c r="A762" i="13"/>
  <c r="B765" i="14"/>
  <c r="H765" i="14"/>
  <c r="K765" i="14"/>
  <c r="B762" i="13"/>
  <c r="I765" i="14"/>
  <c r="L765" i="14"/>
  <c r="C762" i="13"/>
  <c r="D762" i="13"/>
  <c r="E762" i="13"/>
  <c r="F762" i="13"/>
  <c r="G762" i="13"/>
  <c r="H762" i="13"/>
  <c r="A763" i="13"/>
  <c r="B766" i="14"/>
  <c r="H766" i="14"/>
  <c r="K766" i="14"/>
  <c r="B763" i="13"/>
  <c r="I766" i="14"/>
  <c r="L766" i="14"/>
  <c r="C763" i="13"/>
  <c r="D763" i="13"/>
  <c r="E763" i="13"/>
  <c r="F763" i="13"/>
  <c r="G763" i="13"/>
  <c r="H763" i="13"/>
  <c r="A764" i="13"/>
  <c r="B767" i="14"/>
  <c r="H767" i="14"/>
  <c r="K767" i="14"/>
  <c r="B764" i="13"/>
  <c r="I767" i="14"/>
  <c r="L767" i="14"/>
  <c r="C764" i="13"/>
  <c r="D764" i="13"/>
  <c r="E764" i="13"/>
  <c r="F764" i="13"/>
  <c r="G764" i="13"/>
  <c r="H764" i="13"/>
  <c r="A765" i="13"/>
  <c r="B768" i="14"/>
  <c r="H768" i="14"/>
  <c r="K768" i="14"/>
  <c r="B765" i="13"/>
  <c r="I768" i="14"/>
  <c r="L768" i="14"/>
  <c r="C765" i="13"/>
  <c r="D765" i="13"/>
  <c r="E765" i="13"/>
  <c r="F765" i="13"/>
  <c r="G765" i="13"/>
  <c r="H765" i="13"/>
  <c r="A766" i="13"/>
  <c r="B769" i="14"/>
  <c r="H769" i="14"/>
  <c r="K769" i="14"/>
  <c r="B766" i="13"/>
  <c r="I769" i="14"/>
  <c r="L769" i="14"/>
  <c r="C766" i="13"/>
  <c r="D766" i="13"/>
  <c r="E766" i="13"/>
  <c r="F766" i="13"/>
  <c r="G766" i="13"/>
  <c r="H766" i="13"/>
  <c r="A767" i="13"/>
  <c r="B770" i="14"/>
  <c r="H770" i="14"/>
  <c r="K770" i="14"/>
  <c r="B767" i="13"/>
  <c r="I770" i="14"/>
  <c r="L770" i="14"/>
  <c r="C767" i="13"/>
  <c r="D767" i="13"/>
  <c r="E767" i="13"/>
  <c r="F767" i="13"/>
  <c r="G767" i="13"/>
  <c r="H767" i="13"/>
  <c r="A768" i="13"/>
  <c r="B771" i="14"/>
  <c r="H771" i="14"/>
  <c r="K771" i="14"/>
  <c r="B768" i="13"/>
  <c r="I771" i="14"/>
  <c r="L771" i="14"/>
  <c r="C768" i="13"/>
  <c r="D768" i="13"/>
  <c r="E768" i="13"/>
  <c r="F768" i="13"/>
  <c r="G768" i="13"/>
  <c r="H768" i="13"/>
  <c r="A769" i="13"/>
  <c r="B772" i="14"/>
  <c r="H772" i="14"/>
  <c r="K772" i="14"/>
  <c r="B769" i="13"/>
  <c r="I772" i="14"/>
  <c r="L772" i="14"/>
  <c r="C769" i="13"/>
  <c r="D769" i="13"/>
  <c r="E769" i="13"/>
  <c r="F769" i="13"/>
  <c r="G769" i="13"/>
  <c r="H769" i="13"/>
  <c r="A770" i="13"/>
  <c r="B773" i="14"/>
  <c r="H773" i="14"/>
  <c r="K773" i="14"/>
  <c r="B770" i="13"/>
  <c r="I773" i="14"/>
  <c r="L773" i="14"/>
  <c r="C770" i="13"/>
  <c r="D770" i="13"/>
  <c r="E770" i="13"/>
  <c r="F770" i="13"/>
  <c r="G770" i="13"/>
  <c r="H770" i="13"/>
  <c r="A771" i="13"/>
  <c r="B774" i="14"/>
  <c r="H774" i="14"/>
  <c r="K774" i="14"/>
  <c r="B771" i="13"/>
  <c r="I774" i="14"/>
  <c r="L774" i="14"/>
  <c r="C771" i="13"/>
  <c r="D771" i="13"/>
  <c r="E771" i="13"/>
  <c r="F771" i="13"/>
  <c r="G771" i="13"/>
  <c r="H771" i="13"/>
  <c r="A772" i="13"/>
  <c r="B775" i="14"/>
  <c r="H775" i="14"/>
  <c r="K775" i="14"/>
  <c r="B772" i="13"/>
  <c r="I775" i="14"/>
  <c r="L775" i="14"/>
  <c r="C772" i="13"/>
  <c r="D772" i="13"/>
  <c r="E772" i="13"/>
  <c r="F772" i="13"/>
  <c r="G772" i="13"/>
  <c r="H772" i="13"/>
  <c r="A773" i="13"/>
  <c r="B776" i="14"/>
  <c r="H776" i="14"/>
  <c r="K776" i="14"/>
  <c r="B773" i="13"/>
  <c r="I776" i="14"/>
  <c r="L776" i="14"/>
  <c r="C773" i="13"/>
  <c r="D773" i="13"/>
  <c r="E773" i="13"/>
  <c r="F773" i="13"/>
  <c r="G773" i="13"/>
  <c r="H773" i="13"/>
  <c r="A774" i="13"/>
  <c r="B777" i="14"/>
  <c r="H777" i="14"/>
  <c r="K777" i="14"/>
  <c r="B774" i="13"/>
  <c r="I777" i="14"/>
  <c r="L777" i="14"/>
  <c r="C774" i="13"/>
  <c r="D774" i="13"/>
  <c r="E774" i="13"/>
  <c r="F774" i="13"/>
  <c r="G774" i="13"/>
  <c r="H774" i="13"/>
  <c r="A775" i="13"/>
  <c r="B778" i="14"/>
  <c r="H778" i="14"/>
  <c r="K778" i="14"/>
  <c r="B775" i="13"/>
  <c r="I778" i="14"/>
  <c r="L778" i="14"/>
  <c r="C775" i="13"/>
  <c r="D775" i="13"/>
  <c r="E775" i="13"/>
  <c r="F775" i="13"/>
  <c r="G775" i="13"/>
  <c r="H775" i="13"/>
  <c r="A776" i="13"/>
  <c r="B779" i="14"/>
  <c r="H779" i="14"/>
  <c r="K779" i="14"/>
  <c r="B776" i="13"/>
  <c r="I779" i="14"/>
  <c r="L779" i="14"/>
  <c r="C776" i="13"/>
  <c r="D776" i="13"/>
  <c r="E776" i="13"/>
  <c r="F776" i="13"/>
  <c r="G776" i="13"/>
  <c r="H776" i="13"/>
  <c r="A777" i="13"/>
  <c r="B780" i="14"/>
  <c r="H780" i="14"/>
  <c r="K780" i="14"/>
  <c r="B777" i="13"/>
  <c r="I780" i="14"/>
  <c r="L780" i="14"/>
  <c r="C777" i="13"/>
  <c r="D777" i="13"/>
  <c r="E777" i="13"/>
  <c r="F777" i="13"/>
  <c r="G777" i="13"/>
  <c r="H777" i="13"/>
  <c r="A778" i="13"/>
  <c r="B781" i="14"/>
  <c r="H781" i="14"/>
  <c r="K781" i="14"/>
  <c r="B778" i="13"/>
  <c r="I781" i="14"/>
  <c r="L781" i="14"/>
  <c r="C778" i="13"/>
  <c r="D778" i="13"/>
  <c r="E778" i="13"/>
  <c r="F778" i="13"/>
  <c r="G778" i="13"/>
  <c r="H778" i="13"/>
  <c r="A779" i="13"/>
  <c r="B782" i="14"/>
  <c r="H782" i="14"/>
  <c r="K782" i="14"/>
  <c r="B779" i="13"/>
  <c r="I782" i="14"/>
  <c r="L782" i="14"/>
  <c r="C779" i="13"/>
  <c r="D779" i="13"/>
  <c r="E779" i="13"/>
  <c r="F779" i="13"/>
  <c r="G779" i="13"/>
  <c r="H779" i="13"/>
  <c r="A780" i="13"/>
  <c r="B783" i="14"/>
  <c r="H783" i="14"/>
  <c r="K783" i="14"/>
  <c r="B780" i="13"/>
  <c r="I783" i="14"/>
  <c r="L783" i="14"/>
  <c r="C780" i="13"/>
  <c r="D780" i="13"/>
  <c r="E780" i="13"/>
  <c r="F780" i="13"/>
  <c r="G780" i="13"/>
  <c r="H780" i="13"/>
  <c r="A781" i="13"/>
  <c r="B784" i="14"/>
  <c r="H784" i="14"/>
  <c r="K784" i="14"/>
  <c r="B781" i="13"/>
  <c r="I784" i="14"/>
  <c r="L784" i="14"/>
  <c r="C781" i="13"/>
  <c r="D781" i="13"/>
  <c r="E781" i="13"/>
  <c r="F781" i="13"/>
  <c r="G781" i="13"/>
  <c r="H781" i="13"/>
  <c r="A782" i="13"/>
  <c r="B785" i="14"/>
  <c r="H785" i="14"/>
  <c r="K785" i="14"/>
  <c r="B782" i="13"/>
  <c r="I785" i="14"/>
  <c r="L785" i="14"/>
  <c r="C782" i="13"/>
  <c r="D782" i="13"/>
  <c r="E782" i="13"/>
  <c r="F782" i="13"/>
  <c r="G782" i="13"/>
  <c r="H782" i="13"/>
  <c r="A783" i="13"/>
  <c r="B786" i="14"/>
  <c r="H786" i="14"/>
  <c r="K786" i="14"/>
  <c r="B783" i="13"/>
  <c r="I786" i="14"/>
  <c r="L786" i="14"/>
  <c r="C783" i="13"/>
  <c r="D783" i="13"/>
  <c r="E783" i="13"/>
  <c r="F783" i="13"/>
  <c r="G783" i="13"/>
  <c r="H783" i="13"/>
  <c r="A784" i="13"/>
  <c r="B787" i="14"/>
  <c r="H787" i="14"/>
  <c r="K787" i="14"/>
  <c r="B784" i="13"/>
  <c r="I787" i="14"/>
  <c r="L787" i="14"/>
  <c r="C784" i="13"/>
  <c r="D784" i="13"/>
  <c r="E784" i="13"/>
  <c r="F784" i="13"/>
  <c r="G784" i="13"/>
  <c r="H784" i="13"/>
  <c r="A785" i="13"/>
  <c r="B788" i="14"/>
  <c r="H788" i="14"/>
  <c r="K788" i="14"/>
  <c r="B785" i="13"/>
  <c r="I788" i="14"/>
  <c r="L788" i="14"/>
  <c r="C785" i="13"/>
  <c r="D785" i="13"/>
  <c r="E785" i="13"/>
  <c r="F785" i="13"/>
  <c r="G785" i="13"/>
  <c r="H785" i="13"/>
  <c r="A786" i="13"/>
  <c r="B789" i="14"/>
  <c r="H789" i="14"/>
  <c r="K789" i="14"/>
  <c r="B786" i="13"/>
  <c r="I789" i="14"/>
  <c r="L789" i="14"/>
  <c r="C786" i="13"/>
  <c r="D786" i="13"/>
  <c r="E786" i="13"/>
  <c r="F786" i="13"/>
  <c r="G786" i="13"/>
  <c r="H786" i="13"/>
  <c r="A787" i="13"/>
  <c r="B790" i="14"/>
  <c r="H790" i="14"/>
  <c r="K790" i="14"/>
  <c r="B787" i="13"/>
  <c r="I790" i="14"/>
  <c r="L790" i="14"/>
  <c r="C787" i="13"/>
  <c r="D787" i="13"/>
  <c r="E787" i="13"/>
  <c r="F787" i="13"/>
  <c r="G787" i="13"/>
  <c r="H787" i="13"/>
  <c r="A788" i="13"/>
  <c r="B791" i="14"/>
  <c r="H791" i="14"/>
  <c r="K791" i="14"/>
  <c r="B788" i="13"/>
  <c r="I791" i="14"/>
  <c r="L791" i="14"/>
  <c r="C788" i="13"/>
  <c r="D788" i="13"/>
  <c r="E788" i="13"/>
  <c r="F788" i="13"/>
  <c r="G788" i="13"/>
  <c r="H788" i="13"/>
  <c r="A789" i="13"/>
  <c r="B792" i="14"/>
  <c r="H792" i="14"/>
  <c r="K792" i="14"/>
  <c r="B789" i="13"/>
  <c r="I792" i="14"/>
  <c r="L792" i="14"/>
  <c r="C789" i="13"/>
  <c r="D789" i="13"/>
  <c r="E789" i="13"/>
  <c r="F789" i="13"/>
  <c r="G789" i="13"/>
  <c r="H789" i="13"/>
  <c r="A790" i="13"/>
  <c r="B793" i="14"/>
  <c r="H793" i="14"/>
  <c r="K793" i="14"/>
  <c r="B790" i="13"/>
  <c r="I793" i="14"/>
  <c r="L793" i="14"/>
  <c r="C790" i="13"/>
  <c r="D790" i="13"/>
  <c r="E790" i="13"/>
  <c r="F790" i="13"/>
  <c r="G790" i="13"/>
  <c r="H790" i="13"/>
  <c r="A791" i="13"/>
  <c r="B794" i="14"/>
  <c r="H794" i="14"/>
  <c r="K794" i="14"/>
  <c r="B791" i="13"/>
  <c r="I794" i="14"/>
  <c r="L794" i="14"/>
  <c r="C791" i="13"/>
  <c r="D791" i="13"/>
  <c r="E791" i="13"/>
  <c r="F791" i="13"/>
  <c r="G791" i="13"/>
  <c r="H791" i="13"/>
  <c r="A792" i="13"/>
  <c r="B795" i="14"/>
  <c r="H795" i="14"/>
  <c r="K795" i="14"/>
  <c r="B792" i="13"/>
  <c r="I795" i="14"/>
  <c r="L795" i="14"/>
  <c r="C792" i="13"/>
  <c r="D792" i="13"/>
  <c r="E792" i="13"/>
  <c r="F792" i="13"/>
  <c r="G792" i="13"/>
  <c r="H792" i="13"/>
  <c r="A793" i="13"/>
  <c r="B796" i="14"/>
  <c r="H796" i="14"/>
  <c r="K796" i="14"/>
  <c r="B793" i="13"/>
  <c r="I796" i="14"/>
  <c r="L796" i="14"/>
  <c r="C793" i="13"/>
  <c r="D793" i="13"/>
  <c r="E793" i="13"/>
  <c r="F793" i="13"/>
  <c r="G793" i="13"/>
  <c r="H793" i="13"/>
  <c r="A794" i="13"/>
  <c r="B797" i="14"/>
  <c r="H797" i="14"/>
  <c r="K797" i="14"/>
  <c r="B794" i="13"/>
  <c r="I797" i="14"/>
  <c r="L797" i="14"/>
  <c r="C794" i="13"/>
  <c r="D794" i="13"/>
  <c r="E794" i="13"/>
  <c r="F794" i="13"/>
  <c r="G794" i="13"/>
  <c r="H794" i="13"/>
  <c r="A795" i="13"/>
  <c r="B798" i="14"/>
  <c r="H798" i="14"/>
  <c r="K798" i="14"/>
  <c r="B795" i="13"/>
  <c r="I798" i="14"/>
  <c r="L798" i="14"/>
  <c r="C795" i="13"/>
  <c r="D795" i="13"/>
  <c r="E795" i="13"/>
  <c r="F795" i="13"/>
  <c r="G795" i="13"/>
  <c r="H795" i="13"/>
  <c r="A796" i="13"/>
  <c r="B799" i="14"/>
  <c r="H799" i="14"/>
  <c r="K799" i="14"/>
  <c r="B796" i="13"/>
  <c r="I799" i="14"/>
  <c r="L799" i="14"/>
  <c r="C796" i="13"/>
  <c r="D796" i="13"/>
  <c r="E796" i="13"/>
  <c r="F796" i="13"/>
  <c r="G796" i="13"/>
  <c r="H796" i="13"/>
  <c r="A797" i="13"/>
  <c r="B800" i="14"/>
  <c r="H800" i="14"/>
  <c r="K800" i="14"/>
  <c r="B797" i="13"/>
  <c r="I800" i="14"/>
  <c r="L800" i="14"/>
  <c r="C797" i="13"/>
  <c r="D797" i="13"/>
  <c r="E797" i="13"/>
  <c r="F797" i="13"/>
  <c r="G797" i="13"/>
  <c r="H797" i="13"/>
  <c r="A798" i="13"/>
  <c r="B801" i="14"/>
  <c r="H801" i="14"/>
  <c r="K801" i="14"/>
  <c r="B798" i="13"/>
  <c r="I801" i="14"/>
  <c r="L801" i="14"/>
  <c r="C798" i="13"/>
  <c r="D798" i="13"/>
  <c r="E798" i="13"/>
  <c r="F798" i="13"/>
  <c r="G798" i="13"/>
  <c r="H798" i="13"/>
  <c r="A799" i="13"/>
  <c r="B802" i="14"/>
  <c r="H802" i="14"/>
  <c r="K802" i="14"/>
  <c r="B799" i="13"/>
  <c r="I802" i="14"/>
  <c r="L802" i="14"/>
  <c r="C799" i="13"/>
  <c r="D799" i="13"/>
  <c r="E799" i="13"/>
  <c r="F799" i="13"/>
  <c r="G799" i="13"/>
  <c r="H799" i="13"/>
  <c r="A800" i="13"/>
  <c r="B803" i="14"/>
  <c r="H803" i="14"/>
  <c r="K803" i="14"/>
  <c r="B800" i="13"/>
  <c r="I803" i="14"/>
  <c r="L803" i="14"/>
  <c r="C800" i="13"/>
  <c r="D800" i="13"/>
  <c r="E800" i="13"/>
  <c r="F800" i="13"/>
  <c r="G800" i="13"/>
  <c r="H800" i="13"/>
  <c r="A801" i="13"/>
  <c r="B804" i="14"/>
  <c r="H804" i="14"/>
  <c r="K804" i="14"/>
  <c r="B801" i="13"/>
  <c r="I804" i="14"/>
  <c r="L804" i="14"/>
  <c r="C801" i="13"/>
  <c r="D801" i="13"/>
  <c r="E801" i="13"/>
  <c r="F801" i="13"/>
  <c r="G801" i="13"/>
  <c r="H801" i="13"/>
  <c r="A802" i="13"/>
  <c r="B805" i="14"/>
  <c r="H805" i="14"/>
  <c r="K805" i="14"/>
  <c r="B802" i="13"/>
  <c r="I805" i="14"/>
  <c r="L805" i="14"/>
  <c r="C802" i="13"/>
  <c r="D802" i="13"/>
  <c r="E802" i="13"/>
  <c r="F802" i="13"/>
  <c r="G802" i="13"/>
  <c r="H802" i="13"/>
  <c r="A803" i="13"/>
  <c r="B806" i="14"/>
  <c r="H806" i="14"/>
  <c r="K806" i="14"/>
  <c r="B803" i="13"/>
  <c r="I806" i="14"/>
  <c r="L806" i="14"/>
  <c r="C803" i="13"/>
  <c r="D803" i="13"/>
  <c r="E803" i="13"/>
  <c r="F803" i="13"/>
  <c r="G803" i="13"/>
  <c r="H803" i="13"/>
  <c r="A804" i="13"/>
  <c r="B807" i="14"/>
  <c r="H807" i="14"/>
  <c r="K807" i="14"/>
  <c r="B804" i="13"/>
  <c r="I807" i="14"/>
  <c r="L807" i="14"/>
  <c r="C804" i="13"/>
  <c r="D804" i="13"/>
  <c r="E804" i="13"/>
  <c r="F804" i="13"/>
  <c r="G804" i="13"/>
  <c r="H804" i="13"/>
  <c r="A805" i="13"/>
  <c r="B808" i="14"/>
  <c r="H808" i="14"/>
  <c r="K808" i="14"/>
  <c r="B805" i="13"/>
  <c r="I808" i="14"/>
  <c r="L808" i="14"/>
  <c r="C805" i="13"/>
  <c r="D805" i="13"/>
  <c r="E805" i="13"/>
  <c r="F805" i="13"/>
  <c r="G805" i="13"/>
  <c r="H805" i="13"/>
  <c r="A806" i="13"/>
  <c r="B809" i="14"/>
  <c r="H809" i="14"/>
  <c r="K809" i="14"/>
  <c r="B806" i="13"/>
  <c r="I809" i="14"/>
  <c r="L809" i="14"/>
  <c r="C806" i="13"/>
  <c r="D806" i="13"/>
  <c r="E806" i="13"/>
  <c r="F806" i="13"/>
  <c r="G806" i="13"/>
  <c r="H806" i="13"/>
  <c r="A807" i="13"/>
  <c r="B810" i="14"/>
  <c r="H810" i="14"/>
  <c r="K810" i="14"/>
  <c r="B807" i="13"/>
  <c r="I810" i="14"/>
  <c r="L810" i="14"/>
  <c r="C807" i="13"/>
  <c r="D807" i="13"/>
  <c r="E807" i="13"/>
  <c r="F807" i="13"/>
  <c r="G807" i="13"/>
  <c r="H807" i="13"/>
  <c r="A808" i="13"/>
  <c r="B811" i="14"/>
  <c r="H811" i="14"/>
  <c r="K811" i="14"/>
  <c r="B808" i="13"/>
  <c r="I811" i="14"/>
  <c r="L811" i="14"/>
  <c r="C808" i="13"/>
  <c r="D808" i="13"/>
  <c r="E808" i="13"/>
  <c r="F808" i="13"/>
  <c r="G808" i="13"/>
  <c r="H808" i="13"/>
  <c r="A809" i="13"/>
  <c r="B812" i="14"/>
  <c r="H812" i="14"/>
  <c r="K812" i="14"/>
  <c r="B809" i="13"/>
  <c r="I812" i="14"/>
  <c r="L812" i="14"/>
  <c r="C809" i="13"/>
  <c r="D809" i="13"/>
  <c r="E809" i="13"/>
  <c r="F809" i="13"/>
  <c r="G809" i="13"/>
  <c r="H809" i="13"/>
  <c r="A810" i="13"/>
  <c r="B813" i="14"/>
  <c r="H813" i="14"/>
  <c r="K813" i="14"/>
  <c r="B810" i="13"/>
  <c r="I813" i="14"/>
  <c r="L813" i="14"/>
  <c r="C810" i="13"/>
  <c r="D810" i="13"/>
  <c r="E810" i="13"/>
  <c r="F810" i="13"/>
  <c r="G810" i="13"/>
  <c r="H810" i="13"/>
  <c r="A811" i="13"/>
  <c r="B814" i="14"/>
  <c r="H814" i="14"/>
  <c r="K814" i="14"/>
  <c r="B811" i="13"/>
  <c r="I814" i="14"/>
  <c r="L814" i="14"/>
  <c r="C811" i="13"/>
  <c r="D811" i="13"/>
  <c r="E811" i="13"/>
  <c r="F811" i="13"/>
  <c r="G811" i="13"/>
  <c r="H811" i="13"/>
  <c r="A812" i="13"/>
  <c r="B815" i="14"/>
  <c r="H815" i="14"/>
  <c r="K815" i="14"/>
  <c r="B812" i="13"/>
  <c r="I815" i="14"/>
  <c r="L815" i="14"/>
  <c r="C812" i="13"/>
  <c r="D812" i="13"/>
  <c r="E812" i="13"/>
  <c r="F812" i="13"/>
  <c r="G812" i="13"/>
  <c r="H812" i="13"/>
  <c r="A813" i="13"/>
  <c r="B816" i="14"/>
  <c r="H816" i="14"/>
  <c r="K816" i="14"/>
  <c r="B813" i="13"/>
  <c r="I816" i="14"/>
  <c r="L816" i="14"/>
  <c r="C813" i="13"/>
  <c r="D813" i="13"/>
  <c r="E813" i="13"/>
  <c r="F813" i="13"/>
  <c r="G813" i="13"/>
  <c r="H813" i="13"/>
  <c r="A814" i="13"/>
  <c r="B817" i="14"/>
  <c r="H817" i="14"/>
  <c r="K817" i="14"/>
  <c r="B814" i="13"/>
  <c r="I817" i="14"/>
  <c r="L817" i="14"/>
  <c r="C814" i="13"/>
  <c r="D814" i="13"/>
  <c r="E814" i="13"/>
  <c r="F814" i="13"/>
  <c r="G814" i="13"/>
  <c r="H814" i="13"/>
  <c r="A815" i="13"/>
  <c r="B818" i="14"/>
  <c r="H818" i="14"/>
  <c r="K818" i="14"/>
  <c r="B815" i="13"/>
  <c r="I818" i="14"/>
  <c r="L818" i="14"/>
  <c r="C815" i="13"/>
  <c r="D815" i="13"/>
  <c r="E815" i="13"/>
  <c r="F815" i="13"/>
  <c r="G815" i="13"/>
  <c r="H815" i="13"/>
  <c r="A816" i="13"/>
  <c r="B819" i="14"/>
  <c r="H819" i="14"/>
  <c r="K819" i="14"/>
  <c r="B816" i="13"/>
  <c r="I819" i="14"/>
  <c r="L819" i="14"/>
  <c r="C816" i="13"/>
  <c r="D816" i="13"/>
  <c r="E816" i="13"/>
  <c r="F816" i="13"/>
  <c r="G816" i="13"/>
  <c r="H816" i="13"/>
  <c r="A817" i="13"/>
  <c r="B820" i="14"/>
  <c r="H820" i="14"/>
  <c r="K820" i="14"/>
  <c r="B817" i="13"/>
  <c r="I820" i="14"/>
  <c r="L820" i="14"/>
  <c r="C817" i="13"/>
  <c r="D817" i="13"/>
  <c r="E817" i="13"/>
  <c r="F817" i="13"/>
  <c r="G817" i="13"/>
  <c r="H817" i="13"/>
  <c r="A818" i="13"/>
  <c r="B821" i="14"/>
  <c r="H821" i="14"/>
  <c r="K821" i="14"/>
  <c r="B818" i="13"/>
  <c r="I821" i="14"/>
  <c r="L821" i="14"/>
  <c r="C818" i="13"/>
  <c r="D818" i="13"/>
  <c r="E818" i="13"/>
  <c r="F818" i="13"/>
  <c r="G818" i="13"/>
  <c r="H818" i="13"/>
  <c r="A819" i="13"/>
  <c r="B822" i="14"/>
  <c r="H822" i="14"/>
  <c r="K822" i="14"/>
  <c r="B819" i="13"/>
  <c r="I822" i="14"/>
  <c r="L822" i="14"/>
  <c r="C819" i="13"/>
  <c r="D819" i="13"/>
  <c r="E819" i="13"/>
  <c r="F819" i="13"/>
  <c r="G819" i="13"/>
  <c r="H819" i="13"/>
  <c r="A820" i="13"/>
  <c r="B823" i="14"/>
  <c r="H823" i="14"/>
  <c r="K823" i="14"/>
  <c r="B820" i="13"/>
  <c r="I823" i="14"/>
  <c r="L823" i="14"/>
  <c r="C820" i="13"/>
  <c r="D820" i="13"/>
  <c r="E820" i="13"/>
  <c r="F820" i="13"/>
  <c r="G820" i="13"/>
  <c r="H820" i="13"/>
  <c r="A821" i="13"/>
  <c r="B824" i="14"/>
  <c r="H824" i="14"/>
  <c r="K824" i="14"/>
  <c r="B821" i="13"/>
  <c r="I824" i="14"/>
  <c r="L824" i="14"/>
  <c r="C821" i="13"/>
  <c r="D821" i="13"/>
  <c r="E821" i="13"/>
  <c r="F821" i="13"/>
  <c r="G821" i="13"/>
  <c r="H821" i="13"/>
  <c r="A822" i="13"/>
  <c r="B825" i="14"/>
  <c r="H825" i="14"/>
  <c r="K825" i="14"/>
  <c r="B822" i="13"/>
  <c r="I825" i="14"/>
  <c r="L825" i="14"/>
  <c r="C822" i="13"/>
  <c r="D822" i="13"/>
  <c r="E822" i="13"/>
  <c r="F822" i="13"/>
  <c r="G822" i="13"/>
  <c r="H822" i="13"/>
  <c r="A823" i="13"/>
  <c r="B826" i="14"/>
  <c r="H826" i="14"/>
  <c r="K826" i="14"/>
  <c r="B823" i="13"/>
  <c r="I826" i="14"/>
  <c r="L826" i="14"/>
  <c r="C823" i="13"/>
  <c r="D823" i="13"/>
  <c r="E823" i="13"/>
  <c r="F823" i="13"/>
  <c r="G823" i="13"/>
  <c r="H823" i="13"/>
  <c r="A824" i="13"/>
  <c r="B827" i="14"/>
  <c r="H827" i="14"/>
  <c r="K827" i="14"/>
  <c r="B824" i="13"/>
  <c r="I827" i="14"/>
  <c r="L827" i="14"/>
  <c r="C824" i="13"/>
  <c r="D824" i="13"/>
  <c r="E824" i="13"/>
  <c r="F824" i="13"/>
  <c r="G824" i="13"/>
  <c r="H824" i="13"/>
  <c r="A825" i="13"/>
  <c r="B828" i="14"/>
  <c r="H828" i="14"/>
  <c r="K828" i="14"/>
  <c r="B825" i="13"/>
  <c r="I828" i="14"/>
  <c r="L828" i="14"/>
  <c r="C825" i="13"/>
  <c r="D825" i="13"/>
  <c r="E825" i="13"/>
  <c r="F825" i="13"/>
  <c r="G825" i="13"/>
  <c r="H825" i="13"/>
  <c r="A826" i="13"/>
  <c r="B829" i="14"/>
  <c r="H829" i="14"/>
  <c r="K829" i="14"/>
  <c r="B826" i="13"/>
  <c r="I829" i="14"/>
  <c r="L829" i="14"/>
  <c r="C826" i="13"/>
  <c r="D826" i="13"/>
  <c r="E826" i="13"/>
  <c r="F826" i="13"/>
  <c r="G826" i="13"/>
  <c r="H826" i="13"/>
  <c r="A827" i="13"/>
  <c r="B830" i="14"/>
  <c r="H830" i="14"/>
  <c r="K830" i="14"/>
  <c r="B827" i="13"/>
  <c r="I830" i="14"/>
  <c r="L830" i="14"/>
  <c r="C827" i="13"/>
  <c r="D827" i="13"/>
  <c r="E827" i="13"/>
  <c r="F827" i="13"/>
  <c r="G827" i="13"/>
  <c r="H827" i="13"/>
  <c r="A828" i="13"/>
  <c r="B831" i="14"/>
  <c r="H831" i="14"/>
  <c r="K831" i="14"/>
  <c r="B828" i="13"/>
  <c r="I831" i="14"/>
  <c r="L831" i="14"/>
  <c r="C828" i="13"/>
  <c r="D828" i="13"/>
  <c r="E828" i="13"/>
  <c r="F828" i="13"/>
  <c r="G828" i="13"/>
  <c r="H828" i="13"/>
  <c r="A829" i="13"/>
  <c r="B832" i="14"/>
  <c r="H832" i="14"/>
  <c r="K832" i="14"/>
  <c r="B829" i="13"/>
  <c r="I832" i="14"/>
  <c r="L832" i="14"/>
  <c r="C829" i="13"/>
  <c r="D829" i="13"/>
  <c r="E829" i="13"/>
  <c r="F829" i="13"/>
  <c r="G829" i="13"/>
  <c r="H829" i="13"/>
  <c r="A830" i="13"/>
  <c r="B833" i="14"/>
  <c r="H833" i="14"/>
  <c r="K833" i="14"/>
  <c r="B830" i="13"/>
  <c r="I833" i="14"/>
  <c r="L833" i="14"/>
  <c r="C830" i="13"/>
  <c r="D830" i="13"/>
  <c r="E830" i="13"/>
  <c r="F830" i="13"/>
  <c r="G830" i="13"/>
  <c r="H830" i="13"/>
  <c r="A831" i="13"/>
  <c r="B834" i="14"/>
  <c r="H834" i="14"/>
  <c r="K834" i="14"/>
  <c r="B831" i="13"/>
  <c r="I834" i="14"/>
  <c r="L834" i="14"/>
  <c r="C831" i="13"/>
  <c r="D831" i="13"/>
  <c r="E831" i="13"/>
  <c r="F831" i="13"/>
  <c r="G831" i="13"/>
  <c r="H831" i="13"/>
  <c r="A832" i="13"/>
  <c r="B835" i="14"/>
  <c r="H835" i="14"/>
  <c r="K835" i="14"/>
  <c r="B832" i="13"/>
  <c r="I835" i="14"/>
  <c r="L835" i="14"/>
  <c r="C832" i="13"/>
  <c r="D832" i="13"/>
  <c r="E832" i="13"/>
  <c r="F832" i="13"/>
  <c r="G832" i="13"/>
  <c r="H832" i="13"/>
  <c r="A833" i="13"/>
  <c r="B836" i="14"/>
  <c r="H836" i="14"/>
  <c r="K836" i="14"/>
  <c r="B833" i="13"/>
  <c r="I836" i="14"/>
  <c r="L836" i="14"/>
  <c r="C833" i="13"/>
  <c r="D833" i="13"/>
  <c r="E833" i="13"/>
  <c r="F833" i="13"/>
  <c r="G833" i="13"/>
  <c r="H833" i="13"/>
  <c r="A834" i="13"/>
  <c r="B837" i="14"/>
  <c r="H837" i="14"/>
  <c r="K837" i="14"/>
  <c r="B834" i="13"/>
  <c r="I837" i="14"/>
  <c r="L837" i="14"/>
  <c r="C834" i="13"/>
  <c r="D834" i="13"/>
  <c r="E834" i="13"/>
  <c r="F834" i="13"/>
  <c r="G834" i="13"/>
  <c r="H834" i="13"/>
  <c r="A835" i="13"/>
  <c r="B838" i="14"/>
  <c r="H838" i="14"/>
  <c r="K838" i="14"/>
  <c r="B835" i="13"/>
  <c r="I838" i="14"/>
  <c r="L838" i="14"/>
  <c r="C835" i="13"/>
  <c r="D835" i="13"/>
  <c r="E835" i="13"/>
  <c r="F835" i="13"/>
  <c r="G835" i="13"/>
  <c r="H835" i="13"/>
  <c r="A836" i="13"/>
  <c r="B839" i="14"/>
  <c r="H839" i="14"/>
  <c r="K839" i="14"/>
  <c r="B836" i="13"/>
  <c r="I839" i="14"/>
  <c r="L839" i="14"/>
  <c r="C836" i="13"/>
  <c r="D836" i="13"/>
  <c r="E836" i="13"/>
  <c r="F836" i="13"/>
  <c r="G836" i="13"/>
  <c r="H836" i="13"/>
  <c r="A837" i="13"/>
  <c r="B840" i="14"/>
  <c r="H840" i="14"/>
  <c r="K840" i="14"/>
  <c r="B837" i="13"/>
  <c r="I840" i="14"/>
  <c r="L840" i="14"/>
  <c r="C837" i="13"/>
  <c r="D837" i="13"/>
  <c r="E837" i="13"/>
  <c r="F837" i="13"/>
  <c r="G837" i="13"/>
  <c r="H837" i="13"/>
  <c r="A838" i="13"/>
  <c r="B841" i="14"/>
  <c r="H841" i="14"/>
  <c r="K841" i="14"/>
  <c r="B838" i="13"/>
  <c r="I841" i="14"/>
  <c r="L841" i="14"/>
  <c r="C838" i="13"/>
  <c r="D838" i="13"/>
  <c r="E838" i="13"/>
  <c r="F838" i="13"/>
  <c r="G838" i="13"/>
  <c r="H838" i="13"/>
  <c r="A839" i="13"/>
  <c r="B842" i="14"/>
  <c r="H842" i="14"/>
  <c r="K842" i="14"/>
  <c r="B839" i="13"/>
  <c r="I842" i="14"/>
  <c r="L842" i="14"/>
  <c r="C839" i="13"/>
  <c r="D839" i="13"/>
  <c r="E839" i="13"/>
  <c r="F839" i="13"/>
  <c r="G839" i="13"/>
  <c r="H839" i="13"/>
  <c r="A840" i="13"/>
  <c r="B843" i="14"/>
  <c r="H843" i="14"/>
  <c r="K843" i="14"/>
  <c r="B840" i="13"/>
  <c r="I843" i="14"/>
  <c r="L843" i="14"/>
  <c r="C840" i="13"/>
  <c r="D840" i="13"/>
  <c r="E840" i="13"/>
  <c r="F840" i="13"/>
  <c r="G840" i="13"/>
  <c r="H840" i="13"/>
  <c r="A841" i="13"/>
  <c r="B844" i="14"/>
  <c r="H844" i="14"/>
  <c r="K844" i="14"/>
  <c r="B841" i="13"/>
  <c r="I844" i="14"/>
  <c r="L844" i="14"/>
  <c r="C841" i="13"/>
  <c r="D841" i="13"/>
  <c r="E841" i="13"/>
  <c r="F841" i="13"/>
  <c r="G841" i="13"/>
  <c r="H841" i="13"/>
  <c r="A842" i="13"/>
  <c r="B845" i="14"/>
  <c r="H845" i="14"/>
  <c r="K845" i="14"/>
  <c r="B842" i="13"/>
  <c r="I845" i="14"/>
  <c r="L845" i="14"/>
  <c r="C842" i="13"/>
  <c r="D842" i="13"/>
  <c r="E842" i="13"/>
  <c r="F842" i="13"/>
  <c r="G842" i="13"/>
  <c r="H842" i="13"/>
  <c r="A843" i="13"/>
  <c r="B846" i="14"/>
  <c r="H846" i="14"/>
  <c r="K846" i="14"/>
  <c r="B843" i="13"/>
  <c r="I846" i="14"/>
  <c r="L846" i="14"/>
  <c r="C843" i="13"/>
  <c r="D843" i="13"/>
  <c r="E843" i="13"/>
  <c r="F843" i="13"/>
  <c r="G843" i="13"/>
  <c r="H843" i="13"/>
  <c r="A844" i="13"/>
  <c r="B847" i="14"/>
  <c r="H847" i="14"/>
  <c r="K847" i="14"/>
  <c r="B844" i="13"/>
  <c r="I847" i="14"/>
  <c r="L847" i="14"/>
  <c r="C844" i="13"/>
  <c r="D844" i="13"/>
  <c r="E844" i="13"/>
  <c r="F844" i="13"/>
  <c r="G844" i="13"/>
  <c r="H844" i="13"/>
  <c r="A845" i="13"/>
  <c r="B848" i="14"/>
  <c r="H848" i="14"/>
  <c r="K848" i="14"/>
  <c r="B845" i="13"/>
  <c r="I848" i="14"/>
  <c r="L848" i="14"/>
  <c r="C845" i="13"/>
  <c r="D845" i="13"/>
  <c r="E845" i="13"/>
  <c r="F845" i="13"/>
  <c r="G845" i="13"/>
  <c r="H845" i="13"/>
  <c r="A846" i="13"/>
  <c r="B849" i="14"/>
  <c r="H849" i="14"/>
  <c r="K849" i="14"/>
  <c r="B846" i="13"/>
  <c r="I849" i="14"/>
  <c r="L849" i="14"/>
  <c r="C846" i="13"/>
  <c r="D846" i="13"/>
  <c r="E846" i="13"/>
  <c r="F846" i="13"/>
  <c r="G846" i="13"/>
  <c r="H846" i="13"/>
  <c r="A847" i="13"/>
  <c r="B850" i="14"/>
  <c r="H850" i="14"/>
  <c r="K850" i="14"/>
  <c r="B847" i="13"/>
  <c r="I850" i="14"/>
  <c r="L850" i="14"/>
  <c r="C847" i="13"/>
  <c r="D847" i="13"/>
  <c r="E847" i="13"/>
  <c r="F847" i="13"/>
  <c r="G847" i="13"/>
  <c r="H847" i="13"/>
  <c r="A848" i="13"/>
  <c r="B851" i="14"/>
  <c r="H851" i="14"/>
  <c r="K851" i="14"/>
  <c r="B848" i="13"/>
  <c r="I851" i="14"/>
  <c r="L851" i="14"/>
  <c r="C848" i="13"/>
  <c r="D848" i="13"/>
  <c r="E848" i="13"/>
  <c r="F848" i="13"/>
  <c r="G848" i="13"/>
  <c r="H848" i="13"/>
  <c r="A849" i="13"/>
  <c r="B852" i="14"/>
  <c r="H852" i="14"/>
  <c r="K852" i="14"/>
  <c r="B849" i="13"/>
  <c r="I852" i="14"/>
  <c r="L852" i="14"/>
  <c r="C849" i="13"/>
  <c r="D849" i="13"/>
  <c r="E849" i="13"/>
  <c r="F849" i="13"/>
  <c r="G849" i="13"/>
  <c r="H849" i="13"/>
  <c r="A850" i="13"/>
  <c r="B853" i="14"/>
  <c r="H853" i="14"/>
  <c r="K853" i="14"/>
  <c r="B850" i="13"/>
  <c r="I853" i="14"/>
  <c r="L853" i="14"/>
  <c r="C850" i="13"/>
  <c r="D850" i="13"/>
  <c r="E850" i="13"/>
  <c r="F850" i="13"/>
  <c r="G850" i="13"/>
  <c r="H850" i="13"/>
  <c r="A851" i="13"/>
  <c r="B854" i="14"/>
  <c r="H854" i="14"/>
  <c r="K854" i="14"/>
  <c r="B851" i="13"/>
  <c r="I854" i="14"/>
  <c r="L854" i="14"/>
  <c r="C851" i="13"/>
  <c r="D851" i="13"/>
  <c r="E851" i="13"/>
  <c r="F851" i="13"/>
  <c r="G851" i="13"/>
  <c r="H851" i="13"/>
  <c r="A852" i="13"/>
  <c r="B855" i="14"/>
  <c r="H855" i="14"/>
  <c r="K855" i="14"/>
  <c r="B852" i="13"/>
  <c r="I855" i="14"/>
  <c r="L855" i="14"/>
  <c r="C852" i="13"/>
  <c r="D852" i="13"/>
  <c r="E852" i="13"/>
  <c r="F852" i="13"/>
  <c r="G852" i="13"/>
  <c r="H852" i="13"/>
  <c r="A853" i="13"/>
  <c r="B856" i="14"/>
  <c r="H856" i="14"/>
  <c r="K856" i="14"/>
  <c r="B853" i="13"/>
  <c r="I856" i="14"/>
  <c r="L856" i="14"/>
  <c r="C853" i="13"/>
  <c r="D853" i="13"/>
  <c r="E853" i="13"/>
  <c r="F853" i="13"/>
  <c r="G853" i="13"/>
  <c r="H853" i="13"/>
  <c r="A854" i="13"/>
  <c r="B857" i="14"/>
  <c r="H857" i="14"/>
  <c r="K857" i="14"/>
  <c r="B854" i="13"/>
  <c r="I857" i="14"/>
  <c r="L857" i="14"/>
  <c r="C854" i="13"/>
  <c r="D854" i="13"/>
  <c r="E854" i="13"/>
  <c r="F854" i="13"/>
  <c r="G854" i="13"/>
  <c r="H854" i="13"/>
  <c r="A855" i="13"/>
  <c r="B858" i="14"/>
  <c r="H858" i="14"/>
  <c r="K858" i="14"/>
  <c r="B855" i="13"/>
  <c r="I858" i="14"/>
  <c r="L858" i="14"/>
  <c r="C855" i="13"/>
  <c r="D855" i="13"/>
  <c r="E855" i="13"/>
  <c r="F855" i="13"/>
  <c r="G855" i="13"/>
  <c r="H855" i="13"/>
  <c r="A856" i="13"/>
  <c r="B859" i="14"/>
  <c r="H859" i="14"/>
  <c r="K859" i="14"/>
  <c r="B856" i="13"/>
  <c r="I859" i="14"/>
  <c r="L859" i="14"/>
  <c r="C856" i="13"/>
  <c r="D856" i="13"/>
  <c r="E856" i="13"/>
  <c r="F856" i="13"/>
  <c r="G856" i="13"/>
  <c r="H856" i="13"/>
  <c r="A857" i="13"/>
  <c r="B860" i="14"/>
  <c r="H860" i="14"/>
  <c r="K860" i="14"/>
  <c r="B857" i="13"/>
  <c r="I860" i="14"/>
  <c r="L860" i="14"/>
  <c r="C857" i="13"/>
  <c r="D857" i="13"/>
  <c r="E857" i="13"/>
  <c r="F857" i="13"/>
  <c r="G857" i="13"/>
  <c r="H857" i="13"/>
  <c r="A858" i="13"/>
  <c r="B861" i="14"/>
  <c r="H861" i="14"/>
  <c r="K861" i="14"/>
  <c r="B858" i="13"/>
  <c r="I861" i="14"/>
  <c r="L861" i="14"/>
  <c r="C858" i="13"/>
  <c r="D858" i="13"/>
  <c r="E858" i="13"/>
  <c r="F858" i="13"/>
  <c r="G858" i="13"/>
  <c r="H858" i="13"/>
  <c r="A859" i="13"/>
  <c r="B862" i="14"/>
  <c r="H862" i="14"/>
  <c r="K862" i="14"/>
  <c r="B859" i="13"/>
  <c r="I862" i="14"/>
  <c r="L862" i="14"/>
  <c r="C859" i="13"/>
  <c r="D859" i="13"/>
  <c r="E859" i="13"/>
  <c r="F859" i="13"/>
  <c r="G859" i="13"/>
  <c r="H859" i="13"/>
  <c r="A860" i="13"/>
  <c r="B863" i="14"/>
  <c r="H863" i="14"/>
  <c r="K863" i="14"/>
  <c r="B860" i="13"/>
  <c r="I863" i="14"/>
  <c r="L863" i="14"/>
  <c r="C860" i="13"/>
  <c r="D860" i="13"/>
  <c r="E860" i="13"/>
  <c r="F860" i="13"/>
  <c r="G860" i="13"/>
  <c r="H860" i="13"/>
  <c r="A861" i="13"/>
  <c r="B864" i="14"/>
  <c r="H864" i="14"/>
  <c r="K864" i="14"/>
  <c r="B861" i="13"/>
  <c r="I864" i="14"/>
  <c r="L864" i="14"/>
  <c r="C861" i="13"/>
  <c r="D861" i="13"/>
  <c r="E861" i="13"/>
  <c r="F861" i="13"/>
  <c r="G861" i="13"/>
  <c r="H861" i="13"/>
  <c r="A862" i="13"/>
  <c r="B865" i="14"/>
  <c r="H865" i="14"/>
  <c r="K865" i="14"/>
  <c r="B862" i="13"/>
  <c r="I865" i="14"/>
  <c r="L865" i="14"/>
  <c r="C862" i="13"/>
  <c r="D862" i="13"/>
  <c r="E862" i="13"/>
  <c r="F862" i="13"/>
  <c r="G862" i="13"/>
  <c r="H862" i="13"/>
  <c r="A863" i="13"/>
  <c r="B866" i="14"/>
  <c r="H866" i="14"/>
  <c r="K866" i="14"/>
  <c r="B863" i="13"/>
  <c r="I866" i="14"/>
  <c r="L866" i="14"/>
  <c r="C863" i="13"/>
  <c r="D863" i="13"/>
  <c r="E863" i="13"/>
  <c r="F863" i="13"/>
  <c r="G863" i="13"/>
  <c r="H863" i="13"/>
  <c r="A864" i="13"/>
  <c r="B867" i="14"/>
  <c r="H867" i="14"/>
  <c r="K867" i="14"/>
  <c r="B864" i="13"/>
  <c r="I867" i="14"/>
  <c r="L867" i="14"/>
  <c r="C864" i="13"/>
  <c r="D864" i="13"/>
  <c r="E864" i="13"/>
  <c r="F864" i="13"/>
  <c r="G864" i="13"/>
  <c r="H864" i="13"/>
  <c r="A865" i="13"/>
  <c r="B868" i="14"/>
  <c r="H868" i="14"/>
  <c r="K868" i="14"/>
  <c r="B865" i="13"/>
  <c r="I868" i="14"/>
  <c r="L868" i="14"/>
  <c r="C865" i="13"/>
  <c r="D865" i="13"/>
  <c r="E865" i="13"/>
  <c r="F865" i="13"/>
  <c r="G865" i="13"/>
  <c r="H865" i="13"/>
  <c r="A866" i="13"/>
  <c r="B869" i="14"/>
  <c r="H869" i="14"/>
  <c r="K869" i="14"/>
  <c r="B866" i="13"/>
  <c r="I869" i="14"/>
  <c r="L869" i="14"/>
  <c r="C866" i="13"/>
  <c r="D866" i="13"/>
  <c r="E866" i="13"/>
  <c r="F866" i="13"/>
  <c r="G866" i="13"/>
  <c r="H866" i="13"/>
  <c r="A867" i="13"/>
  <c r="B870" i="14"/>
  <c r="H870" i="14"/>
  <c r="K870" i="14"/>
  <c r="B867" i="13"/>
  <c r="I870" i="14"/>
  <c r="L870" i="14"/>
  <c r="C867" i="13"/>
  <c r="D867" i="13"/>
  <c r="E867" i="13"/>
  <c r="F867" i="13"/>
  <c r="G867" i="13"/>
  <c r="H867" i="13"/>
  <c r="A868" i="13"/>
  <c r="B871" i="14"/>
  <c r="H871" i="14"/>
  <c r="K871" i="14"/>
  <c r="B868" i="13"/>
  <c r="I871" i="14"/>
  <c r="L871" i="14"/>
  <c r="C868" i="13"/>
  <c r="D868" i="13"/>
  <c r="E868" i="13"/>
  <c r="F868" i="13"/>
  <c r="G868" i="13"/>
  <c r="H868" i="13"/>
  <c r="A869" i="13"/>
  <c r="B872" i="14"/>
  <c r="H872" i="14"/>
  <c r="K872" i="14"/>
  <c r="B869" i="13"/>
  <c r="I872" i="14"/>
  <c r="L872" i="14"/>
  <c r="C869" i="13"/>
  <c r="D869" i="13"/>
  <c r="E869" i="13"/>
  <c r="F869" i="13"/>
  <c r="G869" i="13"/>
  <c r="H869" i="13"/>
  <c r="A870" i="13"/>
  <c r="B873" i="14"/>
  <c r="H873" i="14"/>
  <c r="K873" i="14"/>
  <c r="B870" i="13"/>
  <c r="I873" i="14"/>
  <c r="L873" i="14"/>
  <c r="C870" i="13"/>
  <c r="D870" i="13"/>
  <c r="E870" i="13"/>
  <c r="F870" i="13"/>
  <c r="G870" i="13"/>
  <c r="H870" i="13"/>
  <c r="A871" i="13"/>
  <c r="B874" i="14"/>
  <c r="H874" i="14"/>
  <c r="K874" i="14"/>
  <c r="B871" i="13"/>
  <c r="I874" i="14"/>
  <c r="L874" i="14"/>
  <c r="C871" i="13"/>
  <c r="D871" i="13"/>
  <c r="E871" i="13"/>
  <c r="F871" i="13"/>
  <c r="G871" i="13"/>
  <c r="H871" i="13"/>
  <c r="A872" i="13"/>
  <c r="B875" i="14"/>
  <c r="H875" i="14"/>
  <c r="K875" i="14"/>
  <c r="B872" i="13"/>
  <c r="I875" i="14"/>
  <c r="L875" i="14"/>
  <c r="C872" i="13"/>
  <c r="D872" i="13"/>
  <c r="E872" i="13"/>
  <c r="F872" i="13"/>
  <c r="G872" i="13"/>
  <c r="H872" i="13"/>
  <c r="A873" i="13"/>
  <c r="B876" i="14"/>
  <c r="H876" i="14"/>
  <c r="K876" i="14"/>
  <c r="B873" i="13"/>
  <c r="I876" i="14"/>
  <c r="L876" i="14"/>
  <c r="C873" i="13"/>
  <c r="D873" i="13"/>
  <c r="E873" i="13"/>
  <c r="F873" i="13"/>
  <c r="G873" i="13"/>
  <c r="H873" i="13"/>
  <c r="A874" i="13"/>
  <c r="B877" i="14"/>
  <c r="H877" i="14"/>
  <c r="K877" i="14"/>
  <c r="B874" i="13"/>
  <c r="I877" i="14"/>
  <c r="L877" i="14"/>
  <c r="C874" i="13"/>
  <c r="D874" i="13"/>
  <c r="E874" i="13"/>
  <c r="F874" i="13"/>
  <c r="G874" i="13"/>
  <c r="H874" i="13"/>
  <c r="A875" i="13"/>
  <c r="B878" i="14"/>
  <c r="H878" i="14"/>
  <c r="K878" i="14"/>
  <c r="B875" i="13"/>
  <c r="I878" i="14"/>
  <c r="L878" i="14"/>
  <c r="C875" i="13"/>
  <c r="D875" i="13"/>
  <c r="E875" i="13"/>
  <c r="F875" i="13"/>
  <c r="G875" i="13"/>
  <c r="H875" i="13"/>
  <c r="A876" i="13"/>
  <c r="B879" i="14"/>
  <c r="H879" i="14"/>
  <c r="K879" i="14"/>
  <c r="B876" i="13"/>
  <c r="I879" i="14"/>
  <c r="L879" i="14"/>
  <c r="C876" i="13"/>
  <c r="D876" i="13"/>
  <c r="E876" i="13"/>
  <c r="F876" i="13"/>
  <c r="G876" i="13"/>
  <c r="H876" i="13"/>
  <c r="A877" i="13"/>
  <c r="B880" i="14"/>
  <c r="H880" i="14"/>
  <c r="K880" i="14"/>
  <c r="B877" i="13"/>
  <c r="I880" i="14"/>
  <c r="L880" i="14"/>
  <c r="C877" i="13"/>
  <c r="D877" i="13"/>
  <c r="E877" i="13"/>
  <c r="F877" i="13"/>
  <c r="G877" i="13"/>
  <c r="H877" i="13"/>
  <c r="A878" i="13"/>
  <c r="B881" i="14"/>
  <c r="H881" i="14"/>
  <c r="K881" i="14"/>
  <c r="B878" i="13"/>
  <c r="I881" i="14"/>
  <c r="L881" i="14"/>
  <c r="C878" i="13"/>
  <c r="D878" i="13"/>
  <c r="E878" i="13"/>
  <c r="F878" i="13"/>
  <c r="G878" i="13"/>
  <c r="H878" i="13"/>
  <c r="A879" i="13"/>
  <c r="B882" i="14"/>
  <c r="H882" i="14"/>
  <c r="K882" i="14"/>
  <c r="B879" i="13"/>
  <c r="I882" i="14"/>
  <c r="L882" i="14"/>
  <c r="C879" i="13"/>
  <c r="D879" i="13"/>
  <c r="E879" i="13"/>
  <c r="F879" i="13"/>
  <c r="G879" i="13"/>
  <c r="H879" i="13"/>
  <c r="A880" i="13"/>
  <c r="B883" i="14"/>
  <c r="H883" i="14"/>
  <c r="K883" i="14"/>
  <c r="B880" i="13"/>
  <c r="I883" i="14"/>
  <c r="L883" i="14"/>
  <c r="C880" i="13"/>
  <c r="D880" i="13"/>
  <c r="E880" i="13"/>
  <c r="F880" i="13"/>
  <c r="G880" i="13"/>
  <c r="H880" i="13"/>
  <c r="A881" i="13"/>
  <c r="B884" i="14"/>
  <c r="H884" i="14"/>
  <c r="K884" i="14"/>
  <c r="B881" i="13"/>
  <c r="I884" i="14"/>
  <c r="L884" i="14"/>
  <c r="C881" i="13"/>
  <c r="D881" i="13"/>
  <c r="E881" i="13"/>
  <c r="F881" i="13"/>
  <c r="G881" i="13"/>
  <c r="H881" i="13"/>
  <c r="A882" i="13"/>
  <c r="B885" i="14"/>
  <c r="H885" i="14"/>
  <c r="K885" i="14"/>
  <c r="B882" i="13"/>
  <c r="I885" i="14"/>
  <c r="L885" i="14"/>
  <c r="C882" i="13"/>
  <c r="D882" i="13"/>
  <c r="E882" i="13"/>
  <c r="F882" i="13"/>
  <c r="G882" i="13"/>
  <c r="H882" i="13"/>
  <c r="A883" i="13"/>
  <c r="B886" i="14"/>
  <c r="H886" i="14"/>
  <c r="K886" i="14"/>
  <c r="B883" i="13"/>
  <c r="I886" i="14"/>
  <c r="L886" i="14"/>
  <c r="C883" i="13"/>
  <c r="D883" i="13"/>
  <c r="E883" i="13"/>
  <c r="F883" i="13"/>
  <c r="G883" i="13"/>
  <c r="H883" i="13"/>
  <c r="A884" i="13"/>
  <c r="B887" i="14"/>
  <c r="H887" i="14"/>
  <c r="K887" i="14"/>
  <c r="B884" i="13"/>
  <c r="I887" i="14"/>
  <c r="L887" i="14"/>
  <c r="C884" i="13"/>
  <c r="D884" i="13"/>
  <c r="E884" i="13"/>
  <c r="F884" i="13"/>
  <c r="G884" i="13"/>
  <c r="H884" i="13"/>
  <c r="A885" i="13"/>
  <c r="B888" i="14"/>
  <c r="H888" i="14"/>
  <c r="K888" i="14"/>
  <c r="B885" i="13"/>
  <c r="I888" i="14"/>
  <c r="L888" i="14"/>
  <c r="C885" i="13"/>
  <c r="D885" i="13"/>
  <c r="E885" i="13"/>
  <c r="F885" i="13"/>
  <c r="G885" i="13"/>
  <c r="H885" i="13"/>
  <c r="A886" i="13"/>
  <c r="B889" i="14"/>
  <c r="H889" i="14"/>
  <c r="K889" i="14"/>
  <c r="B886" i="13"/>
  <c r="I889" i="14"/>
  <c r="L889" i="14"/>
  <c r="C886" i="13"/>
  <c r="D886" i="13"/>
  <c r="E886" i="13"/>
  <c r="F886" i="13"/>
  <c r="G886" i="13"/>
  <c r="H886" i="13"/>
  <c r="A887" i="13"/>
  <c r="B890" i="14"/>
  <c r="H890" i="14"/>
  <c r="K890" i="14"/>
  <c r="B887" i="13"/>
  <c r="I890" i="14"/>
  <c r="L890" i="14"/>
  <c r="C887" i="13"/>
  <c r="D887" i="13"/>
  <c r="E887" i="13"/>
  <c r="F887" i="13"/>
  <c r="G887" i="13"/>
  <c r="H887" i="13"/>
  <c r="A888" i="13"/>
  <c r="B891" i="14"/>
  <c r="H891" i="14"/>
  <c r="K891" i="14"/>
  <c r="B888" i="13"/>
  <c r="I891" i="14"/>
  <c r="L891" i="14"/>
  <c r="C888" i="13"/>
  <c r="D888" i="13"/>
  <c r="E888" i="13"/>
  <c r="F888" i="13"/>
  <c r="G888" i="13"/>
  <c r="H888" i="13"/>
  <c r="A889" i="13"/>
  <c r="B892" i="14"/>
  <c r="H892" i="14"/>
  <c r="K892" i="14"/>
  <c r="B889" i="13"/>
  <c r="I892" i="14"/>
  <c r="L892" i="14"/>
  <c r="C889" i="13"/>
  <c r="D889" i="13"/>
  <c r="E889" i="13"/>
  <c r="F889" i="13"/>
  <c r="G889" i="13"/>
  <c r="H889" i="13"/>
  <c r="A890" i="13"/>
  <c r="B893" i="14"/>
  <c r="H893" i="14"/>
  <c r="K893" i="14"/>
  <c r="B890" i="13"/>
  <c r="I893" i="14"/>
  <c r="L893" i="14"/>
  <c r="C890" i="13"/>
  <c r="D890" i="13"/>
  <c r="E890" i="13"/>
  <c r="F890" i="13"/>
  <c r="G890" i="13"/>
  <c r="H890" i="13"/>
  <c r="A891" i="13"/>
  <c r="B894" i="14"/>
  <c r="H894" i="14"/>
  <c r="K894" i="14"/>
  <c r="B891" i="13"/>
  <c r="I894" i="14"/>
  <c r="L894" i="14"/>
  <c r="C891" i="13"/>
  <c r="D891" i="13"/>
  <c r="E891" i="13"/>
  <c r="F891" i="13"/>
  <c r="G891" i="13"/>
  <c r="H891" i="13"/>
  <c r="A892" i="13"/>
  <c r="B895" i="14"/>
  <c r="H895" i="14"/>
  <c r="K895" i="14"/>
  <c r="B892" i="13"/>
  <c r="I895" i="14"/>
  <c r="L895" i="14"/>
  <c r="C892" i="13"/>
  <c r="D892" i="13"/>
  <c r="E892" i="13"/>
  <c r="F892" i="13"/>
  <c r="G892" i="13"/>
  <c r="H892" i="13"/>
  <c r="A893" i="13"/>
  <c r="B896" i="14"/>
  <c r="H896" i="14"/>
  <c r="K896" i="14"/>
  <c r="B893" i="13"/>
  <c r="I896" i="14"/>
  <c r="L896" i="14"/>
  <c r="C893" i="13"/>
  <c r="D893" i="13"/>
  <c r="E893" i="13"/>
  <c r="F893" i="13"/>
  <c r="G893" i="13"/>
  <c r="H893" i="13"/>
  <c r="A894" i="13"/>
  <c r="B897" i="14"/>
  <c r="H897" i="14"/>
  <c r="K897" i="14"/>
  <c r="B894" i="13"/>
  <c r="I897" i="14"/>
  <c r="L897" i="14"/>
  <c r="C894" i="13"/>
  <c r="D894" i="13"/>
  <c r="E894" i="13"/>
  <c r="F894" i="13"/>
  <c r="G894" i="13"/>
  <c r="H894" i="13"/>
  <c r="A895" i="13"/>
  <c r="B898" i="14"/>
  <c r="H898" i="14"/>
  <c r="K898" i="14"/>
  <c r="B895" i="13"/>
  <c r="I898" i="14"/>
  <c r="L898" i="14"/>
  <c r="C895" i="13"/>
  <c r="D895" i="13"/>
  <c r="E895" i="13"/>
  <c r="F895" i="13"/>
  <c r="G895" i="13"/>
  <c r="H895" i="13"/>
  <c r="A896" i="13"/>
  <c r="B899" i="14"/>
  <c r="H899" i="14"/>
  <c r="K899" i="14"/>
  <c r="B896" i="13"/>
  <c r="I899" i="14"/>
  <c r="L899" i="14"/>
  <c r="C896" i="13"/>
  <c r="D896" i="13"/>
  <c r="E896" i="13"/>
  <c r="F896" i="13"/>
  <c r="G896" i="13"/>
  <c r="H896" i="13"/>
  <c r="A897" i="13"/>
  <c r="B900" i="14"/>
  <c r="H900" i="14"/>
  <c r="K900" i="14"/>
  <c r="B897" i="13"/>
  <c r="I900" i="14"/>
  <c r="L900" i="14"/>
  <c r="C897" i="13"/>
  <c r="D897" i="13"/>
  <c r="E897" i="13"/>
  <c r="F897" i="13"/>
  <c r="G897" i="13"/>
  <c r="H897" i="13"/>
  <c r="A898" i="13"/>
  <c r="B901" i="14"/>
  <c r="H901" i="14"/>
  <c r="K901" i="14"/>
  <c r="B898" i="13"/>
  <c r="I901" i="14"/>
  <c r="L901" i="14"/>
  <c r="C898" i="13"/>
  <c r="D898" i="13"/>
  <c r="E898" i="13"/>
  <c r="F898" i="13"/>
  <c r="G898" i="13"/>
  <c r="H898" i="13"/>
  <c r="A899" i="13"/>
  <c r="B902" i="14"/>
  <c r="H902" i="14"/>
  <c r="K902" i="14"/>
  <c r="B899" i="13"/>
  <c r="I902" i="14"/>
  <c r="L902" i="14"/>
  <c r="C899" i="13"/>
  <c r="D899" i="13"/>
  <c r="E899" i="13"/>
  <c r="F899" i="13"/>
  <c r="G899" i="13"/>
  <c r="H899" i="13"/>
  <c r="A900" i="13"/>
  <c r="B903" i="14"/>
  <c r="H903" i="14"/>
  <c r="K903" i="14"/>
  <c r="B900" i="13"/>
  <c r="I903" i="14"/>
  <c r="L903" i="14"/>
  <c r="C900" i="13"/>
  <c r="D900" i="13"/>
  <c r="E900" i="13"/>
  <c r="F900" i="13"/>
  <c r="G900" i="13"/>
  <c r="H900" i="13"/>
  <c r="A901" i="13"/>
  <c r="B904" i="14"/>
  <c r="H904" i="14"/>
  <c r="K904" i="14"/>
  <c r="B901" i="13"/>
  <c r="I904" i="14"/>
  <c r="L904" i="14"/>
  <c r="C901" i="13"/>
  <c r="D901" i="13"/>
  <c r="E901" i="13"/>
  <c r="F901" i="13"/>
  <c r="G901" i="13"/>
  <c r="H901" i="13"/>
  <c r="A902" i="13"/>
  <c r="B905" i="14"/>
  <c r="H905" i="14"/>
  <c r="K905" i="14"/>
  <c r="B902" i="13"/>
  <c r="I905" i="14"/>
  <c r="L905" i="14"/>
  <c r="C902" i="13"/>
  <c r="D902" i="13"/>
  <c r="E902" i="13"/>
  <c r="F902" i="13"/>
  <c r="G902" i="13"/>
  <c r="H902" i="13"/>
  <c r="A903" i="13"/>
  <c r="B906" i="14"/>
  <c r="H906" i="14"/>
  <c r="K906" i="14"/>
  <c r="B903" i="13"/>
  <c r="I906" i="14"/>
  <c r="L906" i="14"/>
  <c r="C903" i="13"/>
  <c r="D903" i="13"/>
  <c r="E903" i="13"/>
  <c r="F903" i="13"/>
  <c r="G903" i="13"/>
  <c r="H903" i="13"/>
  <c r="A904" i="13"/>
  <c r="B907" i="14"/>
  <c r="H907" i="14"/>
  <c r="K907" i="14"/>
  <c r="B904" i="13"/>
  <c r="I907" i="14"/>
  <c r="L907" i="14"/>
  <c r="C904" i="13"/>
  <c r="D904" i="13"/>
  <c r="E904" i="13"/>
  <c r="F904" i="13"/>
  <c r="G904" i="13"/>
  <c r="H904" i="13"/>
  <c r="A905" i="13"/>
  <c r="B908" i="14"/>
  <c r="H908" i="14"/>
  <c r="K908" i="14"/>
  <c r="B905" i="13"/>
  <c r="I908" i="14"/>
  <c r="L908" i="14"/>
  <c r="C905" i="13"/>
  <c r="D905" i="13"/>
  <c r="E905" i="13"/>
  <c r="F905" i="13"/>
  <c r="G905" i="13"/>
  <c r="H905" i="13"/>
  <c r="A906" i="13"/>
  <c r="B909" i="14"/>
  <c r="H909" i="14"/>
  <c r="K909" i="14"/>
  <c r="B906" i="13"/>
  <c r="I909" i="14"/>
  <c r="L909" i="14"/>
  <c r="C906" i="13"/>
  <c r="D906" i="13"/>
  <c r="E906" i="13"/>
  <c r="F906" i="13"/>
  <c r="G906" i="13"/>
  <c r="H906" i="13"/>
  <c r="A907" i="13"/>
  <c r="B910" i="14"/>
  <c r="H910" i="14"/>
  <c r="K910" i="14"/>
  <c r="B907" i="13"/>
  <c r="I910" i="14"/>
  <c r="L910" i="14"/>
  <c r="C907" i="13"/>
  <c r="D907" i="13"/>
  <c r="E907" i="13"/>
  <c r="F907" i="13"/>
  <c r="G907" i="13"/>
  <c r="H907" i="13"/>
  <c r="A908" i="13"/>
  <c r="B911" i="14"/>
  <c r="H911" i="14"/>
  <c r="K911" i="14"/>
  <c r="B908" i="13"/>
  <c r="I911" i="14"/>
  <c r="L911" i="14"/>
  <c r="C908" i="13"/>
  <c r="D908" i="13"/>
  <c r="E908" i="13"/>
  <c r="F908" i="13"/>
  <c r="G908" i="13"/>
  <c r="H908" i="13"/>
  <c r="A909" i="13"/>
  <c r="B912" i="14"/>
  <c r="H912" i="14"/>
  <c r="K912" i="14"/>
  <c r="B909" i="13"/>
  <c r="I912" i="14"/>
  <c r="L912" i="14"/>
  <c r="C909" i="13"/>
  <c r="D909" i="13"/>
  <c r="E909" i="13"/>
  <c r="F909" i="13"/>
  <c r="G909" i="13"/>
  <c r="H909" i="13"/>
  <c r="A910" i="13"/>
  <c r="B913" i="14"/>
  <c r="H913" i="14"/>
  <c r="K913" i="14"/>
  <c r="B910" i="13"/>
  <c r="I913" i="14"/>
  <c r="L913" i="14"/>
  <c r="C910" i="13"/>
  <c r="D910" i="13"/>
  <c r="E910" i="13"/>
  <c r="F910" i="13"/>
  <c r="G910" i="13"/>
  <c r="H910" i="13"/>
  <c r="A911" i="13"/>
  <c r="B914" i="14"/>
  <c r="H914" i="14"/>
  <c r="K914" i="14"/>
  <c r="B911" i="13"/>
  <c r="I914" i="14"/>
  <c r="L914" i="14"/>
  <c r="C911" i="13"/>
  <c r="D911" i="13"/>
  <c r="E911" i="13"/>
  <c r="F911" i="13"/>
  <c r="G911" i="13"/>
  <c r="H911" i="13"/>
  <c r="A912" i="13"/>
  <c r="B915" i="14"/>
  <c r="H915" i="14"/>
  <c r="K915" i="14"/>
  <c r="B912" i="13"/>
  <c r="I915" i="14"/>
  <c r="L915" i="14"/>
  <c r="C912" i="13"/>
  <c r="D912" i="13"/>
  <c r="E912" i="13"/>
  <c r="F912" i="13"/>
  <c r="G912" i="13"/>
  <c r="H912" i="13"/>
  <c r="A913" i="13"/>
  <c r="B916" i="14"/>
  <c r="H916" i="14"/>
  <c r="K916" i="14"/>
  <c r="B913" i="13"/>
  <c r="I916" i="14"/>
  <c r="L916" i="14"/>
  <c r="C913" i="13"/>
  <c r="D913" i="13"/>
  <c r="E913" i="13"/>
  <c r="F913" i="13"/>
  <c r="G913" i="13"/>
  <c r="H913" i="13"/>
  <c r="A914" i="13"/>
  <c r="B917" i="14"/>
  <c r="H917" i="14"/>
  <c r="K917" i="14"/>
  <c r="B914" i="13"/>
  <c r="I917" i="14"/>
  <c r="L917" i="14"/>
  <c r="C914" i="13"/>
  <c r="D914" i="13"/>
  <c r="E914" i="13"/>
  <c r="F914" i="13"/>
  <c r="G914" i="13"/>
  <c r="H914" i="13"/>
  <c r="A915" i="13"/>
  <c r="B918" i="14"/>
  <c r="H918" i="14"/>
  <c r="K918" i="14"/>
  <c r="B915" i="13"/>
  <c r="I918" i="14"/>
  <c r="L918" i="14"/>
  <c r="C915" i="13"/>
  <c r="D915" i="13"/>
  <c r="E915" i="13"/>
  <c r="F915" i="13"/>
  <c r="G915" i="13"/>
  <c r="H915" i="13"/>
  <c r="A916" i="13"/>
  <c r="B919" i="14"/>
  <c r="H919" i="14"/>
  <c r="K919" i="14"/>
  <c r="B916" i="13"/>
  <c r="I919" i="14"/>
  <c r="L919" i="14"/>
  <c r="C916" i="13"/>
  <c r="D916" i="13"/>
  <c r="E916" i="13"/>
  <c r="F916" i="13"/>
  <c r="G916" i="13"/>
  <c r="H916" i="13"/>
  <c r="A917" i="13"/>
  <c r="B920" i="14"/>
  <c r="H920" i="14"/>
  <c r="K920" i="14"/>
  <c r="B917" i="13"/>
  <c r="I920" i="14"/>
  <c r="L920" i="14"/>
  <c r="C917" i="13"/>
  <c r="D917" i="13"/>
  <c r="E917" i="13"/>
  <c r="F917" i="13"/>
  <c r="G917" i="13"/>
  <c r="H917" i="13"/>
  <c r="A918" i="13"/>
  <c r="B921" i="14"/>
  <c r="H921" i="14"/>
  <c r="K921" i="14"/>
  <c r="B918" i="13"/>
  <c r="I921" i="14"/>
  <c r="L921" i="14"/>
  <c r="C918" i="13"/>
  <c r="D918" i="13"/>
  <c r="E918" i="13"/>
  <c r="F918" i="13"/>
  <c r="G918" i="13"/>
  <c r="H918" i="13"/>
  <c r="A919" i="13"/>
  <c r="B922" i="14"/>
  <c r="H922" i="14"/>
  <c r="K922" i="14"/>
  <c r="B919" i="13"/>
  <c r="I922" i="14"/>
  <c r="L922" i="14"/>
  <c r="C919" i="13"/>
  <c r="D919" i="13"/>
  <c r="E919" i="13"/>
  <c r="F919" i="13"/>
  <c r="G919" i="13"/>
  <c r="H919" i="13"/>
  <c r="A920" i="13"/>
  <c r="B923" i="14"/>
  <c r="H923" i="14"/>
  <c r="K923" i="14"/>
  <c r="B920" i="13"/>
  <c r="I923" i="14"/>
  <c r="L923" i="14"/>
  <c r="C920" i="13"/>
  <c r="D920" i="13"/>
  <c r="E920" i="13"/>
  <c r="F920" i="13"/>
  <c r="G920" i="13"/>
  <c r="H920" i="13"/>
  <c r="A921" i="13"/>
  <c r="B924" i="14"/>
  <c r="H924" i="14"/>
  <c r="K924" i="14"/>
  <c r="B921" i="13"/>
  <c r="I924" i="14"/>
  <c r="L924" i="14"/>
  <c r="C921" i="13"/>
  <c r="D921" i="13"/>
  <c r="E921" i="13"/>
  <c r="F921" i="13"/>
  <c r="G921" i="13"/>
  <c r="H921" i="13"/>
  <c r="A922" i="13"/>
  <c r="B925" i="14"/>
  <c r="H925" i="14"/>
  <c r="K925" i="14"/>
  <c r="B922" i="13"/>
  <c r="I925" i="14"/>
  <c r="L925" i="14"/>
  <c r="C922" i="13"/>
  <c r="D922" i="13"/>
  <c r="E922" i="13"/>
  <c r="F922" i="13"/>
  <c r="G922" i="13"/>
  <c r="H922" i="13"/>
  <c r="A923" i="13"/>
  <c r="B926" i="14"/>
  <c r="H926" i="14"/>
  <c r="K926" i="14"/>
  <c r="B923" i="13"/>
  <c r="I926" i="14"/>
  <c r="L926" i="14"/>
  <c r="C923" i="13"/>
  <c r="D923" i="13"/>
  <c r="E923" i="13"/>
  <c r="F923" i="13"/>
  <c r="G923" i="13"/>
  <c r="H923" i="13"/>
  <c r="A924" i="13"/>
  <c r="B927" i="14"/>
  <c r="H927" i="14"/>
  <c r="K927" i="14"/>
  <c r="B924" i="13"/>
  <c r="I927" i="14"/>
  <c r="L927" i="14"/>
  <c r="C924" i="13"/>
  <c r="D924" i="13"/>
  <c r="E924" i="13"/>
  <c r="F924" i="13"/>
  <c r="G924" i="13"/>
  <c r="H924" i="13"/>
  <c r="A925" i="13"/>
  <c r="B928" i="14"/>
  <c r="H928" i="14"/>
  <c r="K928" i="14"/>
  <c r="B925" i="13"/>
  <c r="I928" i="14"/>
  <c r="L928" i="14"/>
  <c r="C925" i="13"/>
  <c r="D925" i="13"/>
  <c r="E925" i="13"/>
  <c r="F925" i="13"/>
  <c r="G925" i="13"/>
  <c r="H925" i="13"/>
  <c r="A926" i="13"/>
  <c r="B929" i="14"/>
  <c r="H929" i="14"/>
  <c r="K929" i="14"/>
  <c r="B926" i="13"/>
  <c r="I929" i="14"/>
  <c r="L929" i="14"/>
  <c r="C926" i="13"/>
  <c r="D926" i="13"/>
  <c r="E926" i="13"/>
  <c r="F926" i="13"/>
  <c r="G926" i="13"/>
  <c r="H926" i="13"/>
  <c r="A927" i="13"/>
  <c r="B930" i="14"/>
  <c r="H930" i="14"/>
  <c r="K930" i="14"/>
  <c r="B927" i="13"/>
  <c r="I930" i="14"/>
  <c r="L930" i="14"/>
  <c r="C927" i="13"/>
  <c r="D927" i="13"/>
  <c r="E927" i="13"/>
  <c r="F927" i="13"/>
  <c r="G927" i="13"/>
  <c r="H927" i="13"/>
  <c r="A928" i="13"/>
  <c r="B931" i="14"/>
  <c r="H931" i="14"/>
  <c r="K931" i="14"/>
  <c r="B928" i="13"/>
  <c r="I931" i="14"/>
  <c r="L931" i="14"/>
  <c r="C928" i="13"/>
  <c r="D928" i="13"/>
  <c r="E928" i="13"/>
  <c r="F928" i="13"/>
  <c r="G928" i="13"/>
  <c r="H928" i="13"/>
  <c r="A929" i="13"/>
  <c r="B932" i="14"/>
  <c r="H932" i="14"/>
  <c r="K932" i="14"/>
  <c r="B929" i="13"/>
  <c r="I932" i="14"/>
  <c r="L932" i="14"/>
  <c r="C929" i="13"/>
  <c r="D929" i="13"/>
  <c r="E929" i="13"/>
  <c r="F929" i="13"/>
  <c r="G929" i="13"/>
  <c r="H929" i="13"/>
  <c r="A930" i="13"/>
  <c r="B933" i="14"/>
  <c r="H933" i="14"/>
  <c r="K933" i="14"/>
  <c r="B930" i="13"/>
  <c r="I933" i="14"/>
  <c r="L933" i="14"/>
  <c r="C930" i="13"/>
  <c r="D930" i="13"/>
  <c r="E930" i="13"/>
  <c r="F930" i="13"/>
  <c r="G930" i="13"/>
  <c r="H930" i="13"/>
  <c r="A931" i="13"/>
  <c r="B934" i="14"/>
  <c r="H934" i="14"/>
  <c r="K934" i="14"/>
  <c r="B931" i="13"/>
  <c r="I934" i="14"/>
  <c r="L934" i="14"/>
  <c r="C931" i="13"/>
  <c r="D931" i="13"/>
  <c r="E931" i="13"/>
  <c r="F931" i="13"/>
  <c r="G931" i="13"/>
  <c r="H931" i="13"/>
  <c r="A932" i="13"/>
  <c r="B935" i="14"/>
  <c r="H935" i="14"/>
  <c r="K935" i="14"/>
  <c r="B932" i="13"/>
  <c r="I935" i="14"/>
  <c r="L935" i="14"/>
  <c r="C932" i="13"/>
  <c r="D932" i="13"/>
  <c r="E932" i="13"/>
  <c r="F932" i="13"/>
  <c r="G932" i="13"/>
  <c r="H932" i="13"/>
  <c r="A933" i="13"/>
  <c r="B936" i="14"/>
  <c r="H936" i="14"/>
  <c r="K936" i="14"/>
  <c r="B933" i="13"/>
  <c r="I936" i="14"/>
  <c r="L936" i="14"/>
  <c r="C933" i="13"/>
  <c r="D933" i="13"/>
  <c r="E933" i="13"/>
  <c r="F933" i="13"/>
  <c r="G933" i="13"/>
  <c r="H933" i="13"/>
  <c r="A934" i="13"/>
  <c r="B937" i="14"/>
  <c r="H937" i="14"/>
  <c r="K937" i="14"/>
  <c r="B934" i="13"/>
  <c r="I937" i="14"/>
  <c r="L937" i="14"/>
  <c r="C934" i="13"/>
  <c r="D934" i="13"/>
  <c r="E934" i="13"/>
  <c r="F934" i="13"/>
  <c r="G934" i="13"/>
  <c r="H934" i="13"/>
  <c r="A935" i="13"/>
  <c r="B938" i="14"/>
  <c r="H938" i="14"/>
  <c r="K938" i="14"/>
  <c r="B935" i="13"/>
  <c r="I938" i="14"/>
  <c r="L938" i="14"/>
  <c r="C935" i="13"/>
  <c r="D935" i="13"/>
  <c r="E935" i="13"/>
  <c r="F935" i="13"/>
  <c r="G935" i="13"/>
  <c r="H935" i="13"/>
  <c r="A936" i="13"/>
  <c r="B939" i="14"/>
  <c r="H939" i="14"/>
  <c r="K939" i="14"/>
  <c r="B936" i="13"/>
  <c r="I939" i="14"/>
  <c r="L939" i="14"/>
  <c r="C936" i="13"/>
  <c r="D936" i="13"/>
  <c r="E936" i="13"/>
  <c r="F936" i="13"/>
  <c r="G936" i="13"/>
  <c r="H936" i="13"/>
  <c r="A937" i="13"/>
  <c r="B940" i="14"/>
  <c r="H940" i="14"/>
  <c r="K940" i="14"/>
  <c r="B937" i="13"/>
  <c r="I940" i="14"/>
  <c r="L940" i="14"/>
  <c r="C937" i="13"/>
  <c r="D937" i="13"/>
  <c r="E937" i="13"/>
  <c r="F937" i="13"/>
  <c r="G937" i="13"/>
  <c r="H937" i="13"/>
  <c r="A938" i="13"/>
  <c r="B941" i="14"/>
  <c r="H941" i="14"/>
  <c r="K941" i="14"/>
  <c r="B938" i="13"/>
  <c r="I941" i="14"/>
  <c r="L941" i="14"/>
  <c r="C938" i="13"/>
  <c r="D938" i="13"/>
  <c r="E938" i="13"/>
  <c r="F938" i="13"/>
  <c r="G938" i="13"/>
  <c r="H938" i="13"/>
  <c r="A939" i="13"/>
  <c r="B942" i="14"/>
  <c r="H942" i="14"/>
  <c r="K942" i="14"/>
  <c r="B939" i="13"/>
  <c r="I942" i="14"/>
  <c r="L942" i="14"/>
  <c r="C939" i="13"/>
  <c r="D939" i="13"/>
  <c r="E939" i="13"/>
  <c r="F939" i="13"/>
  <c r="G939" i="13"/>
  <c r="H939" i="13"/>
  <c r="A940" i="13"/>
  <c r="B943" i="14"/>
  <c r="H943" i="14"/>
  <c r="K943" i="14"/>
  <c r="B940" i="13"/>
  <c r="I943" i="14"/>
  <c r="L943" i="14"/>
  <c r="C940" i="13"/>
  <c r="D940" i="13"/>
  <c r="E940" i="13"/>
  <c r="F940" i="13"/>
  <c r="G940" i="13"/>
  <c r="H940" i="13"/>
  <c r="A941" i="13"/>
  <c r="B944" i="14"/>
  <c r="H944" i="14"/>
  <c r="K944" i="14"/>
  <c r="B941" i="13"/>
  <c r="I944" i="14"/>
  <c r="L944" i="14"/>
  <c r="C941" i="13"/>
  <c r="D941" i="13"/>
  <c r="E941" i="13"/>
  <c r="F941" i="13"/>
  <c r="G941" i="13"/>
  <c r="H941" i="13"/>
  <c r="A942" i="13"/>
  <c r="B945" i="14"/>
  <c r="H945" i="14"/>
  <c r="K945" i="14"/>
  <c r="B942" i="13"/>
  <c r="I945" i="14"/>
  <c r="L945" i="14"/>
  <c r="C942" i="13"/>
  <c r="D942" i="13"/>
  <c r="E942" i="13"/>
  <c r="F942" i="13"/>
  <c r="G942" i="13"/>
  <c r="H942" i="13"/>
  <c r="A943" i="13"/>
  <c r="B946" i="14"/>
  <c r="H946" i="14"/>
  <c r="K946" i="14"/>
  <c r="B943" i="13"/>
  <c r="I946" i="14"/>
  <c r="L946" i="14"/>
  <c r="C943" i="13"/>
  <c r="D943" i="13"/>
  <c r="E943" i="13"/>
  <c r="F943" i="13"/>
  <c r="G943" i="13"/>
  <c r="H943" i="13"/>
  <c r="A944" i="13"/>
  <c r="B947" i="14"/>
  <c r="H947" i="14"/>
  <c r="K947" i="14"/>
  <c r="B944" i="13"/>
  <c r="I947" i="14"/>
  <c r="L947" i="14"/>
  <c r="C944" i="13"/>
  <c r="D944" i="13"/>
  <c r="E944" i="13"/>
  <c r="F944" i="13"/>
  <c r="G944" i="13"/>
  <c r="H944" i="13"/>
  <c r="A945" i="13"/>
  <c r="B948" i="14"/>
  <c r="H948" i="14"/>
  <c r="K948" i="14"/>
  <c r="B945" i="13"/>
  <c r="I948" i="14"/>
  <c r="L948" i="14"/>
  <c r="C945" i="13"/>
  <c r="D945" i="13"/>
  <c r="E945" i="13"/>
  <c r="F945" i="13"/>
  <c r="G945" i="13"/>
  <c r="H945" i="13"/>
  <c r="A946" i="13"/>
  <c r="B949" i="14"/>
  <c r="H949" i="14"/>
  <c r="K949" i="14"/>
  <c r="B946" i="13"/>
  <c r="I949" i="14"/>
  <c r="L949" i="14"/>
  <c r="C946" i="13"/>
  <c r="D946" i="13"/>
  <c r="E946" i="13"/>
  <c r="F946" i="13"/>
  <c r="G946" i="13"/>
  <c r="H946" i="13"/>
  <c r="A947" i="13"/>
  <c r="B950" i="14"/>
  <c r="H950" i="14"/>
  <c r="K950" i="14"/>
  <c r="B947" i="13"/>
  <c r="I950" i="14"/>
  <c r="L950" i="14"/>
  <c r="C947" i="13"/>
  <c r="D947" i="13"/>
  <c r="E947" i="13"/>
  <c r="F947" i="13"/>
  <c r="G947" i="13"/>
  <c r="H947" i="13"/>
  <c r="A948" i="13"/>
  <c r="B951" i="14"/>
  <c r="H951" i="14"/>
  <c r="K951" i="14"/>
  <c r="B948" i="13"/>
  <c r="I951" i="14"/>
  <c r="L951" i="14"/>
  <c r="C948" i="13"/>
  <c r="D948" i="13"/>
  <c r="E948" i="13"/>
  <c r="F948" i="13"/>
  <c r="G948" i="13"/>
  <c r="H948" i="13"/>
  <c r="A949" i="13"/>
  <c r="B952" i="14"/>
  <c r="H952" i="14"/>
  <c r="K952" i="14"/>
  <c r="B949" i="13"/>
  <c r="I952" i="14"/>
  <c r="L952" i="14"/>
  <c r="C949" i="13"/>
  <c r="D949" i="13"/>
  <c r="E949" i="13"/>
  <c r="F949" i="13"/>
  <c r="G949" i="13"/>
  <c r="H949" i="13"/>
  <c r="A950" i="13"/>
  <c r="B953" i="14"/>
  <c r="H953" i="14"/>
  <c r="K953" i="14"/>
  <c r="B950" i="13"/>
  <c r="I953" i="14"/>
  <c r="L953" i="14"/>
  <c r="C950" i="13"/>
  <c r="D950" i="13"/>
  <c r="E950" i="13"/>
  <c r="F950" i="13"/>
  <c r="G950" i="13"/>
  <c r="H950" i="13"/>
  <c r="A951" i="13"/>
  <c r="B954" i="14"/>
  <c r="H954" i="14"/>
  <c r="K954" i="14"/>
  <c r="B951" i="13"/>
  <c r="I954" i="14"/>
  <c r="L954" i="14"/>
  <c r="C951" i="13"/>
  <c r="D951" i="13"/>
  <c r="E951" i="13"/>
  <c r="F951" i="13"/>
  <c r="G951" i="13"/>
  <c r="H951" i="13"/>
  <c r="A952" i="13"/>
  <c r="B955" i="14"/>
  <c r="H955" i="14"/>
  <c r="K955" i="14"/>
  <c r="B952" i="13"/>
  <c r="I955" i="14"/>
  <c r="L955" i="14"/>
  <c r="C952" i="13"/>
  <c r="D952" i="13"/>
  <c r="E952" i="13"/>
  <c r="F952" i="13"/>
  <c r="G952" i="13"/>
  <c r="H952" i="13"/>
  <c r="A953" i="13"/>
  <c r="B956" i="14"/>
  <c r="H956" i="14"/>
  <c r="K956" i="14"/>
  <c r="B953" i="13"/>
  <c r="I956" i="14"/>
  <c r="L956" i="14"/>
  <c r="C953" i="13"/>
  <c r="D953" i="13"/>
  <c r="E953" i="13"/>
  <c r="F953" i="13"/>
  <c r="G953" i="13"/>
  <c r="H953" i="13"/>
  <c r="A954" i="13"/>
  <c r="B957" i="14"/>
  <c r="H957" i="14"/>
  <c r="K957" i="14"/>
  <c r="B954" i="13"/>
  <c r="I957" i="14"/>
  <c r="L957" i="14"/>
  <c r="C954" i="13"/>
  <c r="D954" i="13"/>
  <c r="E954" i="13"/>
  <c r="F954" i="13"/>
  <c r="G954" i="13"/>
  <c r="H954" i="13"/>
  <c r="A955" i="13"/>
  <c r="B958" i="14"/>
  <c r="H958" i="14"/>
  <c r="K958" i="14"/>
  <c r="B955" i="13"/>
  <c r="I958" i="14"/>
  <c r="L958" i="14"/>
  <c r="C955" i="13"/>
  <c r="D955" i="13"/>
  <c r="E955" i="13"/>
  <c r="F955" i="13"/>
  <c r="G955" i="13"/>
  <c r="H955" i="13"/>
  <c r="A956" i="13"/>
  <c r="B959" i="14"/>
  <c r="H959" i="14"/>
  <c r="K959" i="14"/>
  <c r="B956" i="13"/>
  <c r="I959" i="14"/>
  <c r="L959" i="14"/>
  <c r="C956" i="13"/>
  <c r="D956" i="13"/>
  <c r="E956" i="13"/>
  <c r="F956" i="13"/>
  <c r="G956" i="13"/>
  <c r="H956" i="13"/>
  <c r="A957" i="13"/>
  <c r="B960" i="14"/>
  <c r="H960" i="14"/>
  <c r="K960" i="14"/>
  <c r="B957" i="13"/>
  <c r="I960" i="14"/>
  <c r="L960" i="14"/>
  <c r="C957" i="13"/>
  <c r="D957" i="13"/>
  <c r="E957" i="13"/>
  <c r="F957" i="13"/>
  <c r="G957" i="13"/>
  <c r="H957" i="13"/>
  <c r="A958" i="13"/>
  <c r="B961" i="14"/>
  <c r="H961" i="14"/>
  <c r="K961" i="14"/>
  <c r="B958" i="13"/>
  <c r="I961" i="14"/>
  <c r="L961" i="14"/>
  <c r="C958" i="13"/>
  <c r="D958" i="13"/>
  <c r="E958" i="13"/>
  <c r="F958" i="13"/>
  <c r="G958" i="13"/>
  <c r="H958" i="13"/>
  <c r="A959" i="13"/>
  <c r="B962" i="14"/>
  <c r="H962" i="14"/>
  <c r="K962" i="14"/>
  <c r="B959" i="13"/>
  <c r="I962" i="14"/>
  <c r="L962" i="14"/>
  <c r="C959" i="13"/>
  <c r="D959" i="13"/>
  <c r="E959" i="13"/>
  <c r="F959" i="13"/>
  <c r="G959" i="13"/>
  <c r="H959" i="13"/>
  <c r="A960" i="13"/>
  <c r="B963" i="14"/>
  <c r="H963" i="14"/>
  <c r="K963" i="14"/>
  <c r="B960" i="13"/>
  <c r="I963" i="14"/>
  <c r="L963" i="14"/>
  <c r="C960" i="13"/>
  <c r="D960" i="13"/>
  <c r="E960" i="13"/>
  <c r="F960" i="13"/>
  <c r="G960" i="13"/>
  <c r="H960" i="13"/>
  <c r="A961" i="13"/>
  <c r="B964" i="14"/>
  <c r="H964" i="14"/>
  <c r="K964" i="14"/>
  <c r="B961" i="13"/>
  <c r="I964" i="14"/>
  <c r="L964" i="14"/>
  <c r="C961" i="13"/>
  <c r="D961" i="13"/>
  <c r="E961" i="13"/>
  <c r="F961" i="13"/>
  <c r="G961" i="13"/>
  <c r="H961" i="13"/>
  <c r="A962" i="13"/>
  <c r="B965" i="14"/>
  <c r="H965" i="14"/>
  <c r="K965" i="14"/>
  <c r="B962" i="13"/>
  <c r="I965" i="14"/>
  <c r="L965" i="14"/>
  <c r="C962" i="13"/>
  <c r="D962" i="13"/>
  <c r="E962" i="13"/>
  <c r="F962" i="13"/>
  <c r="G962" i="13"/>
  <c r="H962" i="13"/>
  <c r="A963" i="13"/>
  <c r="B966" i="14"/>
  <c r="H966" i="14"/>
  <c r="K966" i="14"/>
  <c r="B963" i="13"/>
  <c r="I966" i="14"/>
  <c r="L966" i="14"/>
  <c r="C963" i="13"/>
  <c r="D963" i="13"/>
  <c r="E963" i="13"/>
  <c r="F963" i="13"/>
  <c r="G963" i="13"/>
  <c r="H963" i="13"/>
  <c r="A964" i="13"/>
  <c r="B967" i="14"/>
  <c r="H967" i="14"/>
  <c r="K967" i="14"/>
  <c r="B964" i="13"/>
  <c r="I967" i="14"/>
  <c r="L967" i="14"/>
  <c r="C964" i="13"/>
  <c r="D964" i="13"/>
  <c r="E964" i="13"/>
  <c r="F964" i="13"/>
  <c r="G964" i="13"/>
  <c r="H964" i="13"/>
  <c r="A965" i="13"/>
  <c r="B968" i="14"/>
  <c r="H968" i="14"/>
  <c r="K968" i="14"/>
  <c r="B965" i="13"/>
  <c r="I968" i="14"/>
  <c r="L968" i="14"/>
  <c r="C965" i="13"/>
  <c r="D965" i="13"/>
  <c r="E965" i="13"/>
  <c r="F965" i="13"/>
  <c r="G965" i="13"/>
  <c r="H965" i="13"/>
  <c r="A966" i="13"/>
  <c r="B969" i="14"/>
  <c r="H969" i="14"/>
  <c r="K969" i="14"/>
  <c r="B966" i="13"/>
  <c r="I969" i="14"/>
  <c r="L969" i="14"/>
  <c r="C966" i="13"/>
  <c r="D966" i="13"/>
  <c r="E966" i="13"/>
  <c r="F966" i="13"/>
  <c r="G966" i="13"/>
  <c r="H966" i="13"/>
  <c r="A967" i="13"/>
  <c r="B970" i="14"/>
  <c r="H970" i="14"/>
  <c r="K970" i="14"/>
  <c r="B967" i="13"/>
  <c r="I970" i="14"/>
  <c r="L970" i="14"/>
  <c r="C967" i="13"/>
  <c r="D967" i="13"/>
  <c r="E967" i="13"/>
  <c r="F967" i="13"/>
  <c r="G967" i="13"/>
  <c r="H967" i="13"/>
  <c r="A968" i="13"/>
  <c r="B971" i="14"/>
  <c r="H971" i="14"/>
  <c r="K971" i="14"/>
  <c r="B968" i="13"/>
  <c r="I971" i="14"/>
  <c r="L971" i="14"/>
  <c r="C968" i="13"/>
  <c r="D968" i="13"/>
  <c r="E968" i="13"/>
  <c r="F968" i="13"/>
  <c r="G968" i="13"/>
  <c r="H968" i="13"/>
  <c r="A969" i="13"/>
  <c r="B972" i="14"/>
  <c r="H972" i="14"/>
  <c r="K972" i="14"/>
  <c r="B969" i="13"/>
  <c r="I972" i="14"/>
  <c r="L972" i="14"/>
  <c r="C969" i="13"/>
  <c r="D969" i="13"/>
  <c r="E969" i="13"/>
  <c r="F969" i="13"/>
  <c r="G969" i="13"/>
  <c r="H969" i="13"/>
  <c r="A970" i="13"/>
  <c r="B973" i="14"/>
  <c r="H973" i="14"/>
  <c r="K973" i="14"/>
  <c r="B970" i="13"/>
  <c r="I973" i="14"/>
  <c r="L973" i="14"/>
  <c r="C970" i="13"/>
  <c r="D970" i="13"/>
  <c r="E970" i="13"/>
  <c r="F970" i="13"/>
  <c r="G970" i="13"/>
  <c r="H970" i="13"/>
  <c r="A971" i="13"/>
  <c r="B974" i="14"/>
  <c r="H974" i="14"/>
  <c r="K974" i="14"/>
  <c r="B971" i="13"/>
  <c r="I974" i="14"/>
  <c r="L974" i="14"/>
  <c r="C971" i="13"/>
  <c r="D971" i="13"/>
  <c r="E971" i="13"/>
  <c r="F971" i="13"/>
  <c r="G971" i="13"/>
  <c r="H971" i="13"/>
  <c r="A972" i="13"/>
  <c r="B975" i="14"/>
  <c r="H975" i="14"/>
  <c r="K975" i="14"/>
  <c r="B972" i="13"/>
  <c r="I975" i="14"/>
  <c r="L975" i="14"/>
  <c r="C972" i="13"/>
  <c r="D972" i="13"/>
  <c r="E972" i="13"/>
  <c r="F972" i="13"/>
  <c r="G972" i="13"/>
  <c r="H972" i="13"/>
  <c r="A973" i="13"/>
  <c r="B976" i="14"/>
  <c r="H976" i="14"/>
  <c r="K976" i="14"/>
  <c r="B973" i="13"/>
  <c r="I976" i="14"/>
  <c r="L976" i="14"/>
  <c r="C973" i="13"/>
  <c r="D973" i="13"/>
  <c r="E973" i="13"/>
  <c r="F973" i="13"/>
  <c r="G973" i="13"/>
  <c r="H973" i="13"/>
  <c r="A974" i="13"/>
  <c r="B977" i="14"/>
  <c r="H977" i="14"/>
  <c r="K977" i="14"/>
  <c r="B974" i="13"/>
  <c r="I977" i="14"/>
  <c r="L977" i="14"/>
  <c r="C974" i="13"/>
  <c r="D974" i="13"/>
  <c r="E974" i="13"/>
  <c r="F974" i="13"/>
  <c r="G974" i="13"/>
  <c r="H974" i="13"/>
  <c r="A975" i="13"/>
  <c r="B978" i="14"/>
  <c r="H978" i="14"/>
  <c r="K978" i="14"/>
  <c r="B975" i="13"/>
  <c r="I978" i="14"/>
  <c r="L978" i="14"/>
  <c r="C975" i="13"/>
  <c r="D975" i="13"/>
  <c r="E975" i="13"/>
  <c r="F975" i="13"/>
  <c r="G975" i="13"/>
  <c r="H975" i="13"/>
  <c r="A976" i="13"/>
  <c r="B979" i="14"/>
  <c r="H979" i="14"/>
  <c r="K979" i="14"/>
  <c r="B976" i="13"/>
  <c r="I979" i="14"/>
  <c r="L979" i="14"/>
  <c r="C976" i="13"/>
  <c r="D976" i="13"/>
  <c r="E976" i="13"/>
  <c r="F976" i="13"/>
  <c r="G976" i="13"/>
  <c r="H976" i="13"/>
  <c r="A977" i="13"/>
  <c r="B980" i="14"/>
  <c r="H980" i="14"/>
  <c r="K980" i="14"/>
  <c r="B977" i="13"/>
  <c r="I980" i="14"/>
  <c r="L980" i="14"/>
  <c r="C977" i="13"/>
  <c r="D977" i="13"/>
  <c r="E977" i="13"/>
  <c r="F977" i="13"/>
  <c r="G977" i="13"/>
  <c r="H977" i="13"/>
  <c r="A978" i="13"/>
  <c r="B981" i="14"/>
  <c r="H981" i="14"/>
  <c r="K981" i="14"/>
  <c r="B978" i="13"/>
  <c r="I981" i="14"/>
  <c r="L981" i="14"/>
  <c r="C978" i="13"/>
  <c r="D978" i="13"/>
  <c r="E978" i="13"/>
  <c r="F978" i="13"/>
  <c r="G978" i="13"/>
  <c r="H978" i="13"/>
  <c r="A979" i="13"/>
  <c r="B982" i="14"/>
  <c r="H982" i="14"/>
  <c r="K982" i="14"/>
  <c r="B979" i="13"/>
  <c r="I982" i="14"/>
  <c r="L982" i="14"/>
  <c r="C979" i="13"/>
  <c r="D979" i="13"/>
  <c r="E979" i="13"/>
  <c r="F979" i="13"/>
  <c r="G979" i="13"/>
  <c r="H979" i="13"/>
  <c r="A980" i="13"/>
  <c r="B983" i="14"/>
  <c r="H983" i="14"/>
  <c r="K983" i="14"/>
  <c r="B980" i="13"/>
  <c r="I983" i="14"/>
  <c r="L983" i="14"/>
  <c r="C980" i="13"/>
  <c r="D980" i="13"/>
  <c r="E980" i="13"/>
  <c r="F980" i="13"/>
  <c r="G980" i="13"/>
  <c r="H980" i="13"/>
  <c r="A981" i="13"/>
  <c r="B984" i="14"/>
  <c r="H984" i="14"/>
  <c r="K984" i="14"/>
  <c r="B981" i="13"/>
  <c r="I984" i="14"/>
  <c r="L984" i="14"/>
  <c r="C981" i="13"/>
  <c r="D981" i="13"/>
  <c r="E981" i="13"/>
  <c r="F981" i="13"/>
  <c r="G981" i="13"/>
  <c r="H981" i="13"/>
  <c r="A982" i="13"/>
  <c r="B985" i="14"/>
  <c r="H985" i="14"/>
  <c r="K985" i="14"/>
  <c r="B982" i="13"/>
  <c r="I985" i="14"/>
  <c r="L985" i="14"/>
  <c r="C982" i="13"/>
  <c r="D982" i="13"/>
  <c r="E982" i="13"/>
  <c r="F982" i="13"/>
  <c r="G982" i="13"/>
  <c r="H982" i="13"/>
  <c r="A983" i="13"/>
  <c r="B986" i="14"/>
  <c r="H986" i="14"/>
  <c r="K986" i="14"/>
  <c r="B983" i="13"/>
  <c r="I986" i="14"/>
  <c r="L986" i="14"/>
  <c r="C983" i="13"/>
  <c r="D983" i="13"/>
  <c r="E983" i="13"/>
  <c r="F983" i="13"/>
  <c r="G983" i="13"/>
  <c r="H983" i="13"/>
  <c r="A984" i="13"/>
  <c r="B987" i="14"/>
  <c r="H987" i="14"/>
  <c r="K987" i="14"/>
  <c r="B984" i="13"/>
  <c r="I987" i="14"/>
  <c r="L987" i="14"/>
  <c r="C984" i="13"/>
  <c r="D984" i="13"/>
  <c r="E984" i="13"/>
  <c r="F984" i="13"/>
  <c r="G984" i="13"/>
  <c r="H984" i="13"/>
  <c r="A985" i="13"/>
  <c r="B988" i="14"/>
  <c r="H988" i="14"/>
  <c r="K988" i="14"/>
  <c r="B985" i="13"/>
  <c r="I988" i="14"/>
  <c r="L988" i="14"/>
  <c r="C985" i="13"/>
  <c r="D985" i="13"/>
  <c r="E985" i="13"/>
  <c r="F985" i="13"/>
  <c r="G985" i="13"/>
  <c r="H985" i="13"/>
  <c r="A986" i="13"/>
  <c r="B989" i="14"/>
  <c r="H989" i="14"/>
  <c r="K989" i="14"/>
  <c r="B986" i="13"/>
  <c r="I989" i="14"/>
  <c r="L989" i="14"/>
  <c r="C986" i="13"/>
  <c r="D986" i="13"/>
  <c r="E986" i="13"/>
  <c r="F986" i="13"/>
  <c r="G986" i="13"/>
  <c r="H986" i="13"/>
  <c r="A987" i="13"/>
  <c r="B990" i="14"/>
  <c r="H990" i="14"/>
  <c r="K990" i="14"/>
  <c r="B987" i="13"/>
  <c r="I990" i="14"/>
  <c r="L990" i="14"/>
  <c r="C987" i="13"/>
  <c r="D987" i="13"/>
  <c r="E987" i="13"/>
  <c r="F987" i="13"/>
  <c r="G987" i="13"/>
  <c r="H987" i="13"/>
  <c r="A988" i="13"/>
  <c r="B991" i="14"/>
  <c r="H991" i="14"/>
  <c r="K991" i="14"/>
  <c r="B988" i="13"/>
  <c r="I991" i="14"/>
  <c r="L991" i="14"/>
  <c r="C988" i="13"/>
  <c r="D988" i="13"/>
  <c r="E988" i="13"/>
  <c r="F988" i="13"/>
  <c r="G988" i="13"/>
  <c r="H988" i="13"/>
  <c r="A989" i="13"/>
  <c r="B992" i="14"/>
  <c r="H992" i="14"/>
  <c r="K992" i="14"/>
  <c r="B989" i="13"/>
  <c r="I992" i="14"/>
  <c r="L992" i="14"/>
  <c r="C989" i="13"/>
  <c r="D989" i="13"/>
  <c r="E989" i="13"/>
  <c r="F989" i="13"/>
  <c r="G989" i="13"/>
  <c r="H989" i="13"/>
  <c r="A990" i="13"/>
  <c r="B993" i="14"/>
  <c r="H993" i="14"/>
  <c r="K993" i="14"/>
  <c r="B990" i="13"/>
  <c r="I993" i="14"/>
  <c r="L993" i="14"/>
  <c r="C990" i="13"/>
  <c r="D990" i="13"/>
  <c r="E990" i="13"/>
  <c r="F990" i="13"/>
  <c r="G990" i="13"/>
  <c r="H990" i="13"/>
  <c r="A991" i="13"/>
  <c r="B994" i="14"/>
  <c r="H994" i="14"/>
  <c r="K994" i="14"/>
  <c r="B991" i="13"/>
  <c r="I994" i="14"/>
  <c r="L994" i="14"/>
  <c r="C991" i="13"/>
  <c r="D991" i="13"/>
  <c r="E991" i="13"/>
  <c r="F991" i="13"/>
  <c r="G991" i="13"/>
  <c r="H991" i="13"/>
  <c r="A992" i="13"/>
  <c r="B995" i="14"/>
  <c r="H995" i="14"/>
  <c r="K995" i="14"/>
  <c r="B992" i="13"/>
  <c r="I995" i="14"/>
  <c r="L995" i="14"/>
  <c r="C992" i="13"/>
  <c r="D992" i="13"/>
  <c r="E992" i="13"/>
  <c r="F992" i="13"/>
  <c r="G992" i="13"/>
  <c r="H992" i="13"/>
  <c r="A993" i="13"/>
  <c r="B996" i="14"/>
  <c r="H996" i="14"/>
  <c r="K996" i="14"/>
  <c r="B993" i="13"/>
  <c r="I996" i="14"/>
  <c r="L996" i="14"/>
  <c r="C993" i="13"/>
  <c r="D993" i="13"/>
  <c r="E993" i="13"/>
  <c r="F993" i="13"/>
  <c r="G993" i="13"/>
  <c r="H993" i="13"/>
  <c r="A994" i="13"/>
  <c r="B997" i="14"/>
  <c r="H997" i="14"/>
  <c r="K997" i="14"/>
  <c r="B994" i="13"/>
  <c r="I997" i="14"/>
  <c r="L997" i="14"/>
  <c r="C994" i="13"/>
  <c r="D994" i="13"/>
  <c r="E994" i="13"/>
  <c r="F994" i="13"/>
  <c r="G994" i="13"/>
  <c r="H994" i="13"/>
  <c r="A995" i="13"/>
  <c r="B998" i="14"/>
  <c r="H998" i="14"/>
  <c r="K998" i="14"/>
  <c r="B995" i="13"/>
  <c r="I998" i="14"/>
  <c r="L998" i="14"/>
  <c r="C995" i="13"/>
  <c r="D995" i="13"/>
  <c r="E995" i="13"/>
  <c r="F995" i="13"/>
  <c r="G995" i="13"/>
  <c r="H995" i="13"/>
  <c r="A996" i="13"/>
  <c r="B999" i="14"/>
  <c r="H999" i="14"/>
  <c r="K999" i="14"/>
  <c r="B996" i="13"/>
  <c r="I999" i="14"/>
  <c r="L999" i="14"/>
  <c r="C996" i="13"/>
  <c r="D996" i="13"/>
  <c r="E996" i="13"/>
  <c r="F996" i="13"/>
  <c r="G996" i="13"/>
  <c r="H996" i="13"/>
  <c r="A997" i="13"/>
  <c r="B1000" i="14"/>
  <c r="H1000" i="14"/>
  <c r="K1000" i="14"/>
  <c r="B997" i="13"/>
  <c r="I1000" i="14"/>
  <c r="L1000" i="14"/>
  <c r="C997" i="13"/>
  <c r="D997" i="13"/>
  <c r="E997" i="13"/>
  <c r="F997" i="13"/>
  <c r="G997" i="13"/>
  <c r="H997" i="13"/>
  <c r="A998" i="13"/>
  <c r="B1001" i="14"/>
  <c r="H1001" i="14"/>
  <c r="K1001" i="14"/>
  <c r="B998" i="13"/>
  <c r="I1001" i="14"/>
  <c r="L1001" i="14"/>
  <c r="C998" i="13"/>
  <c r="D998" i="13"/>
  <c r="E998" i="13"/>
  <c r="F998" i="13"/>
  <c r="G998" i="13"/>
  <c r="H998" i="13"/>
  <c r="A999" i="13"/>
  <c r="B1002" i="14"/>
  <c r="H1002" i="14"/>
  <c r="K1002" i="14"/>
  <c r="B999" i="13"/>
  <c r="I1002" i="14"/>
  <c r="L1002" i="14"/>
  <c r="C999" i="13"/>
  <c r="D999" i="13"/>
  <c r="E999" i="13"/>
  <c r="F999" i="13"/>
  <c r="G999" i="13"/>
  <c r="H999" i="13"/>
  <c r="A1000" i="13"/>
  <c r="B1003" i="14"/>
  <c r="H1003" i="14"/>
  <c r="K1003" i="14"/>
  <c r="B1000" i="13"/>
  <c r="I1003" i="14"/>
  <c r="L1003" i="14"/>
  <c r="C1000" i="13"/>
  <c r="D1000" i="13"/>
  <c r="E1000" i="13"/>
  <c r="F1000" i="13"/>
  <c r="G1000" i="13"/>
  <c r="H1000" i="13"/>
  <c r="A1001" i="13"/>
  <c r="B1004" i="14"/>
  <c r="H1004" i="14"/>
  <c r="K1004" i="14"/>
  <c r="B1001" i="13"/>
  <c r="I1004" i="14"/>
  <c r="L1004" i="14"/>
  <c r="C1001" i="13"/>
  <c r="D1001" i="13"/>
  <c r="E1001" i="13"/>
  <c r="F1001" i="13"/>
  <c r="G1001" i="13"/>
  <c r="H1001" i="13"/>
  <c r="A1002" i="13"/>
  <c r="B1005" i="14"/>
  <c r="H1005" i="14"/>
  <c r="K1005" i="14"/>
  <c r="B1002" i="13"/>
  <c r="I1005" i="14"/>
  <c r="L1005" i="14"/>
  <c r="C1002" i="13"/>
  <c r="D1002" i="13"/>
  <c r="E1002" i="13"/>
  <c r="F1002" i="13"/>
  <c r="G1002" i="13"/>
  <c r="H1002" i="13"/>
  <c r="A1003" i="13"/>
  <c r="B1006" i="14"/>
  <c r="H1006" i="14"/>
  <c r="K1006" i="14"/>
  <c r="B1003" i="13"/>
  <c r="I1006" i="14"/>
  <c r="L1006" i="14"/>
  <c r="C1003" i="13"/>
  <c r="D1003" i="13"/>
  <c r="E1003" i="13"/>
  <c r="F1003" i="13"/>
  <c r="G1003" i="13"/>
  <c r="H1003" i="13"/>
  <c r="A1004" i="13"/>
  <c r="B1007" i="14"/>
  <c r="H1007" i="14"/>
  <c r="K1007" i="14"/>
  <c r="B1004" i="13"/>
  <c r="I1007" i="14"/>
  <c r="L1007" i="14"/>
  <c r="C1004" i="13"/>
  <c r="D1004" i="13"/>
  <c r="E1004" i="13"/>
  <c r="F1004" i="13"/>
  <c r="G1004" i="13"/>
  <c r="H1004" i="13"/>
  <c r="A1005" i="13"/>
  <c r="B1008" i="14"/>
  <c r="H1008" i="14"/>
  <c r="K1008" i="14"/>
  <c r="B1005" i="13"/>
  <c r="I1008" i="14"/>
  <c r="L1008" i="14"/>
  <c r="C1005" i="13"/>
  <c r="D1005" i="13"/>
  <c r="E1005" i="13"/>
  <c r="F1005" i="13"/>
  <c r="G1005" i="13"/>
  <c r="H1005" i="13"/>
  <c r="A1006" i="13"/>
  <c r="B1009" i="14"/>
  <c r="H1009" i="14"/>
  <c r="K1009" i="14"/>
  <c r="B1006" i="13"/>
  <c r="I1009" i="14"/>
  <c r="L1009" i="14"/>
  <c r="C1006" i="13"/>
  <c r="D1006" i="13"/>
  <c r="E1006" i="13"/>
  <c r="F1006" i="13"/>
  <c r="G1006" i="13"/>
  <c r="H1006" i="13"/>
  <c r="A1007" i="13"/>
  <c r="B1010" i="14"/>
  <c r="H1010" i="14"/>
  <c r="K1010" i="14"/>
  <c r="B1007" i="13"/>
  <c r="I1010" i="14"/>
  <c r="L1010" i="14"/>
  <c r="C1007" i="13"/>
  <c r="D1007" i="13"/>
  <c r="E1007" i="13"/>
  <c r="F1007" i="13"/>
  <c r="G1007" i="13"/>
  <c r="H1007" i="13"/>
  <c r="A1008" i="13"/>
  <c r="B1011" i="14"/>
  <c r="H1011" i="14"/>
  <c r="K1011" i="14"/>
  <c r="B1008" i="13"/>
  <c r="I1011" i="14"/>
  <c r="L1011" i="14"/>
  <c r="C1008" i="13"/>
  <c r="D1008" i="13"/>
  <c r="E1008" i="13"/>
  <c r="F1008" i="13"/>
  <c r="G1008" i="13"/>
  <c r="H1008" i="13"/>
  <c r="A1009" i="13"/>
  <c r="B1012" i="14"/>
  <c r="H1012" i="14"/>
  <c r="K1012" i="14"/>
  <c r="B1009" i="13"/>
  <c r="I1012" i="14"/>
  <c r="L1012" i="14"/>
  <c r="C1009" i="13"/>
  <c r="D1009" i="13"/>
  <c r="E1009" i="13"/>
  <c r="F1009" i="13"/>
  <c r="G1009" i="13"/>
  <c r="H1009" i="13"/>
  <c r="A1010" i="13"/>
  <c r="B1013" i="14"/>
  <c r="H1013" i="14"/>
  <c r="K1013" i="14"/>
  <c r="B1010" i="13"/>
  <c r="I1013" i="14"/>
  <c r="L1013" i="14"/>
  <c r="C1010" i="13"/>
  <c r="D1010" i="13"/>
  <c r="E1010" i="13"/>
  <c r="F1010" i="13"/>
  <c r="G1010" i="13"/>
  <c r="H1010" i="13"/>
  <c r="A1011" i="13"/>
  <c r="B1014" i="14"/>
  <c r="H1014" i="14"/>
  <c r="K1014" i="14"/>
  <c r="B1011" i="13"/>
  <c r="I1014" i="14"/>
  <c r="L1014" i="14"/>
  <c r="C1011" i="13"/>
  <c r="D1011" i="13"/>
  <c r="E1011" i="13"/>
  <c r="F1011" i="13"/>
  <c r="G1011" i="13"/>
  <c r="H1011" i="13"/>
  <c r="A1012" i="13"/>
  <c r="B1015" i="14"/>
  <c r="H1015" i="14"/>
  <c r="K1015" i="14"/>
  <c r="B1012" i="13"/>
  <c r="I1015" i="14"/>
  <c r="L1015" i="14"/>
  <c r="C1012" i="13"/>
  <c r="D1012" i="13"/>
  <c r="E1012" i="13"/>
  <c r="F1012" i="13"/>
  <c r="G1012" i="13"/>
  <c r="H1012" i="13"/>
  <c r="A1013" i="13"/>
  <c r="B1016" i="14"/>
  <c r="H1016" i="14"/>
  <c r="K1016" i="14"/>
  <c r="B1013" i="13"/>
  <c r="I1016" i="14"/>
  <c r="L1016" i="14"/>
  <c r="C1013" i="13"/>
  <c r="D1013" i="13"/>
  <c r="E1013" i="13"/>
  <c r="F1013" i="13"/>
  <c r="G1013" i="13"/>
  <c r="H1013" i="13"/>
  <c r="A1014" i="13"/>
  <c r="B1017" i="14"/>
  <c r="H1017" i="14"/>
  <c r="K1017" i="14"/>
  <c r="B1014" i="13"/>
  <c r="I1017" i="14"/>
  <c r="L1017" i="14"/>
  <c r="C1014" i="13"/>
  <c r="D1014" i="13"/>
  <c r="E1014" i="13"/>
  <c r="F1014" i="13"/>
  <c r="G1014" i="13"/>
  <c r="H1014" i="13"/>
  <c r="A1015" i="13"/>
  <c r="B1018" i="14"/>
  <c r="H1018" i="14"/>
  <c r="K1018" i="14"/>
  <c r="B1015" i="13"/>
  <c r="I1018" i="14"/>
  <c r="L1018" i="14"/>
  <c r="C1015" i="13"/>
  <c r="D1015" i="13"/>
  <c r="E1015" i="13"/>
  <c r="F1015" i="13"/>
  <c r="G1015" i="13"/>
  <c r="H1015" i="13"/>
  <c r="A1016" i="13"/>
  <c r="B1019" i="14"/>
  <c r="H1019" i="14"/>
  <c r="K1019" i="14"/>
  <c r="B1016" i="13"/>
  <c r="I1019" i="14"/>
  <c r="L1019" i="14"/>
  <c r="C1016" i="13"/>
  <c r="D1016" i="13"/>
  <c r="E1016" i="13"/>
  <c r="F1016" i="13"/>
  <c r="G1016" i="13"/>
  <c r="H1016" i="13"/>
  <c r="A1017" i="13"/>
  <c r="B1020" i="14"/>
  <c r="H1020" i="14"/>
  <c r="K1020" i="14"/>
  <c r="B1017" i="13"/>
  <c r="I1020" i="14"/>
  <c r="L1020" i="14"/>
  <c r="C1017" i="13"/>
  <c r="D1017" i="13"/>
  <c r="E1017" i="13"/>
  <c r="F1017" i="13"/>
  <c r="G1017" i="13"/>
  <c r="H1017" i="13"/>
  <c r="A1018" i="13"/>
  <c r="B1021" i="14"/>
  <c r="H1021" i="14"/>
  <c r="K1021" i="14"/>
  <c r="B1018" i="13"/>
  <c r="I1021" i="14"/>
  <c r="L1021" i="14"/>
  <c r="C1018" i="13"/>
  <c r="D1018" i="13"/>
  <c r="E1018" i="13"/>
  <c r="F1018" i="13"/>
  <c r="G1018" i="13"/>
  <c r="H1018" i="13"/>
  <c r="A1019" i="13"/>
  <c r="B1022" i="14"/>
  <c r="H1022" i="14"/>
  <c r="K1022" i="14"/>
  <c r="B1019" i="13"/>
  <c r="I1022" i="14"/>
  <c r="L1022" i="14"/>
  <c r="C1019" i="13"/>
  <c r="D1019" i="13"/>
  <c r="E1019" i="13"/>
  <c r="F1019" i="13"/>
  <c r="G1019" i="13"/>
  <c r="H1019" i="13"/>
  <c r="A1020" i="13"/>
  <c r="B1023" i="14"/>
  <c r="H1023" i="14"/>
  <c r="K1023" i="14"/>
  <c r="B1020" i="13"/>
  <c r="I1023" i="14"/>
  <c r="L1023" i="14"/>
  <c r="C1020" i="13"/>
  <c r="D1020" i="13"/>
  <c r="E1020" i="13"/>
  <c r="F1020" i="13"/>
  <c r="G1020" i="13"/>
  <c r="H1020" i="13"/>
  <c r="A1021" i="13"/>
  <c r="B1024" i="14"/>
  <c r="H1024" i="14"/>
  <c r="K1024" i="14"/>
  <c r="B1021" i="13"/>
  <c r="I1024" i="14"/>
  <c r="L1024" i="14"/>
  <c r="C1021" i="13"/>
  <c r="D1021" i="13"/>
  <c r="E1021" i="13"/>
  <c r="F1021" i="13"/>
  <c r="G1021" i="13"/>
  <c r="H1021" i="13"/>
  <c r="A1022" i="13"/>
  <c r="B1025" i="14"/>
  <c r="H1025" i="14"/>
  <c r="K1025" i="14"/>
  <c r="B1022" i="13"/>
  <c r="I1025" i="14"/>
  <c r="L1025" i="14"/>
  <c r="C1022" i="13"/>
  <c r="D1022" i="13"/>
  <c r="E1022" i="13"/>
  <c r="F1022" i="13"/>
  <c r="G1022" i="13"/>
  <c r="H1022" i="13"/>
  <c r="A1023" i="13"/>
  <c r="B1026" i="14"/>
  <c r="H1026" i="14"/>
  <c r="K1026" i="14"/>
  <c r="B1023" i="13"/>
  <c r="I1026" i="14"/>
  <c r="L1026" i="14"/>
  <c r="C1023" i="13"/>
  <c r="D1023" i="13"/>
  <c r="E1023" i="13"/>
  <c r="F1023" i="13"/>
  <c r="G1023" i="13"/>
  <c r="H1023" i="13"/>
  <c r="A1024" i="13"/>
  <c r="B1027" i="14"/>
  <c r="H1027" i="14"/>
  <c r="K1027" i="14"/>
  <c r="B1024" i="13"/>
  <c r="I1027" i="14"/>
  <c r="L1027" i="14"/>
  <c r="C1024" i="13"/>
  <c r="D1024" i="13"/>
  <c r="E1024" i="13"/>
  <c r="F1024" i="13"/>
  <c r="G1024" i="13"/>
  <c r="H1024" i="13"/>
  <c r="A1025" i="13"/>
  <c r="B1028" i="14"/>
  <c r="H1028" i="14"/>
  <c r="K1028" i="14"/>
  <c r="B1025" i="13"/>
  <c r="I1028" i="14"/>
  <c r="L1028" i="14"/>
  <c r="C1025" i="13"/>
  <c r="D1025" i="13"/>
  <c r="E1025" i="13"/>
  <c r="F1025" i="13"/>
  <c r="G1025" i="13"/>
  <c r="H1025" i="13"/>
  <c r="A1026" i="13"/>
  <c r="B1029" i="14"/>
  <c r="H1029" i="14"/>
  <c r="K1029" i="14"/>
  <c r="B1026" i="13"/>
  <c r="I1029" i="14"/>
  <c r="L1029" i="14"/>
  <c r="C1026" i="13"/>
  <c r="D1026" i="13"/>
  <c r="E1026" i="13"/>
  <c r="F1026" i="13"/>
  <c r="G1026" i="13"/>
  <c r="H1026" i="13"/>
  <c r="A1027" i="13"/>
  <c r="B1030" i="14"/>
  <c r="H1030" i="14"/>
  <c r="K1030" i="14"/>
  <c r="B1027" i="13"/>
  <c r="I1030" i="14"/>
  <c r="L1030" i="14"/>
  <c r="C1027" i="13"/>
  <c r="D1027" i="13"/>
  <c r="E1027" i="13"/>
  <c r="F1027" i="13"/>
  <c r="G1027" i="13"/>
  <c r="H1027" i="13"/>
  <c r="A1028" i="13"/>
  <c r="B1031" i="14"/>
  <c r="H1031" i="14"/>
  <c r="K1031" i="14"/>
  <c r="B1028" i="13"/>
  <c r="I1031" i="14"/>
  <c r="L1031" i="14"/>
  <c r="C1028" i="13"/>
  <c r="D1028" i="13"/>
  <c r="E1028" i="13"/>
  <c r="F1028" i="13"/>
  <c r="G1028" i="13"/>
  <c r="H1028" i="13"/>
  <c r="A1029" i="13"/>
  <c r="B1032" i="14"/>
  <c r="H1032" i="14"/>
  <c r="K1032" i="14"/>
  <c r="B1029" i="13"/>
  <c r="I1032" i="14"/>
  <c r="L1032" i="14"/>
  <c r="C1029" i="13"/>
  <c r="D1029" i="13"/>
  <c r="E1029" i="13"/>
  <c r="F1029" i="13"/>
  <c r="G1029" i="13"/>
  <c r="H1029" i="13"/>
  <c r="A1030" i="13"/>
  <c r="B1033" i="14"/>
  <c r="H1033" i="14"/>
  <c r="K1033" i="14"/>
  <c r="B1030" i="13"/>
  <c r="I1033" i="14"/>
  <c r="L1033" i="14"/>
  <c r="C1030" i="13"/>
  <c r="D1030" i="13"/>
  <c r="E1030" i="13"/>
  <c r="F1030" i="13"/>
  <c r="G1030" i="13"/>
  <c r="H1030" i="13"/>
  <c r="A1031" i="13"/>
  <c r="B1034" i="14"/>
  <c r="H1034" i="14"/>
  <c r="K1034" i="14"/>
  <c r="B1031" i="13"/>
  <c r="I1034" i="14"/>
  <c r="L1034" i="14"/>
  <c r="C1031" i="13"/>
  <c r="D1031" i="13"/>
  <c r="E1031" i="13"/>
  <c r="F1031" i="13"/>
  <c r="G1031" i="13"/>
  <c r="H1031" i="13"/>
  <c r="A1032" i="13"/>
  <c r="B1035" i="14"/>
  <c r="H1035" i="14"/>
  <c r="K1035" i="14"/>
  <c r="B1032" i="13"/>
  <c r="I1035" i="14"/>
  <c r="L1035" i="14"/>
  <c r="C1032" i="13"/>
  <c r="D1032" i="13"/>
  <c r="E1032" i="13"/>
  <c r="F1032" i="13"/>
  <c r="G1032" i="13"/>
  <c r="H1032" i="13"/>
  <c r="A1033" i="13"/>
  <c r="B1036" i="14"/>
  <c r="H1036" i="14"/>
  <c r="K1036" i="14"/>
  <c r="B1033" i="13"/>
  <c r="I1036" i="14"/>
  <c r="L1036" i="14"/>
  <c r="C1033" i="13"/>
  <c r="D1033" i="13"/>
  <c r="E1033" i="13"/>
  <c r="F1033" i="13"/>
  <c r="G1033" i="13"/>
  <c r="H1033" i="13"/>
  <c r="A1034" i="13"/>
  <c r="B1037" i="14"/>
  <c r="H1037" i="14"/>
  <c r="K1037" i="14"/>
  <c r="B1034" i="13"/>
  <c r="I1037" i="14"/>
  <c r="L1037" i="14"/>
  <c r="C1034" i="13"/>
  <c r="D1034" i="13"/>
  <c r="E1034" i="13"/>
  <c r="F1034" i="13"/>
  <c r="G1034" i="13"/>
  <c r="H1034" i="13"/>
  <c r="A1035" i="13"/>
  <c r="B1038" i="14"/>
  <c r="H1038" i="14"/>
  <c r="K1038" i="14"/>
  <c r="B1035" i="13"/>
  <c r="I1038" i="14"/>
  <c r="L1038" i="14"/>
  <c r="C1035" i="13"/>
  <c r="D1035" i="13"/>
  <c r="E1035" i="13"/>
  <c r="F1035" i="13"/>
  <c r="G1035" i="13"/>
  <c r="H1035" i="13"/>
  <c r="A1036" i="13"/>
  <c r="B1039" i="14"/>
  <c r="H1039" i="14"/>
  <c r="K1039" i="14"/>
  <c r="B1036" i="13"/>
  <c r="I1039" i="14"/>
  <c r="L1039" i="14"/>
  <c r="C1036" i="13"/>
  <c r="D1036" i="13"/>
  <c r="E1036" i="13"/>
  <c r="F1036" i="13"/>
  <c r="G1036" i="13"/>
  <c r="H1036" i="13"/>
  <c r="A1037" i="13"/>
  <c r="B1040" i="14"/>
  <c r="H1040" i="14"/>
  <c r="K1040" i="14"/>
  <c r="B1037" i="13"/>
  <c r="I1040" i="14"/>
  <c r="L1040" i="14"/>
  <c r="C1037" i="13"/>
  <c r="D1037" i="13"/>
  <c r="E1037" i="13"/>
  <c r="F1037" i="13"/>
  <c r="G1037" i="13"/>
  <c r="H1037" i="13"/>
  <c r="A1038" i="13"/>
  <c r="B1041" i="14"/>
  <c r="H1041" i="14"/>
  <c r="K1041" i="14"/>
  <c r="B1038" i="13"/>
  <c r="I1041" i="14"/>
  <c r="L1041" i="14"/>
  <c r="C1038" i="13"/>
  <c r="D1038" i="13"/>
  <c r="E1038" i="13"/>
  <c r="F1038" i="13"/>
  <c r="G1038" i="13"/>
  <c r="H1038" i="13"/>
  <c r="A1039" i="13"/>
  <c r="B1042" i="14"/>
  <c r="H1042" i="14"/>
  <c r="K1042" i="14"/>
  <c r="B1039" i="13"/>
  <c r="I1042" i="14"/>
  <c r="L1042" i="14"/>
  <c r="C1039" i="13"/>
  <c r="D1039" i="13"/>
  <c r="E1039" i="13"/>
  <c r="F1039" i="13"/>
  <c r="G1039" i="13"/>
  <c r="H1039" i="13"/>
  <c r="A1040" i="13"/>
  <c r="B1043" i="14"/>
  <c r="H1043" i="14"/>
  <c r="K1043" i="14"/>
  <c r="B1040" i="13"/>
  <c r="I1043" i="14"/>
  <c r="L1043" i="14"/>
  <c r="C1040" i="13"/>
  <c r="D1040" i="13"/>
  <c r="E1040" i="13"/>
  <c r="F1040" i="13"/>
  <c r="G1040" i="13"/>
  <c r="H1040" i="13"/>
  <c r="A1041" i="13"/>
  <c r="B1044" i="14"/>
  <c r="H1044" i="14"/>
  <c r="K1044" i="14"/>
  <c r="B1041" i="13"/>
  <c r="I1044" i="14"/>
  <c r="L1044" i="14"/>
  <c r="C1041" i="13"/>
  <c r="D1041" i="13"/>
  <c r="E1041" i="13"/>
  <c r="F1041" i="13"/>
  <c r="G1041" i="13"/>
  <c r="H1041" i="13"/>
  <c r="A1042" i="13"/>
  <c r="B1045" i="14"/>
  <c r="H1045" i="14"/>
  <c r="K1045" i="14"/>
  <c r="B1042" i="13"/>
  <c r="I1045" i="14"/>
  <c r="L1045" i="14"/>
  <c r="C1042" i="13"/>
  <c r="D1042" i="13"/>
  <c r="E1042" i="13"/>
  <c r="F1042" i="13"/>
  <c r="G1042" i="13"/>
  <c r="H1042" i="13"/>
  <c r="A1043" i="13"/>
  <c r="B1046" i="14"/>
  <c r="H1046" i="14"/>
  <c r="K1046" i="14"/>
  <c r="B1043" i="13"/>
  <c r="I1046" i="14"/>
  <c r="L1046" i="14"/>
  <c r="C1043" i="13"/>
  <c r="D1043" i="13"/>
  <c r="E1043" i="13"/>
  <c r="F1043" i="13"/>
  <c r="G1043" i="13"/>
  <c r="H1043" i="13"/>
  <c r="A1044" i="13"/>
  <c r="B1047" i="14"/>
  <c r="H1047" i="14"/>
  <c r="K1047" i="14"/>
  <c r="B1044" i="13"/>
  <c r="I1047" i="14"/>
  <c r="L1047" i="14"/>
  <c r="C1044" i="13"/>
  <c r="D1044" i="13"/>
  <c r="E1044" i="13"/>
  <c r="F1044" i="13"/>
  <c r="G1044" i="13"/>
  <c r="H1044" i="13"/>
  <c r="A1045" i="13"/>
  <c r="B1048" i="14"/>
  <c r="H1048" i="14"/>
  <c r="K1048" i="14"/>
  <c r="B1045" i="13"/>
  <c r="I1048" i="14"/>
  <c r="L1048" i="14"/>
  <c r="C1045" i="13"/>
  <c r="D1045" i="13"/>
  <c r="E1045" i="13"/>
  <c r="F1045" i="13"/>
  <c r="G1045" i="13"/>
  <c r="H1045" i="13"/>
  <c r="A1046" i="13"/>
  <c r="B1049" i="14"/>
  <c r="H1049" i="14"/>
  <c r="K1049" i="14"/>
  <c r="B1046" i="13"/>
  <c r="I1049" i="14"/>
  <c r="L1049" i="14"/>
  <c r="C1046" i="13"/>
  <c r="D1046" i="13"/>
  <c r="E1046" i="13"/>
  <c r="F1046" i="13"/>
  <c r="G1046" i="13"/>
  <c r="H1046" i="13"/>
  <c r="A1047" i="13"/>
  <c r="B1050" i="14"/>
  <c r="H1050" i="14"/>
  <c r="K1050" i="14"/>
  <c r="B1047" i="13"/>
  <c r="I1050" i="14"/>
  <c r="L1050" i="14"/>
  <c r="C1047" i="13"/>
  <c r="D1047" i="13"/>
  <c r="E1047" i="13"/>
  <c r="F1047" i="13"/>
  <c r="G1047" i="13"/>
  <c r="H1047" i="13"/>
  <c r="A1048" i="13"/>
  <c r="B1051" i="14"/>
  <c r="H1051" i="14"/>
  <c r="K1051" i="14"/>
  <c r="B1048" i="13"/>
  <c r="I1051" i="14"/>
  <c r="L1051" i="14"/>
  <c r="C1048" i="13"/>
  <c r="D1048" i="13"/>
  <c r="E1048" i="13"/>
  <c r="F1048" i="13"/>
  <c r="G1048" i="13"/>
  <c r="H1048" i="13"/>
  <c r="A1049" i="13"/>
  <c r="B1052" i="14"/>
  <c r="H1052" i="14"/>
  <c r="K1052" i="14"/>
  <c r="B1049" i="13"/>
  <c r="I1052" i="14"/>
  <c r="L1052" i="14"/>
  <c r="C1049" i="13"/>
  <c r="D1049" i="13"/>
  <c r="E1049" i="13"/>
  <c r="F1049" i="13"/>
  <c r="G1049" i="13"/>
  <c r="H1049" i="13"/>
  <c r="A1050" i="13"/>
  <c r="B1053" i="14"/>
  <c r="H1053" i="14"/>
  <c r="K1053" i="14"/>
  <c r="B1050" i="13"/>
  <c r="I1053" i="14"/>
  <c r="L1053" i="14"/>
  <c r="C1050" i="13"/>
  <c r="D1050" i="13"/>
  <c r="E1050" i="13"/>
  <c r="F1050" i="13"/>
  <c r="G1050" i="13"/>
  <c r="H1050" i="13"/>
  <c r="A1051" i="13"/>
  <c r="B1054" i="14"/>
  <c r="H1054" i="14"/>
  <c r="K1054" i="14"/>
  <c r="B1051" i="13"/>
  <c r="I1054" i="14"/>
  <c r="L1054" i="14"/>
  <c r="C1051" i="13"/>
  <c r="D1051" i="13"/>
  <c r="E1051" i="13"/>
  <c r="F1051" i="13"/>
  <c r="G1051" i="13"/>
  <c r="H1051" i="13"/>
  <c r="A1052" i="13"/>
  <c r="B1055" i="14"/>
  <c r="H1055" i="14"/>
  <c r="K1055" i="14"/>
  <c r="B1052" i="13"/>
  <c r="I1055" i="14"/>
  <c r="L1055" i="14"/>
  <c r="C1052" i="13"/>
  <c r="D1052" i="13"/>
  <c r="E1052" i="13"/>
  <c r="F1052" i="13"/>
  <c r="G1052" i="13"/>
  <c r="H1052" i="13"/>
  <c r="A1053" i="13"/>
  <c r="B1056" i="14"/>
  <c r="H1056" i="14"/>
  <c r="K1056" i="14"/>
  <c r="B1053" i="13"/>
  <c r="I1056" i="14"/>
  <c r="L1056" i="14"/>
  <c r="C1053" i="13"/>
  <c r="D1053" i="13"/>
  <c r="E1053" i="13"/>
  <c r="F1053" i="13"/>
  <c r="G1053" i="13"/>
  <c r="H1053" i="13"/>
  <c r="A1054" i="13"/>
  <c r="B1057" i="14"/>
  <c r="H1057" i="14"/>
  <c r="K1057" i="14"/>
  <c r="B1054" i="13"/>
  <c r="I1057" i="14"/>
  <c r="L1057" i="14"/>
  <c r="C1054" i="13"/>
  <c r="D1054" i="13"/>
  <c r="E1054" i="13"/>
  <c r="F1054" i="13"/>
  <c r="G1054" i="13"/>
  <c r="H1054" i="13"/>
  <c r="A1055" i="13"/>
  <c r="B1058" i="14"/>
  <c r="H1058" i="14"/>
  <c r="K1058" i="14"/>
  <c r="B1055" i="13"/>
  <c r="I1058" i="14"/>
  <c r="L1058" i="14"/>
  <c r="C1055" i="13"/>
  <c r="D1055" i="13"/>
  <c r="E1055" i="13"/>
  <c r="F1055" i="13"/>
  <c r="G1055" i="13"/>
  <c r="H1055" i="13"/>
  <c r="A1056" i="13"/>
  <c r="B1059" i="14"/>
  <c r="H1059" i="14"/>
  <c r="K1059" i="14"/>
  <c r="B1056" i="13"/>
  <c r="I1059" i="14"/>
  <c r="L1059" i="14"/>
  <c r="C1056" i="13"/>
  <c r="D1056" i="13"/>
  <c r="E1056" i="13"/>
  <c r="F1056" i="13"/>
  <c r="G1056" i="13"/>
  <c r="H1056" i="13"/>
  <c r="A1057" i="13"/>
  <c r="B1060" i="14"/>
  <c r="H1060" i="14"/>
  <c r="K1060" i="14"/>
  <c r="B1057" i="13"/>
  <c r="I1060" i="14"/>
  <c r="L1060" i="14"/>
  <c r="C1057" i="13"/>
  <c r="D1057" i="13"/>
  <c r="E1057" i="13"/>
  <c r="F1057" i="13"/>
  <c r="G1057" i="13"/>
  <c r="H1057" i="13"/>
  <c r="A1058" i="13"/>
  <c r="B1061" i="14"/>
  <c r="H1061" i="14"/>
  <c r="K1061" i="14"/>
  <c r="B1058" i="13"/>
  <c r="I1061" i="14"/>
  <c r="L1061" i="14"/>
  <c r="C1058" i="13"/>
  <c r="D1058" i="13"/>
  <c r="E1058" i="13"/>
  <c r="F1058" i="13"/>
  <c r="G1058" i="13"/>
  <c r="H1058" i="13"/>
  <c r="A1059" i="13"/>
  <c r="B1062" i="14"/>
  <c r="H1062" i="14"/>
  <c r="K1062" i="14"/>
  <c r="B1059" i="13"/>
  <c r="I1062" i="14"/>
  <c r="L1062" i="14"/>
  <c r="C1059" i="13"/>
  <c r="D1059" i="13"/>
  <c r="E1059" i="13"/>
  <c r="F1059" i="13"/>
  <c r="G1059" i="13"/>
  <c r="H1059" i="13"/>
  <c r="A1060" i="13"/>
  <c r="B1063" i="14"/>
  <c r="H1063" i="14"/>
  <c r="K1063" i="14"/>
  <c r="B1060" i="13"/>
  <c r="I1063" i="14"/>
  <c r="L1063" i="14"/>
  <c r="C1060" i="13"/>
  <c r="D1060" i="13"/>
  <c r="E1060" i="13"/>
  <c r="F1060" i="13"/>
  <c r="G1060" i="13"/>
  <c r="H1060" i="13"/>
  <c r="A1061" i="13"/>
  <c r="B1064" i="14"/>
  <c r="H1064" i="14"/>
  <c r="K1064" i="14"/>
  <c r="B1061" i="13"/>
  <c r="I1064" i="14"/>
  <c r="L1064" i="14"/>
  <c r="C1061" i="13"/>
  <c r="D1061" i="13"/>
  <c r="E1061" i="13"/>
  <c r="F1061" i="13"/>
  <c r="G1061" i="13"/>
  <c r="H1061" i="13"/>
  <c r="A1062" i="13"/>
  <c r="B1065" i="14"/>
  <c r="H1065" i="14"/>
  <c r="K1065" i="14"/>
  <c r="B1062" i="13"/>
  <c r="I1065" i="14"/>
  <c r="L1065" i="14"/>
  <c r="C1062" i="13"/>
  <c r="D1062" i="13"/>
  <c r="E1062" i="13"/>
  <c r="F1062" i="13"/>
  <c r="G1062" i="13"/>
  <c r="H1062" i="13"/>
  <c r="A1063" i="13"/>
  <c r="B1066" i="14"/>
  <c r="H1066" i="14"/>
  <c r="K1066" i="14"/>
  <c r="B1063" i="13"/>
  <c r="I1066" i="14"/>
  <c r="L1066" i="14"/>
  <c r="C1063" i="13"/>
  <c r="D1063" i="13"/>
  <c r="E1063" i="13"/>
  <c r="F1063" i="13"/>
  <c r="G1063" i="13"/>
  <c r="H1063" i="13"/>
  <c r="A1064" i="13"/>
  <c r="B1067" i="14"/>
  <c r="H1067" i="14"/>
  <c r="K1067" i="14"/>
  <c r="B1064" i="13"/>
  <c r="I1067" i="14"/>
  <c r="L1067" i="14"/>
  <c r="C1064" i="13"/>
  <c r="D1064" i="13"/>
  <c r="E1064" i="13"/>
  <c r="F1064" i="13"/>
  <c r="G1064" i="13"/>
  <c r="H1064" i="13"/>
  <c r="A1065" i="13"/>
  <c r="B1068" i="14"/>
  <c r="H1068" i="14"/>
  <c r="K1068" i="14"/>
  <c r="B1065" i="13"/>
  <c r="I1068" i="14"/>
  <c r="L1068" i="14"/>
  <c r="C1065" i="13"/>
  <c r="D1065" i="13"/>
  <c r="E1065" i="13"/>
  <c r="F1065" i="13"/>
  <c r="G1065" i="13"/>
  <c r="H1065" i="13"/>
  <c r="A1066" i="13"/>
  <c r="B1069" i="14"/>
  <c r="H1069" i="14"/>
  <c r="K1069" i="14"/>
  <c r="B1066" i="13"/>
  <c r="I1069" i="14"/>
  <c r="L1069" i="14"/>
  <c r="C1066" i="13"/>
  <c r="D1066" i="13"/>
  <c r="E1066" i="13"/>
  <c r="F1066" i="13"/>
  <c r="G1066" i="13"/>
  <c r="H1066" i="13"/>
  <c r="A1067" i="13"/>
  <c r="B1070" i="14"/>
  <c r="H1070" i="14"/>
  <c r="K1070" i="14"/>
  <c r="B1067" i="13"/>
  <c r="I1070" i="14"/>
  <c r="L1070" i="14"/>
  <c r="C1067" i="13"/>
  <c r="D1067" i="13"/>
  <c r="E1067" i="13"/>
  <c r="F1067" i="13"/>
  <c r="G1067" i="13"/>
  <c r="H1067" i="13"/>
  <c r="A1068" i="13"/>
  <c r="B1071" i="14"/>
  <c r="H1071" i="14"/>
  <c r="K1071" i="14"/>
  <c r="B1068" i="13"/>
  <c r="I1071" i="14"/>
  <c r="L1071" i="14"/>
  <c r="C1068" i="13"/>
  <c r="D1068" i="13"/>
  <c r="E1068" i="13"/>
  <c r="F1068" i="13"/>
  <c r="G1068" i="13"/>
  <c r="H1068" i="13"/>
  <c r="A1069" i="13"/>
  <c r="B1072" i="14"/>
  <c r="H1072" i="14"/>
  <c r="K1072" i="14"/>
  <c r="B1069" i="13"/>
  <c r="I1072" i="14"/>
  <c r="L1072" i="14"/>
  <c r="C1069" i="13"/>
  <c r="D1069" i="13"/>
  <c r="E1069" i="13"/>
  <c r="F1069" i="13"/>
  <c r="G1069" i="13"/>
  <c r="H1069" i="13"/>
  <c r="A1070" i="13"/>
  <c r="B1073" i="14"/>
  <c r="H1073" i="14"/>
  <c r="K1073" i="14"/>
  <c r="B1070" i="13"/>
  <c r="I1073" i="14"/>
  <c r="L1073" i="14"/>
  <c r="C1070" i="13"/>
  <c r="D1070" i="13"/>
  <c r="E1070" i="13"/>
  <c r="F1070" i="13"/>
  <c r="G1070" i="13"/>
  <c r="H1070" i="13"/>
  <c r="A1071" i="13"/>
  <c r="B1074" i="14"/>
  <c r="H1074" i="14"/>
  <c r="K1074" i="14"/>
  <c r="B1071" i="13"/>
  <c r="I1074" i="14"/>
  <c r="L1074" i="14"/>
  <c r="C1071" i="13"/>
  <c r="D1071" i="13"/>
  <c r="E1071" i="13"/>
  <c r="F1071" i="13"/>
  <c r="G1071" i="13"/>
  <c r="H1071" i="13"/>
  <c r="A1072" i="13"/>
  <c r="B1075" i="14"/>
  <c r="H1075" i="14"/>
  <c r="K1075" i="14"/>
  <c r="B1072" i="13"/>
  <c r="I1075" i="14"/>
  <c r="L1075" i="14"/>
  <c r="C1072" i="13"/>
  <c r="D1072" i="13"/>
  <c r="E1072" i="13"/>
  <c r="F1072" i="13"/>
  <c r="G1072" i="13"/>
  <c r="H1072" i="13"/>
  <c r="A1073" i="13"/>
  <c r="B1076" i="14"/>
  <c r="H1076" i="14"/>
  <c r="K1076" i="14"/>
  <c r="B1073" i="13"/>
  <c r="I1076" i="14"/>
  <c r="L1076" i="14"/>
  <c r="C1073" i="13"/>
  <c r="D1073" i="13"/>
  <c r="E1073" i="13"/>
  <c r="F1073" i="13"/>
  <c r="G1073" i="13"/>
  <c r="H1073" i="13"/>
  <c r="A1074" i="13"/>
  <c r="B1077" i="14"/>
  <c r="H1077" i="14"/>
  <c r="K1077" i="14"/>
  <c r="B1074" i="13"/>
  <c r="I1077" i="14"/>
  <c r="L1077" i="14"/>
  <c r="C1074" i="13"/>
  <c r="D1074" i="13"/>
  <c r="E1074" i="13"/>
  <c r="F1074" i="13"/>
  <c r="G1074" i="13"/>
  <c r="H1074" i="13"/>
  <c r="A1075" i="13"/>
  <c r="B1078" i="14"/>
  <c r="H1078" i="14"/>
  <c r="K1078" i="14"/>
  <c r="B1075" i="13"/>
  <c r="I1078" i="14"/>
  <c r="L1078" i="14"/>
  <c r="C1075" i="13"/>
  <c r="D1075" i="13"/>
  <c r="E1075" i="13"/>
  <c r="F1075" i="13"/>
  <c r="G1075" i="13"/>
  <c r="H1075" i="13"/>
  <c r="A1076" i="13"/>
  <c r="B1079" i="14"/>
  <c r="H1079" i="14"/>
  <c r="K1079" i="14"/>
  <c r="B1076" i="13"/>
  <c r="I1079" i="14"/>
  <c r="L1079" i="14"/>
  <c r="C1076" i="13"/>
  <c r="D1076" i="13"/>
  <c r="E1076" i="13"/>
  <c r="F1076" i="13"/>
  <c r="G1076" i="13"/>
  <c r="H1076" i="13"/>
  <c r="A1077" i="13"/>
  <c r="B1080" i="14"/>
  <c r="H1080" i="14"/>
  <c r="K1080" i="14"/>
  <c r="B1077" i="13"/>
  <c r="I1080" i="14"/>
  <c r="L1080" i="14"/>
  <c r="C1077" i="13"/>
  <c r="D1077" i="13"/>
  <c r="E1077" i="13"/>
  <c r="F1077" i="13"/>
  <c r="G1077" i="13"/>
  <c r="H1077" i="13"/>
  <c r="A1078" i="13"/>
  <c r="B1081" i="14"/>
  <c r="H1081" i="14"/>
  <c r="K1081" i="14"/>
  <c r="B1078" i="13"/>
  <c r="I1081" i="14"/>
  <c r="L1081" i="14"/>
  <c r="C1078" i="13"/>
  <c r="D1078" i="13"/>
  <c r="E1078" i="13"/>
  <c r="F1078" i="13"/>
  <c r="G1078" i="13"/>
  <c r="H1078" i="13"/>
  <c r="A1079" i="13"/>
  <c r="B1082" i="14"/>
  <c r="H1082" i="14"/>
  <c r="K1082" i="14"/>
  <c r="B1079" i="13"/>
  <c r="I1082" i="14"/>
  <c r="L1082" i="14"/>
  <c r="C1079" i="13"/>
  <c r="D1079" i="13"/>
  <c r="E1079" i="13"/>
  <c r="F1079" i="13"/>
  <c r="G1079" i="13"/>
  <c r="H1079" i="13"/>
  <c r="A1080" i="13"/>
  <c r="B1083" i="14"/>
  <c r="H1083" i="14"/>
  <c r="K1083" i="14"/>
  <c r="B1080" i="13"/>
  <c r="I1083" i="14"/>
  <c r="L1083" i="14"/>
  <c r="C1080" i="13"/>
  <c r="D1080" i="13"/>
  <c r="E1080" i="13"/>
  <c r="F1080" i="13"/>
  <c r="G1080" i="13"/>
  <c r="H1080" i="13"/>
  <c r="A1081" i="13"/>
  <c r="B1084" i="14"/>
  <c r="H1084" i="14"/>
  <c r="K1084" i="14"/>
  <c r="B1081" i="13"/>
  <c r="I1084" i="14"/>
  <c r="L1084" i="14"/>
  <c r="C1081" i="13"/>
  <c r="D1081" i="13"/>
  <c r="E1081" i="13"/>
  <c r="F1081" i="13"/>
  <c r="G1081" i="13"/>
  <c r="H1081" i="13"/>
  <c r="A1082" i="13"/>
  <c r="B1085" i="14"/>
  <c r="H1085" i="14"/>
  <c r="K1085" i="14"/>
  <c r="B1082" i="13"/>
  <c r="I1085" i="14"/>
  <c r="L1085" i="14"/>
  <c r="C1082" i="13"/>
  <c r="D1082" i="13"/>
  <c r="E1082" i="13"/>
  <c r="F1082" i="13"/>
  <c r="G1082" i="13"/>
  <c r="H1082" i="13"/>
  <c r="A1083" i="13"/>
  <c r="B1086" i="14"/>
  <c r="H1086" i="14"/>
  <c r="K1086" i="14"/>
  <c r="B1083" i="13"/>
  <c r="I1086" i="14"/>
  <c r="L1086" i="14"/>
  <c r="C1083" i="13"/>
  <c r="D1083" i="13"/>
  <c r="E1083" i="13"/>
  <c r="F1083" i="13"/>
  <c r="G1083" i="13"/>
  <c r="H1083" i="13"/>
  <c r="A1084" i="13"/>
  <c r="B1087" i="14"/>
  <c r="H1087" i="14"/>
  <c r="K1087" i="14"/>
  <c r="B1084" i="13"/>
  <c r="I1087" i="14"/>
  <c r="L1087" i="14"/>
  <c r="C1084" i="13"/>
  <c r="D1084" i="13"/>
  <c r="E1084" i="13"/>
  <c r="F1084" i="13"/>
  <c r="G1084" i="13"/>
  <c r="H1084" i="13"/>
  <c r="A1085" i="13"/>
  <c r="B1088" i="14"/>
  <c r="H1088" i="14"/>
  <c r="K1088" i="14"/>
  <c r="B1085" i="13"/>
  <c r="I1088" i="14"/>
  <c r="L1088" i="14"/>
  <c r="C1085" i="13"/>
  <c r="D1085" i="13"/>
  <c r="E1085" i="13"/>
  <c r="F1085" i="13"/>
  <c r="G1085" i="13"/>
  <c r="H1085" i="13"/>
  <c r="A1086" i="13"/>
  <c r="B1089" i="14"/>
  <c r="H1089" i="14"/>
  <c r="K1089" i="14"/>
  <c r="B1086" i="13"/>
  <c r="I1089" i="14"/>
  <c r="L1089" i="14"/>
  <c r="C1086" i="13"/>
  <c r="D1086" i="13"/>
  <c r="E1086" i="13"/>
  <c r="F1086" i="13"/>
  <c r="G1086" i="13"/>
  <c r="H1086" i="13"/>
  <c r="A1087" i="13"/>
  <c r="B1090" i="14"/>
  <c r="H1090" i="14"/>
  <c r="K1090" i="14"/>
  <c r="B1087" i="13"/>
  <c r="I1090" i="14"/>
  <c r="L1090" i="14"/>
  <c r="C1087" i="13"/>
  <c r="D1087" i="13"/>
  <c r="E1087" i="13"/>
  <c r="F1087" i="13"/>
  <c r="G1087" i="13"/>
  <c r="H1087" i="13"/>
  <c r="A1088" i="13"/>
  <c r="B1091" i="14"/>
  <c r="H1091" i="14"/>
  <c r="K1091" i="14"/>
  <c r="B1088" i="13"/>
  <c r="I1091" i="14"/>
  <c r="L1091" i="14"/>
  <c r="C1088" i="13"/>
  <c r="D1088" i="13"/>
  <c r="E1088" i="13"/>
  <c r="F1088" i="13"/>
  <c r="G1088" i="13"/>
  <c r="H1088" i="13"/>
  <c r="A1089" i="13"/>
  <c r="B1092" i="14"/>
  <c r="H1092" i="14"/>
  <c r="K1092" i="14"/>
  <c r="B1089" i="13"/>
  <c r="I1092" i="14"/>
  <c r="L1092" i="14"/>
  <c r="C1089" i="13"/>
  <c r="D1089" i="13"/>
  <c r="E1089" i="13"/>
  <c r="F1089" i="13"/>
  <c r="G1089" i="13"/>
  <c r="H1089" i="13"/>
  <c r="A1090" i="13"/>
  <c r="B1093" i="14"/>
  <c r="H1093" i="14"/>
  <c r="K1093" i="14"/>
  <c r="B1090" i="13"/>
  <c r="I1093" i="14"/>
  <c r="L1093" i="14"/>
  <c r="C1090" i="13"/>
  <c r="D1090" i="13"/>
  <c r="E1090" i="13"/>
  <c r="F1090" i="13"/>
  <c r="G1090" i="13"/>
  <c r="H1090" i="13"/>
  <c r="A1091" i="13"/>
  <c r="B1094" i="14"/>
  <c r="H1094" i="14"/>
  <c r="K1094" i="14"/>
  <c r="B1091" i="13"/>
  <c r="I1094" i="14"/>
  <c r="L1094" i="14"/>
  <c r="C1091" i="13"/>
  <c r="D1091" i="13"/>
  <c r="E1091" i="13"/>
  <c r="F1091" i="13"/>
  <c r="G1091" i="13"/>
  <c r="H1091" i="13"/>
  <c r="A1092" i="13"/>
  <c r="B1095" i="14"/>
  <c r="H1095" i="14"/>
  <c r="K1095" i="14"/>
  <c r="B1092" i="13"/>
  <c r="I1095" i="14"/>
  <c r="L1095" i="14"/>
  <c r="C1092" i="13"/>
  <c r="D1092" i="13"/>
  <c r="E1092" i="13"/>
  <c r="F1092" i="13"/>
  <c r="G1092" i="13"/>
  <c r="H1092" i="13"/>
  <c r="A1093" i="13"/>
  <c r="B1096" i="14"/>
  <c r="H1096" i="14"/>
  <c r="K1096" i="14"/>
  <c r="B1093" i="13"/>
  <c r="I1096" i="14"/>
  <c r="L1096" i="14"/>
  <c r="C1093" i="13"/>
  <c r="D1093" i="13"/>
  <c r="E1093" i="13"/>
  <c r="F1093" i="13"/>
  <c r="G1093" i="13"/>
  <c r="H1093" i="13"/>
  <c r="A1094" i="13"/>
  <c r="B1097" i="14"/>
  <c r="H1097" i="14"/>
  <c r="K1097" i="14"/>
  <c r="B1094" i="13"/>
  <c r="I1097" i="14"/>
  <c r="L1097" i="14"/>
  <c r="C1094" i="13"/>
  <c r="D1094" i="13"/>
  <c r="E1094" i="13"/>
  <c r="F1094" i="13"/>
  <c r="G1094" i="13"/>
  <c r="H1094" i="13"/>
  <c r="A1095" i="13"/>
  <c r="B1098" i="14"/>
  <c r="H1098" i="14"/>
  <c r="K1098" i="14"/>
  <c r="B1095" i="13"/>
  <c r="I1098" i="14"/>
  <c r="L1098" i="14"/>
  <c r="C1095" i="13"/>
  <c r="D1095" i="13"/>
  <c r="E1095" i="13"/>
  <c r="F1095" i="13"/>
  <c r="G1095" i="13"/>
  <c r="H1095" i="13"/>
  <c r="A1096" i="13"/>
  <c r="B1099" i="14"/>
  <c r="H1099" i="14"/>
  <c r="K1099" i="14"/>
  <c r="B1096" i="13"/>
  <c r="I1099" i="14"/>
  <c r="L1099" i="14"/>
  <c r="C1096" i="13"/>
  <c r="D1096" i="13"/>
  <c r="E1096" i="13"/>
  <c r="F1096" i="13"/>
  <c r="G1096" i="13"/>
  <c r="H1096" i="13"/>
  <c r="A1097" i="13"/>
  <c r="B1100" i="14"/>
  <c r="H1100" i="14"/>
  <c r="K1100" i="14"/>
  <c r="B1097" i="13"/>
  <c r="I1100" i="14"/>
  <c r="L1100" i="14"/>
  <c r="C1097" i="13"/>
  <c r="D1097" i="13"/>
  <c r="E1097" i="13"/>
  <c r="F1097" i="13"/>
  <c r="G1097" i="13"/>
  <c r="H1097" i="13"/>
  <c r="A1098" i="13"/>
  <c r="B1101" i="14"/>
  <c r="H1101" i="14"/>
  <c r="K1101" i="14"/>
  <c r="B1098" i="13"/>
  <c r="I1101" i="14"/>
  <c r="L1101" i="14"/>
  <c r="C1098" i="13"/>
  <c r="D1098" i="13"/>
  <c r="E1098" i="13"/>
  <c r="F1098" i="13"/>
  <c r="G1098" i="13"/>
  <c r="H1098" i="13"/>
  <c r="A1099" i="13"/>
  <c r="B1102" i="14"/>
  <c r="H1102" i="14"/>
  <c r="K1102" i="14"/>
  <c r="B1099" i="13"/>
  <c r="I1102" i="14"/>
  <c r="L1102" i="14"/>
  <c r="C1099" i="13"/>
  <c r="D1099" i="13"/>
  <c r="E1099" i="13"/>
  <c r="F1099" i="13"/>
  <c r="G1099" i="13"/>
  <c r="H1099" i="13"/>
  <c r="A1100" i="13"/>
  <c r="B1103" i="14"/>
  <c r="H1103" i="14"/>
  <c r="K1103" i="14"/>
  <c r="B1100" i="13"/>
  <c r="I1103" i="14"/>
  <c r="L1103" i="14"/>
  <c r="C1100" i="13"/>
  <c r="D1100" i="13"/>
  <c r="E1100" i="13"/>
  <c r="F1100" i="13"/>
  <c r="G1100" i="13"/>
  <c r="H1100" i="13"/>
  <c r="A1101" i="13"/>
  <c r="B1104" i="14"/>
  <c r="H1104" i="14"/>
  <c r="K1104" i="14"/>
  <c r="B1101" i="13"/>
  <c r="I1104" i="14"/>
  <c r="L1104" i="14"/>
  <c r="C1101" i="13"/>
  <c r="D1101" i="13"/>
  <c r="E1101" i="13"/>
  <c r="F1101" i="13"/>
  <c r="G1101" i="13"/>
  <c r="H1101" i="13"/>
  <c r="A1102" i="13"/>
  <c r="B1105" i="14"/>
  <c r="H1105" i="14"/>
  <c r="K1105" i="14"/>
  <c r="B1102" i="13"/>
  <c r="I1105" i="14"/>
  <c r="L1105" i="14"/>
  <c r="C1102" i="13"/>
  <c r="D1102" i="13"/>
  <c r="E1102" i="13"/>
  <c r="F1102" i="13"/>
  <c r="G1102" i="13"/>
  <c r="H1102" i="13"/>
  <c r="A1103" i="13"/>
  <c r="B1106" i="14"/>
  <c r="H1106" i="14"/>
  <c r="K1106" i="14"/>
  <c r="B1103" i="13"/>
  <c r="I1106" i="14"/>
  <c r="L1106" i="14"/>
  <c r="C1103" i="13"/>
  <c r="D1103" i="13"/>
  <c r="E1103" i="13"/>
  <c r="F1103" i="13"/>
  <c r="G1103" i="13"/>
  <c r="H1103" i="13"/>
  <c r="A1104" i="13"/>
  <c r="B1107" i="14"/>
  <c r="H1107" i="14"/>
  <c r="K1107" i="14"/>
  <c r="B1104" i="13"/>
  <c r="I1107" i="14"/>
  <c r="L1107" i="14"/>
  <c r="C1104" i="13"/>
  <c r="D1104" i="13"/>
  <c r="E1104" i="13"/>
  <c r="F1104" i="13"/>
  <c r="G1104" i="13"/>
  <c r="H1104" i="13"/>
  <c r="A1105" i="13"/>
  <c r="B1108" i="14"/>
  <c r="H1108" i="14"/>
  <c r="K1108" i="14"/>
  <c r="B1105" i="13"/>
  <c r="I1108" i="14"/>
  <c r="L1108" i="14"/>
  <c r="C1105" i="13"/>
  <c r="D1105" i="13"/>
  <c r="E1105" i="13"/>
  <c r="F1105" i="13"/>
  <c r="G1105" i="13"/>
  <c r="H1105" i="13"/>
  <c r="A1106" i="13"/>
  <c r="B1109" i="14"/>
  <c r="H1109" i="14"/>
  <c r="K1109" i="14"/>
  <c r="B1106" i="13"/>
  <c r="I1109" i="14"/>
  <c r="L1109" i="14"/>
  <c r="C1106" i="13"/>
  <c r="D1106" i="13"/>
  <c r="E1106" i="13"/>
  <c r="F1106" i="13"/>
  <c r="G1106" i="13"/>
  <c r="H1106" i="13"/>
  <c r="A1107" i="13"/>
  <c r="B1110" i="14"/>
  <c r="H1110" i="14"/>
  <c r="K1110" i="14"/>
  <c r="B1107" i="13"/>
  <c r="I1110" i="14"/>
  <c r="L1110" i="14"/>
  <c r="C1107" i="13"/>
  <c r="D1107" i="13"/>
  <c r="E1107" i="13"/>
  <c r="F1107" i="13"/>
  <c r="G1107" i="13"/>
  <c r="H1107" i="13"/>
  <c r="A1108" i="13"/>
  <c r="B1111" i="14"/>
  <c r="H1111" i="14"/>
  <c r="K1111" i="14"/>
  <c r="B1108" i="13"/>
  <c r="I1111" i="14"/>
  <c r="L1111" i="14"/>
  <c r="C1108" i="13"/>
  <c r="D1108" i="13"/>
  <c r="E1108" i="13"/>
  <c r="F1108" i="13"/>
  <c r="G1108" i="13"/>
  <c r="H1108" i="13"/>
  <c r="A1109" i="13"/>
  <c r="B1112" i="14"/>
  <c r="H1112" i="14"/>
  <c r="K1112" i="14"/>
  <c r="B1109" i="13"/>
  <c r="I1112" i="14"/>
  <c r="L1112" i="14"/>
  <c r="C1109" i="13"/>
  <c r="D1109" i="13"/>
  <c r="E1109" i="13"/>
  <c r="F1109" i="13"/>
  <c r="G1109" i="13"/>
  <c r="H1109" i="13"/>
  <c r="A1110" i="13"/>
  <c r="B1113" i="14"/>
  <c r="H1113" i="14"/>
  <c r="K1113" i="14"/>
  <c r="B1110" i="13"/>
  <c r="I1113" i="14"/>
  <c r="L1113" i="14"/>
  <c r="C1110" i="13"/>
  <c r="D1110" i="13"/>
  <c r="E1110" i="13"/>
  <c r="F1110" i="13"/>
  <c r="G1110" i="13"/>
  <c r="H1110" i="13"/>
  <c r="A1111" i="13"/>
  <c r="B1114" i="14"/>
  <c r="H1114" i="14"/>
  <c r="K1114" i="14"/>
  <c r="B1111" i="13"/>
  <c r="I1114" i="14"/>
  <c r="L1114" i="14"/>
  <c r="C1111" i="13"/>
  <c r="D1111" i="13"/>
  <c r="E1111" i="13"/>
  <c r="F1111" i="13"/>
  <c r="G1111" i="13"/>
  <c r="H1111" i="13"/>
  <c r="A1112" i="13"/>
  <c r="B1115" i="14"/>
  <c r="H1115" i="14"/>
  <c r="K1115" i="14"/>
  <c r="B1112" i="13"/>
  <c r="I1115" i="14"/>
  <c r="L1115" i="14"/>
  <c r="C1112" i="13"/>
  <c r="D1112" i="13"/>
  <c r="E1112" i="13"/>
  <c r="F1112" i="13"/>
  <c r="G1112" i="13"/>
  <c r="H1112" i="13"/>
  <c r="A1113" i="13"/>
  <c r="B1116" i="14"/>
  <c r="H1116" i="14"/>
  <c r="K1116" i="14"/>
  <c r="B1113" i="13"/>
  <c r="I1116" i="14"/>
  <c r="L1116" i="14"/>
  <c r="C1113" i="13"/>
  <c r="D1113" i="13"/>
  <c r="E1113" i="13"/>
  <c r="F1113" i="13"/>
  <c r="G1113" i="13"/>
  <c r="H1113" i="13"/>
  <c r="A1114" i="13"/>
  <c r="B1117" i="14"/>
  <c r="H1117" i="14"/>
  <c r="K1117" i="14"/>
  <c r="B1114" i="13"/>
  <c r="I1117" i="14"/>
  <c r="L1117" i="14"/>
  <c r="C1114" i="13"/>
  <c r="D1114" i="13"/>
  <c r="E1114" i="13"/>
  <c r="F1114" i="13"/>
  <c r="G1114" i="13"/>
  <c r="H1114" i="13"/>
  <c r="A1115" i="13"/>
  <c r="B1118" i="14"/>
  <c r="H1118" i="14"/>
  <c r="K1118" i="14"/>
  <c r="B1115" i="13"/>
  <c r="I1118" i="14"/>
  <c r="L1118" i="14"/>
  <c r="C1115" i="13"/>
  <c r="D1115" i="13"/>
  <c r="E1115" i="13"/>
  <c r="F1115" i="13"/>
  <c r="G1115" i="13"/>
  <c r="H1115" i="13"/>
  <c r="A1116" i="13"/>
  <c r="B1119" i="14"/>
  <c r="H1119" i="14"/>
  <c r="K1119" i="14"/>
  <c r="B1116" i="13"/>
  <c r="I1119" i="14"/>
  <c r="L1119" i="14"/>
  <c r="C1116" i="13"/>
  <c r="D1116" i="13"/>
  <c r="E1116" i="13"/>
  <c r="F1116" i="13"/>
  <c r="G1116" i="13"/>
  <c r="H1116" i="13"/>
  <c r="A1117" i="13"/>
  <c r="B1120" i="14"/>
  <c r="H1120" i="14"/>
  <c r="K1120" i="14"/>
  <c r="B1117" i="13"/>
  <c r="I1120" i="14"/>
  <c r="L1120" i="14"/>
  <c r="C1117" i="13"/>
  <c r="D1117" i="13"/>
  <c r="E1117" i="13"/>
  <c r="F1117" i="13"/>
  <c r="G1117" i="13"/>
  <c r="H1117" i="13"/>
  <c r="A1118" i="13"/>
  <c r="B1121" i="14"/>
  <c r="H1121" i="14"/>
  <c r="K1121" i="14"/>
  <c r="B1118" i="13"/>
  <c r="I1121" i="14"/>
  <c r="L1121" i="14"/>
  <c r="C1118" i="13"/>
  <c r="D1118" i="13"/>
  <c r="E1118" i="13"/>
  <c r="F1118" i="13"/>
  <c r="G1118" i="13"/>
  <c r="H1118" i="13"/>
  <c r="A1119" i="13"/>
  <c r="B1122" i="14"/>
  <c r="H1122" i="14"/>
  <c r="K1122" i="14"/>
  <c r="B1119" i="13"/>
  <c r="I1122" i="14"/>
  <c r="L1122" i="14"/>
  <c r="C1119" i="13"/>
  <c r="D1119" i="13"/>
  <c r="E1119" i="13"/>
  <c r="F1119" i="13"/>
  <c r="G1119" i="13"/>
  <c r="H1119" i="13"/>
  <c r="A1120" i="13"/>
  <c r="B1123" i="14"/>
  <c r="H1123" i="14"/>
  <c r="K1123" i="14"/>
  <c r="B1120" i="13"/>
  <c r="I1123" i="14"/>
  <c r="L1123" i="14"/>
  <c r="C1120" i="13"/>
  <c r="D1120" i="13"/>
  <c r="E1120" i="13"/>
  <c r="F1120" i="13"/>
  <c r="G1120" i="13"/>
  <c r="H1120" i="13"/>
  <c r="A1121" i="13"/>
  <c r="B1124" i="14"/>
  <c r="H1124" i="14"/>
  <c r="K1124" i="14"/>
  <c r="B1121" i="13"/>
  <c r="I1124" i="14"/>
  <c r="L1124" i="14"/>
  <c r="C1121" i="13"/>
  <c r="D1121" i="13"/>
  <c r="E1121" i="13"/>
  <c r="F1121" i="13"/>
  <c r="G1121" i="13"/>
  <c r="H1121" i="13"/>
  <c r="A1122" i="13"/>
  <c r="B1125" i="14"/>
  <c r="H1125" i="14"/>
  <c r="K1125" i="14"/>
  <c r="B1122" i="13"/>
  <c r="I1125" i="14"/>
  <c r="L1125" i="14"/>
  <c r="C1122" i="13"/>
  <c r="D1122" i="13"/>
  <c r="E1122" i="13"/>
  <c r="F1122" i="13"/>
  <c r="G1122" i="13"/>
  <c r="H1122" i="13"/>
  <c r="A1123" i="13"/>
  <c r="B1126" i="14"/>
  <c r="H1126" i="14"/>
  <c r="K1126" i="14"/>
  <c r="B1123" i="13"/>
  <c r="I1126" i="14"/>
  <c r="L1126" i="14"/>
  <c r="C1123" i="13"/>
  <c r="D1123" i="13"/>
  <c r="E1123" i="13"/>
  <c r="F1123" i="13"/>
  <c r="G1123" i="13"/>
  <c r="H1123" i="13"/>
  <c r="A1124" i="13"/>
  <c r="B1127" i="14"/>
  <c r="H1127" i="14"/>
  <c r="K1127" i="14"/>
  <c r="B1124" i="13"/>
  <c r="I1127" i="14"/>
  <c r="L1127" i="14"/>
  <c r="C1124" i="13"/>
  <c r="D1124" i="13"/>
  <c r="E1124" i="13"/>
  <c r="F1124" i="13"/>
  <c r="G1124" i="13"/>
  <c r="H1124" i="13"/>
  <c r="A1125" i="13"/>
  <c r="B1128" i="14"/>
  <c r="H1128" i="14"/>
  <c r="K1128" i="14"/>
  <c r="B1125" i="13"/>
  <c r="I1128" i="14"/>
  <c r="L1128" i="14"/>
  <c r="C1125" i="13"/>
  <c r="D1125" i="13"/>
  <c r="E1125" i="13"/>
  <c r="F1125" i="13"/>
  <c r="G1125" i="13"/>
  <c r="H1125" i="13"/>
  <c r="A1126" i="13"/>
  <c r="B1129" i="14"/>
  <c r="H1129" i="14"/>
  <c r="K1129" i="14"/>
  <c r="B1126" i="13"/>
  <c r="I1129" i="14"/>
  <c r="L1129" i="14"/>
  <c r="C1126" i="13"/>
  <c r="D1126" i="13"/>
  <c r="E1126" i="13"/>
  <c r="F1126" i="13"/>
  <c r="G1126" i="13"/>
  <c r="H1126" i="13"/>
  <c r="A1127" i="13"/>
  <c r="B1130" i="14"/>
  <c r="H1130" i="14"/>
  <c r="K1130" i="14"/>
  <c r="B1127" i="13"/>
  <c r="I1130" i="14"/>
  <c r="L1130" i="14"/>
  <c r="C1127" i="13"/>
  <c r="D1127" i="13"/>
  <c r="E1127" i="13"/>
  <c r="F1127" i="13"/>
  <c r="G1127" i="13"/>
  <c r="H1127" i="13"/>
  <c r="A1128" i="13"/>
  <c r="B1131" i="14"/>
  <c r="H1131" i="14"/>
  <c r="K1131" i="14"/>
  <c r="B1128" i="13"/>
  <c r="I1131" i="14"/>
  <c r="L1131" i="14"/>
  <c r="C1128" i="13"/>
  <c r="D1128" i="13"/>
  <c r="E1128" i="13"/>
  <c r="F1128" i="13"/>
  <c r="G1128" i="13"/>
  <c r="H1128" i="13"/>
  <c r="A1129" i="13"/>
  <c r="B1132" i="14"/>
  <c r="H1132" i="14"/>
  <c r="K1132" i="14"/>
  <c r="B1129" i="13"/>
  <c r="I1132" i="14"/>
  <c r="L1132" i="14"/>
  <c r="C1129" i="13"/>
  <c r="D1129" i="13"/>
  <c r="E1129" i="13"/>
  <c r="F1129" i="13"/>
  <c r="G1129" i="13"/>
  <c r="H1129" i="13"/>
  <c r="A1130" i="13"/>
  <c r="B1133" i="14"/>
  <c r="H1133" i="14"/>
  <c r="K1133" i="14"/>
  <c r="B1130" i="13"/>
  <c r="I1133" i="14"/>
  <c r="L1133" i="14"/>
  <c r="C1130" i="13"/>
  <c r="D1130" i="13"/>
  <c r="E1130" i="13"/>
  <c r="F1130" i="13"/>
  <c r="G1130" i="13"/>
  <c r="H1130" i="13"/>
  <c r="A1131" i="13"/>
  <c r="B1134" i="14"/>
  <c r="H1134" i="14"/>
  <c r="K1134" i="14"/>
  <c r="B1131" i="13"/>
  <c r="I1134" i="14"/>
  <c r="L1134" i="14"/>
  <c r="C1131" i="13"/>
  <c r="D1131" i="13"/>
  <c r="E1131" i="13"/>
  <c r="F1131" i="13"/>
  <c r="G1131" i="13"/>
  <c r="H1131" i="13"/>
  <c r="A1132" i="13"/>
  <c r="B1135" i="14"/>
  <c r="H1135" i="14"/>
  <c r="K1135" i="14"/>
  <c r="B1132" i="13"/>
  <c r="I1135" i="14"/>
  <c r="L1135" i="14"/>
  <c r="C1132" i="13"/>
  <c r="D1132" i="13"/>
  <c r="E1132" i="13"/>
  <c r="F1132" i="13"/>
  <c r="G1132" i="13"/>
  <c r="H1132" i="13"/>
  <c r="A1133" i="13"/>
  <c r="B1136" i="14"/>
  <c r="H1136" i="14"/>
  <c r="K1136" i="14"/>
  <c r="B1133" i="13"/>
  <c r="I1136" i="14"/>
  <c r="L1136" i="14"/>
  <c r="C1133" i="13"/>
  <c r="D1133" i="13"/>
  <c r="E1133" i="13"/>
  <c r="F1133" i="13"/>
  <c r="G1133" i="13"/>
  <c r="H1133" i="13"/>
  <c r="A1134" i="13"/>
  <c r="B1137" i="14"/>
  <c r="H1137" i="14"/>
  <c r="K1137" i="14"/>
  <c r="B1134" i="13"/>
  <c r="I1137" i="14"/>
  <c r="L1137" i="14"/>
  <c r="C1134" i="13"/>
  <c r="D1134" i="13"/>
  <c r="E1134" i="13"/>
  <c r="F1134" i="13"/>
  <c r="G1134" i="13"/>
  <c r="H1134" i="13"/>
  <c r="A1135" i="13"/>
  <c r="B1138" i="14"/>
  <c r="H1138" i="14"/>
  <c r="K1138" i="14"/>
  <c r="B1135" i="13"/>
  <c r="I1138" i="14"/>
  <c r="L1138" i="14"/>
  <c r="C1135" i="13"/>
  <c r="D1135" i="13"/>
  <c r="E1135" i="13"/>
  <c r="F1135" i="13"/>
  <c r="G1135" i="13"/>
  <c r="H1135" i="13"/>
  <c r="A1136" i="13"/>
  <c r="B1139" i="14"/>
  <c r="H1139" i="14"/>
  <c r="K1139" i="14"/>
  <c r="B1136" i="13"/>
  <c r="I1139" i="14"/>
  <c r="L1139" i="14"/>
  <c r="C1136" i="13"/>
  <c r="D1136" i="13"/>
  <c r="E1136" i="13"/>
  <c r="F1136" i="13"/>
  <c r="G1136" i="13"/>
  <c r="H1136" i="13"/>
  <c r="A1137" i="13"/>
  <c r="B1140" i="14"/>
  <c r="H1140" i="14"/>
  <c r="K1140" i="14"/>
  <c r="B1137" i="13"/>
  <c r="I1140" i="14"/>
  <c r="L1140" i="14"/>
  <c r="C1137" i="13"/>
  <c r="D1137" i="13"/>
  <c r="E1137" i="13"/>
  <c r="F1137" i="13"/>
  <c r="G1137" i="13"/>
  <c r="H1137" i="13"/>
  <c r="A1138" i="13"/>
  <c r="B1141" i="14"/>
  <c r="H1141" i="14"/>
  <c r="K1141" i="14"/>
  <c r="B1138" i="13"/>
  <c r="I1141" i="14"/>
  <c r="L1141" i="14"/>
  <c r="C1138" i="13"/>
  <c r="D1138" i="13"/>
  <c r="E1138" i="13"/>
  <c r="F1138" i="13"/>
  <c r="G1138" i="13"/>
  <c r="H1138" i="13"/>
  <c r="A1139" i="13"/>
  <c r="B1142" i="14"/>
  <c r="H1142" i="14"/>
  <c r="K1142" i="14"/>
  <c r="B1139" i="13"/>
  <c r="I1142" i="14"/>
  <c r="L1142" i="14"/>
  <c r="C1139" i="13"/>
  <c r="D1139" i="13"/>
  <c r="E1139" i="13"/>
  <c r="F1139" i="13"/>
  <c r="G1139" i="13"/>
  <c r="H1139" i="13"/>
  <c r="A1140" i="13"/>
  <c r="B1143" i="14"/>
  <c r="H1143" i="14"/>
  <c r="K1143" i="14"/>
  <c r="B1140" i="13"/>
  <c r="I1143" i="14"/>
  <c r="L1143" i="14"/>
  <c r="C1140" i="13"/>
  <c r="D1140" i="13"/>
  <c r="E1140" i="13"/>
  <c r="F1140" i="13"/>
  <c r="G1140" i="13"/>
  <c r="H1140" i="13"/>
  <c r="A1141" i="13"/>
  <c r="B1144" i="14"/>
  <c r="H1144" i="14"/>
  <c r="K1144" i="14"/>
  <c r="B1141" i="13"/>
  <c r="I1144" i="14"/>
  <c r="L1144" i="14"/>
  <c r="C1141" i="13"/>
  <c r="D1141" i="13"/>
  <c r="E1141" i="13"/>
  <c r="F1141" i="13"/>
  <c r="G1141" i="13"/>
  <c r="H1141" i="13"/>
  <c r="A1142" i="13"/>
  <c r="B1145" i="14"/>
  <c r="H1145" i="14"/>
  <c r="K1145" i="14"/>
  <c r="B1142" i="13"/>
  <c r="I1145" i="14"/>
  <c r="L1145" i="14"/>
  <c r="C1142" i="13"/>
  <c r="D1142" i="13"/>
  <c r="E1142" i="13"/>
  <c r="F1142" i="13"/>
  <c r="G1142" i="13"/>
  <c r="H1142" i="13"/>
  <c r="A1143" i="13"/>
  <c r="B1146" i="14"/>
  <c r="H1146" i="14"/>
  <c r="K1146" i="14"/>
  <c r="B1143" i="13"/>
  <c r="I1146" i="14"/>
  <c r="L1146" i="14"/>
  <c r="C1143" i="13"/>
  <c r="D1143" i="13"/>
  <c r="E1143" i="13"/>
  <c r="F1143" i="13"/>
  <c r="G1143" i="13"/>
  <c r="H1143" i="13"/>
  <c r="A1144" i="13"/>
  <c r="B1147" i="14"/>
  <c r="H1147" i="14"/>
  <c r="K1147" i="14"/>
  <c r="B1144" i="13"/>
  <c r="I1147" i="14"/>
  <c r="L1147" i="14"/>
  <c r="C1144" i="13"/>
  <c r="D1144" i="13"/>
  <c r="E1144" i="13"/>
  <c r="F1144" i="13"/>
  <c r="G1144" i="13"/>
  <c r="H1144" i="13"/>
  <c r="A1145" i="13"/>
  <c r="B1148" i="14"/>
  <c r="H1148" i="14"/>
  <c r="K1148" i="14"/>
  <c r="B1145" i="13"/>
  <c r="I1148" i="14"/>
  <c r="L1148" i="14"/>
  <c r="C1145" i="13"/>
  <c r="D1145" i="13"/>
  <c r="E1145" i="13"/>
  <c r="F1145" i="13"/>
  <c r="G1145" i="13"/>
  <c r="H1145" i="13"/>
  <c r="A1146" i="13"/>
  <c r="B1149" i="14"/>
  <c r="H1149" i="14"/>
  <c r="K1149" i="14"/>
  <c r="B1146" i="13"/>
  <c r="I1149" i="14"/>
  <c r="L1149" i="14"/>
  <c r="C1146" i="13"/>
  <c r="D1146" i="13"/>
  <c r="E1146" i="13"/>
  <c r="F1146" i="13"/>
  <c r="G1146" i="13"/>
  <c r="H1146" i="13"/>
  <c r="A1147" i="13"/>
  <c r="B1150" i="14"/>
  <c r="H1150" i="14"/>
  <c r="K1150" i="14"/>
  <c r="B1147" i="13"/>
  <c r="I1150" i="14"/>
  <c r="L1150" i="14"/>
  <c r="C1147" i="13"/>
  <c r="D1147" i="13"/>
  <c r="E1147" i="13"/>
  <c r="F1147" i="13"/>
  <c r="G1147" i="13"/>
  <c r="H1147" i="13"/>
  <c r="A1148" i="13"/>
  <c r="B1151" i="14"/>
  <c r="H1151" i="14"/>
  <c r="K1151" i="14"/>
  <c r="B1148" i="13"/>
  <c r="I1151" i="14"/>
  <c r="L1151" i="14"/>
  <c r="C1148" i="13"/>
  <c r="D1148" i="13"/>
  <c r="E1148" i="13"/>
  <c r="F1148" i="13"/>
  <c r="G1148" i="13"/>
  <c r="H1148" i="13"/>
  <c r="A1149" i="13"/>
  <c r="B1152" i="14"/>
  <c r="H1152" i="14"/>
  <c r="K1152" i="14"/>
  <c r="B1149" i="13"/>
  <c r="I1152" i="14"/>
  <c r="L1152" i="14"/>
  <c r="C1149" i="13"/>
  <c r="D1149" i="13"/>
  <c r="E1149" i="13"/>
  <c r="F1149" i="13"/>
  <c r="G1149" i="13"/>
  <c r="H1149" i="13"/>
  <c r="A1150" i="13"/>
  <c r="B1153" i="14"/>
  <c r="H1153" i="14"/>
  <c r="K1153" i="14"/>
  <c r="B1150" i="13"/>
  <c r="I1153" i="14"/>
  <c r="L1153" i="14"/>
  <c r="C1150" i="13"/>
  <c r="D1150" i="13"/>
  <c r="E1150" i="13"/>
  <c r="F1150" i="13"/>
  <c r="G1150" i="13"/>
  <c r="H1150" i="13"/>
  <c r="A1151" i="13"/>
  <c r="B1154" i="14"/>
  <c r="H1154" i="14"/>
  <c r="K1154" i="14"/>
  <c r="B1151" i="13"/>
  <c r="I1154" i="14"/>
  <c r="L1154" i="14"/>
  <c r="C1151" i="13"/>
  <c r="D1151" i="13"/>
  <c r="E1151" i="13"/>
  <c r="F1151" i="13"/>
  <c r="G1151" i="13"/>
  <c r="H1151" i="13"/>
  <c r="A1152" i="13"/>
  <c r="B1155" i="14"/>
  <c r="H1155" i="14"/>
  <c r="K1155" i="14"/>
  <c r="B1152" i="13"/>
  <c r="I1155" i="14"/>
  <c r="L1155" i="14"/>
  <c r="C1152" i="13"/>
  <c r="D1152" i="13"/>
  <c r="E1152" i="13"/>
  <c r="F1152" i="13"/>
  <c r="G1152" i="13"/>
  <c r="H1152" i="13"/>
  <c r="A1153" i="13"/>
  <c r="B1156" i="14"/>
  <c r="H1156" i="14"/>
  <c r="K1156" i="14"/>
  <c r="B1153" i="13"/>
  <c r="I1156" i="14"/>
  <c r="L1156" i="14"/>
  <c r="C1153" i="13"/>
  <c r="D1153" i="13"/>
  <c r="E1153" i="13"/>
  <c r="F1153" i="13"/>
  <c r="G1153" i="13"/>
  <c r="H1153" i="13"/>
  <c r="A1154" i="13"/>
  <c r="B1157" i="14"/>
  <c r="H1157" i="14"/>
  <c r="K1157" i="14"/>
  <c r="B1154" i="13"/>
  <c r="I1157" i="14"/>
  <c r="L1157" i="14"/>
  <c r="C1154" i="13"/>
  <c r="D1154" i="13"/>
  <c r="E1154" i="13"/>
  <c r="F1154" i="13"/>
  <c r="G1154" i="13"/>
  <c r="H1154" i="13"/>
  <c r="A1155" i="13"/>
  <c r="B1158" i="14"/>
  <c r="H1158" i="14"/>
  <c r="K1158" i="14"/>
  <c r="B1155" i="13"/>
  <c r="I1158" i="14"/>
  <c r="L1158" i="14"/>
  <c r="C1155" i="13"/>
  <c r="D1155" i="13"/>
  <c r="E1155" i="13"/>
  <c r="F1155" i="13"/>
  <c r="G1155" i="13"/>
  <c r="H1155" i="13"/>
  <c r="A1156" i="13"/>
  <c r="B1159" i="14"/>
  <c r="H1159" i="14"/>
  <c r="K1159" i="14"/>
  <c r="B1156" i="13"/>
  <c r="I1159" i="14"/>
  <c r="L1159" i="14"/>
  <c r="C1156" i="13"/>
  <c r="D1156" i="13"/>
  <c r="E1156" i="13"/>
  <c r="F1156" i="13"/>
  <c r="G1156" i="13"/>
  <c r="H1156" i="13"/>
  <c r="A1157" i="13"/>
  <c r="B1160" i="14"/>
  <c r="H1160" i="14"/>
  <c r="K1160" i="14"/>
  <c r="B1157" i="13"/>
  <c r="I1160" i="14"/>
  <c r="L1160" i="14"/>
  <c r="C1157" i="13"/>
  <c r="D1157" i="13"/>
  <c r="E1157" i="13"/>
  <c r="F1157" i="13"/>
  <c r="G1157" i="13"/>
  <c r="H1157" i="13"/>
  <c r="A1158" i="13"/>
  <c r="B1161" i="14"/>
  <c r="H1161" i="14"/>
  <c r="K1161" i="14"/>
  <c r="B1158" i="13"/>
  <c r="I1161" i="14"/>
  <c r="L1161" i="14"/>
  <c r="C1158" i="13"/>
  <c r="D1158" i="13"/>
  <c r="E1158" i="13"/>
  <c r="F1158" i="13"/>
  <c r="G1158" i="13"/>
  <c r="H1158" i="13"/>
  <c r="A1159" i="13"/>
  <c r="B1162" i="14"/>
  <c r="H1162" i="14"/>
  <c r="K1162" i="14"/>
  <c r="B1159" i="13"/>
  <c r="I1162" i="14"/>
  <c r="L1162" i="14"/>
  <c r="C1159" i="13"/>
  <c r="D1159" i="13"/>
  <c r="E1159" i="13"/>
  <c r="F1159" i="13"/>
  <c r="G1159" i="13"/>
  <c r="H1159" i="13"/>
  <c r="A1160" i="13"/>
  <c r="B1163" i="14"/>
  <c r="H1163" i="14"/>
  <c r="K1163" i="14"/>
  <c r="B1160" i="13"/>
  <c r="I1163" i="14"/>
  <c r="L1163" i="14"/>
  <c r="C1160" i="13"/>
  <c r="D1160" i="13"/>
  <c r="E1160" i="13"/>
  <c r="F1160" i="13"/>
  <c r="G1160" i="13"/>
  <c r="H1160" i="13"/>
  <c r="A1161" i="13"/>
  <c r="B1164" i="14"/>
  <c r="H1164" i="14"/>
  <c r="K1164" i="14"/>
  <c r="B1161" i="13"/>
  <c r="I1164" i="14"/>
  <c r="L1164" i="14"/>
  <c r="C1161" i="13"/>
  <c r="D1161" i="13"/>
  <c r="E1161" i="13"/>
  <c r="F1161" i="13"/>
  <c r="G1161" i="13"/>
  <c r="H1161" i="13"/>
  <c r="A1162" i="13"/>
  <c r="B1165" i="14"/>
  <c r="H1165" i="14"/>
  <c r="K1165" i="14"/>
  <c r="B1162" i="13"/>
  <c r="I1165" i="14"/>
  <c r="L1165" i="14"/>
  <c r="C1162" i="13"/>
  <c r="D1162" i="13"/>
  <c r="E1162" i="13"/>
  <c r="F1162" i="13"/>
  <c r="G1162" i="13"/>
  <c r="H1162" i="13"/>
  <c r="A1163" i="13"/>
  <c r="B1166" i="14"/>
  <c r="H1166" i="14"/>
  <c r="K1166" i="14"/>
  <c r="B1163" i="13"/>
  <c r="I1166" i="14"/>
  <c r="L1166" i="14"/>
  <c r="C1163" i="13"/>
  <c r="D1163" i="13"/>
  <c r="E1163" i="13"/>
  <c r="F1163" i="13"/>
  <c r="G1163" i="13"/>
  <c r="H1163" i="13"/>
  <c r="A1164" i="13"/>
  <c r="B1167" i="14"/>
  <c r="H1167" i="14"/>
  <c r="K1167" i="14"/>
  <c r="B1164" i="13"/>
  <c r="I1167" i="14"/>
  <c r="L1167" i="14"/>
  <c r="C1164" i="13"/>
  <c r="D1164" i="13"/>
  <c r="E1164" i="13"/>
  <c r="F1164" i="13"/>
  <c r="G1164" i="13"/>
  <c r="H1164" i="13"/>
  <c r="A1165" i="13"/>
  <c r="B1168" i="14"/>
  <c r="H1168" i="14"/>
  <c r="K1168" i="14"/>
  <c r="B1165" i="13"/>
  <c r="I1168" i="14"/>
  <c r="L1168" i="14"/>
  <c r="C1165" i="13"/>
  <c r="D1165" i="13"/>
  <c r="E1165" i="13"/>
  <c r="F1165" i="13"/>
  <c r="G1165" i="13"/>
  <c r="H1165" i="13"/>
  <c r="A1166" i="13"/>
  <c r="B1169" i="14"/>
  <c r="H1169" i="14"/>
  <c r="K1169" i="14"/>
  <c r="B1166" i="13"/>
  <c r="I1169" i="14"/>
  <c r="L1169" i="14"/>
  <c r="C1166" i="13"/>
  <c r="D1166" i="13"/>
  <c r="E1166" i="13"/>
  <c r="F1166" i="13"/>
  <c r="G1166" i="13"/>
  <c r="H1166" i="13"/>
  <c r="A1167" i="13"/>
  <c r="B1170" i="14"/>
  <c r="H1170" i="14"/>
  <c r="K1170" i="14"/>
  <c r="B1167" i="13"/>
  <c r="I1170" i="14"/>
  <c r="L1170" i="14"/>
  <c r="C1167" i="13"/>
  <c r="D1167" i="13"/>
  <c r="E1167" i="13"/>
  <c r="F1167" i="13"/>
  <c r="G1167" i="13"/>
  <c r="H1167" i="13"/>
  <c r="A1168" i="13"/>
  <c r="B1171" i="14"/>
  <c r="H1171" i="14"/>
  <c r="K1171" i="14"/>
  <c r="B1168" i="13"/>
  <c r="I1171" i="14"/>
  <c r="L1171" i="14"/>
  <c r="C1168" i="13"/>
  <c r="D1168" i="13"/>
  <c r="E1168" i="13"/>
  <c r="F1168" i="13"/>
  <c r="G1168" i="13"/>
  <c r="H1168" i="13"/>
  <c r="A1169" i="13"/>
  <c r="B1172" i="14"/>
  <c r="H1172" i="14"/>
  <c r="K1172" i="14"/>
  <c r="B1169" i="13"/>
  <c r="I1172" i="14"/>
  <c r="L1172" i="14"/>
  <c r="C1169" i="13"/>
  <c r="D1169" i="13"/>
  <c r="E1169" i="13"/>
  <c r="F1169" i="13"/>
  <c r="G1169" i="13"/>
  <c r="H1169" i="13"/>
  <c r="A1170" i="13"/>
  <c r="B1173" i="14"/>
  <c r="H1173" i="14"/>
  <c r="K1173" i="14"/>
  <c r="B1170" i="13"/>
  <c r="I1173" i="14"/>
  <c r="L1173" i="14"/>
  <c r="C1170" i="13"/>
  <c r="D1170" i="13"/>
  <c r="E1170" i="13"/>
  <c r="F1170" i="13"/>
  <c r="G1170" i="13"/>
  <c r="H1170" i="13"/>
  <c r="A1171" i="13"/>
  <c r="B1174" i="14"/>
  <c r="H1174" i="14"/>
  <c r="K1174" i="14"/>
  <c r="B1171" i="13"/>
  <c r="I1174" i="14"/>
  <c r="L1174" i="14"/>
  <c r="C1171" i="13"/>
  <c r="D1171" i="13"/>
  <c r="E1171" i="13"/>
  <c r="F1171" i="13"/>
  <c r="G1171" i="13"/>
  <c r="H1171" i="13"/>
  <c r="A1172" i="13"/>
  <c r="B1175" i="14"/>
  <c r="H1175" i="14"/>
  <c r="K1175" i="14"/>
  <c r="B1172" i="13"/>
  <c r="I1175" i="14"/>
  <c r="L1175" i="14"/>
  <c r="C1172" i="13"/>
  <c r="D1172" i="13"/>
  <c r="E1172" i="13"/>
  <c r="F1172" i="13"/>
  <c r="G1172" i="13"/>
  <c r="H1172" i="13"/>
  <c r="A1173" i="13"/>
  <c r="B1176" i="14"/>
  <c r="H1176" i="14"/>
  <c r="K1176" i="14"/>
  <c r="B1173" i="13"/>
  <c r="I1176" i="14"/>
  <c r="L1176" i="14"/>
  <c r="C1173" i="13"/>
  <c r="D1173" i="13"/>
  <c r="E1173" i="13"/>
  <c r="F1173" i="13"/>
  <c r="G1173" i="13"/>
  <c r="H1173" i="13"/>
  <c r="A1174" i="13"/>
  <c r="B1177" i="14"/>
  <c r="H1177" i="14"/>
  <c r="K1177" i="14"/>
  <c r="B1174" i="13"/>
  <c r="I1177" i="14"/>
  <c r="L1177" i="14"/>
  <c r="C1174" i="13"/>
  <c r="D1174" i="13"/>
  <c r="E1174" i="13"/>
  <c r="F1174" i="13"/>
  <c r="G1174" i="13"/>
  <c r="H1174" i="13"/>
  <c r="A1175" i="13"/>
  <c r="B1178" i="14"/>
  <c r="H1178" i="14"/>
  <c r="K1178" i="14"/>
  <c r="B1175" i="13"/>
  <c r="I1178" i="14"/>
  <c r="L1178" i="14"/>
  <c r="C1175" i="13"/>
  <c r="D1175" i="13"/>
  <c r="E1175" i="13"/>
  <c r="F1175" i="13"/>
  <c r="G1175" i="13"/>
  <c r="H1175" i="13"/>
  <c r="A1176" i="13"/>
  <c r="B1179" i="14"/>
  <c r="H1179" i="14"/>
  <c r="K1179" i="14"/>
  <c r="B1176" i="13"/>
  <c r="I1179" i="14"/>
  <c r="L1179" i="14"/>
  <c r="C1176" i="13"/>
  <c r="D1176" i="13"/>
  <c r="E1176" i="13"/>
  <c r="F1176" i="13"/>
  <c r="G1176" i="13"/>
  <c r="H1176" i="13"/>
  <c r="A1177" i="13"/>
  <c r="B1180" i="14"/>
  <c r="H1180" i="14"/>
  <c r="K1180" i="14"/>
  <c r="B1177" i="13"/>
  <c r="I1180" i="14"/>
  <c r="L1180" i="14"/>
  <c r="C1177" i="13"/>
  <c r="D1177" i="13"/>
  <c r="E1177" i="13"/>
  <c r="F1177" i="13"/>
  <c r="G1177" i="13"/>
  <c r="H1177" i="13"/>
  <c r="A1178" i="13"/>
  <c r="B1181" i="14"/>
  <c r="H1181" i="14"/>
  <c r="K1181" i="14"/>
  <c r="B1178" i="13"/>
  <c r="I1181" i="14"/>
  <c r="L1181" i="14"/>
  <c r="C1178" i="13"/>
  <c r="D1178" i="13"/>
  <c r="E1178" i="13"/>
  <c r="F1178" i="13"/>
  <c r="G1178" i="13"/>
  <c r="H1178" i="13"/>
  <c r="A1179" i="13"/>
  <c r="B1182" i="14"/>
  <c r="H1182" i="14"/>
  <c r="K1182" i="14"/>
  <c r="B1179" i="13"/>
  <c r="I1182" i="14"/>
  <c r="L1182" i="14"/>
  <c r="C1179" i="13"/>
  <c r="D1179" i="13"/>
  <c r="E1179" i="13"/>
  <c r="F1179" i="13"/>
  <c r="G1179" i="13"/>
  <c r="H1179" i="13"/>
  <c r="A1180" i="13"/>
  <c r="B1183" i="14"/>
  <c r="H1183" i="14"/>
  <c r="K1183" i="14"/>
  <c r="B1180" i="13"/>
  <c r="I1183" i="14"/>
  <c r="L1183" i="14"/>
  <c r="C1180" i="13"/>
  <c r="D1180" i="13"/>
  <c r="E1180" i="13"/>
  <c r="F1180" i="13"/>
  <c r="G1180" i="13"/>
  <c r="H1180" i="13"/>
  <c r="A1181" i="13"/>
  <c r="B1184" i="14"/>
  <c r="H1184" i="14"/>
  <c r="K1184" i="14"/>
  <c r="B1181" i="13"/>
  <c r="I1184" i="14"/>
  <c r="L1184" i="14"/>
  <c r="C1181" i="13"/>
  <c r="D1181" i="13"/>
  <c r="E1181" i="13"/>
  <c r="F1181" i="13"/>
  <c r="G1181" i="13"/>
  <c r="H1181" i="13"/>
  <c r="A1182" i="13"/>
  <c r="B1185" i="14"/>
  <c r="H1185" i="14"/>
  <c r="K1185" i="14"/>
  <c r="B1182" i="13"/>
  <c r="I1185" i="14"/>
  <c r="L1185" i="14"/>
  <c r="C1182" i="13"/>
  <c r="D1182" i="13"/>
  <c r="E1182" i="13"/>
  <c r="F1182" i="13"/>
  <c r="G1182" i="13"/>
  <c r="H1182" i="13"/>
  <c r="A1183" i="13"/>
  <c r="B1186" i="14"/>
  <c r="H1186" i="14"/>
  <c r="K1186" i="14"/>
  <c r="B1183" i="13"/>
  <c r="I1186" i="14"/>
  <c r="L1186" i="14"/>
  <c r="C1183" i="13"/>
  <c r="D1183" i="13"/>
  <c r="E1183" i="13"/>
  <c r="F1183" i="13"/>
  <c r="G1183" i="13"/>
  <c r="H1183" i="13"/>
  <c r="A1184" i="13"/>
  <c r="B1187" i="14"/>
  <c r="H1187" i="14"/>
  <c r="K1187" i="14"/>
  <c r="B1184" i="13"/>
  <c r="I1187" i="14"/>
  <c r="L1187" i="14"/>
  <c r="C1184" i="13"/>
  <c r="D1184" i="13"/>
  <c r="E1184" i="13"/>
  <c r="F1184" i="13"/>
  <c r="G1184" i="13"/>
  <c r="H1184" i="13"/>
  <c r="A1185" i="13"/>
  <c r="B1188" i="14"/>
  <c r="H1188" i="14"/>
  <c r="K1188" i="14"/>
  <c r="B1185" i="13"/>
  <c r="I1188" i="14"/>
  <c r="L1188" i="14"/>
  <c r="C1185" i="13"/>
  <c r="D1185" i="13"/>
  <c r="E1185" i="13"/>
  <c r="F1185" i="13"/>
  <c r="G1185" i="13"/>
  <c r="H1185" i="13"/>
  <c r="A1186" i="13"/>
  <c r="B1189" i="14"/>
  <c r="H1189" i="14"/>
  <c r="K1189" i="14"/>
  <c r="B1186" i="13"/>
  <c r="I1189" i="14"/>
  <c r="L1189" i="14"/>
  <c r="C1186" i="13"/>
  <c r="D1186" i="13"/>
  <c r="E1186" i="13"/>
  <c r="F1186" i="13"/>
  <c r="G1186" i="13"/>
  <c r="H1186" i="13"/>
  <c r="A1187" i="13"/>
  <c r="B1190" i="14"/>
  <c r="H1190" i="14"/>
  <c r="K1190" i="14"/>
  <c r="B1187" i="13"/>
  <c r="I1190" i="14"/>
  <c r="L1190" i="14"/>
  <c r="C1187" i="13"/>
  <c r="D1187" i="13"/>
  <c r="E1187" i="13"/>
  <c r="F1187" i="13"/>
  <c r="G1187" i="13"/>
  <c r="H1187" i="13"/>
  <c r="A1188" i="13"/>
  <c r="B1191" i="14"/>
  <c r="H1191" i="14"/>
  <c r="K1191" i="14"/>
  <c r="B1188" i="13"/>
  <c r="I1191" i="14"/>
  <c r="L1191" i="14"/>
  <c r="C1188" i="13"/>
  <c r="D1188" i="13"/>
  <c r="E1188" i="13"/>
  <c r="F1188" i="13"/>
  <c r="G1188" i="13"/>
  <c r="H1188" i="13"/>
  <c r="A1189" i="13"/>
  <c r="B1192" i="14"/>
  <c r="H1192" i="14"/>
  <c r="K1192" i="14"/>
  <c r="B1189" i="13"/>
  <c r="I1192" i="14"/>
  <c r="L1192" i="14"/>
  <c r="C1189" i="13"/>
  <c r="D1189" i="13"/>
  <c r="E1189" i="13"/>
  <c r="F1189" i="13"/>
  <c r="G1189" i="13"/>
  <c r="H1189" i="13"/>
  <c r="A1190" i="13"/>
  <c r="B1193" i="14"/>
  <c r="H1193" i="14"/>
  <c r="K1193" i="14"/>
  <c r="B1190" i="13"/>
  <c r="I1193" i="14"/>
  <c r="L1193" i="14"/>
  <c r="C1190" i="13"/>
  <c r="D1190" i="13"/>
  <c r="E1190" i="13"/>
  <c r="F1190" i="13"/>
  <c r="G1190" i="13"/>
  <c r="H1190" i="13"/>
  <c r="A1191" i="13"/>
  <c r="B1194" i="14"/>
  <c r="H1194" i="14"/>
  <c r="K1194" i="14"/>
  <c r="B1191" i="13"/>
  <c r="I1194" i="14"/>
  <c r="L1194" i="14"/>
  <c r="C1191" i="13"/>
  <c r="D1191" i="13"/>
  <c r="E1191" i="13"/>
  <c r="F1191" i="13"/>
  <c r="G1191" i="13"/>
  <c r="H1191" i="13"/>
  <c r="A1192" i="13"/>
  <c r="B1195" i="14"/>
  <c r="H1195" i="14"/>
  <c r="K1195" i="14"/>
  <c r="B1192" i="13"/>
  <c r="I1195" i="14"/>
  <c r="L1195" i="14"/>
  <c r="C1192" i="13"/>
  <c r="D1192" i="13"/>
  <c r="E1192" i="13"/>
  <c r="F1192" i="13"/>
  <c r="G1192" i="13"/>
  <c r="H1192" i="13"/>
  <c r="A1193" i="13"/>
  <c r="B1196" i="14"/>
  <c r="H1196" i="14"/>
  <c r="K1196" i="14"/>
  <c r="B1193" i="13"/>
  <c r="I1196" i="14"/>
  <c r="L1196" i="14"/>
  <c r="C1193" i="13"/>
  <c r="D1193" i="13"/>
  <c r="E1193" i="13"/>
  <c r="F1193" i="13"/>
  <c r="G1193" i="13"/>
  <c r="H1193" i="13"/>
  <c r="A1194" i="13"/>
  <c r="B1197" i="14"/>
  <c r="H1197" i="14"/>
  <c r="K1197" i="14"/>
  <c r="B1194" i="13"/>
  <c r="I1197" i="14"/>
  <c r="L1197" i="14"/>
  <c r="C1194" i="13"/>
  <c r="D1194" i="13"/>
  <c r="E1194" i="13"/>
  <c r="F1194" i="13"/>
  <c r="G1194" i="13"/>
  <c r="H1194" i="13"/>
  <c r="A1195" i="13"/>
  <c r="B1198" i="14"/>
  <c r="H1198" i="14"/>
  <c r="K1198" i="14"/>
  <c r="B1195" i="13"/>
  <c r="I1198" i="14"/>
  <c r="L1198" i="14"/>
  <c r="C1195" i="13"/>
  <c r="D1195" i="13"/>
  <c r="E1195" i="13"/>
  <c r="F1195" i="13"/>
  <c r="G1195" i="13"/>
  <c r="H1195" i="13"/>
  <c r="A1196" i="13"/>
  <c r="B1199" i="14"/>
  <c r="H1199" i="14"/>
  <c r="K1199" i="14"/>
  <c r="B1196" i="13"/>
  <c r="I1199" i="14"/>
  <c r="L1199" i="14"/>
  <c r="C1196" i="13"/>
  <c r="D1196" i="13"/>
  <c r="E1196" i="13"/>
  <c r="F1196" i="13"/>
  <c r="G1196" i="13"/>
  <c r="H1196" i="13"/>
  <c r="A1197" i="13"/>
  <c r="B1200" i="14"/>
  <c r="H1200" i="14"/>
  <c r="K1200" i="14"/>
  <c r="B1197" i="13"/>
  <c r="I1200" i="14"/>
  <c r="L1200" i="14"/>
  <c r="C1197" i="13"/>
  <c r="D1197" i="13"/>
  <c r="E1197" i="13"/>
  <c r="F1197" i="13"/>
  <c r="G1197" i="13"/>
  <c r="H1197" i="13"/>
  <c r="A1198" i="13"/>
  <c r="B1201" i="14"/>
  <c r="H1201" i="14"/>
  <c r="K1201" i="14"/>
  <c r="B1198" i="13"/>
  <c r="I1201" i="14"/>
  <c r="L1201" i="14"/>
  <c r="C1198" i="13"/>
  <c r="D1198" i="13"/>
  <c r="E1198" i="13"/>
  <c r="F1198" i="13"/>
  <c r="G1198" i="13"/>
  <c r="H1198" i="13"/>
  <c r="A1199" i="13"/>
  <c r="B1202" i="14"/>
  <c r="H1202" i="14"/>
  <c r="K1202" i="14"/>
  <c r="B1199" i="13"/>
  <c r="I1202" i="14"/>
  <c r="L1202" i="14"/>
  <c r="C1199" i="13"/>
  <c r="D1199" i="13"/>
  <c r="E1199" i="13"/>
  <c r="F1199" i="13"/>
  <c r="G1199" i="13"/>
  <c r="H1199" i="13"/>
  <c r="A1200" i="13"/>
  <c r="B1203" i="14"/>
  <c r="H1203" i="14"/>
  <c r="K1203" i="14"/>
  <c r="B1200" i="13"/>
  <c r="I1203" i="14"/>
  <c r="L1203" i="14"/>
  <c r="C1200" i="13"/>
  <c r="D1200" i="13"/>
  <c r="E1200" i="13"/>
  <c r="F1200" i="13"/>
  <c r="G1200" i="13"/>
  <c r="H1200" i="13"/>
  <c r="A1201" i="13"/>
  <c r="B1204" i="14"/>
  <c r="H1204" i="14"/>
  <c r="K1204" i="14"/>
  <c r="B1201" i="13"/>
  <c r="I1204" i="14"/>
  <c r="L1204" i="14"/>
  <c r="C1201" i="13"/>
  <c r="D1201" i="13"/>
  <c r="E1201" i="13"/>
  <c r="F1201" i="13"/>
  <c r="G1201" i="13"/>
  <c r="H1201" i="13"/>
  <c r="A1202" i="13"/>
  <c r="B1205" i="14"/>
  <c r="H1205" i="14"/>
  <c r="K1205" i="14"/>
  <c r="B1202" i="13"/>
  <c r="I1205" i="14"/>
  <c r="L1205" i="14"/>
  <c r="C1202" i="13"/>
  <c r="D1202" i="13"/>
  <c r="E1202" i="13"/>
  <c r="F1202" i="13"/>
  <c r="G1202" i="13"/>
  <c r="H1202" i="13"/>
  <c r="A1203" i="13"/>
  <c r="B1206" i="14"/>
  <c r="H1206" i="14"/>
  <c r="K1206" i="14"/>
  <c r="B1203" i="13"/>
  <c r="I1206" i="14"/>
  <c r="L1206" i="14"/>
  <c r="C1203" i="13"/>
  <c r="D1203" i="13"/>
  <c r="E1203" i="13"/>
  <c r="F1203" i="13"/>
  <c r="G1203" i="13"/>
  <c r="H1203" i="13"/>
  <c r="A1204" i="13"/>
  <c r="B1207" i="14"/>
  <c r="H1207" i="14"/>
  <c r="K1207" i="14"/>
  <c r="B1204" i="13"/>
  <c r="I1207" i="14"/>
  <c r="L1207" i="14"/>
  <c r="C1204" i="13"/>
  <c r="D1204" i="13"/>
  <c r="E1204" i="13"/>
  <c r="F1204" i="13"/>
  <c r="G1204" i="13"/>
  <c r="H1204" i="13"/>
  <c r="A1205" i="13"/>
  <c r="B1208" i="14"/>
  <c r="H1208" i="14"/>
  <c r="K1208" i="14"/>
  <c r="B1205" i="13"/>
  <c r="I1208" i="14"/>
  <c r="L1208" i="14"/>
  <c r="C1205" i="13"/>
  <c r="D1205" i="13"/>
  <c r="E1205" i="13"/>
  <c r="F1205" i="13"/>
  <c r="G1205" i="13"/>
  <c r="H1205" i="13"/>
  <c r="A1206" i="13"/>
  <c r="B1209" i="14"/>
  <c r="H1209" i="14"/>
  <c r="K1209" i="14"/>
  <c r="B1206" i="13"/>
  <c r="I1209" i="14"/>
  <c r="L1209" i="14"/>
  <c r="C1206" i="13"/>
  <c r="D1206" i="13"/>
  <c r="E1206" i="13"/>
  <c r="F1206" i="13"/>
  <c r="G1206" i="13"/>
  <c r="H1206" i="13"/>
  <c r="A1207" i="13"/>
  <c r="B1210" i="14"/>
  <c r="H1210" i="14"/>
  <c r="K1210" i="14"/>
  <c r="B1207" i="13"/>
  <c r="I1210" i="14"/>
  <c r="L1210" i="14"/>
  <c r="C1207" i="13"/>
  <c r="D1207" i="13"/>
  <c r="E1207" i="13"/>
  <c r="F1207" i="13"/>
  <c r="G1207" i="13"/>
  <c r="H1207" i="13"/>
  <c r="A1208" i="13"/>
  <c r="B1211" i="14"/>
  <c r="H1211" i="14"/>
  <c r="K1211" i="14"/>
  <c r="B1208" i="13"/>
  <c r="I1211" i="14"/>
  <c r="L1211" i="14"/>
  <c r="C1208" i="13"/>
  <c r="D1208" i="13"/>
  <c r="E1208" i="13"/>
  <c r="F1208" i="13"/>
  <c r="G1208" i="13"/>
  <c r="H1208" i="13"/>
  <c r="A1209" i="13"/>
  <c r="B1212" i="14"/>
  <c r="H1212" i="14"/>
  <c r="K1212" i="14"/>
  <c r="B1209" i="13"/>
  <c r="I1212" i="14"/>
  <c r="L1212" i="14"/>
  <c r="C1209" i="13"/>
  <c r="D1209" i="13"/>
  <c r="E1209" i="13"/>
  <c r="F1209" i="13"/>
  <c r="G1209" i="13"/>
  <c r="H1209" i="13"/>
  <c r="A1210" i="13"/>
  <c r="B1213" i="14"/>
  <c r="H1213" i="14"/>
  <c r="K1213" i="14"/>
  <c r="B1210" i="13"/>
  <c r="I1213" i="14"/>
  <c r="L1213" i="14"/>
  <c r="C1210" i="13"/>
  <c r="D1210" i="13"/>
  <c r="E1210" i="13"/>
  <c r="F1210" i="13"/>
  <c r="G1210" i="13"/>
  <c r="H1210" i="13"/>
  <c r="A1211" i="13"/>
  <c r="B1214" i="14"/>
  <c r="H1214" i="14"/>
  <c r="K1214" i="14"/>
  <c r="B1211" i="13"/>
  <c r="I1214" i="14"/>
  <c r="L1214" i="14"/>
  <c r="C1211" i="13"/>
  <c r="D1211" i="13"/>
  <c r="E1211" i="13"/>
  <c r="F1211" i="13"/>
  <c r="G1211" i="13"/>
  <c r="H1211" i="13"/>
  <c r="A1212" i="13"/>
  <c r="B1215" i="14"/>
  <c r="H1215" i="14"/>
  <c r="K1215" i="14"/>
  <c r="B1212" i="13"/>
  <c r="I1215" i="14"/>
  <c r="L1215" i="14"/>
  <c r="C1212" i="13"/>
  <c r="D1212" i="13"/>
  <c r="E1212" i="13"/>
  <c r="F1212" i="13"/>
  <c r="G1212" i="13"/>
  <c r="H1212" i="13"/>
  <c r="A1213" i="13"/>
  <c r="B1216" i="14"/>
  <c r="H1216" i="14"/>
  <c r="K1216" i="14"/>
  <c r="B1213" i="13"/>
  <c r="I1216" i="14"/>
  <c r="L1216" i="14"/>
  <c r="C1213" i="13"/>
  <c r="D1213" i="13"/>
  <c r="E1213" i="13"/>
  <c r="F1213" i="13"/>
  <c r="G1213" i="13"/>
  <c r="H1213" i="13"/>
  <c r="A1214" i="13"/>
  <c r="B1217" i="14"/>
  <c r="H1217" i="14"/>
  <c r="K1217" i="14"/>
  <c r="B1214" i="13"/>
  <c r="I1217" i="14"/>
  <c r="L1217" i="14"/>
  <c r="C1214" i="13"/>
  <c r="D1214" i="13"/>
  <c r="E1214" i="13"/>
  <c r="F1214" i="13"/>
  <c r="G1214" i="13"/>
  <c r="H1214" i="13"/>
  <c r="A1215" i="13"/>
  <c r="B1218" i="14"/>
  <c r="H1218" i="14"/>
  <c r="K1218" i="14"/>
  <c r="B1215" i="13"/>
  <c r="I1218" i="14"/>
  <c r="L1218" i="14"/>
  <c r="C1215" i="13"/>
  <c r="D1215" i="13"/>
  <c r="E1215" i="13"/>
  <c r="F1215" i="13"/>
  <c r="G1215" i="13"/>
  <c r="H1215" i="13"/>
  <c r="A1216" i="13"/>
  <c r="B1219" i="14"/>
  <c r="H1219" i="14"/>
  <c r="K1219" i="14"/>
  <c r="B1216" i="13"/>
  <c r="I1219" i="14"/>
  <c r="L1219" i="14"/>
  <c r="C1216" i="13"/>
  <c r="D1216" i="13"/>
  <c r="E1216" i="13"/>
  <c r="F1216" i="13"/>
  <c r="G1216" i="13"/>
  <c r="H1216" i="13"/>
  <c r="A1217" i="13"/>
  <c r="B1220" i="14"/>
  <c r="H1220" i="14"/>
  <c r="K1220" i="14"/>
  <c r="B1217" i="13"/>
  <c r="I1220" i="14"/>
  <c r="L1220" i="14"/>
  <c r="C1217" i="13"/>
  <c r="D1217" i="13"/>
  <c r="E1217" i="13"/>
  <c r="F1217" i="13"/>
  <c r="G1217" i="13"/>
  <c r="H1217" i="13"/>
  <c r="A1218" i="13"/>
  <c r="B1221" i="14"/>
  <c r="H1221" i="14"/>
  <c r="K1221" i="14"/>
  <c r="B1218" i="13"/>
  <c r="I1221" i="14"/>
  <c r="L1221" i="14"/>
  <c r="C1218" i="13"/>
  <c r="D1218" i="13"/>
  <c r="E1218" i="13"/>
  <c r="F1218" i="13"/>
  <c r="G1218" i="13"/>
  <c r="H1218" i="13"/>
  <c r="A1219" i="13"/>
  <c r="B1222" i="14"/>
  <c r="H1222" i="14"/>
  <c r="K1222" i="14"/>
  <c r="B1219" i="13"/>
  <c r="I1222" i="14"/>
  <c r="L1222" i="14"/>
  <c r="C1219" i="13"/>
  <c r="D1219" i="13"/>
  <c r="E1219" i="13"/>
  <c r="F1219" i="13"/>
  <c r="G1219" i="13"/>
  <c r="H1219" i="13"/>
  <c r="A1220" i="13"/>
  <c r="B1223" i="14"/>
  <c r="H1223" i="14"/>
  <c r="K1223" i="14"/>
  <c r="B1220" i="13"/>
  <c r="I1223" i="14"/>
  <c r="L1223" i="14"/>
  <c r="C1220" i="13"/>
  <c r="D1220" i="13"/>
  <c r="E1220" i="13"/>
  <c r="F1220" i="13"/>
  <c r="G1220" i="13"/>
  <c r="H1220" i="13"/>
  <c r="A1221" i="13"/>
  <c r="B1224" i="14"/>
  <c r="H1224" i="14"/>
  <c r="K1224" i="14"/>
  <c r="B1221" i="13"/>
  <c r="I1224" i="14"/>
  <c r="L1224" i="14"/>
  <c r="C1221" i="13"/>
  <c r="D1221" i="13"/>
  <c r="E1221" i="13"/>
  <c r="F1221" i="13"/>
  <c r="G1221" i="13"/>
  <c r="H1221" i="13"/>
  <c r="A1222" i="13"/>
  <c r="B1225" i="14"/>
  <c r="H1225" i="14"/>
  <c r="K1225" i="14"/>
  <c r="B1222" i="13"/>
  <c r="I1225" i="14"/>
  <c r="L1225" i="14"/>
  <c r="C1222" i="13"/>
  <c r="D1222" i="13"/>
  <c r="E1222" i="13"/>
  <c r="F1222" i="13"/>
  <c r="G1222" i="13"/>
  <c r="H1222" i="13"/>
  <c r="A1223" i="13"/>
  <c r="B1226" i="14"/>
  <c r="H1226" i="14"/>
  <c r="K1226" i="14"/>
  <c r="B1223" i="13"/>
  <c r="I1226" i="14"/>
  <c r="L1226" i="14"/>
  <c r="C1223" i="13"/>
  <c r="D1223" i="13"/>
  <c r="E1223" i="13"/>
  <c r="F1223" i="13"/>
  <c r="G1223" i="13"/>
  <c r="H1223" i="13"/>
  <c r="A1224" i="13"/>
  <c r="B1227" i="14"/>
  <c r="H1227" i="14"/>
  <c r="K1227" i="14"/>
  <c r="B1224" i="13"/>
  <c r="I1227" i="14"/>
  <c r="L1227" i="14"/>
  <c r="C1224" i="13"/>
  <c r="D1224" i="13"/>
  <c r="E1224" i="13"/>
  <c r="F1224" i="13"/>
  <c r="G1224" i="13"/>
  <c r="H1224" i="13"/>
  <c r="A1225" i="13"/>
  <c r="B1228" i="14"/>
  <c r="H1228" i="14"/>
  <c r="K1228" i="14"/>
  <c r="B1225" i="13"/>
  <c r="I1228" i="14"/>
  <c r="L1228" i="14"/>
  <c r="C1225" i="13"/>
  <c r="D1225" i="13"/>
  <c r="E1225" i="13"/>
  <c r="F1225" i="13"/>
  <c r="G1225" i="13"/>
  <c r="H1225" i="13"/>
  <c r="A1226" i="13"/>
  <c r="B1229" i="14"/>
  <c r="H1229" i="14"/>
  <c r="K1229" i="14"/>
  <c r="B1226" i="13"/>
  <c r="I1229" i="14"/>
  <c r="L1229" i="14"/>
  <c r="C1226" i="13"/>
  <c r="D1226" i="13"/>
  <c r="E1226" i="13"/>
  <c r="F1226" i="13"/>
  <c r="G1226" i="13"/>
  <c r="H1226" i="13"/>
  <c r="A1227" i="13"/>
  <c r="B1230" i="14"/>
  <c r="H1230" i="14"/>
  <c r="K1230" i="14"/>
  <c r="B1227" i="13"/>
  <c r="I1230" i="14"/>
  <c r="L1230" i="14"/>
  <c r="C1227" i="13"/>
  <c r="D1227" i="13"/>
  <c r="E1227" i="13"/>
  <c r="F1227" i="13"/>
  <c r="G1227" i="13"/>
  <c r="H1227" i="13"/>
  <c r="A1228" i="13"/>
  <c r="B1231" i="14"/>
  <c r="H1231" i="14"/>
  <c r="K1231" i="14"/>
  <c r="B1228" i="13"/>
  <c r="I1231" i="14"/>
  <c r="L1231" i="14"/>
  <c r="C1228" i="13"/>
  <c r="D1228" i="13"/>
  <c r="E1228" i="13"/>
  <c r="F1228" i="13"/>
  <c r="G1228" i="13"/>
  <c r="H1228" i="13"/>
  <c r="A1229" i="13"/>
  <c r="B1232" i="14"/>
  <c r="H1232" i="14"/>
  <c r="K1232" i="14"/>
  <c r="B1229" i="13"/>
  <c r="I1232" i="14"/>
  <c r="L1232" i="14"/>
  <c r="C1229" i="13"/>
  <c r="D1229" i="13"/>
  <c r="E1229" i="13"/>
  <c r="F1229" i="13"/>
  <c r="G1229" i="13"/>
  <c r="H1229" i="13"/>
  <c r="A1230" i="13"/>
  <c r="B1233" i="14"/>
  <c r="H1233" i="14"/>
  <c r="K1233" i="14"/>
  <c r="B1230" i="13"/>
  <c r="I1233" i="14"/>
  <c r="L1233" i="14"/>
  <c r="C1230" i="13"/>
  <c r="D1230" i="13"/>
  <c r="E1230" i="13"/>
  <c r="F1230" i="13"/>
  <c r="G1230" i="13"/>
  <c r="H1230" i="13"/>
  <c r="A1231" i="13"/>
  <c r="B1234" i="14"/>
  <c r="H1234" i="14"/>
  <c r="K1234" i="14"/>
  <c r="B1231" i="13"/>
  <c r="I1234" i="14"/>
  <c r="L1234" i="14"/>
  <c r="C1231" i="13"/>
  <c r="D1231" i="13"/>
  <c r="E1231" i="13"/>
  <c r="F1231" i="13"/>
  <c r="G1231" i="13"/>
  <c r="H1231" i="13"/>
  <c r="A1232" i="13"/>
  <c r="B1235" i="14"/>
  <c r="H1235" i="14"/>
  <c r="K1235" i="14"/>
  <c r="B1232" i="13"/>
  <c r="I1235" i="14"/>
  <c r="L1235" i="14"/>
  <c r="C1232" i="13"/>
  <c r="D1232" i="13"/>
  <c r="E1232" i="13"/>
  <c r="F1232" i="13"/>
  <c r="G1232" i="13"/>
  <c r="H1232" i="13"/>
  <c r="A1233" i="13"/>
  <c r="B1236" i="14"/>
  <c r="H1236" i="14"/>
  <c r="K1236" i="14"/>
  <c r="B1233" i="13"/>
  <c r="I1236" i="14"/>
  <c r="L1236" i="14"/>
  <c r="C1233" i="13"/>
  <c r="D1233" i="13"/>
  <c r="E1233" i="13"/>
  <c r="F1233" i="13"/>
  <c r="G1233" i="13"/>
  <c r="H1233" i="13"/>
  <c r="A1234" i="13"/>
  <c r="B1237" i="14"/>
  <c r="H1237" i="14"/>
  <c r="K1237" i="14"/>
  <c r="B1234" i="13"/>
  <c r="I1237" i="14"/>
  <c r="L1237" i="14"/>
  <c r="C1234" i="13"/>
  <c r="D1234" i="13"/>
  <c r="E1234" i="13"/>
  <c r="F1234" i="13"/>
  <c r="G1234" i="13"/>
  <c r="H1234" i="13"/>
  <c r="A1235" i="13"/>
  <c r="B1238" i="14"/>
  <c r="H1238" i="14"/>
  <c r="K1238" i="14"/>
  <c r="B1235" i="13"/>
  <c r="I1238" i="14"/>
  <c r="L1238" i="14"/>
  <c r="C1235" i="13"/>
  <c r="D1235" i="13"/>
  <c r="E1235" i="13"/>
  <c r="F1235" i="13"/>
  <c r="G1235" i="13"/>
  <c r="H1235" i="13"/>
  <c r="A1236" i="13"/>
  <c r="B1239" i="14"/>
  <c r="H1239" i="14"/>
  <c r="K1239" i="14"/>
  <c r="B1236" i="13"/>
  <c r="I1239" i="14"/>
  <c r="L1239" i="14"/>
  <c r="C1236" i="13"/>
  <c r="D1236" i="13"/>
  <c r="E1236" i="13"/>
  <c r="F1236" i="13"/>
  <c r="G1236" i="13"/>
  <c r="H1236" i="13"/>
  <c r="A1237" i="13"/>
  <c r="B1240" i="14"/>
  <c r="H1240" i="14"/>
  <c r="K1240" i="14"/>
  <c r="B1237" i="13"/>
  <c r="I1240" i="14"/>
  <c r="L1240" i="14"/>
  <c r="C1237" i="13"/>
  <c r="D1237" i="13"/>
  <c r="E1237" i="13"/>
  <c r="F1237" i="13"/>
  <c r="G1237" i="13"/>
  <c r="H1237" i="13"/>
  <c r="A1238" i="13"/>
  <c r="B1241" i="14"/>
  <c r="H1241" i="14"/>
  <c r="K1241" i="14"/>
  <c r="B1238" i="13"/>
  <c r="I1241" i="14"/>
  <c r="L1241" i="14"/>
  <c r="C1238" i="13"/>
  <c r="D1238" i="13"/>
  <c r="E1238" i="13"/>
  <c r="F1238" i="13"/>
  <c r="G1238" i="13"/>
  <c r="H1238" i="13"/>
  <c r="A1239" i="13"/>
  <c r="B1242" i="14"/>
  <c r="H1242" i="14"/>
  <c r="K1242" i="14"/>
  <c r="B1239" i="13"/>
  <c r="I1242" i="14"/>
  <c r="L1242" i="14"/>
  <c r="C1239" i="13"/>
  <c r="D1239" i="13"/>
  <c r="E1239" i="13"/>
  <c r="F1239" i="13"/>
  <c r="G1239" i="13"/>
  <c r="H1239" i="13"/>
  <c r="A1240" i="13"/>
  <c r="B1243" i="14"/>
  <c r="H1243" i="14"/>
  <c r="K1243" i="14"/>
  <c r="B1240" i="13"/>
  <c r="I1243" i="14"/>
  <c r="L1243" i="14"/>
  <c r="C1240" i="13"/>
  <c r="D1240" i="13"/>
  <c r="E1240" i="13"/>
  <c r="F1240" i="13"/>
  <c r="G1240" i="13"/>
  <c r="H1240" i="13"/>
  <c r="A1241" i="13"/>
  <c r="B1244" i="14"/>
  <c r="H1244" i="14"/>
  <c r="K1244" i="14"/>
  <c r="B1241" i="13"/>
  <c r="I1244" i="14"/>
  <c r="L1244" i="14"/>
  <c r="C1241" i="13"/>
  <c r="D1241" i="13"/>
  <c r="E1241" i="13"/>
  <c r="F1241" i="13"/>
  <c r="G1241" i="13"/>
  <c r="H1241" i="13"/>
  <c r="A1242" i="13"/>
  <c r="B1245" i="14"/>
  <c r="H1245" i="14"/>
  <c r="K1245" i="14"/>
  <c r="B1242" i="13"/>
  <c r="I1245" i="14"/>
  <c r="L1245" i="14"/>
  <c r="C1242" i="13"/>
  <c r="D1242" i="13"/>
  <c r="E1242" i="13"/>
  <c r="F1242" i="13"/>
  <c r="G1242" i="13"/>
  <c r="H1242" i="13"/>
  <c r="A1243" i="13"/>
  <c r="B1246" i="14"/>
  <c r="H1246" i="14"/>
  <c r="K1246" i="14"/>
  <c r="B1243" i="13"/>
  <c r="I1246" i="14"/>
  <c r="L1246" i="14"/>
  <c r="C1243" i="13"/>
  <c r="D1243" i="13"/>
  <c r="E1243" i="13"/>
  <c r="F1243" i="13"/>
  <c r="G1243" i="13"/>
  <c r="H1243" i="13"/>
  <c r="A1244" i="13"/>
  <c r="B1247" i="14"/>
  <c r="H1247" i="14"/>
  <c r="K1247" i="14"/>
  <c r="B1244" i="13"/>
  <c r="I1247" i="14"/>
  <c r="L1247" i="14"/>
  <c r="C1244" i="13"/>
  <c r="D1244" i="13"/>
  <c r="E1244" i="13"/>
  <c r="F1244" i="13"/>
  <c r="G1244" i="13"/>
  <c r="H1244" i="13"/>
  <c r="A1245" i="13"/>
  <c r="B1248" i="14"/>
  <c r="H1248" i="14"/>
  <c r="K1248" i="14"/>
  <c r="B1245" i="13"/>
  <c r="I1248" i="14"/>
  <c r="L1248" i="14"/>
  <c r="C1245" i="13"/>
  <c r="D1245" i="13"/>
  <c r="E1245" i="13"/>
  <c r="F1245" i="13"/>
  <c r="G1245" i="13"/>
  <c r="H1245" i="13"/>
  <c r="A1246" i="13"/>
  <c r="B1249" i="14"/>
  <c r="H1249" i="14"/>
  <c r="K1249" i="14"/>
  <c r="B1246" i="13"/>
  <c r="I1249" i="14"/>
  <c r="L1249" i="14"/>
  <c r="C1246" i="13"/>
  <c r="D1246" i="13"/>
  <c r="E1246" i="13"/>
  <c r="F1246" i="13"/>
  <c r="G1246" i="13"/>
  <c r="H1246" i="13"/>
  <c r="A1247" i="13"/>
  <c r="B1250" i="14"/>
  <c r="H1250" i="14"/>
  <c r="K1250" i="14"/>
  <c r="B1247" i="13"/>
  <c r="I1250" i="14"/>
  <c r="L1250" i="14"/>
  <c r="C1247" i="13"/>
  <c r="D1247" i="13"/>
  <c r="E1247" i="13"/>
  <c r="F1247" i="13"/>
  <c r="G1247" i="13"/>
  <c r="H1247" i="13"/>
  <c r="A1248" i="13"/>
  <c r="B1251" i="14"/>
  <c r="H1251" i="14"/>
  <c r="K1251" i="14"/>
  <c r="B1248" i="13"/>
  <c r="I1251" i="14"/>
  <c r="L1251" i="14"/>
  <c r="C1248" i="13"/>
  <c r="D1248" i="13"/>
  <c r="E1248" i="13"/>
  <c r="F1248" i="13"/>
  <c r="G1248" i="13"/>
  <c r="H1248" i="13"/>
  <c r="A1249" i="13"/>
  <c r="B1252" i="14"/>
  <c r="H1252" i="14"/>
  <c r="K1252" i="14"/>
  <c r="B1249" i="13"/>
  <c r="I1252" i="14"/>
  <c r="L1252" i="14"/>
  <c r="C1249" i="13"/>
  <c r="D1249" i="13"/>
  <c r="E1249" i="13"/>
  <c r="F1249" i="13"/>
  <c r="G1249" i="13"/>
  <c r="H1249" i="13"/>
  <c r="A1250" i="13"/>
  <c r="B1253" i="14"/>
  <c r="H1253" i="14"/>
  <c r="K1253" i="14"/>
  <c r="B1250" i="13"/>
  <c r="I1253" i="14"/>
  <c r="L1253" i="14"/>
  <c r="C1250" i="13"/>
  <c r="D1250" i="13"/>
  <c r="E1250" i="13"/>
  <c r="F1250" i="13"/>
  <c r="G1250" i="13"/>
  <c r="H1250" i="13"/>
  <c r="A1251" i="13"/>
  <c r="B1254" i="14"/>
  <c r="H1254" i="14"/>
  <c r="K1254" i="14"/>
  <c r="B1251" i="13"/>
  <c r="I1254" i="14"/>
  <c r="L1254" i="14"/>
  <c r="C1251" i="13"/>
  <c r="D1251" i="13"/>
  <c r="E1251" i="13"/>
  <c r="F1251" i="13"/>
  <c r="G1251" i="13"/>
  <c r="H1251" i="13"/>
  <c r="A1252" i="13"/>
  <c r="B1255" i="14"/>
  <c r="H1255" i="14"/>
  <c r="K1255" i="14"/>
  <c r="B1252" i="13"/>
  <c r="I1255" i="14"/>
  <c r="L1255" i="14"/>
  <c r="C1252" i="13"/>
  <c r="D1252" i="13"/>
  <c r="E1252" i="13"/>
  <c r="F1252" i="13"/>
  <c r="G1252" i="13"/>
  <c r="H1252" i="13"/>
  <c r="A1253" i="13"/>
  <c r="B1256" i="14"/>
  <c r="H1256" i="14"/>
  <c r="K1256" i="14"/>
  <c r="B1253" i="13"/>
  <c r="I1256" i="14"/>
  <c r="L1256" i="14"/>
  <c r="C1253" i="13"/>
  <c r="D1253" i="13"/>
  <c r="E1253" i="13"/>
  <c r="F1253" i="13"/>
  <c r="G1253" i="13"/>
  <c r="H1253" i="13"/>
  <c r="A1254" i="13"/>
  <c r="B1257" i="14"/>
  <c r="H1257" i="14"/>
  <c r="K1257" i="14"/>
  <c r="B1254" i="13"/>
  <c r="I1257" i="14"/>
  <c r="L1257" i="14"/>
  <c r="C1254" i="13"/>
  <c r="D1254" i="13"/>
  <c r="E1254" i="13"/>
  <c r="F1254" i="13"/>
  <c r="G1254" i="13"/>
  <c r="H1254" i="13"/>
  <c r="A1255" i="13"/>
  <c r="B1258" i="14"/>
  <c r="H1258" i="14"/>
  <c r="K1258" i="14"/>
  <c r="B1255" i="13"/>
  <c r="I1258" i="14"/>
  <c r="L1258" i="14"/>
  <c r="C1255" i="13"/>
  <c r="D1255" i="13"/>
  <c r="E1255" i="13"/>
  <c r="F1255" i="13"/>
  <c r="G1255" i="13"/>
  <c r="H1255" i="13"/>
  <c r="A1256" i="13"/>
  <c r="B1259" i="14"/>
  <c r="H1259" i="14"/>
  <c r="K1259" i="14"/>
  <c r="B1256" i="13"/>
  <c r="I1259" i="14"/>
  <c r="L1259" i="14"/>
  <c r="C1256" i="13"/>
  <c r="D1256" i="13"/>
  <c r="E1256" i="13"/>
  <c r="F1256" i="13"/>
  <c r="G1256" i="13"/>
  <c r="H1256" i="13"/>
  <c r="A1257" i="13"/>
  <c r="B1260" i="14"/>
  <c r="H1260" i="14"/>
  <c r="K1260" i="14"/>
  <c r="B1257" i="13"/>
  <c r="I1260" i="14"/>
  <c r="L1260" i="14"/>
  <c r="C1257" i="13"/>
  <c r="D1257" i="13"/>
  <c r="E1257" i="13"/>
  <c r="F1257" i="13"/>
  <c r="G1257" i="13"/>
  <c r="H1257" i="13"/>
  <c r="A1258" i="13"/>
  <c r="B1261" i="14"/>
  <c r="H1261" i="14"/>
  <c r="K1261" i="14"/>
  <c r="B1258" i="13"/>
  <c r="I1261" i="14"/>
  <c r="L1261" i="14"/>
  <c r="C1258" i="13"/>
  <c r="D1258" i="13"/>
  <c r="E1258" i="13"/>
  <c r="F1258" i="13"/>
  <c r="G1258" i="13"/>
  <c r="H1258" i="13"/>
  <c r="A1259" i="13"/>
  <c r="B1262" i="14"/>
  <c r="H1262" i="14"/>
  <c r="K1262" i="14"/>
  <c r="B1259" i="13"/>
  <c r="I1262" i="14"/>
  <c r="L1262" i="14"/>
  <c r="C1259" i="13"/>
  <c r="D1259" i="13"/>
  <c r="E1259" i="13"/>
  <c r="F1259" i="13"/>
  <c r="G1259" i="13"/>
  <c r="H1259" i="13"/>
  <c r="A1260" i="13"/>
  <c r="B1263" i="14"/>
  <c r="H1263" i="14"/>
  <c r="K1263" i="14"/>
  <c r="B1260" i="13"/>
  <c r="I1263" i="14"/>
  <c r="L1263" i="14"/>
  <c r="C1260" i="13"/>
  <c r="D1260" i="13"/>
  <c r="E1260" i="13"/>
  <c r="F1260" i="13"/>
  <c r="G1260" i="13"/>
  <c r="H1260" i="13"/>
  <c r="A1261" i="13"/>
  <c r="B1264" i="14"/>
  <c r="H1264" i="14"/>
  <c r="K1264" i="14"/>
  <c r="B1261" i="13"/>
  <c r="I1264" i="14"/>
  <c r="L1264" i="14"/>
  <c r="C1261" i="13"/>
  <c r="D1261" i="13"/>
  <c r="E1261" i="13"/>
  <c r="F1261" i="13"/>
  <c r="G1261" i="13"/>
  <c r="H1261" i="13"/>
  <c r="A1262" i="13"/>
  <c r="B1265" i="14"/>
  <c r="H1265" i="14"/>
  <c r="K1265" i="14"/>
  <c r="B1262" i="13"/>
  <c r="I1265" i="14"/>
  <c r="L1265" i="14"/>
  <c r="C1262" i="13"/>
  <c r="D1262" i="13"/>
  <c r="E1262" i="13"/>
  <c r="F1262" i="13"/>
  <c r="G1262" i="13"/>
  <c r="H1262" i="13"/>
  <c r="A1263" i="13"/>
  <c r="B1266" i="14"/>
  <c r="H1266" i="14"/>
  <c r="K1266" i="14"/>
  <c r="B1263" i="13"/>
  <c r="I1266" i="14"/>
  <c r="L1266" i="14"/>
  <c r="C1263" i="13"/>
  <c r="D1263" i="13"/>
  <c r="E1263" i="13"/>
  <c r="F1263" i="13"/>
  <c r="G1263" i="13"/>
  <c r="H1263" i="13"/>
  <c r="A1264" i="13"/>
  <c r="B1267" i="14"/>
  <c r="H1267" i="14"/>
  <c r="K1267" i="14"/>
  <c r="B1264" i="13"/>
  <c r="I1267" i="14"/>
  <c r="L1267" i="14"/>
  <c r="C1264" i="13"/>
  <c r="D1264" i="13"/>
  <c r="E1264" i="13"/>
  <c r="F1264" i="13"/>
  <c r="G1264" i="13"/>
  <c r="H1264" i="13"/>
  <c r="A1265" i="13"/>
  <c r="B1268" i="14"/>
  <c r="H1268" i="14"/>
  <c r="K1268" i="14"/>
  <c r="B1265" i="13"/>
  <c r="I1268" i="14"/>
  <c r="L1268" i="14"/>
  <c r="C1265" i="13"/>
  <c r="D1265" i="13"/>
  <c r="E1265" i="13"/>
  <c r="F1265" i="13"/>
  <c r="G1265" i="13"/>
  <c r="H1265" i="13"/>
  <c r="A1266" i="13"/>
  <c r="B1269" i="14"/>
  <c r="H1269" i="14"/>
  <c r="K1269" i="14"/>
  <c r="B1266" i="13"/>
  <c r="I1269" i="14"/>
  <c r="L1269" i="14"/>
  <c r="C1266" i="13"/>
  <c r="D1266" i="13"/>
  <c r="E1266" i="13"/>
  <c r="F1266" i="13"/>
  <c r="G1266" i="13"/>
  <c r="H1266" i="13"/>
  <c r="A1267" i="13"/>
  <c r="B1270" i="14"/>
  <c r="H1270" i="14"/>
  <c r="K1270" i="14"/>
  <c r="B1267" i="13"/>
  <c r="I1270" i="14"/>
  <c r="L1270" i="14"/>
  <c r="C1267" i="13"/>
  <c r="D1267" i="13"/>
  <c r="E1267" i="13"/>
  <c r="F1267" i="13"/>
  <c r="G1267" i="13"/>
  <c r="H1267" i="13"/>
  <c r="A1268" i="13"/>
  <c r="B1271" i="14"/>
  <c r="H1271" i="14"/>
  <c r="K1271" i="14"/>
  <c r="B1268" i="13"/>
  <c r="I1271" i="14"/>
  <c r="L1271" i="14"/>
  <c r="C1268" i="13"/>
  <c r="D1268" i="13"/>
  <c r="E1268" i="13"/>
  <c r="F1268" i="13"/>
  <c r="G1268" i="13"/>
  <c r="H1268" i="13"/>
  <c r="A1269" i="13"/>
  <c r="B1272" i="14"/>
  <c r="H1272" i="14"/>
  <c r="K1272" i="14"/>
  <c r="B1269" i="13"/>
  <c r="I1272" i="14"/>
  <c r="L1272" i="14"/>
  <c r="C1269" i="13"/>
  <c r="D1269" i="13"/>
  <c r="E1269" i="13"/>
  <c r="F1269" i="13"/>
  <c r="G1269" i="13"/>
  <c r="H1269" i="13"/>
  <c r="A1270" i="13"/>
  <c r="B1273" i="14"/>
  <c r="H1273" i="14"/>
  <c r="K1273" i="14"/>
  <c r="B1270" i="13"/>
  <c r="I1273" i="14"/>
  <c r="L1273" i="14"/>
  <c r="C1270" i="13"/>
  <c r="D1270" i="13"/>
  <c r="E1270" i="13"/>
  <c r="F1270" i="13"/>
  <c r="G1270" i="13"/>
  <c r="H1270" i="13"/>
  <c r="A1271" i="13"/>
  <c r="B1274" i="14"/>
  <c r="H1274" i="14"/>
  <c r="K1274" i="14"/>
  <c r="B1271" i="13"/>
  <c r="I1274" i="14"/>
  <c r="L1274" i="14"/>
  <c r="C1271" i="13"/>
  <c r="D1271" i="13"/>
  <c r="E1271" i="13"/>
  <c r="F1271" i="13"/>
  <c r="G1271" i="13"/>
  <c r="H1271" i="13"/>
  <c r="A1272" i="13"/>
  <c r="B1275" i="14"/>
  <c r="H1275" i="14"/>
  <c r="K1275" i="14"/>
  <c r="B1272" i="13"/>
  <c r="I1275" i="14"/>
  <c r="L1275" i="14"/>
  <c r="C1272" i="13"/>
  <c r="D1272" i="13"/>
  <c r="E1272" i="13"/>
  <c r="F1272" i="13"/>
  <c r="G1272" i="13"/>
  <c r="H1272" i="13"/>
  <c r="A1273" i="13"/>
  <c r="B1276" i="14"/>
  <c r="H1276" i="14"/>
  <c r="K1276" i="14"/>
  <c r="B1273" i="13"/>
  <c r="I1276" i="14"/>
  <c r="L1276" i="14"/>
  <c r="C1273" i="13"/>
  <c r="D1273" i="13"/>
  <c r="E1273" i="13"/>
  <c r="F1273" i="13"/>
  <c r="G1273" i="13"/>
  <c r="H1273" i="13"/>
  <c r="A1274" i="13"/>
  <c r="B1277" i="14"/>
  <c r="H1277" i="14"/>
  <c r="K1277" i="14"/>
  <c r="B1274" i="13"/>
  <c r="I1277" i="14"/>
  <c r="L1277" i="14"/>
  <c r="C1274" i="13"/>
  <c r="D1274" i="13"/>
  <c r="E1274" i="13"/>
  <c r="F1274" i="13"/>
  <c r="G1274" i="13"/>
  <c r="H1274" i="13"/>
  <c r="A1275" i="13"/>
  <c r="B1278" i="14"/>
  <c r="H1278" i="14"/>
  <c r="K1278" i="14"/>
  <c r="B1275" i="13"/>
  <c r="I1278" i="14"/>
  <c r="L1278" i="14"/>
  <c r="C1275" i="13"/>
  <c r="D1275" i="13"/>
  <c r="E1275" i="13"/>
  <c r="F1275" i="13"/>
  <c r="G1275" i="13"/>
  <c r="H1275" i="13"/>
  <c r="A1276" i="13"/>
  <c r="B1279" i="14"/>
  <c r="H1279" i="14"/>
  <c r="K1279" i="14"/>
  <c r="B1276" i="13"/>
  <c r="I1279" i="14"/>
  <c r="L1279" i="14"/>
  <c r="C1276" i="13"/>
  <c r="D1276" i="13"/>
  <c r="E1276" i="13"/>
  <c r="F1276" i="13"/>
  <c r="G1276" i="13"/>
  <c r="H1276" i="13"/>
  <c r="A1277" i="13"/>
  <c r="B1280" i="14"/>
  <c r="H1280" i="14"/>
  <c r="K1280" i="14"/>
  <c r="B1277" i="13"/>
  <c r="I1280" i="14"/>
  <c r="L1280" i="14"/>
  <c r="C1277" i="13"/>
  <c r="D1277" i="13"/>
  <c r="E1277" i="13"/>
  <c r="F1277" i="13"/>
  <c r="G1277" i="13"/>
  <c r="H1277" i="13"/>
  <c r="A1278" i="13"/>
  <c r="B1281" i="14"/>
  <c r="H1281" i="14"/>
  <c r="K1281" i="14"/>
  <c r="B1278" i="13"/>
  <c r="I1281" i="14"/>
  <c r="L1281" i="14"/>
  <c r="C1278" i="13"/>
  <c r="D1278" i="13"/>
  <c r="E1278" i="13"/>
  <c r="F1278" i="13"/>
  <c r="G1278" i="13"/>
  <c r="H1278" i="13"/>
  <c r="A1279" i="13"/>
  <c r="B1282" i="14"/>
  <c r="H1282" i="14"/>
  <c r="K1282" i="14"/>
  <c r="B1279" i="13"/>
  <c r="I1282" i="14"/>
  <c r="L1282" i="14"/>
  <c r="C1279" i="13"/>
  <c r="D1279" i="13"/>
  <c r="E1279" i="13"/>
  <c r="F1279" i="13"/>
  <c r="G1279" i="13"/>
  <c r="H1279" i="13"/>
  <c r="A1280" i="13"/>
  <c r="B1283" i="14"/>
  <c r="H1283" i="14"/>
  <c r="K1283" i="14"/>
  <c r="B1280" i="13"/>
  <c r="I1283" i="14"/>
  <c r="L1283" i="14"/>
  <c r="C1280" i="13"/>
  <c r="D1280" i="13"/>
  <c r="E1280" i="13"/>
  <c r="F1280" i="13"/>
  <c r="G1280" i="13"/>
  <c r="H1280" i="13"/>
  <c r="A1281" i="13"/>
  <c r="B1284" i="14"/>
  <c r="H1284" i="14"/>
  <c r="K1284" i="14"/>
  <c r="B1281" i="13"/>
  <c r="I1284" i="14"/>
  <c r="L1284" i="14"/>
  <c r="C1281" i="13"/>
  <c r="D1281" i="13"/>
  <c r="E1281" i="13"/>
  <c r="F1281" i="13"/>
  <c r="G1281" i="13"/>
  <c r="H1281" i="13"/>
  <c r="A1282" i="13"/>
  <c r="B1285" i="14"/>
  <c r="H1285" i="14"/>
  <c r="K1285" i="14"/>
  <c r="B1282" i="13"/>
  <c r="I1285" i="14"/>
  <c r="L1285" i="14"/>
  <c r="C1282" i="13"/>
  <c r="D1282" i="13"/>
  <c r="E1282" i="13"/>
  <c r="F1282" i="13"/>
  <c r="G1282" i="13"/>
  <c r="H1282" i="13"/>
  <c r="A1283" i="13"/>
  <c r="B1286" i="14"/>
  <c r="H1286" i="14"/>
  <c r="K1286" i="14"/>
  <c r="B1283" i="13"/>
  <c r="I1286" i="14"/>
  <c r="L1286" i="14"/>
  <c r="C1283" i="13"/>
  <c r="D1283" i="13"/>
  <c r="E1283" i="13"/>
  <c r="F1283" i="13"/>
  <c r="G1283" i="13"/>
  <c r="H1283" i="13"/>
  <c r="A1284" i="13"/>
  <c r="B1287" i="14"/>
  <c r="H1287" i="14"/>
  <c r="K1287" i="14"/>
  <c r="B1284" i="13"/>
  <c r="I1287" i="14"/>
  <c r="L1287" i="14"/>
  <c r="C1284" i="13"/>
  <c r="D1284" i="13"/>
  <c r="E1284" i="13"/>
  <c r="F1284" i="13"/>
  <c r="G1284" i="13"/>
  <c r="H1284" i="13"/>
  <c r="A1285" i="13"/>
  <c r="B1288" i="14"/>
  <c r="H1288" i="14"/>
  <c r="K1288" i="14"/>
  <c r="B1285" i="13"/>
  <c r="I1288" i="14"/>
  <c r="L1288" i="14"/>
  <c r="C1285" i="13"/>
  <c r="D1285" i="13"/>
  <c r="E1285" i="13"/>
  <c r="F1285" i="13"/>
  <c r="G1285" i="13"/>
  <c r="H1285" i="13"/>
  <c r="A1286" i="13"/>
  <c r="B1289" i="14"/>
  <c r="H1289" i="14"/>
  <c r="K1289" i="14"/>
  <c r="B1286" i="13"/>
  <c r="I1289" i="14"/>
  <c r="L1289" i="14"/>
  <c r="C1286" i="13"/>
  <c r="D1286" i="13"/>
  <c r="E1286" i="13"/>
  <c r="F1286" i="13"/>
  <c r="G1286" i="13"/>
  <c r="H1286" i="13"/>
  <c r="A1287" i="13"/>
  <c r="B1290" i="14"/>
  <c r="H1290" i="14"/>
  <c r="K1290" i="14"/>
  <c r="B1287" i="13"/>
  <c r="I1290" i="14"/>
  <c r="L1290" i="14"/>
  <c r="C1287" i="13"/>
  <c r="D1287" i="13"/>
  <c r="E1287" i="13"/>
  <c r="F1287" i="13"/>
  <c r="G1287" i="13"/>
  <c r="H1287" i="13"/>
  <c r="A1288" i="13"/>
  <c r="B1291" i="14"/>
  <c r="H1291" i="14"/>
  <c r="K1291" i="14"/>
  <c r="B1288" i="13"/>
  <c r="I1291" i="14"/>
  <c r="L1291" i="14"/>
  <c r="C1288" i="13"/>
  <c r="D1288" i="13"/>
  <c r="E1288" i="13"/>
  <c r="F1288" i="13"/>
  <c r="G1288" i="13"/>
  <c r="H1288" i="13"/>
  <c r="A1289" i="13"/>
  <c r="B1292" i="14"/>
  <c r="H1292" i="14"/>
  <c r="K1292" i="14"/>
  <c r="B1289" i="13"/>
  <c r="I1292" i="14"/>
  <c r="L1292" i="14"/>
  <c r="C1289" i="13"/>
  <c r="D1289" i="13"/>
  <c r="E1289" i="13"/>
  <c r="F1289" i="13"/>
  <c r="G1289" i="13"/>
  <c r="H1289" i="13"/>
  <c r="A1290" i="13"/>
  <c r="B1293" i="14"/>
  <c r="H1293" i="14"/>
  <c r="K1293" i="14"/>
  <c r="B1290" i="13"/>
  <c r="I1293" i="14"/>
  <c r="L1293" i="14"/>
  <c r="C1290" i="13"/>
  <c r="D1290" i="13"/>
  <c r="E1290" i="13"/>
  <c r="F1290" i="13"/>
  <c r="G1290" i="13"/>
  <c r="H1290" i="13"/>
  <c r="A1291" i="13"/>
  <c r="B1294" i="14"/>
  <c r="H1294" i="14"/>
  <c r="K1294" i="14"/>
  <c r="B1291" i="13"/>
  <c r="I1294" i="14"/>
  <c r="L1294" i="14"/>
  <c r="C1291" i="13"/>
  <c r="D1291" i="13"/>
  <c r="E1291" i="13"/>
  <c r="F1291" i="13"/>
  <c r="G1291" i="13"/>
  <c r="H1291" i="13"/>
  <c r="A1292" i="13"/>
  <c r="B1295" i="14"/>
  <c r="H1295" i="14"/>
  <c r="K1295" i="14"/>
  <c r="B1292" i="13"/>
  <c r="I1295" i="14"/>
  <c r="L1295" i="14"/>
  <c r="C1292" i="13"/>
  <c r="D1292" i="13"/>
  <c r="E1292" i="13"/>
  <c r="F1292" i="13"/>
  <c r="G1292" i="13"/>
  <c r="H1292" i="13"/>
  <c r="A1293" i="13"/>
  <c r="B1296" i="14"/>
  <c r="H1296" i="14"/>
  <c r="K1296" i="14"/>
  <c r="B1293" i="13"/>
  <c r="I1296" i="14"/>
  <c r="L1296" i="14"/>
  <c r="C1293" i="13"/>
  <c r="D1293" i="13"/>
  <c r="E1293" i="13"/>
  <c r="F1293" i="13"/>
  <c r="G1293" i="13"/>
  <c r="H1293" i="13"/>
  <c r="A1294" i="13"/>
  <c r="B1297" i="14"/>
  <c r="H1297" i="14"/>
  <c r="K1297" i="14"/>
  <c r="B1294" i="13"/>
  <c r="I1297" i="14"/>
  <c r="L1297" i="14"/>
  <c r="C1294" i="13"/>
  <c r="D1294" i="13"/>
  <c r="E1294" i="13"/>
  <c r="F1294" i="13"/>
  <c r="G1294" i="13"/>
  <c r="H1294" i="13"/>
  <c r="A1295" i="13"/>
  <c r="B1298" i="14"/>
  <c r="H1298" i="14"/>
  <c r="K1298" i="14"/>
  <c r="B1295" i="13"/>
  <c r="I1298" i="14"/>
  <c r="L1298" i="14"/>
  <c r="C1295" i="13"/>
  <c r="D1295" i="13"/>
  <c r="E1295" i="13"/>
  <c r="F1295" i="13"/>
  <c r="G1295" i="13"/>
  <c r="H1295" i="13"/>
  <c r="A1296" i="13"/>
  <c r="B1299" i="14"/>
  <c r="H1299" i="14"/>
  <c r="K1299" i="14"/>
  <c r="B1296" i="13"/>
  <c r="I1299" i="14"/>
  <c r="L1299" i="14"/>
  <c r="C1296" i="13"/>
  <c r="D1296" i="13"/>
  <c r="E1296" i="13"/>
  <c r="F1296" i="13"/>
  <c r="G1296" i="13"/>
  <c r="H1296" i="13"/>
  <c r="A1297" i="13"/>
  <c r="B1300" i="14"/>
  <c r="H1300" i="14"/>
  <c r="K1300" i="14"/>
  <c r="B1297" i="13"/>
  <c r="I1300" i="14"/>
  <c r="L1300" i="14"/>
  <c r="C1297" i="13"/>
  <c r="D1297" i="13"/>
  <c r="E1297" i="13"/>
  <c r="F1297" i="13"/>
  <c r="G1297" i="13"/>
  <c r="H1297" i="13"/>
  <c r="A1298" i="13"/>
  <c r="B1301" i="14"/>
  <c r="H1301" i="14"/>
  <c r="K1301" i="14"/>
  <c r="B1298" i="13"/>
  <c r="I1301" i="14"/>
  <c r="L1301" i="14"/>
  <c r="C1298" i="13"/>
  <c r="D1298" i="13"/>
  <c r="E1298" i="13"/>
  <c r="F1298" i="13"/>
  <c r="G1298" i="13"/>
  <c r="H1298" i="13"/>
  <c r="A1299" i="13"/>
  <c r="B1302" i="14"/>
  <c r="H1302" i="14"/>
  <c r="K1302" i="14"/>
  <c r="B1299" i="13"/>
  <c r="I1302" i="14"/>
  <c r="L1302" i="14"/>
  <c r="C1299" i="13"/>
  <c r="D1299" i="13"/>
  <c r="E1299" i="13"/>
  <c r="F1299" i="13"/>
  <c r="G1299" i="13"/>
  <c r="H1299" i="13"/>
  <c r="A1300" i="13"/>
  <c r="B1303" i="14"/>
  <c r="H1303" i="14"/>
  <c r="K1303" i="14"/>
  <c r="B1300" i="13"/>
  <c r="I1303" i="14"/>
  <c r="L1303" i="14"/>
  <c r="C1300" i="13"/>
  <c r="D1300" i="13"/>
  <c r="E1300" i="13"/>
  <c r="F1300" i="13"/>
  <c r="G1300" i="13"/>
  <c r="H1300" i="13"/>
  <c r="A1301" i="13"/>
  <c r="B1304" i="14"/>
  <c r="H1304" i="14"/>
  <c r="K1304" i="14"/>
  <c r="B1301" i="13"/>
  <c r="I1304" i="14"/>
  <c r="L1304" i="14"/>
  <c r="C1301" i="13"/>
  <c r="D1301" i="13"/>
  <c r="E1301" i="13"/>
  <c r="F1301" i="13"/>
  <c r="G1301" i="13"/>
  <c r="H1301" i="13"/>
  <c r="A1302" i="13"/>
  <c r="B1305" i="14"/>
  <c r="H1305" i="14"/>
  <c r="K1305" i="14"/>
  <c r="B1302" i="13"/>
  <c r="I1305" i="14"/>
  <c r="L1305" i="14"/>
  <c r="C1302" i="13"/>
  <c r="D1302" i="13"/>
  <c r="E1302" i="13"/>
  <c r="F1302" i="13"/>
  <c r="G1302" i="13"/>
  <c r="H1302" i="13"/>
  <c r="A1303" i="13"/>
  <c r="B1306" i="14"/>
  <c r="H1306" i="14"/>
  <c r="K1306" i="14"/>
  <c r="B1303" i="13"/>
  <c r="I1306" i="14"/>
  <c r="L1306" i="14"/>
  <c r="C1303" i="13"/>
  <c r="D1303" i="13"/>
  <c r="E1303" i="13"/>
  <c r="F1303" i="13"/>
  <c r="G1303" i="13"/>
  <c r="H1303" i="13"/>
  <c r="A1304" i="13"/>
  <c r="B1307" i="14"/>
  <c r="H1307" i="14"/>
  <c r="K1307" i="14"/>
  <c r="B1304" i="13"/>
  <c r="I1307" i="14"/>
  <c r="L1307" i="14"/>
  <c r="C1304" i="13"/>
  <c r="D1304" i="13"/>
  <c r="E1304" i="13"/>
  <c r="F1304" i="13"/>
  <c r="G1304" i="13"/>
  <c r="H1304" i="13"/>
  <c r="A1305" i="13"/>
  <c r="B1308" i="14"/>
  <c r="H1308" i="14"/>
  <c r="K1308" i="14"/>
  <c r="B1305" i="13"/>
  <c r="I1308" i="14"/>
  <c r="L1308" i="14"/>
  <c r="C1305" i="13"/>
  <c r="D1305" i="13"/>
  <c r="E1305" i="13"/>
  <c r="F1305" i="13"/>
  <c r="G1305" i="13"/>
  <c r="H1305" i="13"/>
  <c r="A1306" i="13"/>
  <c r="B1309" i="14"/>
  <c r="H1309" i="14"/>
  <c r="K1309" i="14"/>
  <c r="B1306" i="13"/>
  <c r="I1309" i="14"/>
  <c r="L1309" i="14"/>
  <c r="C1306" i="13"/>
  <c r="D1306" i="13"/>
  <c r="E1306" i="13"/>
  <c r="F1306" i="13"/>
  <c r="G1306" i="13"/>
  <c r="H1306" i="13"/>
  <c r="A1307" i="13"/>
  <c r="B1310" i="14"/>
  <c r="H1310" i="14"/>
  <c r="K1310" i="14"/>
  <c r="B1307" i="13"/>
  <c r="I1310" i="14"/>
  <c r="L1310" i="14"/>
  <c r="C1307" i="13"/>
  <c r="D1307" i="13"/>
  <c r="E1307" i="13"/>
  <c r="F1307" i="13"/>
  <c r="G1307" i="13"/>
  <c r="H1307" i="13"/>
  <c r="A1308" i="13"/>
  <c r="B1311" i="14"/>
  <c r="H1311" i="14"/>
  <c r="K1311" i="14"/>
  <c r="B1308" i="13"/>
  <c r="I1311" i="14"/>
  <c r="L1311" i="14"/>
  <c r="C1308" i="13"/>
  <c r="D1308" i="13"/>
  <c r="E1308" i="13"/>
  <c r="F1308" i="13"/>
  <c r="G1308" i="13"/>
  <c r="H1308" i="13"/>
  <c r="A1309" i="13"/>
  <c r="B1312" i="14"/>
  <c r="H1312" i="14"/>
  <c r="K1312" i="14"/>
  <c r="B1309" i="13"/>
  <c r="I1312" i="14"/>
  <c r="L1312" i="14"/>
  <c r="C1309" i="13"/>
  <c r="D1309" i="13"/>
  <c r="E1309" i="13"/>
  <c r="F1309" i="13"/>
  <c r="G1309" i="13"/>
  <c r="H1309" i="13"/>
  <c r="A1310" i="13"/>
  <c r="B1313" i="14"/>
  <c r="H1313" i="14"/>
  <c r="K1313" i="14"/>
  <c r="B1310" i="13"/>
  <c r="I1313" i="14"/>
  <c r="L1313" i="14"/>
  <c r="C1310" i="13"/>
  <c r="D1310" i="13"/>
  <c r="E1310" i="13"/>
  <c r="F1310" i="13"/>
  <c r="G1310" i="13"/>
  <c r="H1310" i="13"/>
  <c r="A1311" i="13"/>
  <c r="B1314" i="14"/>
  <c r="H1314" i="14"/>
  <c r="K1314" i="14"/>
  <c r="B1311" i="13"/>
  <c r="I1314" i="14"/>
  <c r="L1314" i="14"/>
  <c r="C1311" i="13"/>
  <c r="D1311" i="13"/>
  <c r="E1311" i="13"/>
  <c r="F1311" i="13"/>
  <c r="G1311" i="13"/>
  <c r="H1311" i="13"/>
  <c r="A1312" i="13"/>
  <c r="B1315" i="14"/>
  <c r="H1315" i="14"/>
  <c r="K1315" i="14"/>
  <c r="B1312" i="13"/>
  <c r="I1315" i="14"/>
  <c r="L1315" i="14"/>
  <c r="C1312" i="13"/>
  <c r="D1312" i="13"/>
  <c r="E1312" i="13"/>
  <c r="F1312" i="13"/>
  <c r="G1312" i="13"/>
  <c r="H1312" i="13"/>
  <c r="A1313" i="13"/>
  <c r="B1316" i="14"/>
  <c r="H1316" i="14"/>
  <c r="K1316" i="14"/>
  <c r="B1313" i="13"/>
  <c r="I1316" i="14"/>
  <c r="L1316" i="14"/>
  <c r="C1313" i="13"/>
  <c r="D1313" i="13"/>
  <c r="E1313" i="13"/>
  <c r="F1313" i="13"/>
  <c r="G1313" i="13"/>
  <c r="H1313" i="13"/>
  <c r="A1314" i="13"/>
  <c r="B1317" i="14"/>
  <c r="H1317" i="14"/>
  <c r="K1317" i="14"/>
  <c r="B1314" i="13"/>
  <c r="I1317" i="14"/>
  <c r="L1317" i="14"/>
  <c r="C1314" i="13"/>
  <c r="D1314" i="13"/>
  <c r="E1314" i="13"/>
  <c r="F1314" i="13"/>
  <c r="G1314" i="13"/>
  <c r="H1314" i="13"/>
  <c r="A1315" i="13"/>
  <c r="B1318" i="14"/>
  <c r="H1318" i="14"/>
  <c r="K1318" i="14"/>
  <c r="B1315" i="13"/>
  <c r="I1318" i="14"/>
  <c r="L1318" i="14"/>
  <c r="C1315" i="13"/>
  <c r="D1315" i="13"/>
  <c r="E1315" i="13"/>
  <c r="F1315" i="13"/>
  <c r="G1315" i="13"/>
  <c r="H1315" i="13"/>
  <c r="A1316" i="13"/>
  <c r="B1319" i="14"/>
  <c r="H1319" i="14"/>
  <c r="K1319" i="14"/>
  <c r="B1316" i="13"/>
  <c r="I1319" i="14"/>
  <c r="L1319" i="14"/>
  <c r="C1316" i="13"/>
  <c r="D1316" i="13"/>
  <c r="E1316" i="13"/>
  <c r="F1316" i="13"/>
  <c r="G1316" i="13"/>
  <c r="H1316" i="13"/>
  <c r="A1317" i="13"/>
  <c r="B1320" i="14"/>
  <c r="H1320" i="14"/>
  <c r="K1320" i="14"/>
  <c r="B1317" i="13"/>
  <c r="I1320" i="14"/>
  <c r="L1320" i="14"/>
  <c r="C1317" i="13"/>
  <c r="D1317" i="13"/>
  <c r="E1317" i="13"/>
  <c r="F1317" i="13"/>
  <c r="G1317" i="13"/>
  <c r="H1317" i="13"/>
  <c r="A1318" i="13"/>
  <c r="B1321" i="14"/>
  <c r="H1321" i="14"/>
  <c r="K1321" i="14"/>
  <c r="B1318" i="13"/>
  <c r="I1321" i="14"/>
  <c r="L1321" i="14"/>
  <c r="C1318" i="13"/>
  <c r="D1318" i="13"/>
  <c r="E1318" i="13"/>
  <c r="F1318" i="13"/>
  <c r="G1318" i="13"/>
  <c r="H1318" i="13"/>
  <c r="A1319" i="13"/>
  <c r="B1322" i="14"/>
  <c r="H1322" i="14"/>
  <c r="K1322" i="14"/>
  <c r="B1319" i="13"/>
  <c r="I1322" i="14"/>
  <c r="L1322" i="14"/>
  <c r="C1319" i="13"/>
  <c r="D1319" i="13"/>
  <c r="E1319" i="13"/>
  <c r="F1319" i="13"/>
  <c r="G1319" i="13"/>
  <c r="H1319" i="13"/>
  <c r="A1320" i="13"/>
  <c r="B1323" i="14"/>
  <c r="H1323" i="14"/>
  <c r="K1323" i="14"/>
  <c r="B1320" i="13"/>
  <c r="I1323" i="14"/>
  <c r="L1323" i="14"/>
  <c r="C1320" i="13"/>
  <c r="D1320" i="13"/>
  <c r="E1320" i="13"/>
  <c r="F1320" i="13"/>
  <c r="G1320" i="13"/>
  <c r="H1320" i="13"/>
  <c r="A1321" i="13"/>
  <c r="B1324" i="14"/>
  <c r="H1324" i="14"/>
  <c r="K1324" i="14"/>
  <c r="B1321" i="13"/>
  <c r="I1324" i="14"/>
  <c r="L1324" i="14"/>
  <c r="C1321" i="13"/>
  <c r="D1321" i="13"/>
  <c r="E1321" i="13"/>
  <c r="F1321" i="13"/>
  <c r="G1321" i="13"/>
  <c r="H1321" i="13"/>
  <c r="A1322" i="13"/>
  <c r="B1325" i="14"/>
  <c r="H1325" i="14"/>
  <c r="K1325" i="14"/>
  <c r="B1322" i="13"/>
  <c r="I1325" i="14"/>
  <c r="L1325" i="14"/>
  <c r="C1322" i="13"/>
  <c r="D1322" i="13"/>
  <c r="E1322" i="13"/>
  <c r="F1322" i="13"/>
  <c r="G1322" i="13"/>
  <c r="H1322" i="13"/>
  <c r="A1323" i="13"/>
  <c r="B1326" i="14"/>
  <c r="H1326" i="14"/>
  <c r="K1326" i="14"/>
  <c r="B1323" i="13"/>
  <c r="I1326" i="14"/>
  <c r="L1326" i="14"/>
  <c r="C1323" i="13"/>
  <c r="D1323" i="13"/>
  <c r="E1323" i="13"/>
  <c r="F1323" i="13"/>
  <c r="G1323" i="13"/>
  <c r="H1323" i="13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BL9" i="3"/>
  <c r="V8" i="9"/>
  <c r="A9" i="9"/>
  <c r="B9" i="9"/>
  <c r="T10" i="3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BL10" i="3"/>
  <c r="V9" i="9"/>
  <c r="A10" i="9"/>
  <c r="B10" i="9"/>
  <c r="T11" i="3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BL11" i="3"/>
  <c r="V10" i="9"/>
  <c r="A11" i="9"/>
  <c r="B11" i="9"/>
  <c r="T12" i="3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BL12" i="3"/>
  <c r="V11" i="9"/>
  <c r="A12" i="9"/>
  <c r="B12" i="9"/>
  <c r="T13" i="3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BL13" i="3"/>
  <c r="V12" i="9"/>
  <c r="A13" i="9"/>
  <c r="B13" i="9"/>
  <c r="T14" i="3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BL14" i="3"/>
  <c r="V13" i="9"/>
  <c r="A14" i="9"/>
  <c r="B14" i="9"/>
  <c r="T15" i="3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BL15" i="3"/>
  <c r="V14" i="9"/>
  <c r="A15" i="9"/>
  <c r="B15" i="9"/>
  <c r="T16" i="3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BL16" i="3"/>
  <c r="V15" i="9"/>
  <c r="A16" i="9"/>
  <c r="B16" i="9"/>
  <c r="T17" i="3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BL17" i="3"/>
  <c r="V16" i="9"/>
  <c r="A17" i="9"/>
  <c r="B17" i="9"/>
  <c r="T18" i="3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BL18" i="3"/>
  <c r="V17" i="9"/>
  <c r="A18" i="9"/>
  <c r="B18" i="9"/>
  <c r="T19" i="3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BL19" i="3"/>
  <c r="V18" i="9"/>
  <c r="A19" i="9"/>
  <c r="B19" i="9"/>
  <c r="T20" i="3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BL20" i="3"/>
  <c r="V19" i="9"/>
  <c r="A20" i="9"/>
  <c r="B20" i="9"/>
  <c r="T21" i="3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BL21" i="3"/>
  <c r="V20" i="9"/>
  <c r="A21" i="9"/>
  <c r="B21" i="9"/>
  <c r="T22" i="3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BL22" i="3"/>
  <c r="V21" i="9"/>
  <c r="A22" i="9"/>
  <c r="B22" i="9"/>
  <c r="T23" i="3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BL23" i="3"/>
  <c r="V22" i="9"/>
  <c r="A23" i="9"/>
  <c r="B23" i="9"/>
  <c r="T24" i="3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BL24" i="3"/>
  <c r="V23" i="9"/>
  <c r="A24" i="9"/>
  <c r="B24" i="9"/>
  <c r="T25" i="3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BL25" i="3"/>
  <c r="V24" i="9"/>
  <c r="A25" i="9"/>
  <c r="B25" i="9"/>
  <c r="T26" i="3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BL26" i="3"/>
  <c r="V25" i="9"/>
  <c r="A26" i="9"/>
  <c r="B26" i="9"/>
  <c r="T27" i="3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BL27" i="3"/>
  <c r="V26" i="9"/>
  <c r="A27" i="9"/>
  <c r="B27" i="9"/>
  <c r="T28" i="3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BL28" i="3"/>
  <c r="V27" i="9"/>
  <c r="A28" i="9"/>
  <c r="B28" i="9"/>
  <c r="T29" i="3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BL29" i="3"/>
  <c r="V28" i="9"/>
  <c r="A29" i="9"/>
  <c r="B29" i="9"/>
  <c r="T30" i="3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BL30" i="3"/>
  <c r="V29" i="9"/>
  <c r="A30" i="9"/>
  <c r="B30" i="9"/>
  <c r="T31" i="3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BL31" i="3"/>
  <c r="V30" i="9"/>
  <c r="A31" i="9"/>
  <c r="B31" i="9"/>
  <c r="T32" i="3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BL32" i="3"/>
  <c r="V31" i="9"/>
  <c r="A32" i="9"/>
  <c r="B32" i="9"/>
  <c r="T33" i="3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BL33" i="3"/>
  <c r="V32" i="9"/>
  <c r="A33" i="9"/>
  <c r="B33" i="9"/>
  <c r="T34" i="3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BL34" i="3"/>
  <c r="V33" i="9"/>
  <c r="A34" i="9"/>
  <c r="B34" i="9"/>
  <c r="T35" i="3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BL35" i="3"/>
  <c r="V34" i="9"/>
  <c r="A35" i="9"/>
  <c r="B35" i="9"/>
  <c r="T36" i="3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BL36" i="3"/>
  <c r="V35" i="9"/>
  <c r="A36" i="9"/>
  <c r="B36" i="9"/>
  <c r="T37" i="3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BL37" i="3"/>
  <c r="V36" i="9"/>
  <c r="A37" i="9"/>
  <c r="B37" i="9"/>
  <c r="T38" i="3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BL38" i="3"/>
  <c r="V37" i="9"/>
  <c r="A38" i="9"/>
  <c r="B38" i="9"/>
  <c r="T39" i="3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BL39" i="3"/>
  <c r="V38" i="9"/>
  <c r="A39" i="9"/>
  <c r="B39" i="9"/>
  <c r="T40" i="3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BL40" i="3"/>
  <c r="V39" i="9"/>
  <c r="A40" i="9"/>
  <c r="B40" i="9"/>
  <c r="T41" i="3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BL41" i="3"/>
  <c r="V40" i="9"/>
  <c r="A41" i="9"/>
  <c r="B41" i="9"/>
  <c r="T42" i="3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BL42" i="3"/>
  <c r="V41" i="9"/>
  <c r="A42" i="9"/>
  <c r="B42" i="9"/>
  <c r="T43" i="3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BL43" i="3"/>
  <c r="V42" i="9"/>
  <c r="A43" i="9"/>
  <c r="B43" i="9"/>
  <c r="T44" i="3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BL44" i="3"/>
  <c r="V43" i="9"/>
  <c r="A44" i="9"/>
  <c r="B44" i="9"/>
  <c r="T45" i="3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BL45" i="3"/>
  <c r="V44" i="9"/>
  <c r="A45" i="9"/>
  <c r="B45" i="9"/>
  <c r="T46" i="3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BL46" i="3"/>
  <c r="V45" i="9"/>
  <c r="A46" i="9"/>
  <c r="B46" i="9"/>
  <c r="T47" i="3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BL47" i="3"/>
  <c r="V46" i="9"/>
  <c r="A47" i="9"/>
  <c r="B47" i="9"/>
  <c r="T48" i="3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BL48" i="3"/>
  <c r="V47" i="9"/>
  <c r="A48" i="9"/>
  <c r="B48" i="9"/>
  <c r="T49" i="3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BL49" i="3"/>
  <c r="V48" i="9"/>
  <c r="A49" i="9"/>
  <c r="B49" i="9"/>
  <c r="T50" i="3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BL50" i="3"/>
  <c r="V49" i="9"/>
  <c r="A50" i="9"/>
  <c r="B50" i="9"/>
  <c r="T51" i="3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BL51" i="3"/>
  <c r="V50" i="9"/>
  <c r="A51" i="9"/>
  <c r="B51" i="9"/>
  <c r="T52" i="3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BL52" i="3"/>
  <c r="V51" i="9"/>
  <c r="A52" i="9"/>
  <c r="B52" i="9"/>
  <c r="T53" i="3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BL53" i="3"/>
  <c r="V52" i="9"/>
  <c r="A53" i="9"/>
  <c r="B53" i="9"/>
  <c r="T54" i="3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BL54" i="3"/>
  <c r="V53" i="9"/>
  <c r="A54" i="9"/>
  <c r="B54" i="9"/>
  <c r="T55" i="3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BL55" i="3"/>
  <c r="V54" i="9"/>
  <c r="A55" i="9"/>
  <c r="B55" i="9"/>
  <c r="T56" i="3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BL56" i="3"/>
  <c r="V55" i="9"/>
  <c r="A56" i="9"/>
  <c r="B56" i="9"/>
  <c r="T57" i="3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BL57" i="3"/>
  <c r="V56" i="9"/>
  <c r="A57" i="9"/>
  <c r="B57" i="9"/>
  <c r="T58" i="3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BL58" i="3"/>
  <c r="V57" i="9"/>
  <c r="A58" i="9"/>
  <c r="B58" i="9"/>
  <c r="T59" i="3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BL59" i="3"/>
  <c r="V58" i="9"/>
  <c r="A59" i="9"/>
  <c r="B59" i="9"/>
  <c r="T60" i="3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BL60" i="3"/>
  <c r="V59" i="9"/>
  <c r="A60" i="9"/>
  <c r="B60" i="9"/>
  <c r="T61" i="3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BL61" i="3"/>
  <c r="V60" i="9"/>
  <c r="A61" i="9"/>
  <c r="B61" i="9"/>
  <c r="T62" i="3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BL62" i="3"/>
  <c r="V61" i="9"/>
  <c r="A62" i="9"/>
  <c r="B62" i="9"/>
  <c r="T63" i="3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BL63" i="3"/>
  <c r="V62" i="9"/>
  <c r="A63" i="9"/>
  <c r="B63" i="9"/>
  <c r="T64" i="3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BL64" i="3"/>
  <c r="V63" i="9"/>
  <c r="A64" i="9"/>
  <c r="B64" i="9"/>
  <c r="T65" i="3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BL65" i="3"/>
  <c r="V64" i="9"/>
  <c r="A65" i="9"/>
  <c r="B65" i="9"/>
  <c r="T66" i="3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BL66" i="3"/>
  <c r="V65" i="9"/>
  <c r="A66" i="9"/>
  <c r="B66" i="9"/>
  <c r="T67" i="3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BL67" i="3"/>
  <c r="V66" i="9"/>
  <c r="A67" i="9"/>
  <c r="B67" i="9"/>
  <c r="T68" i="3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BL68" i="3"/>
  <c r="V67" i="9"/>
  <c r="A68" i="9"/>
  <c r="B68" i="9"/>
  <c r="T69" i="3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BL69" i="3"/>
  <c r="V68" i="9"/>
  <c r="A69" i="9"/>
  <c r="B69" i="9"/>
  <c r="T70" i="3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BL70" i="3"/>
  <c r="V69" i="9"/>
  <c r="A70" i="9"/>
  <c r="B70" i="9"/>
  <c r="T71" i="3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BL71" i="3"/>
  <c r="V70" i="9"/>
  <c r="A71" i="9"/>
  <c r="B71" i="9"/>
  <c r="T72" i="3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BL72" i="3"/>
  <c r="V71" i="9"/>
  <c r="A72" i="9"/>
  <c r="B72" i="9"/>
  <c r="T73" i="3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BL73" i="3"/>
  <c r="V72" i="9"/>
  <c r="A73" i="9"/>
  <c r="B73" i="9"/>
  <c r="T74" i="3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BL74" i="3"/>
  <c r="V73" i="9"/>
  <c r="A74" i="9"/>
  <c r="B74" i="9"/>
  <c r="T75" i="3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BL75" i="3"/>
  <c r="V74" i="9"/>
  <c r="A75" i="9"/>
  <c r="B75" i="9"/>
  <c r="T76" i="3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BL76" i="3"/>
  <c r="V75" i="9"/>
  <c r="A76" i="9"/>
  <c r="B76" i="9"/>
  <c r="T77" i="3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BL77" i="3"/>
  <c r="V76" i="9"/>
  <c r="A77" i="9"/>
  <c r="B77" i="9"/>
  <c r="T78" i="3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BL78" i="3"/>
  <c r="V77" i="9"/>
  <c r="A78" i="9"/>
  <c r="B78" i="9"/>
  <c r="T79" i="3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BL79" i="3"/>
  <c r="V78" i="9"/>
  <c r="A79" i="9"/>
  <c r="B79" i="9"/>
  <c r="T80" i="3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BL80" i="3"/>
  <c r="V79" i="9"/>
  <c r="A80" i="9"/>
  <c r="B80" i="9"/>
  <c r="T81" i="3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BL81" i="3"/>
  <c r="V80" i="9"/>
  <c r="A81" i="9"/>
  <c r="B81" i="9"/>
  <c r="T82" i="3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BL82" i="3"/>
  <c r="V81" i="9"/>
  <c r="A82" i="9"/>
  <c r="B82" i="9"/>
  <c r="T83" i="3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BL83" i="3"/>
  <c r="V82" i="9"/>
  <c r="A83" i="9"/>
  <c r="B83" i="9"/>
  <c r="T84" i="3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BL84" i="3"/>
  <c r="V83" i="9"/>
  <c r="A84" i="9"/>
  <c r="B84" i="9"/>
  <c r="T85" i="3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BL85" i="3"/>
  <c r="V84" i="9"/>
  <c r="A85" i="9"/>
  <c r="B85" i="9"/>
  <c r="T86" i="3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BL86" i="3"/>
  <c r="V85" i="9"/>
  <c r="A86" i="9"/>
  <c r="B86" i="9"/>
  <c r="T87" i="3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BL87" i="3"/>
  <c r="V86" i="9"/>
  <c r="A87" i="9"/>
  <c r="B87" i="9"/>
  <c r="T88" i="3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BL88" i="3"/>
  <c r="V87" i="9"/>
  <c r="A88" i="9"/>
  <c r="B88" i="9"/>
  <c r="T89" i="3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BL89" i="3"/>
  <c r="V88" i="9"/>
  <c r="A89" i="9"/>
  <c r="B89" i="9"/>
  <c r="T90" i="3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BL90" i="3"/>
  <c r="V89" i="9"/>
  <c r="A90" i="9"/>
  <c r="B90" i="9"/>
  <c r="T91" i="3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BL91" i="3"/>
  <c r="V90" i="9"/>
  <c r="A91" i="9"/>
  <c r="B91" i="9"/>
  <c r="T92" i="3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BL92" i="3"/>
  <c r="V91" i="9"/>
  <c r="A92" i="9"/>
  <c r="B92" i="9"/>
  <c r="T93" i="3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BL93" i="3"/>
  <c r="V92" i="9"/>
  <c r="A93" i="9"/>
  <c r="B93" i="9"/>
  <c r="T94" i="3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BL94" i="3"/>
  <c r="V93" i="9"/>
  <c r="A94" i="9"/>
  <c r="B94" i="9"/>
  <c r="T95" i="3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BL95" i="3"/>
  <c r="V94" i="9"/>
  <c r="A95" i="9"/>
  <c r="S96" i="3"/>
  <c r="B95" i="9"/>
  <c r="T96" i="3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S97" i="3"/>
  <c r="B96" i="9"/>
  <c r="T97" i="3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S98" i="3"/>
  <c r="B97" i="9"/>
  <c r="T98" i="3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S99" i="3"/>
  <c r="B98" i="9"/>
  <c r="T99" i="3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S100" i="3"/>
  <c r="B99" i="9"/>
  <c r="T100" i="3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S101" i="3"/>
  <c r="B100" i="9"/>
  <c r="T101" i="3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S102" i="3"/>
  <c r="B101" i="9"/>
  <c r="T102" i="3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S103" i="3"/>
  <c r="B102" i="9"/>
  <c r="T103" i="3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S104" i="3"/>
  <c r="B103" i="9"/>
  <c r="T104" i="3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S105" i="3"/>
  <c r="B104" i="9"/>
  <c r="T105" i="3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S106" i="3"/>
  <c r="B105" i="9"/>
  <c r="T106" i="3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S107" i="3"/>
  <c r="B106" i="9"/>
  <c r="T107" i="3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S108" i="3"/>
  <c r="B107" i="9"/>
  <c r="T108" i="3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S109" i="3"/>
  <c r="B108" i="9"/>
  <c r="T109" i="3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S110" i="3"/>
  <c r="B109" i="9"/>
  <c r="T110" i="3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S111" i="3"/>
  <c r="B110" i="9"/>
  <c r="T111" i="3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S112" i="3"/>
  <c r="B111" i="9"/>
  <c r="T112" i="3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S113" i="3"/>
  <c r="B112" i="9"/>
  <c r="T113" i="3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S114" i="3"/>
  <c r="B113" i="9"/>
  <c r="T114" i="3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S115" i="3"/>
  <c r="B114" i="9"/>
  <c r="T115" i="3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S116" i="3"/>
  <c r="B115" i="9"/>
  <c r="T116" i="3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S117" i="3"/>
  <c r="B116" i="9"/>
  <c r="T117" i="3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S118" i="3"/>
  <c r="B117" i="9"/>
  <c r="T118" i="3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S119" i="3"/>
  <c r="B118" i="9"/>
  <c r="T119" i="3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S120" i="3"/>
  <c r="B119" i="9"/>
  <c r="T120" i="3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S121" i="3"/>
  <c r="B120" i="9"/>
  <c r="T121" i="3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S122" i="3"/>
  <c r="B121" i="9"/>
  <c r="T122" i="3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S123" i="3"/>
  <c r="B122" i="9"/>
  <c r="T123" i="3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S124" i="3"/>
  <c r="B123" i="9"/>
  <c r="T124" i="3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S125" i="3"/>
  <c r="B124" i="9"/>
  <c r="T125" i="3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S126" i="3"/>
  <c r="B125" i="9"/>
  <c r="T126" i="3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S127" i="3"/>
  <c r="B126" i="9"/>
  <c r="T127" i="3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S128" i="3"/>
  <c r="B127" i="9"/>
  <c r="T128" i="3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S129" i="3"/>
  <c r="B128" i="9"/>
  <c r="T129" i="3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S130" i="3"/>
  <c r="B129" i="9"/>
  <c r="T130" i="3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S131" i="3"/>
  <c r="B130" i="9"/>
  <c r="T131" i="3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S132" i="3"/>
  <c r="B131" i="9"/>
  <c r="T132" i="3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S133" i="3"/>
  <c r="B132" i="9"/>
  <c r="T133" i="3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S134" i="3"/>
  <c r="B133" i="9"/>
  <c r="T134" i="3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S135" i="3"/>
  <c r="B134" i="9"/>
  <c r="T135" i="3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S136" i="3"/>
  <c r="B135" i="9"/>
  <c r="T136" i="3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S137" i="3"/>
  <c r="B136" i="9"/>
  <c r="T137" i="3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S138" i="3"/>
  <c r="B137" i="9"/>
  <c r="T138" i="3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S139" i="3"/>
  <c r="B138" i="9"/>
  <c r="T139" i="3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S140" i="3"/>
  <c r="B139" i="9"/>
  <c r="T140" i="3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S141" i="3"/>
  <c r="B140" i="9"/>
  <c r="T141" i="3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S142" i="3"/>
  <c r="B141" i="9"/>
  <c r="T142" i="3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S143" i="3"/>
  <c r="B142" i="9"/>
  <c r="T143" i="3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S144" i="3"/>
  <c r="B143" i="9"/>
  <c r="T144" i="3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S145" i="3"/>
  <c r="B144" i="9"/>
  <c r="T145" i="3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S146" i="3"/>
  <c r="B145" i="9"/>
  <c r="T146" i="3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S147" i="3"/>
  <c r="B146" i="9"/>
  <c r="T147" i="3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S148" i="3"/>
  <c r="B147" i="9"/>
  <c r="T148" i="3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S149" i="3"/>
  <c r="B148" i="9"/>
  <c r="T149" i="3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S150" i="3"/>
  <c r="B149" i="9"/>
  <c r="T150" i="3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S151" i="3"/>
  <c r="B150" i="9"/>
  <c r="T151" i="3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S152" i="3"/>
  <c r="B151" i="9"/>
  <c r="T152" i="3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S153" i="3"/>
  <c r="B152" i="9"/>
  <c r="T153" i="3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S154" i="3"/>
  <c r="B153" i="9"/>
  <c r="T154" i="3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S155" i="3"/>
  <c r="B154" i="9"/>
  <c r="T155" i="3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S156" i="3"/>
  <c r="B155" i="9"/>
  <c r="T156" i="3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S157" i="3"/>
  <c r="B156" i="9"/>
  <c r="T157" i="3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S158" i="3"/>
  <c r="B157" i="9"/>
  <c r="T158" i="3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S159" i="3"/>
  <c r="B158" i="9"/>
  <c r="T159" i="3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S160" i="3"/>
  <c r="B159" i="9"/>
  <c r="T160" i="3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S161" i="3"/>
  <c r="B160" i="9"/>
  <c r="T161" i="3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S162" i="3"/>
  <c r="B161" i="9"/>
  <c r="T162" i="3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S163" i="3"/>
  <c r="B162" i="9"/>
  <c r="T163" i="3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S164" i="3"/>
  <c r="B163" i="9"/>
  <c r="T164" i="3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S165" i="3"/>
  <c r="B164" i="9"/>
  <c r="T165" i="3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S166" i="3"/>
  <c r="B165" i="9"/>
  <c r="T166" i="3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S167" i="3"/>
  <c r="B166" i="9"/>
  <c r="T167" i="3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S168" i="3"/>
  <c r="B167" i="9"/>
  <c r="T168" i="3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S169" i="3"/>
  <c r="B168" i="9"/>
  <c r="T169" i="3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S170" i="3"/>
  <c r="B169" i="9"/>
  <c r="T170" i="3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S171" i="3"/>
  <c r="B170" i="9"/>
  <c r="T171" i="3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S172" i="3"/>
  <c r="B171" i="9"/>
  <c r="T172" i="3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S173" i="3"/>
  <c r="B172" i="9"/>
  <c r="T173" i="3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S174" i="3"/>
  <c r="B173" i="9"/>
  <c r="T174" i="3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S175" i="3"/>
  <c r="B174" i="9"/>
  <c r="T175" i="3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S176" i="3"/>
  <c r="B175" i="9"/>
  <c r="T176" i="3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S177" i="3"/>
  <c r="B176" i="9"/>
  <c r="T177" i="3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S178" i="3"/>
  <c r="B177" i="9"/>
  <c r="T178" i="3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S179" i="3"/>
  <c r="B178" i="9"/>
  <c r="T179" i="3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S180" i="3"/>
  <c r="B179" i="9"/>
  <c r="T180" i="3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S181" i="3"/>
  <c r="B180" i="9"/>
  <c r="T181" i="3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S182" i="3"/>
  <c r="B181" i="9"/>
  <c r="T182" i="3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S183" i="3"/>
  <c r="B182" i="9"/>
  <c r="T183" i="3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S184" i="3"/>
  <c r="B183" i="9"/>
  <c r="T184" i="3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S185" i="3"/>
  <c r="B184" i="9"/>
  <c r="T185" i="3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S186" i="3"/>
  <c r="B185" i="9"/>
  <c r="T186" i="3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S187" i="3"/>
  <c r="B186" i="9"/>
  <c r="T187" i="3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S188" i="3"/>
  <c r="B187" i="9"/>
  <c r="T188" i="3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S189" i="3"/>
  <c r="B188" i="9"/>
  <c r="T189" i="3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S190" i="3"/>
  <c r="B189" i="9"/>
  <c r="T190" i="3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S191" i="3"/>
  <c r="B190" i="9"/>
  <c r="T191" i="3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S192" i="3"/>
  <c r="B191" i="9"/>
  <c r="T192" i="3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S193" i="3"/>
  <c r="B192" i="9"/>
  <c r="T193" i="3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S194" i="3"/>
  <c r="B193" i="9"/>
  <c r="T194" i="3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S195" i="3"/>
  <c r="B194" i="9"/>
  <c r="T195" i="3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S196" i="3"/>
  <c r="B195" i="9"/>
  <c r="T196" i="3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S197" i="3"/>
  <c r="B196" i="9"/>
  <c r="T197" i="3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S198" i="3"/>
  <c r="B197" i="9"/>
  <c r="T198" i="3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S199" i="3"/>
  <c r="B198" i="9"/>
  <c r="T199" i="3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S200" i="3"/>
  <c r="B199" i="9"/>
  <c r="T200" i="3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S201" i="3"/>
  <c r="B200" i="9"/>
  <c r="T201" i="3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S202" i="3"/>
  <c r="B201" i="9"/>
  <c r="T202" i="3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S203" i="3"/>
  <c r="B202" i="9"/>
  <c r="T203" i="3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S204" i="3"/>
  <c r="B203" i="9"/>
  <c r="T204" i="3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S205" i="3"/>
  <c r="B204" i="9"/>
  <c r="T205" i="3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S206" i="3"/>
  <c r="B205" i="9"/>
  <c r="T206" i="3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S207" i="3"/>
  <c r="B206" i="9"/>
  <c r="T207" i="3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S208" i="3"/>
  <c r="B207" i="9"/>
  <c r="T208" i="3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S209" i="3"/>
  <c r="B208" i="9"/>
  <c r="T209" i="3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S210" i="3"/>
  <c r="B209" i="9"/>
  <c r="T210" i="3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S211" i="3"/>
  <c r="B210" i="9"/>
  <c r="T211" i="3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S212" i="3"/>
  <c r="B211" i="9"/>
  <c r="T212" i="3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S213" i="3"/>
  <c r="B212" i="9"/>
  <c r="T213" i="3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S214" i="3"/>
  <c r="B213" i="9"/>
  <c r="T214" i="3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S215" i="3"/>
  <c r="B214" i="9"/>
  <c r="T215" i="3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S216" i="3"/>
  <c r="B215" i="9"/>
  <c r="T216" i="3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S217" i="3"/>
  <c r="B216" i="9"/>
  <c r="T217" i="3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S218" i="3"/>
  <c r="B217" i="9"/>
  <c r="T218" i="3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S219" i="3"/>
  <c r="B218" i="9"/>
  <c r="T219" i="3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S220" i="3"/>
  <c r="B219" i="9"/>
  <c r="T220" i="3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S221" i="3"/>
  <c r="B220" i="9"/>
  <c r="T221" i="3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S222" i="3"/>
  <c r="B221" i="9"/>
  <c r="T222" i="3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S223" i="3"/>
  <c r="B222" i="9"/>
  <c r="T223" i="3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S224" i="3"/>
  <c r="B223" i="9"/>
  <c r="T224" i="3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S225" i="3"/>
  <c r="B224" i="9"/>
  <c r="T225" i="3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S226" i="3"/>
  <c r="B225" i="9"/>
  <c r="T226" i="3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S227" i="3"/>
  <c r="B226" i="9"/>
  <c r="T227" i="3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S228" i="3"/>
  <c r="B227" i="9"/>
  <c r="T228" i="3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S229" i="3"/>
  <c r="B228" i="9"/>
  <c r="T229" i="3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S230" i="3"/>
  <c r="B229" i="9"/>
  <c r="T230" i="3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S231" i="3"/>
  <c r="B230" i="9"/>
  <c r="T231" i="3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S232" i="3"/>
  <c r="B231" i="9"/>
  <c r="T232" i="3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S233" i="3"/>
  <c r="B232" i="9"/>
  <c r="T233" i="3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S234" i="3"/>
  <c r="B233" i="9"/>
  <c r="T234" i="3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S235" i="3"/>
  <c r="B234" i="9"/>
  <c r="T235" i="3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S236" i="3"/>
  <c r="B235" i="9"/>
  <c r="T236" i="3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S237" i="3"/>
  <c r="B236" i="9"/>
  <c r="T237" i="3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S238" i="3"/>
  <c r="B237" i="9"/>
  <c r="T238" i="3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S239" i="3"/>
  <c r="B238" i="9"/>
  <c r="T239" i="3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S240" i="3"/>
  <c r="B239" i="9"/>
  <c r="T240" i="3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S241" i="3"/>
  <c r="B240" i="9"/>
  <c r="T241" i="3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S242" i="3"/>
  <c r="B241" i="9"/>
  <c r="T242" i="3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S243" i="3"/>
  <c r="B242" i="9"/>
  <c r="T243" i="3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S244" i="3"/>
  <c r="B243" i="9"/>
  <c r="T244" i="3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S245" i="3"/>
  <c r="B244" i="9"/>
  <c r="T245" i="3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S246" i="3"/>
  <c r="B245" i="9"/>
  <c r="T246" i="3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S247" i="3"/>
  <c r="B246" i="9"/>
  <c r="T247" i="3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S248" i="3"/>
  <c r="B247" i="9"/>
  <c r="T248" i="3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S249" i="3"/>
  <c r="B248" i="9"/>
  <c r="T249" i="3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S250" i="3"/>
  <c r="B249" i="9"/>
  <c r="T250" i="3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S251" i="3"/>
  <c r="B250" i="9"/>
  <c r="T251" i="3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S252" i="3"/>
  <c r="B251" i="9"/>
  <c r="T252" i="3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S253" i="3"/>
  <c r="B252" i="9"/>
  <c r="T253" i="3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S254" i="3"/>
  <c r="B253" i="9"/>
  <c r="T254" i="3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S255" i="3"/>
  <c r="B254" i="9"/>
  <c r="T255" i="3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S256" i="3"/>
  <c r="B255" i="9"/>
  <c r="T256" i="3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S257" i="3"/>
  <c r="B256" i="9"/>
  <c r="T257" i="3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S258" i="3"/>
  <c r="B257" i="9"/>
  <c r="T258" i="3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S259" i="3"/>
  <c r="B258" i="9"/>
  <c r="T259" i="3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S260" i="3"/>
  <c r="B259" i="9"/>
  <c r="T260" i="3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S261" i="3"/>
  <c r="B260" i="9"/>
  <c r="T261" i="3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S262" i="3"/>
  <c r="B261" i="9"/>
  <c r="T262" i="3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S263" i="3"/>
  <c r="B262" i="9"/>
  <c r="T263" i="3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S264" i="3"/>
  <c r="B263" i="9"/>
  <c r="T264" i="3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S265" i="3"/>
  <c r="B264" i="9"/>
  <c r="T265" i="3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S266" i="3"/>
  <c r="B265" i="9"/>
  <c r="T266" i="3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S267" i="3"/>
  <c r="B266" i="9"/>
  <c r="T267" i="3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S268" i="3"/>
  <c r="B267" i="9"/>
  <c r="T268" i="3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S269" i="3"/>
  <c r="B268" i="9"/>
  <c r="T269" i="3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S270" i="3"/>
  <c r="B269" i="9"/>
  <c r="T270" i="3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S271" i="3"/>
  <c r="B270" i="9"/>
  <c r="T271" i="3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S272" i="3"/>
  <c r="B271" i="9"/>
  <c r="T272" i="3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S273" i="3"/>
  <c r="B272" i="9"/>
  <c r="T273" i="3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S274" i="3"/>
  <c r="B273" i="9"/>
  <c r="T274" i="3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S275" i="3"/>
  <c r="B274" i="9"/>
  <c r="T275" i="3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S276" i="3"/>
  <c r="B275" i="9"/>
  <c r="T276" i="3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S277" i="3"/>
  <c r="B276" i="9"/>
  <c r="T277" i="3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S278" i="3"/>
  <c r="B277" i="9"/>
  <c r="T278" i="3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S279" i="3"/>
  <c r="B278" i="9"/>
  <c r="T279" i="3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S280" i="3"/>
  <c r="B279" i="9"/>
  <c r="T280" i="3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S281" i="3"/>
  <c r="B280" i="9"/>
  <c r="T281" i="3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S282" i="3"/>
  <c r="B281" i="9"/>
  <c r="T282" i="3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S283" i="3"/>
  <c r="B282" i="9"/>
  <c r="T283" i="3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S284" i="3"/>
  <c r="B283" i="9"/>
  <c r="T284" i="3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S285" i="3"/>
  <c r="B284" i="9"/>
  <c r="T285" i="3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S286" i="3"/>
  <c r="B285" i="9"/>
  <c r="T286" i="3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S287" i="3"/>
  <c r="B286" i="9"/>
  <c r="T287" i="3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S288" i="3"/>
  <c r="B287" i="9"/>
  <c r="T288" i="3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S289" i="3"/>
  <c r="B288" i="9"/>
  <c r="T289" i="3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S290" i="3"/>
  <c r="B289" i="9"/>
  <c r="T290" i="3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S291" i="3"/>
  <c r="B290" i="9"/>
  <c r="T291" i="3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S292" i="3"/>
  <c r="B291" i="9"/>
  <c r="T292" i="3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S293" i="3"/>
  <c r="B292" i="9"/>
  <c r="T293" i="3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S294" i="3"/>
  <c r="B293" i="9"/>
  <c r="T294" i="3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S295" i="3"/>
  <c r="B294" i="9"/>
  <c r="T295" i="3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S296" i="3"/>
  <c r="B295" i="9"/>
  <c r="T296" i="3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S297" i="3"/>
  <c r="B296" i="9"/>
  <c r="T297" i="3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S298" i="3"/>
  <c r="B297" i="9"/>
  <c r="T298" i="3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S299" i="3"/>
  <c r="B298" i="9"/>
  <c r="T299" i="3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S300" i="3"/>
  <c r="B299" i="9"/>
  <c r="T300" i="3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S301" i="3"/>
  <c r="B300" i="9"/>
  <c r="T301" i="3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S302" i="3"/>
  <c r="B301" i="9"/>
  <c r="T302" i="3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S303" i="3"/>
  <c r="B302" i="9"/>
  <c r="T303" i="3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S304" i="3"/>
  <c r="B303" i="9"/>
  <c r="T304" i="3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S305" i="3"/>
  <c r="B304" i="9"/>
  <c r="T305" i="3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S306" i="3"/>
  <c r="B305" i="9"/>
  <c r="T306" i="3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S307" i="3"/>
  <c r="B306" i="9"/>
  <c r="T307" i="3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S308" i="3"/>
  <c r="B307" i="9"/>
  <c r="T308" i="3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S309" i="3"/>
  <c r="B308" i="9"/>
  <c r="T309" i="3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S310" i="3"/>
  <c r="B309" i="9"/>
  <c r="T310" i="3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S311" i="3"/>
  <c r="B310" i="9"/>
  <c r="T311" i="3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S312" i="3"/>
  <c r="B311" i="9"/>
  <c r="T312" i="3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S313" i="3"/>
  <c r="B312" i="9"/>
  <c r="T313" i="3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S314" i="3"/>
  <c r="B313" i="9"/>
  <c r="T314" i="3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S315" i="3"/>
  <c r="B314" i="9"/>
  <c r="T315" i="3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S316" i="3"/>
  <c r="B315" i="9"/>
  <c r="T316" i="3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S317" i="3"/>
  <c r="B316" i="9"/>
  <c r="T317" i="3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S318" i="3"/>
  <c r="B317" i="9"/>
  <c r="T318" i="3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S319" i="3"/>
  <c r="B318" i="9"/>
  <c r="T319" i="3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S320" i="3"/>
  <c r="B319" i="9"/>
  <c r="T320" i="3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S321" i="3"/>
  <c r="B320" i="9"/>
  <c r="T321" i="3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S322" i="3"/>
  <c r="B321" i="9"/>
  <c r="T322" i="3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S323" i="3"/>
  <c r="B322" i="9"/>
  <c r="T323" i="3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S324" i="3"/>
  <c r="B323" i="9"/>
  <c r="T324" i="3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S325" i="3"/>
  <c r="B324" i="9"/>
  <c r="T325" i="3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S326" i="3"/>
  <c r="B325" i="9"/>
  <c r="T326" i="3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S327" i="3"/>
  <c r="B326" i="9"/>
  <c r="T327" i="3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S328" i="3"/>
  <c r="B327" i="9"/>
  <c r="T328" i="3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S329" i="3"/>
  <c r="B328" i="9"/>
  <c r="T329" i="3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S330" i="3"/>
  <c r="B329" i="9"/>
  <c r="T330" i="3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S331" i="3"/>
  <c r="B330" i="9"/>
  <c r="T331" i="3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S332" i="3"/>
  <c r="B331" i="9"/>
  <c r="T332" i="3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S333" i="3"/>
  <c r="B332" i="9"/>
  <c r="T333" i="3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S334" i="3"/>
  <c r="B333" i="9"/>
  <c r="T334" i="3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S335" i="3"/>
  <c r="B334" i="9"/>
  <c r="T335" i="3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S336" i="3"/>
  <c r="B335" i="9"/>
  <c r="T336" i="3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S337" i="3"/>
  <c r="B336" i="9"/>
  <c r="T337" i="3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S338" i="3"/>
  <c r="B337" i="9"/>
  <c r="T338" i="3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S339" i="3"/>
  <c r="B338" i="9"/>
  <c r="T339" i="3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S340" i="3"/>
  <c r="B339" i="9"/>
  <c r="T340" i="3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S341" i="3"/>
  <c r="B340" i="9"/>
  <c r="T341" i="3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S342" i="3"/>
  <c r="B341" i="9"/>
  <c r="T342" i="3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S343" i="3"/>
  <c r="B342" i="9"/>
  <c r="T343" i="3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S344" i="3"/>
  <c r="B343" i="9"/>
  <c r="T344" i="3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S345" i="3"/>
  <c r="B344" i="9"/>
  <c r="T345" i="3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S346" i="3"/>
  <c r="B345" i="9"/>
  <c r="T346" i="3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S347" i="3"/>
  <c r="B346" i="9"/>
  <c r="T347" i="3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S348" i="3"/>
  <c r="B347" i="9"/>
  <c r="T348" i="3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S349" i="3"/>
  <c r="B348" i="9"/>
  <c r="T349" i="3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S350" i="3"/>
  <c r="B349" i="9"/>
  <c r="T350" i="3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S351" i="3"/>
  <c r="B350" i="9"/>
  <c r="T351" i="3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S352" i="3"/>
  <c r="B351" i="9"/>
  <c r="T352" i="3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S353" i="3"/>
  <c r="B352" i="9"/>
  <c r="T353" i="3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S354" i="3"/>
  <c r="B353" i="9"/>
  <c r="T354" i="3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S355" i="3"/>
  <c r="B354" i="9"/>
  <c r="T355" i="3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S356" i="3"/>
  <c r="B355" i="9"/>
  <c r="T356" i="3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S357" i="3"/>
  <c r="B356" i="9"/>
  <c r="T357" i="3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S358" i="3"/>
  <c r="B357" i="9"/>
  <c r="T358" i="3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S359" i="3"/>
  <c r="B358" i="9"/>
  <c r="T359" i="3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S360" i="3"/>
  <c r="B359" i="9"/>
  <c r="T360" i="3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S361" i="3"/>
  <c r="B360" i="9"/>
  <c r="T361" i="3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S362" i="3"/>
  <c r="B361" i="9"/>
  <c r="T362" i="3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S363" i="3"/>
  <c r="B362" i="9"/>
  <c r="T363" i="3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S364" i="3"/>
  <c r="B363" i="9"/>
  <c r="T364" i="3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S365" i="3"/>
  <c r="B364" i="9"/>
  <c r="T365" i="3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S366" i="3"/>
  <c r="B365" i="9"/>
  <c r="T366" i="3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S367" i="3"/>
  <c r="B366" i="9"/>
  <c r="T367" i="3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S368" i="3"/>
  <c r="B367" i="9"/>
  <c r="T368" i="3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S369" i="3"/>
  <c r="B368" i="9"/>
  <c r="T369" i="3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S370" i="3"/>
  <c r="B369" i="9"/>
  <c r="T370" i="3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S371" i="3"/>
  <c r="B370" i="9"/>
  <c r="T371" i="3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S372" i="3"/>
  <c r="B371" i="9"/>
  <c r="T372" i="3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S373" i="3"/>
  <c r="B372" i="9"/>
  <c r="T373" i="3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S374" i="3"/>
  <c r="B373" i="9"/>
  <c r="T374" i="3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S375" i="3"/>
  <c r="B374" i="9"/>
  <c r="T375" i="3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S376" i="3"/>
  <c r="B375" i="9"/>
  <c r="T376" i="3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S377" i="3"/>
  <c r="B376" i="9"/>
  <c r="T377" i="3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S378" i="3"/>
  <c r="B377" i="9"/>
  <c r="T378" i="3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S379" i="3"/>
  <c r="B378" i="9"/>
  <c r="T379" i="3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S380" i="3"/>
  <c r="B379" i="9"/>
  <c r="T380" i="3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S381" i="3"/>
  <c r="B380" i="9"/>
  <c r="T381" i="3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S382" i="3"/>
  <c r="B381" i="9"/>
  <c r="T382" i="3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S383" i="3"/>
  <c r="B382" i="9"/>
  <c r="T383" i="3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S384" i="3"/>
  <c r="B383" i="9"/>
  <c r="T384" i="3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S385" i="3"/>
  <c r="B384" i="9"/>
  <c r="T385" i="3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S386" i="3"/>
  <c r="B385" i="9"/>
  <c r="T386" i="3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S387" i="3"/>
  <c r="B386" i="9"/>
  <c r="T387" i="3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S388" i="3"/>
  <c r="B387" i="9"/>
  <c r="T388" i="3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S389" i="3"/>
  <c r="B388" i="9"/>
  <c r="T389" i="3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S390" i="3"/>
  <c r="B389" i="9"/>
  <c r="T390" i="3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S391" i="3"/>
  <c r="B390" i="9"/>
  <c r="T391" i="3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S392" i="3"/>
  <c r="B391" i="9"/>
  <c r="T392" i="3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S393" i="3"/>
  <c r="B392" i="9"/>
  <c r="T393" i="3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S394" i="3"/>
  <c r="B393" i="9"/>
  <c r="T394" i="3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S395" i="3"/>
  <c r="B394" i="9"/>
  <c r="T395" i="3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S396" i="3"/>
  <c r="B395" i="9"/>
  <c r="T396" i="3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S397" i="3"/>
  <c r="B396" i="9"/>
  <c r="T397" i="3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S398" i="3"/>
  <c r="B397" i="9"/>
  <c r="T398" i="3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S399" i="3"/>
  <c r="B398" i="9"/>
  <c r="T399" i="3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S400" i="3"/>
  <c r="B399" i="9"/>
  <c r="T400" i="3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S401" i="3"/>
  <c r="B400" i="9"/>
  <c r="T401" i="3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S402" i="3"/>
  <c r="B401" i="9"/>
  <c r="T402" i="3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S403" i="3"/>
  <c r="B402" i="9"/>
  <c r="T403" i="3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S404" i="3"/>
  <c r="B403" i="9"/>
  <c r="T404" i="3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S405" i="3"/>
  <c r="B404" i="9"/>
  <c r="T405" i="3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S406" i="3"/>
  <c r="B405" i="9"/>
  <c r="T406" i="3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S407" i="3"/>
  <c r="B406" i="9"/>
  <c r="T407" i="3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S408" i="3"/>
  <c r="B407" i="9"/>
  <c r="T408" i="3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S409" i="3"/>
  <c r="B408" i="9"/>
  <c r="T409" i="3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S410" i="3"/>
  <c r="B409" i="9"/>
  <c r="T410" i="3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S411" i="3"/>
  <c r="B410" i="9"/>
  <c r="T411" i="3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S412" i="3"/>
  <c r="B411" i="9"/>
  <c r="T412" i="3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S413" i="3"/>
  <c r="B412" i="9"/>
  <c r="T413" i="3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S414" i="3"/>
  <c r="B413" i="9"/>
  <c r="T414" i="3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S415" i="3"/>
  <c r="B414" i="9"/>
  <c r="T415" i="3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S416" i="3"/>
  <c r="B415" i="9"/>
  <c r="T416" i="3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S417" i="3"/>
  <c r="B416" i="9"/>
  <c r="T417" i="3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S418" i="3"/>
  <c r="B417" i="9"/>
  <c r="T418" i="3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S419" i="3"/>
  <c r="B418" i="9"/>
  <c r="T419" i="3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S420" i="3"/>
  <c r="B419" i="9"/>
  <c r="T420" i="3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S421" i="3"/>
  <c r="B420" i="9"/>
  <c r="T421" i="3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S422" i="3"/>
  <c r="B421" i="9"/>
  <c r="T422" i="3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S423" i="3"/>
  <c r="B422" i="9"/>
  <c r="T423" i="3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S424" i="3"/>
  <c r="B423" i="9"/>
  <c r="T424" i="3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S425" i="3"/>
  <c r="B424" i="9"/>
  <c r="T425" i="3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S426" i="3"/>
  <c r="B425" i="9"/>
  <c r="T426" i="3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S427" i="3"/>
  <c r="B426" i="9"/>
  <c r="T427" i="3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S428" i="3"/>
  <c r="B427" i="9"/>
  <c r="T428" i="3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S429" i="3"/>
  <c r="B428" i="9"/>
  <c r="T429" i="3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S430" i="3"/>
  <c r="B429" i="9"/>
  <c r="T430" i="3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S431" i="3"/>
  <c r="B430" i="9"/>
  <c r="T431" i="3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S432" i="3"/>
  <c r="B431" i="9"/>
  <c r="T432" i="3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S433" i="3"/>
  <c r="B432" i="9"/>
  <c r="T433" i="3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S434" i="3"/>
  <c r="B433" i="9"/>
  <c r="T434" i="3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S435" i="3"/>
  <c r="B434" i="9"/>
  <c r="T435" i="3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S436" i="3"/>
  <c r="B435" i="9"/>
  <c r="T436" i="3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S437" i="3"/>
  <c r="B436" i="9"/>
  <c r="T437" i="3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S438" i="3"/>
  <c r="B437" i="9"/>
  <c r="T438" i="3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S439" i="3"/>
  <c r="B438" i="9"/>
  <c r="T439" i="3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S440" i="3"/>
  <c r="B439" i="9"/>
  <c r="T440" i="3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S441" i="3"/>
  <c r="B440" i="9"/>
  <c r="T441" i="3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S442" i="3"/>
  <c r="B441" i="9"/>
  <c r="T442" i="3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S443" i="3"/>
  <c r="B442" i="9"/>
  <c r="T443" i="3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S444" i="3"/>
  <c r="B443" i="9"/>
  <c r="T444" i="3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S445" i="3"/>
  <c r="B444" i="9"/>
  <c r="T445" i="3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S446" i="3"/>
  <c r="B445" i="9"/>
  <c r="T446" i="3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S447" i="3"/>
  <c r="B446" i="9"/>
  <c r="T447" i="3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S448" i="3"/>
  <c r="B447" i="9"/>
  <c r="T448" i="3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S449" i="3"/>
  <c r="B448" i="9"/>
  <c r="T449" i="3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S450" i="3"/>
  <c r="B449" i="9"/>
  <c r="T450" i="3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S451" i="3"/>
  <c r="B450" i="9"/>
  <c r="T451" i="3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S452" i="3"/>
  <c r="B451" i="9"/>
  <c r="T452" i="3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S453" i="3"/>
  <c r="B452" i="9"/>
  <c r="T453" i="3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S454" i="3"/>
  <c r="B453" i="9"/>
  <c r="T454" i="3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S455" i="3"/>
  <c r="B454" i="9"/>
  <c r="T455" i="3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S456" i="3"/>
  <c r="B455" i="9"/>
  <c r="T456" i="3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S457" i="3"/>
  <c r="B456" i="9"/>
  <c r="T457" i="3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S458" i="3"/>
  <c r="B457" i="9"/>
  <c r="T458" i="3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S459" i="3"/>
  <c r="B458" i="9"/>
  <c r="T459" i="3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S460" i="3"/>
  <c r="B459" i="9"/>
  <c r="T460" i="3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S461" i="3"/>
  <c r="B460" i="9"/>
  <c r="T461" i="3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S462" i="3"/>
  <c r="B461" i="9"/>
  <c r="T462" i="3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S463" i="3"/>
  <c r="B462" i="9"/>
  <c r="T463" i="3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S464" i="3"/>
  <c r="B463" i="9"/>
  <c r="T464" i="3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S465" i="3"/>
  <c r="B464" i="9"/>
  <c r="T465" i="3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S466" i="3"/>
  <c r="B465" i="9"/>
  <c r="T466" i="3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S467" i="3"/>
  <c r="B466" i="9"/>
  <c r="T467" i="3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S468" i="3"/>
  <c r="B467" i="9"/>
  <c r="T468" i="3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S469" i="3"/>
  <c r="B468" i="9"/>
  <c r="T469" i="3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S470" i="3"/>
  <c r="B469" i="9"/>
  <c r="T470" i="3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S471" i="3"/>
  <c r="B470" i="9"/>
  <c r="T471" i="3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S472" i="3"/>
  <c r="B471" i="9"/>
  <c r="T472" i="3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S473" i="3"/>
  <c r="B472" i="9"/>
  <c r="T473" i="3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S474" i="3"/>
  <c r="B473" i="9"/>
  <c r="T474" i="3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S475" i="3"/>
  <c r="B474" i="9"/>
  <c r="T475" i="3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S476" i="3"/>
  <c r="B475" i="9"/>
  <c r="T476" i="3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S477" i="3"/>
  <c r="B476" i="9"/>
  <c r="T477" i="3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S478" i="3"/>
  <c r="B477" i="9"/>
  <c r="T478" i="3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S479" i="3"/>
  <c r="B478" i="9"/>
  <c r="T479" i="3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S480" i="3"/>
  <c r="B479" i="9"/>
  <c r="T480" i="3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S481" i="3"/>
  <c r="B480" i="9"/>
  <c r="T481" i="3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S482" i="3"/>
  <c r="B481" i="9"/>
  <c r="T482" i="3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S483" i="3"/>
  <c r="B482" i="9"/>
  <c r="T483" i="3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S484" i="3"/>
  <c r="B483" i="9"/>
  <c r="T484" i="3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S485" i="3"/>
  <c r="B484" i="9"/>
  <c r="T485" i="3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S486" i="3"/>
  <c r="B485" i="9"/>
  <c r="T486" i="3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S487" i="3"/>
  <c r="B486" i="9"/>
  <c r="T487" i="3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S488" i="3"/>
  <c r="B487" i="9"/>
  <c r="T488" i="3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S489" i="3"/>
  <c r="B488" i="9"/>
  <c r="T489" i="3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S490" i="3"/>
  <c r="B489" i="9"/>
  <c r="T490" i="3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S491" i="3"/>
  <c r="B490" i="9"/>
  <c r="T491" i="3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S492" i="3"/>
  <c r="B491" i="9"/>
  <c r="T492" i="3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S493" i="3"/>
  <c r="B492" i="9"/>
  <c r="T493" i="3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S494" i="3"/>
  <c r="B493" i="9"/>
  <c r="T494" i="3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S495" i="3"/>
  <c r="B494" i="9"/>
  <c r="T495" i="3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BN97" i="3"/>
  <c r="P97" i="3"/>
  <c r="Y7" i="2"/>
  <c r="I7" i="2"/>
  <c r="C5" i="8"/>
  <c r="D5" i="8"/>
  <c r="T7" i="2"/>
  <c r="U7" i="2"/>
  <c r="V7" i="2"/>
  <c r="W7" i="2"/>
  <c r="X7" i="2"/>
  <c r="K7" i="2"/>
  <c r="E5" i="8"/>
  <c r="F5" i="8"/>
  <c r="G5" i="8"/>
  <c r="N7" i="2"/>
  <c r="H5" i="8"/>
  <c r="A6" i="8"/>
  <c r="B6" i="8"/>
  <c r="BN98" i="3"/>
  <c r="P98" i="3"/>
  <c r="Y8" i="2"/>
  <c r="I8" i="2"/>
  <c r="C6" i="8"/>
  <c r="D6" i="8"/>
  <c r="T8" i="2"/>
  <c r="U8" i="2"/>
  <c r="V8" i="2"/>
  <c r="W8" i="2"/>
  <c r="X8" i="2"/>
  <c r="K8" i="2"/>
  <c r="E6" i="8"/>
  <c r="F6" i="8"/>
  <c r="G6" i="8"/>
  <c r="N8" i="2"/>
  <c r="H6" i="8"/>
  <c r="A7" i="8"/>
  <c r="B7" i="8"/>
  <c r="BN99" i="3"/>
  <c r="P99" i="3"/>
  <c r="Y9" i="2"/>
  <c r="I9" i="2"/>
  <c r="C7" i="8"/>
  <c r="D7" i="8"/>
  <c r="T9" i="2"/>
  <c r="U9" i="2"/>
  <c r="V9" i="2"/>
  <c r="W9" i="2"/>
  <c r="X9" i="2"/>
  <c r="K9" i="2"/>
  <c r="E7" i="8"/>
  <c r="F7" i="8"/>
  <c r="G7" i="8"/>
  <c r="N9" i="2"/>
  <c r="H7" i="8"/>
  <c r="A8" i="8"/>
  <c r="B8" i="8"/>
  <c r="BN100" i="3"/>
  <c r="P100" i="3"/>
  <c r="Y10" i="2"/>
  <c r="I10" i="2"/>
  <c r="C8" i="8"/>
  <c r="D8" i="8"/>
  <c r="T10" i="2"/>
  <c r="U10" i="2"/>
  <c r="V10" i="2"/>
  <c r="W10" i="2"/>
  <c r="X10" i="2"/>
  <c r="K10" i="2"/>
  <c r="E8" i="8"/>
  <c r="F8" i="8"/>
  <c r="G8" i="8"/>
  <c r="N10" i="2"/>
  <c r="H8" i="8"/>
  <c r="A9" i="8"/>
  <c r="B9" i="8"/>
  <c r="BN101" i="3"/>
  <c r="P101" i="3"/>
  <c r="Y11" i="2"/>
  <c r="I11" i="2"/>
  <c r="C9" i="8"/>
  <c r="D9" i="8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BN102" i="3"/>
  <c r="P102" i="3"/>
  <c r="Y12" i="2"/>
  <c r="I12" i="2"/>
  <c r="C10" i="8"/>
  <c r="D10" i="8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BN103" i="3"/>
  <c r="P103" i="3"/>
  <c r="Y13" i="2"/>
  <c r="I13" i="2"/>
  <c r="C11" i="8"/>
  <c r="D11" i="8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BN104" i="3"/>
  <c r="P104" i="3"/>
  <c r="Y14" i="2"/>
  <c r="I14" i="2"/>
  <c r="C12" i="8"/>
  <c r="D12" i="8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BN105" i="3"/>
  <c r="P105" i="3"/>
  <c r="Y15" i="2"/>
  <c r="I15" i="2"/>
  <c r="C13" i="8"/>
  <c r="D13" i="8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BN106" i="3"/>
  <c r="P106" i="3"/>
  <c r="Y16" i="2"/>
  <c r="I16" i="2"/>
  <c r="C14" i="8"/>
  <c r="D14" i="8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BN107" i="3"/>
  <c r="P107" i="3"/>
  <c r="Y17" i="2"/>
  <c r="I17" i="2"/>
  <c r="C15" i="8"/>
  <c r="D15" i="8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BN108" i="3"/>
  <c r="P108" i="3"/>
  <c r="Y18" i="2"/>
  <c r="I18" i="2"/>
  <c r="C16" i="8"/>
  <c r="D16" i="8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BN109" i="3"/>
  <c r="P109" i="3"/>
  <c r="Y19" i="2"/>
  <c r="I19" i="2"/>
  <c r="C17" i="8"/>
  <c r="D17" i="8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BN110" i="3"/>
  <c r="P110" i="3"/>
  <c r="Y20" i="2"/>
  <c r="I20" i="2"/>
  <c r="C18" i="8"/>
  <c r="D18" i="8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BN111" i="3"/>
  <c r="P111" i="3"/>
  <c r="Y21" i="2"/>
  <c r="I21" i="2"/>
  <c r="C19" i="8"/>
  <c r="D19" i="8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BN112" i="3"/>
  <c r="P112" i="3"/>
  <c r="Y22" i="2"/>
  <c r="I22" i="2"/>
  <c r="C20" i="8"/>
  <c r="D20" i="8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BN113" i="3"/>
  <c r="P113" i="3"/>
  <c r="Y23" i="2"/>
  <c r="I23" i="2"/>
  <c r="C21" i="8"/>
  <c r="D21" i="8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BN114" i="3"/>
  <c r="P114" i="3"/>
  <c r="Y24" i="2"/>
  <c r="I24" i="2"/>
  <c r="C22" i="8"/>
  <c r="D22" i="8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BN115" i="3"/>
  <c r="P115" i="3"/>
  <c r="Y25" i="2"/>
  <c r="I25" i="2"/>
  <c r="C23" i="8"/>
  <c r="D23" i="8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BN116" i="3"/>
  <c r="P116" i="3"/>
  <c r="Y26" i="2"/>
  <c r="I26" i="2"/>
  <c r="C24" i="8"/>
  <c r="D24" i="8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BN117" i="3"/>
  <c r="P117" i="3"/>
  <c r="Y27" i="2"/>
  <c r="I27" i="2"/>
  <c r="C25" i="8"/>
  <c r="D25" i="8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BN118" i="3"/>
  <c r="P118" i="3"/>
  <c r="Y28" i="2"/>
  <c r="I28" i="2"/>
  <c r="C26" i="8"/>
  <c r="D26" i="8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BN119" i="3"/>
  <c r="P119" i="3"/>
  <c r="Y29" i="2"/>
  <c r="I29" i="2"/>
  <c r="C27" i="8"/>
  <c r="D27" i="8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BN120" i="3"/>
  <c r="P120" i="3"/>
  <c r="Y30" i="2"/>
  <c r="I30" i="2"/>
  <c r="C28" i="8"/>
  <c r="D28" i="8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BN121" i="3"/>
  <c r="P121" i="3"/>
  <c r="Y31" i="2"/>
  <c r="I31" i="2"/>
  <c r="C29" i="8"/>
  <c r="D29" i="8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BN122" i="3"/>
  <c r="P122" i="3"/>
  <c r="Y32" i="2"/>
  <c r="I32" i="2"/>
  <c r="C30" i="8"/>
  <c r="D30" i="8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BN123" i="3"/>
  <c r="P123" i="3"/>
  <c r="Y33" i="2"/>
  <c r="I33" i="2"/>
  <c r="C31" i="8"/>
  <c r="D31" i="8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BN124" i="3"/>
  <c r="P124" i="3"/>
  <c r="Y34" i="2"/>
  <c r="I34" i="2"/>
  <c r="C32" i="8"/>
  <c r="D32" i="8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BN125" i="3"/>
  <c r="P125" i="3"/>
  <c r="Y35" i="2"/>
  <c r="I35" i="2"/>
  <c r="C33" i="8"/>
  <c r="D33" i="8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BN126" i="3"/>
  <c r="P126" i="3"/>
  <c r="Y36" i="2"/>
  <c r="I36" i="2"/>
  <c r="C34" i="8"/>
  <c r="D34" i="8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BN127" i="3"/>
  <c r="P127" i="3"/>
  <c r="Y37" i="2"/>
  <c r="I37" i="2"/>
  <c r="C35" i="8"/>
  <c r="D35" i="8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BN128" i="3"/>
  <c r="P128" i="3"/>
  <c r="Y38" i="2"/>
  <c r="I38" i="2"/>
  <c r="C36" i="8"/>
  <c r="D36" i="8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BN129" i="3"/>
  <c r="P129" i="3"/>
  <c r="Y39" i="2"/>
  <c r="I39" i="2"/>
  <c r="C37" i="8"/>
  <c r="D37" i="8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BN130" i="3"/>
  <c r="P130" i="3"/>
  <c r="Y40" i="2"/>
  <c r="I40" i="2"/>
  <c r="C38" i="8"/>
  <c r="D38" i="8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BN131" i="3"/>
  <c r="P131" i="3"/>
  <c r="Y41" i="2"/>
  <c r="I41" i="2"/>
  <c r="C39" i="8"/>
  <c r="D39" i="8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BN132" i="3"/>
  <c r="P132" i="3"/>
  <c r="Y42" i="2"/>
  <c r="I42" i="2"/>
  <c r="C40" i="8"/>
  <c r="D40" i="8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BN133" i="3"/>
  <c r="P133" i="3"/>
  <c r="Y43" i="2"/>
  <c r="I43" i="2"/>
  <c r="C41" i="8"/>
  <c r="D41" i="8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BN134" i="3"/>
  <c r="P134" i="3"/>
  <c r="Y44" i="2"/>
  <c r="I44" i="2"/>
  <c r="C42" i="8"/>
  <c r="D42" i="8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BN135" i="3"/>
  <c r="P135" i="3"/>
  <c r="Y45" i="2"/>
  <c r="I45" i="2"/>
  <c r="C43" i="8"/>
  <c r="D43" i="8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BN136" i="3"/>
  <c r="P136" i="3"/>
  <c r="Y46" i="2"/>
  <c r="I46" i="2"/>
  <c r="C44" i="8"/>
  <c r="D44" i="8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BN137" i="3"/>
  <c r="P137" i="3"/>
  <c r="Y47" i="2"/>
  <c r="I47" i="2"/>
  <c r="C45" i="8"/>
  <c r="D45" i="8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BN138" i="3"/>
  <c r="P138" i="3"/>
  <c r="Y48" i="2"/>
  <c r="I48" i="2"/>
  <c r="C46" i="8"/>
  <c r="D46" i="8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BN139" i="3"/>
  <c r="P139" i="3"/>
  <c r="Y49" i="2"/>
  <c r="I49" i="2"/>
  <c r="C47" i="8"/>
  <c r="D47" i="8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BN140" i="3"/>
  <c r="P140" i="3"/>
  <c r="Y50" i="2"/>
  <c r="I50" i="2"/>
  <c r="C48" i="8"/>
  <c r="D48" i="8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BN141" i="3"/>
  <c r="P141" i="3"/>
  <c r="Y51" i="2"/>
  <c r="I51" i="2"/>
  <c r="C49" i="8"/>
  <c r="D49" i="8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BN142" i="3"/>
  <c r="P142" i="3"/>
  <c r="Y52" i="2"/>
  <c r="I52" i="2"/>
  <c r="C50" i="8"/>
  <c r="D50" i="8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BN143" i="3"/>
  <c r="P143" i="3"/>
  <c r="Y53" i="2"/>
  <c r="I53" i="2"/>
  <c r="C51" i="8"/>
  <c r="D51" i="8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BN144" i="3"/>
  <c r="P144" i="3"/>
  <c r="Y54" i="2"/>
  <c r="I54" i="2"/>
  <c r="C52" i="8"/>
  <c r="D52" i="8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BN145" i="3"/>
  <c r="P145" i="3"/>
  <c r="Y55" i="2"/>
  <c r="I55" i="2"/>
  <c r="C53" i="8"/>
  <c r="D53" i="8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BN146" i="3"/>
  <c r="P146" i="3"/>
  <c r="Y56" i="2"/>
  <c r="I56" i="2"/>
  <c r="C54" i="8"/>
  <c r="D54" i="8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BN147" i="3"/>
  <c r="P147" i="3"/>
  <c r="Y57" i="2"/>
  <c r="I57" i="2"/>
  <c r="C55" i="8"/>
  <c r="D55" i="8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BN148" i="3"/>
  <c r="P148" i="3"/>
  <c r="Y58" i="2"/>
  <c r="I58" i="2"/>
  <c r="C56" i="8"/>
  <c r="D56" i="8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BN149" i="3"/>
  <c r="P149" i="3"/>
  <c r="Y59" i="2"/>
  <c r="I59" i="2"/>
  <c r="C57" i="8"/>
  <c r="D57" i="8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BN150" i="3"/>
  <c r="P150" i="3"/>
  <c r="Y60" i="2"/>
  <c r="I60" i="2"/>
  <c r="C58" i="8"/>
  <c r="D58" i="8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BN151" i="3"/>
  <c r="P151" i="3"/>
  <c r="Y61" i="2"/>
  <c r="I61" i="2"/>
  <c r="C59" i="8"/>
  <c r="D59" i="8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BN152" i="3"/>
  <c r="P152" i="3"/>
  <c r="Y62" i="2"/>
  <c r="I62" i="2"/>
  <c r="C60" i="8"/>
  <c r="D60" i="8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BN153" i="3"/>
  <c r="P153" i="3"/>
  <c r="Y63" i="2"/>
  <c r="I63" i="2"/>
  <c r="C61" i="8"/>
  <c r="D61" i="8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BN154" i="3"/>
  <c r="P154" i="3"/>
  <c r="Y64" i="2"/>
  <c r="I64" i="2"/>
  <c r="C62" i="8"/>
  <c r="D62" i="8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BN155" i="3"/>
  <c r="P155" i="3"/>
  <c r="Y65" i="2"/>
  <c r="I65" i="2"/>
  <c r="C63" i="8"/>
  <c r="D63" i="8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BN156" i="3"/>
  <c r="P156" i="3"/>
  <c r="Y66" i="2"/>
  <c r="I66" i="2"/>
  <c r="C64" i="8"/>
  <c r="D64" i="8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BN157" i="3"/>
  <c r="P157" i="3"/>
  <c r="Y67" i="2"/>
  <c r="I67" i="2"/>
  <c r="C65" i="8"/>
  <c r="D65" i="8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BN158" i="3"/>
  <c r="P158" i="3"/>
  <c r="Y68" i="2"/>
  <c r="I68" i="2"/>
  <c r="C66" i="8"/>
  <c r="D66" i="8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BN159" i="3"/>
  <c r="P159" i="3"/>
  <c r="Y69" i="2"/>
  <c r="I69" i="2"/>
  <c r="C67" i="8"/>
  <c r="D67" i="8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BN160" i="3"/>
  <c r="P160" i="3"/>
  <c r="Y70" i="2"/>
  <c r="I70" i="2"/>
  <c r="C68" i="8"/>
  <c r="D68" i="8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BN161" i="3"/>
  <c r="P161" i="3"/>
  <c r="Y71" i="2"/>
  <c r="I71" i="2"/>
  <c r="C69" i="8"/>
  <c r="D69" i="8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BN162" i="3"/>
  <c r="P162" i="3"/>
  <c r="Y72" i="2"/>
  <c r="I72" i="2"/>
  <c r="C70" i="8"/>
  <c r="D70" i="8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BN163" i="3"/>
  <c r="P163" i="3"/>
  <c r="Y73" i="2"/>
  <c r="I73" i="2"/>
  <c r="C71" i="8"/>
  <c r="D71" i="8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BN164" i="3"/>
  <c r="P164" i="3"/>
  <c r="Y74" i="2"/>
  <c r="I74" i="2"/>
  <c r="C72" i="8"/>
  <c r="D72" i="8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BN165" i="3"/>
  <c r="P165" i="3"/>
  <c r="Y75" i="2"/>
  <c r="I75" i="2"/>
  <c r="C73" i="8"/>
  <c r="D73" i="8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BN166" i="3"/>
  <c r="P166" i="3"/>
  <c r="Y76" i="2"/>
  <c r="I76" i="2"/>
  <c r="C74" i="8"/>
  <c r="D74" i="8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BN167" i="3"/>
  <c r="P167" i="3"/>
  <c r="Y77" i="2"/>
  <c r="I77" i="2"/>
  <c r="C75" i="8"/>
  <c r="D75" i="8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BN168" i="3"/>
  <c r="P168" i="3"/>
  <c r="Y78" i="2"/>
  <c r="I78" i="2"/>
  <c r="C76" i="8"/>
  <c r="D76" i="8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BN169" i="3"/>
  <c r="P169" i="3"/>
  <c r="Y79" i="2"/>
  <c r="I79" i="2"/>
  <c r="C77" i="8"/>
  <c r="D77" i="8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BN170" i="3"/>
  <c r="P170" i="3"/>
  <c r="Y80" i="2"/>
  <c r="I80" i="2"/>
  <c r="C78" i="8"/>
  <c r="D78" i="8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BN171" i="3"/>
  <c r="P171" i="3"/>
  <c r="Y81" i="2"/>
  <c r="I81" i="2"/>
  <c r="C79" i="8"/>
  <c r="D79" i="8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BN172" i="3"/>
  <c r="P172" i="3"/>
  <c r="Y82" i="2"/>
  <c r="I82" i="2"/>
  <c r="C80" i="8"/>
  <c r="D80" i="8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BN173" i="3"/>
  <c r="P173" i="3"/>
  <c r="Y83" i="2"/>
  <c r="I83" i="2"/>
  <c r="C81" i="8"/>
  <c r="D81" i="8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BN174" i="3"/>
  <c r="P174" i="3"/>
  <c r="Y84" i="2"/>
  <c r="I84" i="2"/>
  <c r="C82" i="8"/>
  <c r="D82" i="8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BN175" i="3"/>
  <c r="P175" i="3"/>
  <c r="Y85" i="2"/>
  <c r="I85" i="2"/>
  <c r="C83" i="8"/>
  <c r="D83" i="8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BN176" i="3"/>
  <c r="P176" i="3"/>
  <c r="Y86" i="2"/>
  <c r="I86" i="2"/>
  <c r="C84" i="8"/>
  <c r="D84" i="8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BN177" i="3"/>
  <c r="P177" i="3"/>
  <c r="Y87" i="2"/>
  <c r="I87" i="2"/>
  <c r="C85" i="8"/>
  <c r="D85" i="8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BN178" i="3"/>
  <c r="P178" i="3"/>
  <c r="Y88" i="2"/>
  <c r="I88" i="2"/>
  <c r="C86" i="8"/>
  <c r="D86" i="8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BN179" i="3"/>
  <c r="P179" i="3"/>
  <c r="Y89" i="2"/>
  <c r="I89" i="2"/>
  <c r="C87" i="8"/>
  <c r="D87" i="8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BN180" i="3"/>
  <c r="P180" i="3"/>
  <c r="Y90" i="2"/>
  <c r="I90" i="2"/>
  <c r="C88" i="8"/>
  <c r="D88" i="8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BN181" i="3"/>
  <c r="P181" i="3"/>
  <c r="Y91" i="2"/>
  <c r="I91" i="2"/>
  <c r="C89" i="8"/>
  <c r="D89" i="8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BN182" i="3"/>
  <c r="P182" i="3"/>
  <c r="Y92" i="2"/>
  <c r="I92" i="2"/>
  <c r="C90" i="8"/>
  <c r="D90" i="8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BN183" i="3"/>
  <c r="P183" i="3"/>
  <c r="Y93" i="2"/>
  <c r="I93" i="2"/>
  <c r="C91" i="8"/>
  <c r="D91" i="8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BN184" i="3"/>
  <c r="P184" i="3"/>
  <c r="Y94" i="2"/>
  <c r="I94" i="2"/>
  <c r="C92" i="8"/>
  <c r="D92" i="8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BN185" i="3"/>
  <c r="P185" i="3"/>
  <c r="Y95" i="2"/>
  <c r="I95" i="2"/>
  <c r="C93" i="8"/>
  <c r="D93" i="8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BN186" i="3"/>
  <c r="P186" i="3"/>
  <c r="Y96" i="2"/>
  <c r="I96" i="2"/>
  <c r="C94" i="8"/>
  <c r="D94" i="8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BN187" i="3"/>
  <c r="P187" i="3"/>
  <c r="Y97" i="2"/>
  <c r="I97" i="2"/>
  <c r="C95" i="8"/>
  <c r="D95" i="8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BN188" i="3"/>
  <c r="P188" i="3"/>
  <c r="Y98" i="2"/>
  <c r="I98" i="2"/>
  <c r="C96" i="8"/>
  <c r="D96" i="8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BN189" i="3"/>
  <c r="P189" i="3"/>
  <c r="Y99" i="2"/>
  <c r="I99" i="2"/>
  <c r="C97" i="8"/>
  <c r="D97" i="8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BN190" i="3"/>
  <c r="P190" i="3"/>
  <c r="Y100" i="2"/>
  <c r="I100" i="2"/>
  <c r="C98" i="8"/>
  <c r="D98" i="8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BN191" i="3"/>
  <c r="P191" i="3"/>
  <c r="Y101" i="2"/>
  <c r="I101" i="2"/>
  <c r="C99" i="8"/>
  <c r="D99" i="8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BN192" i="3"/>
  <c r="P192" i="3"/>
  <c r="Y102" i="2"/>
  <c r="I102" i="2"/>
  <c r="C100" i="8"/>
  <c r="D100" i="8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BN193" i="3"/>
  <c r="P193" i="3"/>
  <c r="Y103" i="2"/>
  <c r="I103" i="2"/>
  <c r="C101" i="8"/>
  <c r="D101" i="8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BN194" i="3"/>
  <c r="P194" i="3"/>
  <c r="Y104" i="2"/>
  <c r="I104" i="2"/>
  <c r="C102" i="8"/>
  <c r="D102" i="8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BN195" i="3"/>
  <c r="P195" i="3"/>
  <c r="Y105" i="2"/>
  <c r="I105" i="2"/>
  <c r="C103" i="8"/>
  <c r="D103" i="8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BN196" i="3"/>
  <c r="P196" i="3"/>
  <c r="Y106" i="2"/>
  <c r="I106" i="2"/>
  <c r="C104" i="8"/>
  <c r="D104" i="8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BN197" i="3"/>
  <c r="P197" i="3"/>
  <c r="Y107" i="2"/>
  <c r="I107" i="2"/>
  <c r="C105" i="8"/>
  <c r="D105" i="8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BN198" i="3"/>
  <c r="P198" i="3"/>
  <c r="Y108" i="2"/>
  <c r="I108" i="2"/>
  <c r="C106" i="8"/>
  <c r="D106" i="8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BN199" i="3"/>
  <c r="P199" i="3"/>
  <c r="Y109" i="2"/>
  <c r="I109" i="2"/>
  <c r="C107" i="8"/>
  <c r="D107" i="8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BN200" i="3"/>
  <c r="P200" i="3"/>
  <c r="Y110" i="2"/>
  <c r="I110" i="2"/>
  <c r="C108" i="8"/>
  <c r="D108" i="8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BN201" i="3"/>
  <c r="P201" i="3"/>
  <c r="Y111" i="2"/>
  <c r="I111" i="2"/>
  <c r="C109" i="8"/>
  <c r="D109" i="8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BN202" i="3"/>
  <c r="P202" i="3"/>
  <c r="Y112" i="2"/>
  <c r="I112" i="2"/>
  <c r="C110" i="8"/>
  <c r="D110" i="8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BN203" i="3"/>
  <c r="P203" i="3"/>
  <c r="Y113" i="2"/>
  <c r="I113" i="2"/>
  <c r="C111" i="8"/>
  <c r="D111" i="8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BN204" i="3"/>
  <c r="P204" i="3"/>
  <c r="Y114" i="2"/>
  <c r="I114" i="2"/>
  <c r="C112" i="8"/>
  <c r="D112" i="8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BN205" i="3"/>
  <c r="P205" i="3"/>
  <c r="Y115" i="2"/>
  <c r="I115" i="2"/>
  <c r="C113" i="8"/>
  <c r="D113" i="8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BN206" i="3"/>
  <c r="P206" i="3"/>
  <c r="Y116" i="2"/>
  <c r="I116" i="2"/>
  <c r="C114" i="8"/>
  <c r="D114" i="8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BN207" i="3"/>
  <c r="P207" i="3"/>
  <c r="Y117" i="2"/>
  <c r="I117" i="2"/>
  <c r="C115" i="8"/>
  <c r="D115" i="8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BN208" i="3"/>
  <c r="P208" i="3"/>
  <c r="Y118" i="2"/>
  <c r="I118" i="2"/>
  <c r="C116" i="8"/>
  <c r="D116" i="8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BN209" i="3"/>
  <c r="P209" i="3"/>
  <c r="Y119" i="2"/>
  <c r="I119" i="2"/>
  <c r="C117" i="8"/>
  <c r="D117" i="8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BN210" i="3"/>
  <c r="P210" i="3"/>
  <c r="Y120" i="2"/>
  <c r="I120" i="2"/>
  <c r="C118" i="8"/>
  <c r="D118" i="8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BN211" i="3"/>
  <c r="P211" i="3"/>
  <c r="Y121" i="2"/>
  <c r="I121" i="2"/>
  <c r="C119" i="8"/>
  <c r="D119" i="8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BN212" i="3"/>
  <c r="P212" i="3"/>
  <c r="Y122" i="2"/>
  <c r="I122" i="2"/>
  <c r="C120" i="8"/>
  <c r="D120" i="8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BN213" i="3"/>
  <c r="P213" i="3"/>
  <c r="Y123" i="2"/>
  <c r="I123" i="2"/>
  <c r="C121" i="8"/>
  <c r="D121" i="8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BN214" i="3"/>
  <c r="P214" i="3"/>
  <c r="Y124" i="2"/>
  <c r="I124" i="2"/>
  <c r="C122" i="8"/>
  <c r="D122" i="8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BN215" i="3"/>
  <c r="P215" i="3"/>
  <c r="Y125" i="2"/>
  <c r="I125" i="2"/>
  <c r="C123" i="8"/>
  <c r="D123" i="8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BN216" i="3"/>
  <c r="P216" i="3"/>
  <c r="Y126" i="2"/>
  <c r="I126" i="2"/>
  <c r="C124" i="8"/>
  <c r="D124" i="8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BN217" i="3"/>
  <c r="P217" i="3"/>
  <c r="Y127" i="2"/>
  <c r="I127" i="2"/>
  <c r="C125" i="8"/>
  <c r="D125" i="8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BN218" i="3"/>
  <c r="P218" i="3"/>
  <c r="Y128" i="2"/>
  <c r="I128" i="2"/>
  <c r="C126" i="8"/>
  <c r="D126" i="8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BN219" i="3"/>
  <c r="P219" i="3"/>
  <c r="Y129" i="2"/>
  <c r="I129" i="2"/>
  <c r="C127" i="8"/>
  <c r="D127" i="8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BN220" i="3"/>
  <c r="P220" i="3"/>
  <c r="Y130" i="2"/>
  <c r="I130" i="2"/>
  <c r="C128" i="8"/>
  <c r="D128" i="8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BN221" i="3"/>
  <c r="P221" i="3"/>
  <c r="Y131" i="2"/>
  <c r="I131" i="2"/>
  <c r="C129" i="8"/>
  <c r="D129" i="8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BN222" i="3"/>
  <c r="P222" i="3"/>
  <c r="Y132" i="2"/>
  <c r="I132" i="2"/>
  <c r="C130" i="8"/>
  <c r="D130" i="8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BN223" i="3"/>
  <c r="P223" i="3"/>
  <c r="Y133" i="2"/>
  <c r="I133" i="2"/>
  <c r="C131" i="8"/>
  <c r="D131" i="8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BN224" i="3"/>
  <c r="P224" i="3"/>
  <c r="Y134" i="2"/>
  <c r="I134" i="2"/>
  <c r="C132" i="8"/>
  <c r="D132" i="8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BN225" i="3"/>
  <c r="P225" i="3"/>
  <c r="Y135" i="2"/>
  <c r="I135" i="2"/>
  <c r="C133" i="8"/>
  <c r="D133" i="8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BN226" i="3"/>
  <c r="P226" i="3"/>
  <c r="Y136" i="2"/>
  <c r="I136" i="2"/>
  <c r="C134" i="8"/>
  <c r="D134" i="8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BN227" i="3"/>
  <c r="P227" i="3"/>
  <c r="Y137" i="2"/>
  <c r="I137" i="2"/>
  <c r="C135" i="8"/>
  <c r="D135" i="8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BN228" i="3"/>
  <c r="P228" i="3"/>
  <c r="Y138" i="2"/>
  <c r="I138" i="2"/>
  <c r="C136" i="8"/>
  <c r="D136" i="8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BN229" i="3"/>
  <c r="P229" i="3"/>
  <c r="Y139" i="2"/>
  <c r="I139" i="2"/>
  <c r="C137" i="8"/>
  <c r="D137" i="8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BN230" i="3"/>
  <c r="P230" i="3"/>
  <c r="Y140" i="2"/>
  <c r="I140" i="2"/>
  <c r="C138" i="8"/>
  <c r="D138" i="8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BN231" i="3"/>
  <c r="P231" i="3"/>
  <c r="Y141" i="2"/>
  <c r="I141" i="2"/>
  <c r="C139" i="8"/>
  <c r="D139" i="8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BN232" i="3"/>
  <c r="P232" i="3"/>
  <c r="Y142" i="2"/>
  <c r="I142" i="2"/>
  <c r="C140" i="8"/>
  <c r="D140" i="8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BN233" i="3"/>
  <c r="P233" i="3"/>
  <c r="Y143" i="2"/>
  <c r="I143" i="2"/>
  <c r="C141" i="8"/>
  <c r="D141" i="8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BN234" i="3"/>
  <c r="P234" i="3"/>
  <c r="Y144" i="2"/>
  <c r="I144" i="2"/>
  <c r="C142" i="8"/>
  <c r="D142" i="8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BN235" i="3"/>
  <c r="P235" i="3"/>
  <c r="Y145" i="2"/>
  <c r="I145" i="2"/>
  <c r="C143" i="8"/>
  <c r="D143" i="8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BN236" i="3"/>
  <c r="P236" i="3"/>
  <c r="Y146" i="2"/>
  <c r="I146" i="2"/>
  <c r="C144" i="8"/>
  <c r="D144" i="8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BN237" i="3"/>
  <c r="P237" i="3"/>
  <c r="Y147" i="2"/>
  <c r="I147" i="2"/>
  <c r="C145" i="8"/>
  <c r="D145" i="8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BN238" i="3"/>
  <c r="P238" i="3"/>
  <c r="Y148" i="2"/>
  <c r="I148" i="2"/>
  <c r="C146" i="8"/>
  <c r="D146" i="8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BN239" i="3"/>
  <c r="P239" i="3"/>
  <c r="Y149" i="2"/>
  <c r="I149" i="2"/>
  <c r="C147" i="8"/>
  <c r="D147" i="8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BN240" i="3"/>
  <c r="P240" i="3"/>
  <c r="Y150" i="2"/>
  <c r="I150" i="2"/>
  <c r="C148" i="8"/>
  <c r="D148" i="8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BN241" i="3"/>
  <c r="P241" i="3"/>
  <c r="Y151" i="2"/>
  <c r="I151" i="2"/>
  <c r="C149" i="8"/>
  <c r="D149" i="8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BN242" i="3"/>
  <c r="P242" i="3"/>
  <c r="Y152" i="2"/>
  <c r="I152" i="2"/>
  <c r="C150" i="8"/>
  <c r="D150" i="8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BN243" i="3"/>
  <c r="P243" i="3"/>
  <c r="Y153" i="2"/>
  <c r="I153" i="2"/>
  <c r="C151" i="8"/>
  <c r="D151" i="8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BN244" i="3"/>
  <c r="P244" i="3"/>
  <c r="Y154" i="2"/>
  <c r="I154" i="2"/>
  <c r="C152" i="8"/>
  <c r="D152" i="8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BN245" i="3"/>
  <c r="P245" i="3"/>
  <c r="Y155" i="2"/>
  <c r="I155" i="2"/>
  <c r="C153" i="8"/>
  <c r="D153" i="8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BN246" i="3"/>
  <c r="P246" i="3"/>
  <c r="Y156" i="2"/>
  <c r="I156" i="2"/>
  <c r="C154" i="8"/>
  <c r="D154" i="8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BN247" i="3"/>
  <c r="P247" i="3"/>
  <c r="Y157" i="2"/>
  <c r="I157" i="2"/>
  <c r="C155" i="8"/>
  <c r="D155" i="8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BN248" i="3"/>
  <c r="P248" i="3"/>
  <c r="Y158" i="2"/>
  <c r="I158" i="2"/>
  <c r="C156" i="8"/>
  <c r="D156" i="8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BN249" i="3"/>
  <c r="P249" i="3"/>
  <c r="Y159" i="2"/>
  <c r="I159" i="2"/>
  <c r="C157" i="8"/>
  <c r="D157" i="8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BN250" i="3"/>
  <c r="P250" i="3"/>
  <c r="Y160" i="2"/>
  <c r="I160" i="2"/>
  <c r="C158" i="8"/>
  <c r="D158" i="8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BN251" i="3"/>
  <c r="P251" i="3"/>
  <c r="Y161" i="2"/>
  <c r="I161" i="2"/>
  <c r="C159" i="8"/>
  <c r="D159" i="8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BN252" i="3"/>
  <c r="P252" i="3"/>
  <c r="Y162" i="2"/>
  <c r="I162" i="2"/>
  <c r="C160" i="8"/>
  <c r="D160" i="8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BN253" i="3"/>
  <c r="P253" i="3"/>
  <c r="Y163" i="2"/>
  <c r="I163" i="2"/>
  <c r="C161" i="8"/>
  <c r="D161" i="8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BN254" i="3"/>
  <c r="P254" i="3"/>
  <c r="Y164" i="2"/>
  <c r="I164" i="2"/>
  <c r="C162" i="8"/>
  <c r="D162" i="8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BN255" i="3"/>
  <c r="P255" i="3"/>
  <c r="Y165" i="2"/>
  <c r="I165" i="2"/>
  <c r="C163" i="8"/>
  <c r="D163" i="8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BN256" i="3"/>
  <c r="P256" i="3"/>
  <c r="Y166" i="2"/>
  <c r="I166" i="2"/>
  <c r="C164" i="8"/>
  <c r="D164" i="8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BN257" i="3"/>
  <c r="P257" i="3"/>
  <c r="Y167" i="2"/>
  <c r="I167" i="2"/>
  <c r="C165" i="8"/>
  <c r="D165" i="8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BN258" i="3"/>
  <c r="P258" i="3"/>
  <c r="Y168" i="2"/>
  <c r="I168" i="2"/>
  <c r="C166" i="8"/>
  <c r="D166" i="8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BN259" i="3"/>
  <c r="P259" i="3"/>
  <c r="Y169" i="2"/>
  <c r="I169" i="2"/>
  <c r="C167" i="8"/>
  <c r="D167" i="8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BN260" i="3"/>
  <c r="P260" i="3"/>
  <c r="Y170" i="2"/>
  <c r="I170" i="2"/>
  <c r="C168" i="8"/>
  <c r="D168" i="8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BN261" i="3"/>
  <c r="P261" i="3"/>
  <c r="Y171" i="2"/>
  <c r="I171" i="2"/>
  <c r="C169" i="8"/>
  <c r="D169" i="8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BN262" i="3"/>
  <c r="P262" i="3"/>
  <c r="Y172" i="2"/>
  <c r="I172" i="2"/>
  <c r="C170" i="8"/>
  <c r="D170" i="8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BN263" i="3"/>
  <c r="P263" i="3"/>
  <c r="Y173" i="2"/>
  <c r="I173" i="2"/>
  <c r="C171" i="8"/>
  <c r="D171" i="8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BN264" i="3"/>
  <c r="P264" i="3"/>
  <c r="Y174" i="2"/>
  <c r="I174" i="2"/>
  <c r="C172" i="8"/>
  <c r="D172" i="8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BN265" i="3"/>
  <c r="P265" i="3"/>
  <c r="Y175" i="2"/>
  <c r="I175" i="2"/>
  <c r="C173" i="8"/>
  <c r="D173" i="8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BN266" i="3"/>
  <c r="P266" i="3"/>
  <c r="Y176" i="2"/>
  <c r="I176" i="2"/>
  <c r="C174" i="8"/>
  <c r="D174" i="8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BN267" i="3"/>
  <c r="P267" i="3"/>
  <c r="Y177" i="2"/>
  <c r="I177" i="2"/>
  <c r="C175" i="8"/>
  <c r="D175" i="8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BN268" i="3"/>
  <c r="P268" i="3"/>
  <c r="Y178" i="2"/>
  <c r="I178" i="2"/>
  <c r="C176" i="8"/>
  <c r="D176" i="8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BN269" i="3"/>
  <c r="P269" i="3"/>
  <c r="Y179" i="2"/>
  <c r="I179" i="2"/>
  <c r="C177" i="8"/>
  <c r="D177" i="8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BN270" i="3"/>
  <c r="P270" i="3"/>
  <c r="Y180" i="2"/>
  <c r="I180" i="2"/>
  <c r="C178" i="8"/>
  <c r="D178" i="8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BN271" i="3"/>
  <c r="P271" i="3"/>
  <c r="Y181" i="2"/>
  <c r="I181" i="2"/>
  <c r="C179" i="8"/>
  <c r="D179" i="8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BN272" i="3"/>
  <c r="P272" i="3"/>
  <c r="Y182" i="2"/>
  <c r="I182" i="2"/>
  <c r="C180" i="8"/>
  <c r="D180" i="8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BN273" i="3"/>
  <c r="P273" i="3"/>
  <c r="Y183" i="2"/>
  <c r="I183" i="2"/>
  <c r="C181" i="8"/>
  <c r="D181" i="8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BN274" i="3"/>
  <c r="P274" i="3"/>
  <c r="Y184" i="2"/>
  <c r="I184" i="2"/>
  <c r="C182" i="8"/>
  <c r="D182" i="8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BN275" i="3"/>
  <c r="P275" i="3"/>
  <c r="Y185" i="2"/>
  <c r="I185" i="2"/>
  <c r="C183" i="8"/>
  <c r="D183" i="8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BN276" i="3"/>
  <c r="P276" i="3"/>
  <c r="Y186" i="2"/>
  <c r="I186" i="2"/>
  <c r="C184" i="8"/>
  <c r="D184" i="8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BN277" i="3"/>
  <c r="P277" i="3"/>
  <c r="Y187" i="2"/>
  <c r="I187" i="2"/>
  <c r="C185" i="8"/>
  <c r="D185" i="8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BN278" i="3"/>
  <c r="P278" i="3"/>
  <c r="Y188" i="2"/>
  <c r="I188" i="2"/>
  <c r="C186" i="8"/>
  <c r="D186" i="8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BN279" i="3"/>
  <c r="P279" i="3"/>
  <c r="Y189" i="2"/>
  <c r="I189" i="2"/>
  <c r="C187" i="8"/>
  <c r="D187" i="8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BN280" i="3"/>
  <c r="P280" i="3"/>
  <c r="Y190" i="2"/>
  <c r="I190" i="2"/>
  <c r="C188" i="8"/>
  <c r="D188" i="8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BN281" i="3"/>
  <c r="P281" i="3"/>
  <c r="Y191" i="2"/>
  <c r="I191" i="2"/>
  <c r="C189" i="8"/>
  <c r="D189" i="8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BN282" i="3"/>
  <c r="P282" i="3"/>
  <c r="Y192" i="2"/>
  <c r="I192" i="2"/>
  <c r="C190" i="8"/>
  <c r="D190" i="8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BN283" i="3"/>
  <c r="P283" i="3"/>
  <c r="Y193" i="2"/>
  <c r="I193" i="2"/>
  <c r="C191" i="8"/>
  <c r="D191" i="8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BN284" i="3"/>
  <c r="P284" i="3"/>
  <c r="Y194" i="2"/>
  <c r="I194" i="2"/>
  <c r="C192" i="8"/>
  <c r="D192" i="8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BN285" i="3"/>
  <c r="P285" i="3"/>
  <c r="Y195" i="2"/>
  <c r="I195" i="2"/>
  <c r="C193" i="8"/>
  <c r="D193" i="8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BN286" i="3"/>
  <c r="P286" i="3"/>
  <c r="Y196" i="2"/>
  <c r="I196" i="2"/>
  <c r="C194" i="8"/>
  <c r="D194" i="8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BN287" i="3"/>
  <c r="P287" i="3"/>
  <c r="Y197" i="2"/>
  <c r="I197" i="2"/>
  <c r="C195" i="8"/>
  <c r="D195" i="8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BN288" i="3"/>
  <c r="P288" i="3"/>
  <c r="Y198" i="2"/>
  <c r="I198" i="2"/>
  <c r="C196" i="8"/>
  <c r="D196" i="8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BN289" i="3"/>
  <c r="P289" i="3"/>
  <c r="Y199" i="2"/>
  <c r="I199" i="2"/>
  <c r="C197" i="8"/>
  <c r="D197" i="8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BN290" i="3"/>
  <c r="P290" i="3"/>
  <c r="Y200" i="2"/>
  <c r="I200" i="2"/>
  <c r="C198" i="8"/>
  <c r="D198" i="8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BN291" i="3"/>
  <c r="P291" i="3"/>
  <c r="Y201" i="2"/>
  <c r="I201" i="2"/>
  <c r="C199" i="8"/>
  <c r="D199" i="8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BN292" i="3"/>
  <c r="P292" i="3"/>
  <c r="Y202" i="2"/>
  <c r="I202" i="2"/>
  <c r="C200" i="8"/>
  <c r="D200" i="8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BN293" i="3"/>
  <c r="P293" i="3"/>
  <c r="Y203" i="2"/>
  <c r="I203" i="2"/>
  <c r="C201" i="8"/>
  <c r="D201" i="8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BN294" i="3"/>
  <c r="P294" i="3"/>
  <c r="Y204" i="2"/>
  <c r="I204" i="2"/>
  <c r="C202" i="8"/>
  <c r="D202" i="8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BN295" i="3"/>
  <c r="P295" i="3"/>
  <c r="Y205" i="2"/>
  <c r="I205" i="2"/>
  <c r="C203" i="8"/>
  <c r="D203" i="8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BN296" i="3"/>
  <c r="P296" i="3"/>
  <c r="Y206" i="2"/>
  <c r="I206" i="2"/>
  <c r="C204" i="8"/>
  <c r="D204" i="8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BN297" i="3"/>
  <c r="P297" i="3"/>
  <c r="Y207" i="2"/>
  <c r="I207" i="2"/>
  <c r="C205" i="8"/>
  <c r="D205" i="8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BN298" i="3"/>
  <c r="P298" i="3"/>
  <c r="Y208" i="2"/>
  <c r="I208" i="2"/>
  <c r="C206" i="8"/>
  <c r="D206" i="8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BN299" i="3"/>
  <c r="P299" i="3"/>
  <c r="Y209" i="2"/>
  <c r="I209" i="2"/>
  <c r="C207" i="8"/>
  <c r="D207" i="8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BN300" i="3"/>
  <c r="P300" i="3"/>
  <c r="Y210" i="2"/>
  <c r="I210" i="2"/>
  <c r="C208" i="8"/>
  <c r="D208" i="8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BN301" i="3"/>
  <c r="P301" i="3"/>
  <c r="Y211" i="2"/>
  <c r="I211" i="2"/>
  <c r="C209" i="8"/>
  <c r="D209" i="8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BN302" i="3"/>
  <c r="P302" i="3"/>
  <c r="Y212" i="2"/>
  <c r="I212" i="2"/>
  <c r="C210" i="8"/>
  <c r="D210" i="8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BN303" i="3"/>
  <c r="P303" i="3"/>
  <c r="Y213" i="2"/>
  <c r="I213" i="2"/>
  <c r="C211" i="8"/>
  <c r="D211" i="8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BN304" i="3"/>
  <c r="P304" i="3"/>
  <c r="Y214" i="2"/>
  <c r="I214" i="2"/>
  <c r="C212" i="8"/>
  <c r="D212" i="8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BN305" i="3"/>
  <c r="P305" i="3"/>
  <c r="Y215" i="2"/>
  <c r="I215" i="2"/>
  <c r="C213" i="8"/>
  <c r="D213" i="8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BN306" i="3"/>
  <c r="P306" i="3"/>
  <c r="Y216" i="2"/>
  <c r="I216" i="2"/>
  <c r="C214" i="8"/>
  <c r="D214" i="8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BN307" i="3"/>
  <c r="P307" i="3"/>
  <c r="Y217" i="2"/>
  <c r="I217" i="2"/>
  <c r="C215" i="8"/>
  <c r="D215" i="8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BN308" i="3"/>
  <c r="P308" i="3"/>
  <c r="Y218" i="2"/>
  <c r="I218" i="2"/>
  <c r="C216" i="8"/>
  <c r="D216" i="8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BN309" i="3"/>
  <c r="P309" i="3"/>
  <c r="Y219" i="2"/>
  <c r="I219" i="2"/>
  <c r="C217" i="8"/>
  <c r="D217" i="8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BN310" i="3"/>
  <c r="P310" i="3"/>
  <c r="Y220" i="2"/>
  <c r="I220" i="2"/>
  <c r="C218" i="8"/>
  <c r="D218" i="8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BN311" i="3"/>
  <c r="P311" i="3"/>
  <c r="Y221" i="2"/>
  <c r="I221" i="2"/>
  <c r="C219" i="8"/>
  <c r="D219" i="8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BN312" i="3"/>
  <c r="P312" i="3"/>
  <c r="Y222" i="2"/>
  <c r="I222" i="2"/>
  <c r="C220" i="8"/>
  <c r="D220" i="8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BN313" i="3"/>
  <c r="P313" i="3"/>
  <c r="Y223" i="2"/>
  <c r="I223" i="2"/>
  <c r="C221" i="8"/>
  <c r="D221" i="8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BN314" i="3"/>
  <c r="P314" i="3"/>
  <c r="Y224" i="2"/>
  <c r="I224" i="2"/>
  <c r="C222" i="8"/>
  <c r="D222" i="8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BN315" i="3"/>
  <c r="P315" i="3"/>
  <c r="Y225" i="2"/>
  <c r="I225" i="2"/>
  <c r="C223" i="8"/>
  <c r="D223" i="8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BN316" i="3"/>
  <c r="P316" i="3"/>
  <c r="Y226" i="2"/>
  <c r="I226" i="2"/>
  <c r="C224" i="8"/>
  <c r="D224" i="8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BN317" i="3"/>
  <c r="P317" i="3"/>
  <c r="Y227" i="2"/>
  <c r="I227" i="2"/>
  <c r="C225" i="8"/>
  <c r="D225" i="8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BN318" i="3"/>
  <c r="P318" i="3"/>
  <c r="Y228" i="2"/>
  <c r="I228" i="2"/>
  <c r="C226" i="8"/>
  <c r="D226" i="8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BN319" i="3"/>
  <c r="P319" i="3"/>
  <c r="Y229" i="2"/>
  <c r="I229" i="2"/>
  <c r="C227" i="8"/>
  <c r="D227" i="8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BN320" i="3"/>
  <c r="P320" i="3"/>
  <c r="Y230" i="2"/>
  <c r="I230" i="2"/>
  <c r="C228" i="8"/>
  <c r="D228" i="8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BN321" i="3"/>
  <c r="P321" i="3"/>
  <c r="Y231" i="2"/>
  <c r="I231" i="2"/>
  <c r="C229" i="8"/>
  <c r="D229" i="8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BN322" i="3"/>
  <c r="P322" i="3"/>
  <c r="Y232" i="2"/>
  <c r="I232" i="2"/>
  <c r="C230" i="8"/>
  <c r="D230" i="8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BN323" i="3"/>
  <c r="P323" i="3"/>
  <c r="Y233" i="2"/>
  <c r="I233" i="2"/>
  <c r="C231" i="8"/>
  <c r="D231" i="8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BN324" i="3"/>
  <c r="P324" i="3"/>
  <c r="Y234" i="2"/>
  <c r="I234" i="2"/>
  <c r="C232" i="8"/>
  <c r="D232" i="8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BN325" i="3"/>
  <c r="P325" i="3"/>
  <c r="Y235" i="2"/>
  <c r="I235" i="2"/>
  <c r="C233" i="8"/>
  <c r="D233" i="8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BN326" i="3"/>
  <c r="P326" i="3"/>
  <c r="Y236" i="2"/>
  <c r="I236" i="2"/>
  <c r="C234" i="8"/>
  <c r="D234" i="8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BN327" i="3"/>
  <c r="P327" i="3"/>
  <c r="Y237" i="2"/>
  <c r="I237" i="2"/>
  <c r="C235" i="8"/>
  <c r="D235" i="8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BN328" i="3"/>
  <c r="P328" i="3"/>
  <c r="Y238" i="2"/>
  <c r="I238" i="2"/>
  <c r="C236" i="8"/>
  <c r="D236" i="8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BN329" i="3"/>
  <c r="P329" i="3"/>
  <c r="Y239" i="2"/>
  <c r="I239" i="2"/>
  <c r="C237" i="8"/>
  <c r="D237" i="8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BN330" i="3"/>
  <c r="P330" i="3"/>
  <c r="Y240" i="2"/>
  <c r="I240" i="2"/>
  <c r="C238" i="8"/>
  <c r="D238" i="8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BN331" i="3"/>
  <c r="P331" i="3"/>
  <c r="Y241" i="2"/>
  <c r="I241" i="2"/>
  <c r="C239" i="8"/>
  <c r="D239" i="8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BN332" i="3"/>
  <c r="P332" i="3"/>
  <c r="Y242" i="2"/>
  <c r="I242" i="2"/>
  <c r="C240" i="8"/>
  <c r="D240" i="8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BN333" i="3"/>
  <c r="P333" i="3"/>
  <c r="Y243" i="2"/>
  <c r="I243" i="2"/>
  <c r="C241" i="8"/>
  <c r="D241" i="8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BN334" i="3"/>
  <c r="P334" i="3"/>
  <c r="Y244" i="2"/>
  <c r="I244" i="2"/>
  <c r="C242" i="8"/>
  <c r="D242" i="8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BN335" i="3"/>
  <c r="P335" i="3"/>
  <c r="Y245" i="2"/>
  <c r="I245" i="2"/>
  <c r="C243" i="8"/>
  <c r="D243" i="8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BN336" i="3"/>
  <c r="P336" i="3"/>
  <c r="Y246" i="2"/>
  <c r="I246" i="2"/>
  <c r="C244" i="8"/>
  <c r="D244" i="8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BN337" i="3"/>
  <c r="P337" i="3"/>
  <c r="Y247" i="2"/>
  <c r="I247" i="2"/>
  <c r="C245" i="8"/>
  <c r="D245" i="8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BN338" i="3"/>
  <c r="P338" i="3"/>
  <c r="Y248" i="2"/>
  <c r="I248" i="2"/>
  <c r="C246" i="8"/>
  <c r="D246" i="8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BN339" i="3"/>
  <c r="P339" i="3"/>
  <c r="Y249" i="2"/>
  <c r="I249" i="2"/>
  <c r="C247" i="8"/>
  <c r="D247" i="8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BN340" i="3"/>
  <c r="P340" i="3"/>
  <c r="Y250" i="2"/>
  <c r="I250" i="2"/>
  <c r="C248" i="8"/>
  <c r="D248" i="8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BN341" i="3"/>
  <c r="P341" i="3"/>
  <c r="Y251" i="2"/>
  <c r="I251" i="2"/>
  <c r="C249" i="8"/>
  <c r="D249" i="8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BN342" i="3"/>
  <c r="P342" i="3"/>
  <c r="Y252" i="2"/>
  <c r="I252" i="2"/>
  <c r="C250" i="8"/>
  <c r="D250" i="8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BN343" i="3"/>
  <c r="P343" i="3"/>
  <c r="Y253" i="2"/>
  <c r="I253" i="2"/>
  <c r="C251" i="8"/>
  <c r="D251" i="8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BN344" i="3"/>
  <c r="P344" i="3"/>
  <c r="Y254" i="2"/>
  <c r="I254" i="2"/>
  <c r="C252" i="8"/>
  <c r="D252" i="8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BN345" i="3"/>
  <c r="P345" i="3"/>
  <c r="Y255" i="2"/>
  <c r="I255" i="2"/>
  <c r="C253" i="8"/>
  <c r="D253" i="8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BN346" i="3"/>
  <c r="P346" i="3"/>
  <c r="Y256" i="2"/>
  <c r="I256" i="2"/>
  <c r="C254" i="8"/>
  <c r="D254" i="8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BN347" i="3"/>
  <c r="P347" i="3"/>
  <c r="Y257" i="2"/>
  <c r="I257" i="2"/>
  <c r="C255" i="8"/>
  <c r="D255" i="8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BN348" i="3"/>
  <c r="P348" i="3"/>
  <c r="Y258" i="2"/>
  <c r="I258" i="2"/>
  <c r="C256" i="8"/>
  <c r="D256" i="8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BN349" i="3"/>
  <c r="P349" i="3"/>
  <c r="Y259" i="2"/>
  <c r="I259" i="2"/>
  <c r="C257" i="8"/>
  <c r="D257" i="8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BN350" i="3"/>
  <c r="P350" i="3"/>
  <c r="Y260" i="2"/>
  <c r="I260" i="2"/>
  <c r="C258" i="8"/>
  <c r="D258" i="8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BN351" i="3"/>
  <c r="P351" i="3"/>
  <c r="Y261" i="2"/>
  <c r="I261" i="2"/>
  <c r="C259" i="8"/>
  <c r="D259" i="8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BN352" i="3"/>
  <c r="P352" i="3"/>
  <c r="Y262" i="2"/>
  <c r="I262" i="2"/>
  <c r="C260" i="8"/>
  <c r="D260" i="8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BN353" i="3"/>
  <c r="P353" i="3"/>
  <c r="Y263" i="2"/>
  <c r="I263" i="2"/>
  <c r="C261" i="8"/>
  <c r="D261" i="8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BN354" i="3"/>
  <c r="P354" i="3"/>
  <c r="Y264" i="2"/>
  <c r="I264" i="2"/>
  <c r="C262" i="8"/>
  <c r="D262" i="8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BN355" i="3"/>
  <c r="P355" i="3"/>
  <c r="Y265" i="2"/>
  <c r="I265" i="2"/>
  <c r="C263" i="8"/>
  <c r="D263" i="8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BN356" i="3"/>
  <c r="P356" i="3"/>
  <c r="Y266" i="2"/>
  <c r="I266" i="2"/>
  <c r="C264" i="8"/>
  <c r="D264" i="8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BN357" i="3"/>
  <c r="P357" i="3"/>
  <c r="Y267" i="2"/>
  <c r="I267" i="2"/>
  <c r="C265" i="8"/>
  <c r="D265" i="8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BN358" i="3"/>
  <c r="P358" i="3"/>
  <c r="Y268" i="2"/>
  <c r="I268" i="2"/>
  <c r="C266" i="8"/>
  <c r="D266" i="8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BN359" i="3"/>
  <c r="P359" i="3"/>
  <c r="Y269" i="2"/>
  <c r="I269" i="2"/>
  <c r="C267" i="8"/>
  <c r="D267" i="8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BN360" i="3"/>
  <c r="P360" i="3"/>
  <c r="Y270" i="2"/>
  <c r="I270" i="2"/>
  <c r="C268" i="8"/>
  <c r="D268" i="8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BN361" i="3"/>
  <c r="P361" i="3"/>
  <c r="Y271" i="2"/>
  <c r="I271" i="2"/>
  <c r="C269" i="8"/>
  <c r="D269" i="8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BN362" i="3"/>
  <c r="P362" i="3"/>
  <c r="Y272" i="2"/>
  <c r="I272" i="2"/>
  <c r="C270" i="8"/>
  <c r="D270" i="8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BN363" i="3"/>
  <c r="P363" i="3"/>
  <c r="Y273" i="2"/>
  <c r="I273" i="2"/>
  <c r="C271" i="8"/>
  <c r="D271" i="8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BN364" i="3"/>
  <c r="P364" i="3"/>
  <c r="Y274" i="2"/>
  <c r="I274" i="2"/>
  <c r="C272" i="8"/>
  <c r="D272" i="8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BN365" i="3"/>
  <c r="P365" i="3"/>
  <c r="Y275" i="2"/>
  <c r="I275" i="2"/>
  <c r="C273" i="8"/>
  <c r="D273" i="8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BN366" i="3"/>
  <c r="P366" i="3"/>
  <c r="Y276" i="2"/>
  <c r="I276" i="2"/>
  <c r="C274" i="8"/>
  <c r="D274" i="8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BN367" i="3"/>
  <c r="P367" i="3"/>
  <c r="Y277" i="2"/>
  <c r="I277" i="2"/>
  <c r="C275" i="8"/>
  <c r="D275" i="8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BN368" i="3"/>
  <c r="P368" i="3"/>
  <c r="Y278" i="2"/>
  <c r="I278" i="2"/>
  <c r="C276" i="8"/>
  <c r="D276" i="8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BN369" i="3"/>
  <c r="P369" i="3"/>
  <c r="Y279" i="2"/>
  <c r="I279" i="2"/>
  <c r="C277" i="8"/>
  <c r="D277" i="8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BN370" i="3"/>
  <c r="P370" i="3"/>
  <c r="Y280" i="2"/>
  <c r="I280" i="2"/>
  <c r="C278" i="8"/>
  <c r="D278" i="8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BN371" i="3"/>
  <c r="P371" i="3"/>
  <c r="Y281" i="2"/>
  <c r="I281" i="2"/>
  <c r="C279" i="8"/>
  <c r="D279" i="8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BN372" i="3"/>
  <c r="P372" i="3"/>
  <c r="Y282" i="2"/>
  <c r="I282" i="2"/>
  <c r="C280" i="8"/>
  <c r="D280" i="8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BN373" i="3"/>
  <c r="P373" i="3"/>
  <c r="Y283" i="2"/>
  <c r="I283" i="2"/>
  <c r="C281" i="8"/>
  <c r="D281" i="8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BN374" i="3"/>
  <c r="P374" i="3"/>
  <c r="Y284" i="2"/>
  <c r="I284" i="2"/>
  <c r="C282" i="8"/>
  <c r="D282" i="8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BN375" i="3"/>
  <c r="P375" i="3"/>
  <c r="Y285" i="2"/>
  <c r="I285" i="2"/>
  <c r="C283" i="8"/>
  <c r="D283" i="8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BN376" i="3"/>
  <c r="P376" i="3"/>
  <c r="Y286" i="2"/>
  <c r="I286" i="2"/>
  <c r="C284" i="8"/>
  <c r="D284" i="8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BN377" i="3"/>
  <c r="P377" i="3"/>
  <c r="Y287" i="2"/>
  <c r="I287" i="2"/>
  <c r="C285" i="8"/>
  <c r="D285" i="8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BN378" i="3"/>
  <c r="P378" i="3"/>
  <c r="Y288" i="2"/>
  <c r="I288" i="2"/>
  <c r="C286" i="8"/>
  <c r="D286" i="8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BN379" i="3"/>
  <c r="P379" i="3"/>
  <c r="Y289" i="2"/>
  <c r="I289" i="2"/>
  <c r="C287" i="8"/>
  <c r="D287" i="8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BN380" i="3"/>
  <c r="P380" i="3"/>
  <c r="Y290" i="2"/>
  <c r="I290" i="2"/>
  <c r="C288" i="8"/>
  <c r="D288" i="8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BN381" i="3"/>
  <c r="P381" i="3"/>
  <c r="Y291" i="2"/>
  <c r="I291" i="2"/>
  <c r="C289" i="8"/>
  <c r="D289" i="8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BN382" i="3"/>
  <c r="P382" i="3"/>
  <c r="Y292" i="2"/>
  <c r="I292" i="2"/>
  <c r="C290" i="8"/>
  <c r="D290" i="8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BN383" i="3"/>
  <c r="P383" i="3"/>
  <c r="Y293" i="2"/>
  <c r="I293" i="2"/>
  <c r="C291" i="8"/>
  <c r="D291" i="8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BN384" i="3"/>
  <c r="P384" i="3"/>
  <c r="Y294" i="2"/>
  <c r="I294" i="2"/>
  <c r="C292" i="8"/>
  <c r="D292" i="8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BN385" i="3"/>
  <c r="P385" i="3"/>
  <c r="Y295" i="2"/>
  <c r="I295" i="2"/>
  <c r="C293" i="8"/>
  <c r="D293" i="8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BN386" i="3"/>
  <c r="P386" i="3"/>
  <c r="Y296" i="2"/>
  <c r="I296" i="2"/>
  <c r="C294" i="8"/>
  <c r="D294" i="8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BN387" i="3"/>
  <c r="P387" i="3"/>
  <c r="Y297" i="2"/>
  <c r="I297" i="2"/>
  <c r="C295" i="8"/>
  <c r="D295" i="8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BN388" i="3"/>
  <c r="P388" i="3"/>
  <c r="Y298" i="2"/>
  <c r="I298" i="2"/>
  <c r="C296" i="8"/>
  <c r="D296" i="8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BN389" i="3"/>
  <c r="P389" i="3"/>
  <c r="Y299" i="2"/>
  <c r="I299" i="2"/>
  <c r="C297" i="8"/>
  <c r="D297" i="8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BN390" i="3"/>
  <c r="P390" i="3"/>
  <c r="Y300" i="2"/>
  <c r="I300" i="2"/>
  <c r="C298" i="8"/>
  <c r="D298" i="8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BN391" i="3"/>
  <c r="P391" i="3"/>
  <c r="Y301" i="2"/>
  <c r="I301" i="2"/>
  <c r="C299" i="8"/>
  <c r="D299" i="8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BN392" i="3"/>
  <c r="P392" i="3"/>
  <c r="Y302" i="2"/>
  <c r="I302" i="2"/>
  <c r="C300" i="8"/>
  <c r="D300" i="8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BN393" i="3"/>
  <c r="P393" i="3"/>
  <c r="Y303" i="2"/>
  <c r="I303" i="2"/>
  <c r="C301" i="8"/>
  <c r="D301" i="8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BN394" i="3"/>
  <c r="P394" i="3"/>
  <c r="Y304" i="2"/>
  <c r="I304" i="2"/>
  <c r="C302" i="8"/>
  <c r="D302" i="8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BN395" i="3"/>
  <c r="P395" i="3"/>
  <c r="Y305" i="2"/>
  <c r="I305" i="2"/>
  <c r="C303" i="8"/>
  <c r="D303" i="8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BN396" i="3"/>
  <c r="P396" i="3"/>
  <c r="Y306" i="2"/>
  <c r="I306" i="2"/>
  <c r="C304" i="8"/>
  <c r="D304" i="8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BN397" i="3"/>
  <c r="P397" i="3"/>
  <c r="Y307" i="2"/>
  <c r="I307" i="2"/>
  <c r="C305" i="8"/>
  <c r="D305" i="8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BN398" i="3"/>
  <c r="P398" i="3"/>
  <c r="Y308" i="2"/>
  <c r="I308" i="2"/>
  <c r="C306" i="8"/>
  <c r="D306" i="8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BN399" i="3"/>
  <c r="P399" i="3"/>
  <c r="Y309" i="2"/>
  <c r="I309" i="2"/>
  <c r="C307" i="8"/>
  <c r="D307" i="8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BN400" i="3"/>
  <c r="P400" i="3"/>
  <c r="Y310" i="2"/>
  <c r="I310" i="2"/>
  <c r="C308" i="8"/>
  <c r="D308" i="8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BN401" i="3"/>
  <c r="P401" i="3"/>
  <c r="Y311" i="2"/>
  <c r="I311" i="2"/>
  <c r="C309" i="8"/>
  <c r="D309" i="8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BN402" i="3"/>
  <c r="P402" i="3"/>
  <c r="Y312" i="2"/>
  <c r="I312" i="2"/>
  <c r="C310" i="8"/>
  <c r="D310" i="8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BN403" i="3"/>
  <c r="P403" i="3"/>
  <c r="Y313" i="2"/>
  <c r="I313" i="2"/>
  <c r="C311" i="8"/>
  <c r="D311" i="8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BN404" i="3"/>
  <c r="P404" i="3"/>
  <c r="Y314" i="2"/>
  <c r="I314" i="2"/>
  <c r="C312" i="8"/>
  <c r="D312" i="8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BN405" i="3"/>
  <c r="P405" i="3"/>
  <c r="Y315" i="2"/>
  <c r="I315" i="2"/>
  <c r="C313" i="8"/>
  <c r="D313" i="8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BN406" i="3"/>
  <c r="P406" i="3"/>
  <c r="Y316" i="2"/>
  <c r="I316" i="2"/>
  <c r="C314" i="8"/>
  <c r="D314" i="8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BN407" i="3"/>
  <c r="P407" i="3"/>
  <c r="Y317" i="2"/>
  <c r="I317" i="2"/>
  <c r="C315" i="8"/>
  <c r="D315" i="8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BN408" i="3"/>
  <c r="P408" i="3"/>
  <c r="Y318" i="2"/>
  <c r="I318" i="2"/>
  <c r="C316" i="8"/>
  <c r="D316" i="8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BN409" i="3"/>
  <c r="P409" i="3"/>
  <c r="Y319" i="2"/>
  <c r="I319" i="2"/>
  <c r="C317" i="8"/>
  <c r="D317" i="8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BN410" i="3"/>
  <c r="P410" i="3"/>
  <c r="Y320" i="2"/>
  <c r="I320" i="2"/>
  <c r="C318" i="8"/>
  <c r="D318" i="8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BN411" i="3"/>
  <c r="P411" i="3"/>
  <c r="Y321" i="2"/>
  <c r="I321" i="2"/>
  <c r="C319" i="8"/>
  <c r="D319" i="8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BN412" i="3"/>
  <c r="P412" i="3"/>
  <c r="Y322" i="2"/>
  <c r="I322" i="2"/>
  <c r="C320" i="8"/>
  <c r="D320" i="8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BN413" i="3"/>
  <c r="P413" i="3"/>
  <c r="Y323" i="2"/>
  <c r="I323" i="2"/>
  <c r="C321" i="8"/>
  <c r="D321" i="8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BN414" i="3"/>
  <c r="P414" i="3"/>
  <c r="Y324" i="2"/>
  <c r="I324" i="2"/>
  <c r="C322" i="8"/>
  <c r="D322" i="8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BN415" i="3"/>
  <c r="P415" i="3"/>
  <c r="Y325" i="2"/>
  <c r="I325" i="2"/>
  <c r="C323" i="8"/>
  <c r="D323" i="8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BN416" i="3"/>
  <c r="P416" i="3"/>
  <c r="Y326" i="2"/>
  <c r="I326" i="2"/>
  <c r="C324" i="8"/>
  <c r="D324" i="8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BN417" i="3"/>
  <c r="P417" i="3"/>
  <c r="Y327" i="2"/>
  <c r="I327" i="2"/>
  <c r="C325" i="8"/>
  <c r="D325" i="8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BN418" i="3"/>
  <c r="P418" i="3"/>
  <c r="Y328" i="2"/>
  <c r="I328" i="2"/>
  <c r="C326" i="8"/>
  <c r="D326" i="8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BN419" i="3"/>
  <c r="P419" i="3"/>
  <c r="Y329" i="2"/>
  <c r="I329" i="2"/>
  <c r="C327" i="8"/>
  <c r="D327" i="8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BN420" i="3"/>
  <c r="P420" i="3"/>
  <c r="Y330" i="2"/>
  <c r="I330" i="2"/>
  <c r="C328" i="8"/>
  <c r="D328" i="8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BN421" i="3"/>
  <c r="P421" i="3"/>
  <c r="Y331" i="2"/>
  <c r="I331" i="2"/>
  <c r="C329" i="8"/>
  <c r="D329" i="8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BN422" i="3"/>
  <c r="P422" i="3"/>
  <c r="Y332" i="2"/>
  <c r="I332" i="2"/>
  <c r="C330" i="8"/>
  <c r="D330" i="8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BN423" i="3"/>
  <c r="P423" i="3"/>
  <c r="Y333" i="2"/>
  <c r="I333" i="2"/>
  <c r="C331" i="8"/>
  <c r="D331" i="8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BN424" i="3"/>
  <c r="P424" i="3"/>
  <c r="Y334" i="2"/>
  <c r="I334" i="2"/>
  <c r="C332" i="8"/>
  <c r="D332" i="8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BN425" i="3"/>
  <c r="P425" i="3"/>
  <c r="Y335" i="2"/>
  <c r="I335" i="2"/>
  <c r="C333" i="8"/>
  <c r="D333" i="8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BN426" i="3"/>
  <c r="P426" i="3"/>
  <c r="Y336" i="2"/>
  <c r="I336" i="2"/>
  <c r="C334" i="8"/>
  <c r="D334" i="8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BN427" i="3"/>
  <c r="P427" i="3"/>
  <c r="Y337" i="2"/>
  <c r="I337" i="2"/>
  <c r="C335" i="8"/>
  <c r="D335" i="8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BN428" i="3"/>
  <c r="P428" i="3"/>
  <c r="Y338" i="2"/>
  <c r="I338" i="2"/>
  <c r="C336" i="8"/>
  <c r="D336" i="8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BN429" i="3"/>
  <c r="P429" i="3"/>
  <c r="Y339" i="2"/>
  <c r="I339" i="2"/>
  <c r="C337" i="8"/>
  <c r="D337" i="8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BN430" i="3"/>
  <c r="P430" i="3"/>
  <c r="Y340" i="2"/>
  <c r="I340" i="2"/>
  <c r="C338" i="8"/>
  <c r="D338" i="8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BN431" i="3"/>
  <c r="P431" i="3"/>
  <c r="Y341" i="2"/>
  <c r="I341" i="2"/>
  <c r="C339" i="8"/>
  <c r="D339" i="8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BN432" i="3"/>
  <c r="P432" i="3"/>
  <c r="Y342" i="2"/>
  <c r="I342" i="2"/>
  <c r="C340" i="8"/>
  <c r="D340" i="8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BN433" i="3"/>
  <c r="P433" i="3"/>
  <c r="Y343" i="2"/>
  <c r="I343" i="2"/>
  <c r="C341" i="8"/>
  <c r="D341" i="8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BN434" i="3"/>
  <c r="P434" i="3"/>
  <c r="Y344" i="2"/>
  <c r="I344" i="2"/>
  <c r="C342" i="8"/>
  <c r="D342" i="8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BN435" i="3"/>
  <c r="P435" i="3"/>
  <c r="Y345" i="2"/>
  <c r="I345" i="2"/>
  <c r="C343" i="8"/>
  <c r="D343" i="8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BN436" i="3"/>
  <c r="P436" i="3"/>
  <c r="Y346" i="2"/>
  <c r="I346" i="2"/>
  <c r="C344" i="8"/>
  <c r="D344" i="8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BN437" i="3"/>
  <c r="P437" i="3"/>
  <c r="Y347" i="2"/>
  <c r="I347" i="2"/>
  <c r="C345" i="8"/>
  <c r="D345" i="8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BN438" i="3"/>
  <c r="P438" i="3"/>
  <c r="Y348" i="2"/>
  <c r="I348" i="2"/>
  <c r="C346" i="8"/>
  <c r="D346" i="8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BN439" i="3"/>
  <c r="P439" i="3"/>
  <c r="Y349" i="2"/>
  <c r="I349" i="2"/>
  <c r="C347" i="8"/>
  <c r="D347" i="8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BN440" i="3"/>
  <c r="P440" i="3"/>
  <c r="Y350" i="2"/>
  <c r="I350" i="2"/>
  <c r="C348" i="8"/>
  <c r="D348" i="8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BN441" i="3"/>
  <c r="P441" i="3"/>
  <c r="Y351" i="2"/>
  <c r="I351" i="2"/>
  <c r="C349" i="8"/>
  <c r="D349" i="8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BN442" i="3"/>
  <c r="P442" i="3"/>
  <c r="Y352" i="2"/>
  <c r="I352" i="2"/>
  <c r="C350" i="8"/>
  <c r="D350" i="8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BN443" i="3"/>
  <c r="P443" i="3"/>
  <c r="Y353" i="2"/>
  <c r="I353" i="2"/>
  <c r="C351" i="8"/>
  <c r="D351" i="8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BN444" i="3"/>
  <c r="P444" i="3"/>
  <c r="Y354" i="2"/>
  <c r="I354" i="2"/>
  <c r="C352" i="8"/>
  <c r="D352" i="8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BN445" i="3"/>
  <c r="P445" i="3"/>
  <c r="Y355" i="2"/>
  <c r="I355" i="2"/>
  <c r="C353" i="8"/>
  <c r="D353" i="8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BN446" i="3"/>
  <c r="P446" i="3"/>
  <c r="Y356" i="2"/>
  <c r="I356" i="2"/>
  <c r="C354" i="8"/>
  <c r="D354" i="8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BN447" i="3"/>
  <c r="P447" i="3"/>
  <c r="Y357" i="2"/>
  <c r="I357" i="2"/>
  <c r="C355" i="8"/>
  <c r="D355" i="8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BN448" i="3"/>
  <c r="P448" i="3"/>
  <c r="Y358" i="2"/>
  <c r="I358" i="2"/>
  <c r="C356" i="8"/>
  <c r="D356" i="8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BN449" i="3"/>
  <c r="P449" i="3"/>
  <c r="Y359" i="2"/>
  <c r="I359" i="2"/>
  <c r="C357" i="8"/>
  <c r="D357" i="8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BN450" i="3"/>
  <c r="P450" i="3"/>
  <c r="Y360" i="2"/>
  <c r="I360" i="2"/>
  <c r="C358" i="8"/>
  <c r="D358" i="8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BN451" i="3"/>
  <c r="P451" i="3"/>
  <c r="Y361" i="2"/>
  <c r="I361" i="2"/>
  <c r="C359" i="8"/>
  <c r="D359" i="8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BN452" i="3"/>
  <c r="P452" i="3"/>
  <c r="Y362" i="2"/>
  <c r="I362" i="2"/>
  <c r="C360" i="8"/>
  <c r="D360" i="8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BN453" i="3"/>
  <c r="P453" i="3"/>
  <c r="Y363" i="2"/>
  <c r="I363" i="2"/>
  <c r="C361" i="8"/>
  <c r="D361" i="8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BN454" i="3"/>
  <c r="P454" i="3"/>
  <c r="Y364" i="2"/>
  <c r="I364" i="2"/>
  <c r="C362" i="8"/>
  <c r="D362" i="8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BN455" i="3"/>
  <c r="P455" i="3"/>
  <c r="Y365" i="2"/>
  <c r="I365" i="2"/>
  <c r="C363" i="8"/>
  <c r="D363" i="8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BN456" i="3"/>
  <c r="P456" i="3"/>
  <c r="Y366" i="2"/>
  <c r="I366" i="2"/>
  <c r="C364" i="8"/>
  <c r="D364" i="8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BN457" i="3"/>
  <c r="P457" i="3"/>
  <c r="Y367" i="2"/>
  <c r="I367" i="2"/>
  <c r="C365" i="8"/>
  <c r="D365" i="8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BN458" i="3"/>
  <c r="P458" i="3"/>
  <c r="Y368" i="2"/>
  <c r="I368" i="2"/>
  <c r="C366" i="8"/>
  <c r="D366" i="8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BN459" i="3"/>
  <c r="P459" i="3"/>
  <c r="Y369" i="2"/>
  <c r="I369" i="2"/>
  <c r="C367" i="8"/>
  <c r="D367" i="8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BN460" i="3"/>
  <c r="P460" i="3"/>
  <c r="Y370" i="2"/>
  <c r="I370" i="2"/>
  <c r="C368" i="8"/>
  <c r="D368" i="8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BN461" i="3"/>
  <c r="P461" i="3"/>
  <c r="Y371" i="2"/>
  <c r="I371" i="2"/>
  <c r="C369" i="8"/>
  <c r="D369" i="8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BN462" i="3"/>
  <c r="P462" i="3"/>
  <c r="Y372" i="2"/>
  <c r="I372" i="2"/>
  <c r="C370" i="8"/>
  <c r="D370" i="8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BN463" i="3"/>
  <c r="P463" i="3"/>
  <c r="Y373" i="2"/>
  <c r="I373" i="2"/>
  <c r="C371" i="8"/>
  <c r="D371" i="8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BN464" i="3"/>
  <c r="P464" i="3"/>
  <c r="Y374" i="2"/>
  <c r="I374" i="2"/>
  <c r="C372" i="8"/>
  <c r="D372" i="8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BN465" i="3"/>
  <c r="P465" i="3"/>
  <c r="Y375" i="2"/>
  <c r="I375" i="2"/>
  <c r="C373" i="8"/>
  <c r="D373" i="8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BN466" i="3"/>
  <c r="P466" i="3"/>
  <c r="Y376" i="2"/>
  <c r="I376" i="2"/>
  <c r="C374" i="8"/>
  <c r="D374" i="8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BN467" i="3"/>
  <c r="P467" i="3"/>
  <c r="Y377" i="2"/>
  <c r="I377" i="2"/>
  <c r="C375" i="8"/>
  <c r="D375" i="8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BN468" i="3"/>
  <c r="P468" i="3"/>
  <c r="Y378" i="2"/>
  <c r="I378" i="2"/>
  <c r="C376" i="8"/>
  <c r="D376" i="8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BN469" i="3"/>
  <c r="P469" i="3"/>
  <c r="Y379" i="2"/>
  <c r="I379" i="2"/>
  <c r="C377" i="8"/>
  <c r="D377" i="8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BN470" i="3"/>
  <c r="P470" i="3"/>
  <c r="Y380" i="2"/>
  <c r="I380" i="2"/>
  <c r="C378" i="8"/>
  <c r="D378" i="8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BN471" i="3"/>
  <c r="P471" i="3"/>
  <c r="Y381" i="2"/>
  <c r="I381" i="2"/>
  <c r="C379" i="8"/>
  <c r="D379" i="8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BN472" i="3"/>
  <c r="P472" i="3"/>
  <c r="Y382" i="2"/>
  <c r="I382" i="2"/>
  <c r="C380" i="8"/>
  <c r="D380" i="8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BN473" i="3"/>
  <c r="P473" i="3"/>
  <c r="Y383" i="2"/>
  <c r="I383" i="2"/>
  <c r="C381" i="8"/>
  <c r="D381" i="8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BN474" i="3"/>
  <c r="P474" i="3"/>
  <c r="Y384" i="2"/>
  <c r="I384" i="2"/>
  <c r="C382" i="8"/>
  <c r="D382" i="8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BN475" i="3"/>
  <c r="P475" i="3"/>
  <c r="Y385" i="2"/>
  <c r="I385" i="2"/>
  <c r="C383" i="8"/>
  <c r="D383" i="8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BN476" i="3"/>
  <c r="P476" i="3"/>
  <c r="Y386" i="2"/>
  <c r="I386" i="2"/>
  <c r="C384" i="8"/>
  <c r="D384" i="8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BN477" i="3"/>
  <c r="P477" i="3"/>
  <c r="Y387" i="2"/>
  <c r="I387" i="2"/>
  <c r="C385" i="8"/>
  <c r="D385" i="8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BN478" i="3"/>
  <c r="P478" i="3"/>
  <c r="Y388" i="2"/>
  <c r="I388" i="2"/>
  <c r="C386" i="8"/>
  <c r="D386" i="8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BN479" i="3"/>
  <c r="P479" i="3"/>
  <c r="Y389" i="2"/>
  <c r="I389" i="2"/>
  <c r="C387" i="8"/>
  <c r="D387" i="8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BN480" i="3"/>
  <c r="P480" i="3"/>
  <c r="Y390" i="2"/>
  <c r="I390" i="2"/>
  <c r="C388" i="8"/>
  <c r="D388" i="8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BN481" i="3"/>
  <c r="P481" i="3"/>
  <c r="Y391" i="2"/>
  <c r="I391" i="2"/>
  <c r="C389" i="8"/>
  <c r="D389" i="8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BN482" i="3"/>
  <c r="P482" i="3"/>
  <c r="Y392" i="2"/>
  <c r="I392" i="2"/>
  <c r="C390" i="8"/>
  <c r="D390" i="8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BN483" i="3"/>
  <c r="P483" i="3"/>
  <c r="Y393" i="2"/>
  <c r="I393" i="2"/>
  <c r="C391" i="8"/>
  <c r="D391" i="8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BN484" i="3"/>
  <c r="P484" i="3"/>
  <c r="Y394" i="2"/>
  <c r="I394" i="2"/>
  <c r="C392" i="8"/>
  <c r="D392" i="8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BN485" i="3"/>
  <c r="P485" i="3"/>
  <c r="Y395" i="2"/>
  <c r="I395" i="2"/>
  <c r="C393" i="8"/>
  <c r="D393" i="8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BN486" i="3"/>
  <c r="P486" i="3"/>
  <c r="Y396" i="2"/>
  <c r="I396" i="2"/>
  <c r="C394" i="8"/>
  <c r="D394" i="8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BN487" i="3"/>
  <c r="P487" i="3"/>
  <c r="Y397" i="2"/>
  <c r="I397" i="2"/>
  <c r="C395" i="8"/>
  <c r="D395" i="8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BN488" i="3"/>
  <c r="P488" i="3"/>
  <c r="Y398" i="2"/>
  <c r="I398" i="2"/>
  <c r="C396" i="8"/>
  <c r="D396" i="8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BN489" i="3"/>
  <c r="P489" i="3"/>
  <c r="Y399" i="2"/>
  <c r="I399" i="2"/>
  <c r="C397" i="8"/>
  <c r="D397" i="8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BN490" i="3"/>
  <c r="P490" i="3"/>
  <c r="Y400" i="2"/>
  <c r="I400" i="2"/>
  <c r="C398" i="8"/>
  <c r="D398" i="8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BN491" i="3"/>
  <c r="P491" i="3"/>
  <c r="Y401" i="2"/>
  <c r="I401" i="2"/>
  <c r="C399" i="8"/>
  <c r="D399" i="8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BN492" i="3"/>
  <c r="P492" i="3"/>
  <c r="Y402" i="2"/>
  <c r="I402" i="2"/>
  <c r="C400" i="8"/>
  <c r="D400" i="8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BN493" i="3"/>
  <c r="P493" i="3"/>
  <c r="Y403" i="2"/>
  <c r="I403" i="2"/>
  <c r="C401" i="8"/>
  <c r="D401" i="8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BN494" i="3"/>
  <c r="P494" i="3"/>
  <c r="Y404" i="2"/>
  <c r="I404" i="2"/>
  <c r="C402" i="8"/>
  <c r="D402" i="8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BN495" i="3"/>
  <c r="P495" i="3"/>
  <c r="Y405" i="2"/>
  <c r="I405" i="2"/>
  <c r="C403" i="8"/>
  <c r="D403" i="8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BN96" i="3"/>
  <c r="P96" i="3"/>
  <c r="Y6" i="2"/>
  <c r="I6" i="2"/>
  <c r="BO495" i="3"/>
  <c r="BO494" i="3"/>
  <c r="BO493" i="3"/>
  <c r="BO492" i="3"/>
  <c r="BO491" i="3"/>
  <c r="BO490" i="3"/>
  <c r="BO489" i="3"/>
  <c r="BO488" i="3"/>
  <c r="BO487" i="3"/>
  <c r="BO486" i="3"/>
  <c r="BO485" i="3"/>
  <c r="BO484" i="3"/>
  <c r="BO483" i="3"/>
  <c r="BO482" i="3"/>
  <c r="BO481" i="3"/>
  <c r="BO480" i="3"/>
  <c r="BO479" i="3"/>
  <c r="BO478" i="3"/>
  <c r="BO477" i="3"/>
  <c r="BO476" i="3"/>
  <c r="BO475" i="3"/>
  <c r="BO474" i="3"/>
  <c r="BO473" i="3"/>
  <c r="BO472" i="3"/>
  <c r="BO471" i="3"/>
  <c r="BO470" i="3"/>
  <c r="BO469" i="3"/>
  <c r="BO468" i="3"/>
  <c r="BO467" i="3"/>
  <c r="BO466" i="3"/>
  <c r="BO465" i="3"/>
  <c r="BO464" i="3"/>
  <c r="BO463" i="3"/>
  <c r="BO462" i="3"/>
  <c r="BO461" i="3"/>
  <c r="BO460" i="3"/>
  <c r="BO459" i="3"/>
  <c r="BO458" i="3"/>
  <c r="BO457" i="3"/>
  <c r="BO456" i="3"/>
  <c r="BO455" i="3"/>
  <c r="BO454" i="3"/>
  <c r="BO453" i="3"/>
  <c r="BO452" i="3"/>
  <c r="BO451" i="3"/>
  <c r="BO450" i="3"/>
  <c r="BO449" i="3"/>
  <c r="BO448" i="3"/>
  <c r="BO447" i="3"/>
  <c r="BO446" i="3"/>
  <c r="BO445" i="3"/>
  <c r="BO444" i="3"/>
  <c r="BO443" i="3"/>
  <c r="BO442" i="3"/>
  <c r="BO441" i="3"/>
  <c r="BO440" i="3"/>
  <c r="BO439" i="3"/>
  <c r="BO438" i="3"/>
  <c r="BO437" i="3"/>
  <c r="BO436" i="3"/>
  <c r="BO435" i="3"/>
  <c r="BO434" i="3"/>
  <c r="BO433" i="3"/>
  <c r="BO432" i="3"/>
  <c r="BO431" i="3"/>
  <c r="BO430" i="3"/>
  <c r="BO429" i="3"/>
  <c r="BO428" i="3"/>
  <c r="BO427" i="3"/>
  <c r="BO426" i="3"/>
  <c r="BO425" i="3"/>
  <c r="BO424" i="3"/>
  <c r="BO423" i="3"/>
  <c r="BO422" i="3"/>
  <c r="BO421" i="3"/>
  <c r="BO420" i="3"/>
  <c r="BO419" i="3"/>
  <c r="BO418" i="3"/>
  <c r="BO417" i="3"/>
  <c r="BO416" i="3"/>
  <c r="BO415" i="3"/>
  <c r="BO414" i="3"/>
  <c r="BO413" i="3"/>
  <c r="BO412" i="3"/>
  <c r="BO411" i="3"/>
  <c r="BO410" i="3"/>
  <c r="BO409" i="3"/>
  <c r="BO408" i="3"/>
  <c r="BO407" i="3"/>
  <c r="BO406" i="3"/>
  <c r="BO405" i="3"/>
  <c r="BO404" i="3"/>
  <c r="BO403" i="3"/>
  <c r="BO402" i="3"/>
  <c r="BO401" i="3"/>
  <c r="BO400" i="3"/>
  <c r="BO399" i="3"/>
  <c r="BO398" i="3"/>
  <c r="BO397" i="3"/>
  <c r="BO396" i="3"/>
  <c r="BO395" i="3"/>
  <c r="BO394" i="3"/>
  <c r="BO393" i="3"/>
  <c r="BO392" i="3"/>
  <c r="BO391" i="3"/>
  <c r="BO390" i="3"/>
  <c r="BO389" i="3"/>
  <c r="BO388" i="3"/>
  <c r="BO387" i="3"/>
  <c r="BO386" i="3"/>
  <c r="BO385" i="3"/>
  <c r="BO384" i="3"/>
  <c r="BO383" i="3"/>
  <c r="BO382" i="3"/>
  <c r="BO381" i="3"/>
  <c r="BO380" i="3"/>
  <c r="BO379" i="3"/>
  <c r="BO378" i="3"/>
  <c r="BO377" i="3"/>
  <c r="BO376" i="3"/>
  <c r="BO375" i="3"/>
  <c r="BO374" i="3"/>
  <c r="BO373" i="3"/>
  <c r="BO372" i="3"/>
  <c r="BO371" i="3"/>
  <c r="BO370" i="3"/>
  <c r="BO369" i="3"/>
  <c r="BO368" i="3"/>
  <c r="BO367" i="3"/>
  <c r="BO366" i="3"/>
  <c r="BO365" i="3"/>
  <c r="BO364" i="3"/>
  <c r="BO363" i="3"/>
  <c r="BO362" i="3"/>
  <c r="BO361" i="3"/>
  <c r="BO360" i="3"/>
  <c r="BO359" i="3"/>
  <c r="BO358" i="3"/>
  <c r="BO357" i="3"/>
  <c r="BO356" i="3"/>
  <c r="BO335" i="3"/>
  <c r="BO334" i="3"/>
  <c r="BO333" i="3"/>
  <c r="BO332" i="3"/>
  <c r="BO331" i="3"/>
  <c r="BO330" i="3"/>
  <c r="BO329" i="3"/>
  <c r="BO328" i="3"/>
  <c r="BO327" i="3"/>
  <c r="BO326" i="3"/>
  <c r="BO325" i="3"/>
  <c r="BO324" i="3"/>
  <c r="BO323" i="3"/>
  <c r="BO322" i="3"/>
  <c r="BO321" i="3"/>
  <c r="BO320" i="3"/>
  <c r="BO319" i="3"/>
  <c r="BO318" i="3"/>
  <c r="BO317" i="3"/>
  <c r="BO316" i="3"/>
  <c r="BO295" i="3"/>
  <c r="BO294" i="3"/>
  <c r="BO293" i="3"/>
  <c r="BO292" i="3"/>
  <c r="BO291" i="3"/>
  <c r="BO290" i="3"/>
  <c r="BO289" i="3"/>
  <c r="BO288" i="3"/>
  <c r="BO287" i="3"/>
  <c r="BO286" i="3"/>
  <c r="BO285" i="3"/>
  <c r="BO284" i="3"/>
  <c r="BO283" i="3"/>
  <c r="BO282" i="3"/>
  <c r="BO281" i="3"/>
  <c r="BO280" i="3"/>
  <c r="BO279" i="3"/>
  <c r="BO278" i="3"/>
  <c r="BO277" i="3"/>
  <c r="BO276" i="3"/>
  <c r="BO275" i="3"/>
  <c r="BO274" i="3"/>
  <c r="BO273" i="3"/>
  <c r="BO272" i="3"/>
  <c r="BO271" i="3"/>
  <c r="BO270" i="3"/>
  <c r="BO269" i="3"/>
  <c r="BO268" i="3"/>
  <c r="BO267" i="3"/>
  <c r="BO266" i="3"/>
  <c r="BO265" i="3"/>
  <c r="BO264" i="3"/>
  <c r="BO263" i="3"/>
  <c r="BO262" i="3"/>
  <c r="BO261" i="3"/>
  <c r="BO260" i="3"/>
  <c r="BO259" i="3"/>
  <c r="BO258" i="3"/>
  <c r="BO257" i="3"/>
  <c r="BO256" i="3"/>
  <c r="BO255" i="3"/>
  <c r="BO254" i="3"/>
  <c r="BO253" i="3"/>
  <c r="BO252" i="3"/>
  <c r="BO251" i="3"/>
  <c r="BO250" i="3"/>
  <c r="BO249" i="3"/>
  <c r="BO248" i="3"/>
  <c r="BO247" i="3"/>
  <c r="BO246" i="3"/>
  <c r="BO245" i="3"/>
  <c r="BO244" i="3"/>
  <c r="BO243" i="3"/>
  <c r="BO242" i="3"/>
  <c r="BO241" i="3"/>
  <c r="BO240" i="3"/>
  <c r="BO239" i="3"/>
  <c r="BO238" i="3"/>
  <c r="BO237" i="3"/>
  <c r="BO236" i="3"/>
  <c r="BO235" i="3"/>
  <c r="BO234" i="3"/>
  <c r="BO233" i="3"/>
  <c r="BO232" i="3"/>
  <c r="BO231" i="3"/>
  <c r="BO230" i="3"/>
  <c r="BO229" i="3"/>
  <c r="BO228" i="3"/>
  <c r="BO227" i="3"/>
  <c r="BO226" i="3"/>
  <c r="BO225" i="3"/>
  <c r="BO224" i="3"/>
  <c r="BO223" i="3"/>
  <c r="BO222" i="3"/>
  <c r="BO221" i="3"/>
  <c r="BO220" i="3"/>
  <c r="BO219" i="3"/>
  <c r="BO218" i="3"/>
  <c r="BO217" i="3"/>
  <c r="BO216" i="3"/>
  <c r="BO215" i="3"/>
  <c r="BO214" i="3"/>
  <c r="BO213" i="3"/>
  <c r="BO212" i="3"/>
  <c r="BO211" i="3"/>
  <c r="BO210" i="3"/>
  <c r="BO209" i="3"/>
  <c r="BO208" i="3"/>
  <c r="BO207" i="3"/>
  <c r="BO206" i="3"/>
  <c r="BO205" i="3"/>
  <c r="BO204" i="3"/>
  <c r="BO203" i="3"/>
  <c r="BO202" i="3"/>
  <c r="BO201" i="3"/>
  <c r="BO200" i="3"/>
  <c r="BO199" i="3"/>
  <c r="BO198" i="3"/>
  <c r="BO197" i="3"/>
  <c r="BO196" i="3"/>
  <c r="BO195" i="3"/>
  <c r="BO194" i="3"/>
  <c r="BO193" i="3"/>
  <c r="BO192" i="3"/>
  <c r="BO191" i="3"/>
  <c r="BO190" i="3"/>
  <c r="BO189" i="3"/>
  <c r="BO188" i="3"/>
  <c r="BO187" i="3"/>
  <c r="BO186" i="3"/>
  <c r="BO185" i="3"/>
  <c r="BO184" i="3"/>
  <c r="BO183" i="3"/>
  <c r="BO182" i="3"/>
  <c r="BO181" i="3"/>
  <c r="BO180" i="3"/>
  <c r="BO179" i="3"/>
  <c r="BO178" i="3"/>
  <c r="BO177" i="3"/>
  <c r="BO17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BE1326" i="1"/>
  <c r="BD1326" i="1"/>
  <c r="BN5" i="3"/>
  <c r="P5" i="3"/>
  <c r="BN6" i="3"/>
  <c r="P6" i="3"/>
  <c r="BN7" i="3"/>
  <c r="P7" i="3"/>
  <c r="BN8" i="3"/>
  <c r="P8" i="3"/>
  <c r="BN9" i="3"/>
  <c r="P9" i="3"/>
  <c r="BN10" i="3"/>
  <c r="P10" i="3"/>
  <c r="BN22" i="3"/>
  <c r="P22" i="3"/>
  <c r="BC1326" i="1"/>
  <c r="BB1326" i="1"/>
  <c r="BA1326" i="1"/>
  <c r="AJ1326" i="1"/>
  <c r="AH1326" i="1"/>
  <c r="AG1326" i="1"/>
  <c r="AF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Y1326" i="1"/>
  <c r="B1307" i="1"/>
  <c r="O1326" i="1"/>
  <c r="B1326" i="1"/>
  <c r="BE1325" i="1"/>
  <c r="BD1325" i="1"/>
  <c r="BC1325" i="1"/>
  <c r="BB1325" i="1"/>
  <c r="BA1325" i="1"/>
  <c r="AJ1325" i="1"/>
  <c r="AH1325" i="1"/>
  <c r="AG1325" i="1"/>
  <c r="AF1325" i="1"/>
  <c r="D1325" i="1"/>
  <c r="Y1325" i="1"/>
  <c r="O1325" i="1"/>
  <c r="B1325" i="1"/>
  <c r="BE1324" i="1"/>
  <c r="BD1324" i="1"/>
  <c r="BC1324" i="1"/>
  <c r="BB1324" i="1"/>
  <c r="BA1324" i="1"/>
  <c r="AJ1324" i="1"/>
  <c r="AH1324" i="1"/>
  <c r="AG1324" i="1"/>
  <c r="AF1324" i="1"/>
  <c r="D1324" i="1"/>
  <c r="Y1324" i="1"/>
  <c r="O1324" i="1"/>
  <c r="B1324" i="1"/>
  <c r="BE1323" i="1"/>
  <c r="BD1323" i="1"/>
  <c r="BC1323" i="1"/>
  <c r="BB1323" i="1"/>
  <c r="BA1323" i="1"/>
  <c r="AJ1323" i="1"/>
  <c r="AH1323" i="1"/>
  <c r="AG1323" i="1"/>
  <c r="AF1323" i="1"/>
  <c r="D1323" i="1"/>
  <c r="Y1323" i="1"/>
  <c r="O1323" i="1"/>
  <c r="B1323" i="1"/>
  <c r="BE1322" i="1"/>
  <c r="BD1322" i="1"/>
  <c r="BC1322" i="1"/>
  <c r="BB1322" i="1"/>
  <c r="BA1322" i="1"/>
  <c r="AJ1322" i="1"/>
  <c r="AH1322" i="1"/>
  <c r="AG1322" i="1"/>
  <c r="AF1322" i="1"/>
  <c r="D1322" i="1"/>
  <c r="Y1322" i="1"/>
  <c r="O1322" i="1"/>
  <c r="B1322" i="1"/>
  <c r="BE1321" i="1"/>
  <c r="BD1321" i="1"/>
  <c r="BC1321" i="1"/>
  <c r="BB1321" i="1"/>
  <c r="BA1321" i="1"/>
  <c r="AJ1321" i="1"/>
  <c r="AH1321" i="1"/>
  <c r="AG1321" i="1"/>
  <c r="AF1321" i="1"/>
  <c r="D1321" i="1"/>
  <c r="Y1321" i="1"/>
  <c r="O1321" i="1"/>
  <c r="B1321" i="1"/>
  <c r="BE1320" i="1"/>
  <c r="BD1320" i="1"/>
  <c r="BC1320" i="1"/>
  <c r="BB1320" i="1"/>
  <c r="BA1320" i="1"/>
  <c r="AJ1320" i="1"/>
  <c r="AH1320" i="1"/>
  <c r="AG1320" i="1"/>
  <c r="AF1320" i="1"/>
  <c r="D1320" i="1"/>
  <c r="Y1320" i="1"/>
  <c r="O1320" i="1"/>
  <c r="B1320" i="1"/>
  <c r="BE1319" i="1"/>
  <c r="BD1319" i="1"/>
  <c r="BC1319" i="1"/>
  <c r="BB1319" i="1"/>
  <c r="BA1319" i="1"/>
  <c r="AJ1319" i="1"/>
  <c r="AH1319" i="1"/>
  <c r="AG1319" i="1"/>
  <c r="AF1319" i="1"/>
  <c r="D1319" i="1"/>
  <c r="Y1319" i="1"/>
  <c r="O1319" i="1"/>
  <c r="B1319" i="1"/>
  <c r="BE1318" i="1"/>
  <c r="BD1318" i="1"/>
  <c r="BC1318" i="1"/>
  <c r="BB1318" i="1"/>
  <c r="BA1318" i="1"/>
  <c r="AJ1318" i="1"/>
  <c r="AH1318" i="1"/>
  <c r="AG1318" i="1"/>
  <c r="AF1318" i="1"/>
  <c r="D1318" i="1"/>
  <c r="Y1318" i="1"/>
  <c r="O1318" i="1"/>
  <c r="B1318" i="1"/>
  <c r="BE1317" i="1"/>
  <c r="BD1317" i="1"/>
  <c r="BC1317" i="1"/>
  <c r="BB1317" i="1"/>
  <c r="BA1317" i="1"/>
  <c r="AJ1317" i="1"/>
  <c r="AH1317" i="1"/>
  <c r="AG1317" i="1"/>
  <c r="AF1317" i="1"/>
  <c r="D1317" i="1"/>
  <c r="Y1317" i="1"/>
  <c r="O1317" i="1"/>
  <c r="B1317" i="1"/>
  <c r="BE1316" i="1"/>
  <c r="BD1316" i="1"/>
  <c r="BC1316" i="1"/>
  <c r="BB1316" i="1"/>
  <c r="BA1316" i="1"/>
  <c r="AJ1316" i="1"/>
  <c r="AH1316" i="1"/>
  <c r="AG1316" i="1"/>
  <c r="AF1316" i="1"/>
  <c r="D1316" i="1"/>
  <c r="Y1316" i="1"/>
  <c r="O1316" i="1"/>
  <c r="B1316" i="1"/>
  <c r="BE1315" i="1"/>
  <c r="BD1315" i="1"/>
  <c r="BC1315" i="1"/>
  <c r="BB1315" i="1"/>
  <c r="BA1315" i="1"/>
  <c r="AJ1315" i="1"/>
  <c r="AH1315" i="1"/>
  <c r="AG1315" i="1"/>
  <c r="AF1315" i="1"/>
  <c r="D1315" i="1"/>
  <c r="Y1315" i="1"/>
  <c r="O1315" i="1"/>
  <c r="B1315" i="1"/>
  <c r="BE1314" i="1"/>
  <c r="BD1314" i="1"/>
  <c r="BC1314" i="1"/>
  <c r="BB1314" i="1"/>
  <c r="BA1314" i="1"/>
  <c r="AJ1314" i="1"/>
  <c r="AH1314" i="1"/>
  <c r="AG1314" i="1"/>
  <c r="AF1314" i="1"/>
  <c r="D1314" i="1"/>
  <c r="Y1314" i="1"/>
  <c r="O1314" i="1"/>
  <c r="B1314" i="1"/>
  <c r="BE1313" i="1"/>
  <c r="BD1313" i="1"/>
  <c r="BC1313" i="1"/>
  <c r="BB1313" i="1"/>
  <c r="BA1313" i="1"/>
  <c r="AJ1313" i="1"/>
  <c r="AH1313" i="1"/>
  <c r="AG1313" i="1"/>
  <c r="AF1313" i="1"/>
  <c r="D1313" i="1"/>
  <c r="Y1313" i="1"/>
  <c r="O1313" i="1"/>
  <c r="B1313" i="1"/>
  <c r="BE1312" i="1"/>
  <c r="BD1312" i="1"/>
  <c r="BC1312" i="1"/>
  <c r="BB1312" i="1"/>
  <c r="BA1312" i="1"/>
  <c r="AJ1312" i="1"/>
  <c r="AH1312" i="1"/>
  <c r="AG1312" i="1"/>
  <c r="AF1312" i="1"/>
  <c r="D1312" i="1"/>
  <c r="Y1312" i="1"/>
  <c r="O1312" i="1"/>
  <c r="B1312" i="1"/>
  <c r="BE1311" i="1"/>
  <c r="BD1311" i="1"/>
  <c r="BC1311" i="1"/>
  <c r="BB1311" i="1"/>
  <c r="BA1311" i="1"/>
  <c r="AJ1311" i="1"/>
  <c r="AH1311" i="1"/>
  <c r="AG1311" i="1"/>
  <c r="AF1311" i="1"/>
  <c r="D1311" i="1"/>
  <c r="Y1311" i="1"/>
  <c r="O1311" i="1"/>
  <c r="B1311" i="1"/>
  <c r="BE1310" i="1"/>
  <c r="BD1310" i="1"/>
  <c r="BC1310" i="1"/>
  <c r="BB1310" i="1"/>
  <c r="BA1310" i="1"/>
  <c r="AJ1310" i="1"/>
  <c r="AH1310" i="1"/>
  <c r="AG1310" i="1"/>
  <c r="AF1310" i="1"/>
  <c r="D1310" i="1"/>
  <c r="Y1310" i="1"/>
  <c r="O1310" i="1"/>
  <c r="B1310" i="1"/>
  <c r="BE1309" i="1"/>
  <c r="BD1309" i="1"/>
  <c r="BC1309" i="1"/>
  <c r="BB1309" i="1"/>
  <c r="BA1309" i="1"/>
  <c r="AJ1309" i="1"/>
  <c r="AH1309" i="1"/>
  <c r="AG1309" i="1"/>
  <c r="AF1309" i="1"/>
  <c r="D1309" i="1"/>
  <c r="Y1309" i="1"/>
  <c r="O1309" i="1"/>
  <c r="B1309" i="1"/>
  <c r="BE1308" i="1"/>
  <c r="BD1308" i="1"/>
  <c r="BC1308" i="1"/>
  <c r="BB1308" i="1"/>
  <c r="BA1308" i="1"/>
  <c r="AJ1308" i="1"/>
  <c r="AH1308" i="1"/>
  <c r="AG1308" i="1"/>
  <c r="AF1308" i="1"/>
  <c r="D1308" i="1"/>
  <c r="Y1308" i="1"/>
  <c r="O1308" i="1"/>
  <c r="B1308" i="1"/>
  <c r="BE1307" i="1"/>
  <c r="BD1307" i="1"/>
  <c r="BC1307" i="1"/>
  <c r="BB1307" i="1"/>
  <c r="BA1307" i="1"/>
  <c r="AJ1307" i="1"/>
  <c r="AH1307" i="1"/>
  <c r="AG1307" i="1"/>
  <c r="AF1307" i="1"/>
  <c r="D1307" i="1"/>
  <c r="Y1307" i="1"/>
  <c r="O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E1306" i="1"/>
  <c r="BD1306" i="1"/>
  <c r="BC1306" i="1"/>
  <c r="BB1306" i="1"/>
  <c r="AJ1306" i="1"/>
  <c r="AH1306" i="1"/>
  <c r="AG1306" i="1"/>
  <c r="AF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Y1306" i="1"/>
  <c r="B1287" i="1"/>
  <c r="O1306" i="1"/>
  <c r="B1306" i="1"/>
  <c r="BE1305" i="1"/>
  <c r="BD1305" i="1"/>
  <c r="BC1305" i="1"/>
  <c r="BB1305" i="1"/>
  <c r="AJ1305" i="1"/>
  <c r="AH1305" i="1"/>
  <c r="AG1305" i="1"/>
  <c r="AF1305" i="1"/>
  <c r="D1305" i="1"/>
  <c r="Y1305" i="1"/>
  <c r="O1305" i="1"/>
  <c r="B1305" i="1"/>
  <c r="BE1304" i="1"/>
  <c r="BD1304" i="1"/>
  <c r="BC1304" i="1"/>
  <c r="BB1304" i="1"/>
  <c r="AJ1304" i="1"/>
  <c r="AH1304" i="1"/>
  <c r="AG1304" i="1"/>
  <c r="AF1304" i="1"/>
  <c r="D1304" i="1"/>
  <c r="Y1304" i="1"/>
  <c r="O1304" i="1"/>
  <c r="B1304" i="1"/>
  <c r="BE1303" i="1"/>
  <c r="BD1303" i="1"/>
  <c r="BC1303" i="1"/>
  <c r="BB1303" i="1"/>
  <c r="AJ1303" i="1"/>
  <c r="AH1303" i="1"/>
  <c r="AG1303" i="1"/>
  <c r="AF1303" i="1"/>
  <c r="D1303" i="1"/>
  <c r="Y1303" i="1"/>
  <c r="O1303" i="1"/>
  <c r="B1303" i="1"/>
  <c r="BE1302" i="1"/>
  <c r="BD1302" i="1"/>
  <c r="BC1302" i="1"/>
  <c r="BB1302" i="1"/>
  <c r="AJ1302" i="1"/>
  <c r="AH1302" i="1"/>
  <c r="AG1302" i="1"/>
  <c r="AF1302" i="1"/>
  <c r="D1302" i="1"/>
  <c r="Y1302" i="1"/>
  <c r="O1302" i="1"/>
  <c r="B1302" i="1"/>
  <c r="BE1301" i="1"/>
  <c r="BD1301" i="1"/>
  <c r="BC1301" i="1"/>
  <c r="BB1301" i="1"/>
  <c r="AJ1301" i="1"/>
  <c r="AH1301" i="1"/>
  <c r="AG1301" i="1"/>
  <c r="AF1301" i="1"/>
  <c r="D1301" i="1"/>
  <c r="Y1301" i="1"/>
  <c r="O1301" i="1"/>
  <c r="B1301" i="1"/>
  <c r="BE1300" i="1"/>
  <c r="BD1300" i="1"/>
  <c r="BC1300" i="1"/>
  <c r="BB1300" i="1"/>
  <c r="AJ1300" i="1"/>
  <c r="AH1300" i="1"/>
  <c r="AG1300" i="1"/>
  <c r="AF1300" i="1"/>
  <c r="D1300" i="1"/>
  <c r="Y1300" i="1"/>
  <c r="O1300" i="1"/>
  <c r="B1300" i="1"/>
  <c r="BE1299" i="1"/>
  <c r="BD1299" i="1"/>
  <c r="BC1299" i="1"/>
  <c r="BB1299" i="1"/>
  <c r="AJ1299" i="1"/>
  <c r="AH1299" i="1"/>
  <c r="AG1299" i="1"/>
  <c r="AF1299" i="1"/>
  <c r="D1299" i="1"/>
  <c r="Y1299" i="1"/>
  <c r="O1299" i="1"/>
  <c r="B1299" i="1"/>
  <c r="BE1298" i="1"/>
  <c r="BD1298" i="1"/>
  <c r="BC1298" i="1"/>
  <c r="BB1298" i="1"/>
  <c r="AJ1298" i="1"/>
  <c r="AH1298" i="1"/>
  <c r="AG1298" i="1"/>
  <c r="AF1298" i="1"/>
  <c r="D1298" i="1"/>
  <c r="Y1298" i="1"/>
  <c r="O1298" i="1"/>
  <c r="B1298" i="1"/>
  <c r="BE1297" i="1"/>
  <c r="BD1297" i="1"/>
  <c r="BC1297" i="1"/>
  <c r="BB1297" i="1"/>
  <c r="AJ1297" i="1"/>
  <c r="AH1297" i="1"/>
  <c r="AG1297" i="1"/>
  <c r="AF1297" i="1"/>
  <c r="D1297" i="1"/>
  <c r="Y1297" i="1"/>
  <c r="O1297" i="1"/>
  <c r="B1297" i="1"/>
  <c r="BE1296" i="1"/>
  <c r="BD1296" i="1"/>
  <c r="BC1296" i="1"/>
  <c r="BB1296" i="1"/>
  <c r="AJ1296" i="1"/>
  <c r="AH1296" i="1"/>
  <c r="AG1296" i="1"/>
  <c r="AF1296" i="1"/>
  <c r="D1296" i="1"/>
  <c r="Y1296" i="1"/>
  <c r="O1296" i="1"/>
  <c r="B1296" i="1"/>
  <c r="BE1295" i="1"/>
  <c r="BD1295" i="1"/>
  <c r="BC1295" i="1"/>
  <c r="BB1295" i="1"/>
  <c r="AJ1295" i="1"/>
  <c r="AH1295" i="1"/>
  <c r="AG1295" i="1"/>
  <c r="AF1295" i="1"/>
  <c r="D1295" i="1"/>
  <c r="Y1295" i="1"/>
  <c r="O1295" i="1"/>
  <c r="B1295" i="1"/>
  <c r="BE1294" i="1"/>
  <c r="BD1294" i="1"/>
  <c r="BC1294" i="1"/>
  <c r="BB1294" i="1"/>
  <c r="AJ1294" i="1"/>
  <c r="AH1294" i="1"/>
  <c r="AG1294" i="1"/>
  <c r="AF1294" i="1"/>
  <c r="D1294" i="1"/>
  <c r="Y1294" i="1"/>
  <c r="O1294" i="1"/>
  <c r="B1294" i="1"/>
  <c r="BE1293" i="1"/>
  <c r="BD1293" i="1"/>
  <c r="BC1293" i="1"/>
  <c r="BB1293" i="1"/>
  <c r="AJ1293" i="1"/>
  <c r="AH1293" i="1"/>
  <c r="AG1293" i="1"/>
  <c r="AF1293" i="1"/>
  <c r="D1293" i="1"/>
  <c r="Y1293" i="1"/>
  <c r="O1293" i="1"/>
  <c r="B1293" i="1"/>
  <c r="BE1292" i="1"/>
  <c r="BD1292" i="1"/>
  <c r="BC1292" i="1"/>
  <c r="BB1292" i="1"/>
  <c r="AJ1292" i="1"/>
  <c r="AH1292" i="1"/>
  <c r="AG1292" i="1"/>
  <c r="AF1292" i="1"/>
  <c r="D1292" i="1"/>
  <c r="Y1292" i="1"/>
  <c r="O1292" i="1"/>
  <c r="B1292" i="1"/>
  <c r="BE1291" i="1"/>
  <c r="BD1291" i="1"/>
  <c r="BC1291" i="1"/>
  <c r="BB1291" i="1"/>
  <c r="AJ1291" i="1"/>
  <c r="AH1291" i="1"/>
  <c r="AG1291" i="1"/>
  <c r="AF1291" i="1"/>
  <c r="D1291" i="1"/>
  <c r="Y1291" i="1"/>
  <c r="O1291" i="1"/>
  <c r="B1291" i="1"/>
  <c r="BE1290" i="1"/>
  <c r="BD1290" i="1"/>
  <c r="BC1290" i="1"/>
  <c r="BB1290" i="1"/>
  <c r="AJ1290" i="1"/>
  <c r="AH1290" i="1"/>
  <c r="AG1290" i="1"/>
  <c r="AF1290" i="1"/>
  <c r="D1290" i="1"/>
  <c r="Y1290" i="1"/>
  <c r="O1290" i="1"/>
  <c r="B1290" i="1"/>
  <c r="BE1289" i="1"/>
  <c r="BD1289" i="1"/>
  <c r="BC1289" i="1"/>
  <c r="BB1289" i="1"/>
  <c r="AJ1289" i="1"/>
  <c r="AH1289" i="1"/>
  <c r="AG1289" i="1"/>
  <c r="AF1289" i="1"/>
  <c r="D1289" i="1"/>
  <c r="Y1289" i="1"/>
  <c r="O1289" i="1"/>
  <c r="B1289" i="1"/>
  <c r="BE1288" i="1"/>
  <c r="BD1288" i="1"/>
  <c r="BC1288" i="1"/>
  <c r="BB1288" i="1"/>
  <c r="AJ1288" i="1"/>
  <c r="AH1288" i="1"/>
  <c r="AG1288" i="1"/>
  <c r="AF1288" i="1"/>
  <c r="D1288" i="1"/>
  <c r="Y1288" i="1"/>
  <c r="O1288" i="1"/>
  <c r="B1288" i="1"/>
  <c r="BE1287" i="1"/>
  <c r="BD1287" i="1"/>
  <c r="BC1287" i="1"/>
  <c r="BB1287" i="1"/>
  <c r="AJ1287" i="1"/>
  <c r="AH1287" i="1"/>
  <c r="AG1287" i="1"/>
  <c r="AF1287" i="1"/>
  <c r="D1287" i="1"/>
  <c r="Y1287" i="1"/>
  <c r="O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E1286" i="1"/>
  <c r="BD1286" i="1"/>
  <c r="BC1286" i="1"/>
  <c r="BB1286" i="1"/>
  <c r="BA1286" i="1"/>
  <c r="AJ1286" i="1"/>
  <c r="AH1286" i="1"/>
  <c r="AG1286" i="1"/>
  <c r="AF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Y1286" i="1"/>
  <c r="B1267" i="1"/>
  <c r="O1286" i="1"/>
  <c r="B1286" i="1"/>
  <c r="BE1285" i="1"/>
  <c r="BD1285" i="1"/>
  <c r="BC1285" i="1"/>
  <c r="BB1285" i="1"/>
  <c r="BA1285" i="1"/>
  <c r="AJ1285" i="1"/>
  <c r="AH1285" i="1"/>
  <c r="AG1285" i="1"/>
  <c r="AF1285" i="1"/>
  <c r="D1285" i="1"/>
  <c r="Y1285" i="1"/>
  <c r="O1285" i="1"/>
  <c r="B1285" i="1"/>
  <c r="BE1284" i="1"/>
  <c r="BD1284" i="1"/>
  <c r="BC1284" i="1"/>
  <c r="BB1284" i="1"/>
  <c r="BA1284" i="1"/>
  <c r="AJ1284" i="1"/>
  <c r="AH1284" i="1"/>
  <c r="AG1284" i="1"/>
  <c r="AF1284" i="1"/>
  <c r="D1284" i="1"/>
  <c r="Y1284" i="1"/>
  <c r="O1284" i="1"/>
  <c r="B1284" i="1"/>
  <c r="BE1283" i="1"/>
  <c r="BD1283" i="1"/>
  <c r="BC1283" i="1"/>
  <c r="BB1283" i="1"/>
  <c r="BA1283" i="1"/>
  <c r="AJ1283" i="1"/>
  <c r="AH1283" i="1"/>
  <c r="AG1283" i="1"/>
  <c r="AF1283" i="1"/>
  <c r="D1283" i="1"/>
  <c r="Y1283" i="1"/>
  <c r="O1283" i="1"/>
  <c r="B1283" i="1"/>
  <c r="BE1282" i="1"/>
  <c r="BD1282" i="1"/>
  <c r="BC1282" i="1"/>
  <c r="BB1282" i="1"/>
  <c r="BA1282" i="1"/>
  <c r="AJ1282" i="1"/>
  <c r="AH1282" i="1"/>
  <c r="AG1282" i="1"/>
  <c r="AF1282" i="1"/>
  <c r="D1282" i="1"/>
  <c r="Y1282" i="1"/>
  <c r="O1282" i="1"/>
  <c r="B1282" i="1"/>
  <c r="BE1281" i="1"/>
  <c r="BD1281" i="1"/>
  <c r="BC1281" i="1"/>
  <c r="BB1281" i="1"/>
  <c r="BA1281" i="1"/>
  <c r="AJ1281" i="1"/>
  <c r="AH1281" i="1"/>
  <c r="AG1281" i="1"/>
  <c r="AF1281" i="1"/>
  <c r="D1281" i="1"/>
  <c r="Y1281" i="1"/>
  <c r="O1281" i="1"/>
  <c r="B1281" i="1"/>
  <c r="BE1280" i="1"/>
  <c r="BD1280" i="1"/>
  <c r="BC1280" i="1"/>
  <c r="BB1280" i="1"/>
  <c r="BA1280" i="1"/>
  <c r="AJ1280" i="1"/>
  <c r="AH1280" i="1"/>
  <c r="AG1280" i="1"/>
  <c r="AF1280" i="1"/>
  <c r="D1280" i="1"/>
  <c r="Y1280" i="1"/>
  <c r="O1280" i="1"/>
  <c r="B1280" i="1"/>
  <c r="BE1279" i="1"/>
  <c r="BD1279" i="1"/>
  <c r="BC1279" i="1"/>
  <c r="BB1279" i="1"/>
  <c r="BA1279" i="1"/>
  <c r="AJ1279" i="1"/>
  <c r="AH1279" i="1"/>
  <c r="AG1279" i="1"/>
  <c r="AF1279" i="1"/>
  <c r="D1279" i="1"/>
  <c r="Y1279" i="1"/>
  <c r="O1279" i="1"/>
  <c r="B1279" i="1"/>
  <c r="BE1278" i="1"/>
  <c r="BD1278" i="1"/>
  <c r="BC1278" i="1"/>
  <c r="BB1278" i="1"/>
  <c r="BA1278" i="1"/>
  <c r="AJ1278" i="1"/>
  <c r="AH1278" i="1"/>
  <c r="AG1278" i="1"/>
  <c r="AF1278" i="1"/>
  <c r="D1278" i="1"/>
  <c r="Y1278" i="1"/>
  <c r="O1278" i="1"/>
  <c r="B1278" i="1"/>
  <c r="BE1277" i="1"/>
  <c r="BD1277" i="1"/>
  <c r="BC1277" i="1"/>
  <c r="BB1277" i="1"/>
  <c r="BA1277" i="1"/>
  <c r="AJ1277" i="1"/>
  <c r="AH1277" i="1"/>
  <c r="AG1277" i="1"/>
  <c r="AF1277" i="1"/>
  <c r="D1277" i="1"/>
  <c r="Y1277" i="1"/>
  <c r="O1277" i="1"/>
  <c r="B1277" i="1"/>
  <c r="BE1276" i="1"/>
  <c r="BD1276" i="1"/>
  <c r="BC1276" i="1"/>
  <c r="BB1276" i="1"/>
  <c r="BA1276" i="1"/>
  <c r="AJ1276" i="1"/>
  <c r="AH1276" i="1"/>
  <c r="AG1276" i="1"/>
  <c r="AF1276" i="1"/>
  <c r="D1276" i="1"/>
  <c r="Y1276" i="1"/>
  <c r="O1276" i="1"/>
  <c r="B1276" i="1"/>
  <c r="BE1275" i="1"/>
  <c r="BD1275" i="1"/>
  <c r="BC1275" i="1"/>
  <c r="BB1275" i="1"/>
  <c r="BA1275" i="1"/>
  <c r="AJ1275" i="1"/>
  <c r="AH1275" i="1"/>
  <c r="AG1275" i="1"/>
  <c r="AF1275" i="1"/>
  <c r="D1275" i="1"/>
  <c r="Y1275" i="1"/>
  <c r="O1275" i="1"/>
  <c r="B1275" i="1"/>
  <c r="BE1274" i="1"/>
  <c r="BD1274" i="1"/>
  <c r="BC1274" i="1"/>
  <c r="BB1274" i="1"/>
  <c r="BA1274" i="1"/>
  <c r="AJ1274" i="1"/>
  <c r="AH1274" i="1"/>
  <c r="AG1274" i="1"/>
  <c r="AF1274" i="1"/>
  <c r="D1274" i="1"/>
  <c r="Y1274" i="1"/>
  <c r="O1274" i="1"/>
  <c r="B1274" i="1"/>
  <c r="BE1273" i="1"/>
  <c r="BD1273" i="1"/>
  <c r="BC1273" i="1"/>
  <c r="BB1273" i="1"/>
  <c r="BA1273" i="1"/>
  <c r="AJ1273" i="1"/>
  <c r="AH1273" i="1"/>
  <c r="AG1273" i="1"/>
  <c r="AF1273" i="1"/>
  <c r="D1273" i="1"/>
  <c r="Y1273" i="1"/>
  <c r="O1273" i="1"/>
  <c r="B1273" i="1"/>
  <c r="BE1272" i="1"/>
  <c r="BD1272" i="1"/>
  <c r="BC1272" i="1"/>
  <c r="BB1272" i="1"/>
  <c r="BA1272" i="1"/>
  <c r="AJ1272" i="1"/>
  <c r="AH1272" i="1"/>
  <c r="AG1272" i="1"/>
  <c r="AF1272" i="1"/>
  <c r="D1272" i="1"/>
  <c r="Y1272" i="1"/>
  <c r="O1272" i="1"/>
  <c r="B1272" i="1"/>
  <c r="BE1271" i="1"/>
  <c r="BD1271" i="1"/>
  <c r="BC1271" i="1"/>
  <c r="BB1271" i="1"/>
  <c r="BA1271" i="1"/>
  <c r="AJ1271" i="1"/>
  <c r="AH1271" i="1"/>
  <c r="AG1271" i="1"/>
  <c r="AF1271" i="1"/>
  <c r="D1271" i="1"/>
  <c r="Y1271" i="1"/>
  <c r="O1271" i="1"/>
  <c r="B1271" i="1"/>
  <c r="BE1270" i="1"/>
  <c r="BD1270" i="1"/>
  <c r="BC1270" i="1"/>
  <c r="BB1270" i="1"/>
  <c r="BA1270" i="1"/>
  <c r="AJ1270" i="1"/>
  <c r="AH1270" i="1"/>
  <c r="AG1270" i="1"/>
  <c r="AF1270" i="1"/>
  <c r="D1270" i="1"/>
  <c r="Y1270" i="1"/>
  <c r="O1270" i="1"/>
  <c r="B1270" i="1"/>
  <c r="BE1269" i="1"/>
  <c r="BD1269" i="1"/>
  <c r="BC1269" i="1"/>
  <c r="BB1269" i="1"/>
  <c r="BA1269" i="1"/>
  <c r="AJ1269" i="1"/>
  <c r="AH1269" i="1"/>
  <c r="AG1269" i="1"/>
  <c r="AF1269" i="1"/>
  <c r="D1269" i="1"/>
  <c r="Y1269" i="1"/>
  <c r="O1269" i="1"/>
  <c r="B1269" i="1"/>
  <c r="BE1268" i="1"/>
  <c r="BD1268" i="1"/>
  <c r="BC1268" i="1"/>
  <c r="BB1268" i="1"/>
  <c r="BA1268" i="1"/>
  <c r="AJ1268" i="1"/>
  <c r="AH1268" i="1"/>
  <c r="AG1268" i="1"/>
  <c r="AF1268" i="1"/>
  <c r="D1268" i="1"/>
  <c r="Y1268" i="1"/>
  <c r="O1268" i="1"/>
  <c r="B1268" i="1"/>
  <c r="BE1267" i="1"/>
  <c r="BD1267" i="1"/>
  <c r="BC1267" i="1"/>
  <c r="BB1267" i="1"/>
  <c r="BA1267" i="1"/>
  <c r="AJ1267" i="1"/>
  <c r="AH1267" i="1"/>
  <c r="AG1267" i="1"/>
  <c r="AF1267" i="1"/>
  <c r="D1267" i="1"/>
  <c r="Y1267" i="1"/>
  <c r="O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E1266" i="1"/>
  <c r="BD1266" i="1"/>
  <c r="BC1266" i="1"/>
  <c r="AJ1266" i="1"/>
  <c r="AH1266" i="1"/>
  <c r="AG1266" i="1"/>
  <c r="AF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Y1266" i="1"/>
  <c r="B1247" i="1"/>
  <c r="O1266" i="1"/>
  <c r="B1266" i="1"/>
  <c r="BE1265" i="1"/>
  <c r="BD1265" i="1"/>
  <c r="BC1265" i="1"/>
  <c r="AJ1265" i="1"/>
  <c r="AH1265" i="1"/>
  <c r="AG1265" i="1"/>
  <c r="AF1265" i="1"/>
  <c r="D1265" i="1"/>
  <c r="Y1265" i="1"/>
  <c r="O1265" i="1"/>
  <c r="B1265" i="1"/>
  <c r="BE1264" i="1"/>
  <c r="BD1264" i="1"/>
  <c r="BC1264" i="1"/>
  <c r="AJ1264" i="1"/>
  <c r="AH1264" i="1"/>
  <c r="AG1264" i="1"/>
  <c r="AF1264" i="1"/>
  <c r="D1264" i="1"/>
  <c r="Y1264" i="1"/>
  <c r="O1264" i="1"/>
  <c r="B1264" i="1"/>
  <c r="BE1263" i="1"/>
  <c r="BD1263" i="1"/>
  <c r="BC1263" i="1"/>
  <c r="AJ1263" i="1"/>
  <c r="AH1263" i="1"/>
  <c r="AG1263" i="1"/>
  <c r="AF1263" i="1"/>
  <c r="D1263" i="1"/>
  <c r="Y1263" i="1"/>
  <c r="O1263" i="1"/>
  <c r="B1263" i="1"/>
  <c r="BE1262" i="1"/>
  <c r="BD1262" i="1"/>
  <c r="BC1262" i="1"/>
  <c r="AJ1262" i="1"/>
  <c r="AH1262" i="1"/>
  <c r="AG1262" i="1"/>
  <c r="AF1262" i="1"/>
  <c r="D1262" i="1"/>
  <c r="Y1262" i="1"/>
  <c r="O1262" i="1"/>
  <c r="B1262" i="1"/>
  <c r="BE1261" i="1"/>
  <c r="BD1261" i="1"/>
  <c r="BC1261" i="1"/>
  <c r="AJ1261" i="1"/>
  <c r="AH1261" i="1"/>
  <c r="AG1261" i="1"/>
  <c r="AF1261" i="1"/>
  <c r="D1261" i="1"/>
  <c r="Y1261" i="1"/>
  <c r="O1261" i="1"/>
  <c r="B1261" i="1"/>
  <c r="BE1260" i="1"/>
  <c r="BD1260" i="1"/>
  <c r="BC1260" i="1"/>
  <c r="AJ1260" i="1"/>
  <c r="AH1260" i="1"/>
  <c r="AG1260" i="1"/>
  <c r="AF1260" i="1"/>
  <c r="D1260" i="1"/>
  <c r="Y1260" i="1"/>
  <c r="O1260" i="1"/>
  <c r="B1260" i="1"/>
  <c r="BE1259" i="1"/>
  <c r="BD1259" i="1"/>
  <c r="BC1259" i="1"/>
  <c r="AJ1259" i="1"/>
  <c r="AH1259" i="1"/>
  <c r="AG1259" i="1"/>
  <c r="AF1259" i="1"/>
  <c r="D1259" i="1"/>
  <c r="Y1259" i="1"/>
  <c r="O1259" i="1"/>
  <c r="B1259" i="1"/>
  <c r="BE1258" i="1"/>
  <c r="BD1258" i="1"/>
  <c r="BC1258" i="1"/>
  <c r="AJ1258" i="1"/>
  <c r="AH1258" i="1"/>
  <c r="AG1258" i="1"/>
  <c r="AF1258" i="1"/>
  <c r="D1258" i="1"/>
  <c r="Y1258" i="1"/>
  <c r="O1258" i="1"/>
  <c r="B1258" i="1"/>
  <c r="BE1257" i="1"/>
  <c r="BD1257" i="1"/>
  <c r="BC1257" i="1"/>
  <c r="AJ1257" i="1"/>
  <c r="AH1257" i="1"/>
  <c r="AG1257" i="1"/>
  <c r="AF1257" i="1"/>
  <c r="D1257" i="1"/>
  <c r="Y1257" i="1"/>
  <c r="O1257" i="1"/>
  <c r="B1257" i="1"/>
  <c r="BE1256" i="1"/>
  <c r="BD1256" i="1"/>
  <c r="BC1256" i="1"/>
  <c r="AJ1256" i="1"/>
  <c r="AH1256" i="1"/>
  <c r="AG1256" i="1"/>
  <c r="AF1256" i="1"/>
  <c r="D1256" i="1"/>
  <c r="Y1256" i="1"/>
  <c r="O1256" i="1"/>
  <c r="B1256" i="1"/>
  <c r="BE1255" i="1"/>
  <c r="BD1255" i="1"/>
  <c r="BC1255" i="1"/>
  <c r="AJ1255" i="1"/>
  <c r="AH1255" i="1"/>
  <c r="AG1255" i="1"/>
  <c r="AF1255" i="1"/>
  <c r="D1255" i="1"/>
  <c r="Y1255" i="1"/>
  <c r="O1255" i="1"/>
  <c r="B1255" i="1"/>
  <c r="BE1254" i="1"/>
  <c r="BD1254" i="1"/>
  <c r="BC1254" i="1"/>
  <c r="AJ1254" i="1"/>
  <c r="AH1254" i="1"/>
  <c r="AG1254" i="1"/>
  <c r="AF1254" i="1"/>
  <c r="D1254" i="1"/>
  <c r="Y1254" i="1"/>
  <c r="O1254" i="1"/>
  <c r="B1254" i="1"/>
  <c r="BE1253" i="1"/>
  <c r="BD1253" i="1"/>
  <c r="BC1253" i="1"/>
  <c r="AJ1253" i="1"/>
  <c r="AH1253" i="1"/>
  <c r="AG1253" i="1"/>
  <c r="AF1253" i="1"/>
  <c r="D1253" i="1"/>
  <c r="Y1253" i="1"/>
  <c r="O1253" i="1"/>
  <c r="B1253" i="1"/>
  <c r="BE1252" i="1"/>
  <c r="BD1252" i="1"/>
  <c r="BC1252" i="1"/>
  <c r="AJ1252" i="1"/>
  <c r="AH1252" i="1"/>
  <c r="AG1252" i="1"/>
  <c r="AF1252" i="1"/>
  <c r="D1252" i="1"/>
  <c r="Y1252" i="1"/>
  <c r="O1252" i="1"/>
  <c r="B1252" i="1"/>
  <c r="BE1251" i="1"/>
  <c r="BD1251" i="1"/>
  <c r="BC1251" i="1"/>
  <c r="AJ1251" i="1"/>
  <c r="AH1251" i="1"/>
  <c r="AG1251" i="1"/>
  <c r="AF1251" i="1"/>
  <c r="D1251" i="1"/>
  <c r="Y1251" i="1"/>
  <c r="O1251" i="1"/>
  <c r="B1251" i="1"/>
  <c r="BE1250" i="1"/>
  <c r="BD1250" i="1"/>
  <c r="BC1250" i="1"/>
  <c r="AJ1250" i="1"/>
  <c r="AH1250" i="1"/>
  <c r="AG1250" i="1"/>
  <c r="AF1250" i="1"/>
  <c r="D1250" i="1"/>
  <c r="Y1250" i="1"/>
  <c r="O1250" i="1"/>
  <c r="B1250" i="1"/>
  <c r="BE1249" i="1"/>
  <c r="BD1249" i="1"/>
  <c r="BC1249" i="1"/>
  <c r="AJ1249" i="1"/>
  <c r="AH1249" i="1"/>
  <c r="AG1249" i="1"/>
  <c r="AF1249" i="1"/>
  <c r="D1249" i="1"/>
  <c r="Y1249" i="1"/>
  <c r="O1249" i="1"/>
  <c r="B1249" i="1"/>
  <c r="BE1248" i="1"/>
  <c r="BD1248" i="1"/>
  <c r="BC1248" i="1"/>
  <c r="AJ1248" i="1"/>
  <c r="AH1248" i="1"/>
  <c r="AG1248" i="1"/>
  <c r="AF1248" i="1"/>
  <c r="D1248" i="1"/>
  <c r="Y1248" i="1"/>
  <c r="O1248" i="1"/>
  <c r="B1248" i="1"/>
  <c r="BE1247" i="1"/>
  <c r="BD1247" i="1"/>
  <c r="BC1247" i="1"/>
  <c r="AJ1247" i="1"/>
  <c r="AH1247" i="1"/>
  <c r="AG1247" i="1"/>
  <c r="AF1247" i="1"/>
  <c r="D1247" i="1"/>
  <c r="Y1247" i="1"/>
  <c r="O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E1246" i="1"/>
  <c r="BD1246" i="1"/>
  <c r="BC1246" i="1"/>
  <c r="BB1246" i="1"/>
  <c r="BA1246" i="1"/>
  <c r="AJ1246" i="1"/>
  <c r="AH1246" i="1"/>
  <c r="AG1246" i="1"/>
  <c r="AF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Y1246" i="1"/>
  <c r="B1227" i="1"/>
  <c r="O1246" i="1"/>
  <c r="B1246" i="1"/>
  <c r="BE1245" i="1"/>
  <c r="BD1245" i="1"/>
  <c r="BC1245" i="1"/>
  <c r="BB1245" i="1"/>
  <c r="BA1245" i="1"/>
  <c r="AJ1245" i="1"/>
  <c r="AH1245" i="1"/>
  <c r="AG1245" i="1"/>
  <c r="AF1245" i="1"/>
  <c r="D1245" i="1"/>
  <c r="Y1245" i="1"/>
  <c r="O1245" i="1"/>
  <c r="B1245" i="1"/>
  <c r="BE1244" i="1"/>
  <c r="BD1244" i="1"/>
  <c r="BC1244" i="1"/>
  <c r="BB1244" i="1"/>
  <c r="BA1244" i="1"/>
  <c r="AJ1244" i="1"/>
  <c r="AH1244" i="1"/>
  <c r="AG1244" i="1"/>
  <c r="AF1244" i="1"/>
  <c r="D1244" i="1"/>
  <c r="Y1244" i="1"/>
  <c r="O1244" i="1"/>
  <c r="B1244" i="1"/>
  <c r="BE1243" i="1"/>
  <c r="BD1243" i="1"/>
  <c r="BC1243" i="1"/>
  <c r="BB1243" i="1"/>
  <c r="BA1243" i="1"/>
  <c r="AJ1243" i="1"/>
  <c r="AH1243" i="1"/>
  <c r="AG1243" i="1"/>
  <c r="AF1243" i="1"/>
  <c r="D1243" i="1"/>
  <c r="Y1243" i="1"/>
  <c r="O1243" i="1"/>
  <c r="B1243" i="1"/>
  <c r="BE1242" i="1"/>
  <c r="BD1242" i="1"/>
  <c r="BC1242" i="1"/>
  <c r="BB1242" i="1"/>
  <c r="BA1242" i="1"/>
  <c r="AJ1242" i="1"/>
  <c r="AH1242" i="1"/>
  <c r="AG1242" i="1"/>
  <c r="AF1242" i="1"/>
  <c r="D1242" i="1"/>
  <c r="Y1242" i="1"/>
  <c r="O1242" i="1"/>
  <c r="B1242" i="1"/>
  <c r="BE1241" i="1"/>
  <c r="BD1241" i="1"/>
  <c r="BC1241" i="1"/>
  <c r="BB1241" i="1"/>
  <c r="BA1241" i="1"/>
  <c r="AJ1241" i="1"/>
  <c r="AH1241" i="1"/>
  <c r="AG1241" i="1"/>
  <c r="AF1241" i="1"/>
  <c r="D1241" i="1"/>
  <c r="Y1241" i="1"/>
  <c r="O1241" i="1"/>
  <c r="B1241" i="1"/>
  <c r="BE1240" i="1"/>
  <c r="BD1240" i="1"/>
  <c r="BC1240" i="1"/>
  <c r="BB1240" i="1"/>
  <c r="BA1240" i="1"/>
  <c r="AJ1240" i="1"/>
  <c r="AH1240" i="1"/>
  <c r="AG1240" i="1"/>
  <c r="AF1240" i="1"/>
  <c r="D1240" i="1"/>
  <c r="Y1240" i="1"/>
  <c r="O1240" i="1"/>
  <c r="B1240" i="1"/>
  <c r="BE1239" i="1"/>
  <c r="BD1239" i="1"/>
  <c r="BC1239" i="1"/>
  <c r="BB1239" i="1"/>
  <c r="BA1239" i="1"/>
  <c r="AJ1239" i="1"/>
  <c r="AH1239" i="1"/>
  <c r="AG1239" i="1"/>
  <c r="AF1239" i="1"/>
  <c r="D1239" i="1"/>
  <c r="Y1239" i="1"/>
  <c r="O1239" i="1"/>
  <c r="B1239" i="1"/>
  <c r="BE1238" i="1"/>
  <c r="BD1238" i="1"/>
  <c r="BC1238" i="1"/>
  <c r="BB1238" i="1"/>
  <c r="BA1238" i="1"/>
  <c r="AJ1238" i="1"/>
  <c r="AH1238" i="1"/>
  <c r="AG1238" i="1"/>
  <c r="AF1238" i="1"/>
  <c r="D1238" i="1"/>
  <c r="Y1238" i="1"/>
  <c r="O1238" i="1"/>
  <c r="B1238" i="1"/>
  <c r="BE1237" i="1"/>
  <c r="BD1237" i="1"/>
  <c r="BC1237" i="1"/>
  <c r="BB1237" i="1"/>
  <c r="BA1237" i="1"/>
  <c r="AJ1237" i="1"/>
  <c r="AH1237" i="1"/>
  <c r="AG1237" i="1"/>
  <c r="AF1237" i="1"/>
  <c r="D1237" i="1"/>
  <c r="Y1237" i="1"/>
  <c r="O1237" i="1"/>
  <c r="B1237" i="1"/>
  <c r="BE1236" i="1"/>
  <c r="BD1236" i="1"/>
  <c r="BC1236" i="1"/>
  <c r="BB1236" i="1"/>
  <c r="BA1236" i="1"/>
  <c r="AJ1236" i="1"/>
  <c r="AH1236" i="1"/>
  <c r="AG1236" i="1"/>
  <c r="AF1236" i="1"/>
  <c r="D1236" i="1"/>
  <c r="Y1236" i="1"/>
  <c r="O1236" i="1"/>
  <c r="B1236" i="1"/>
  <c r="BE1235" i="1"/>
  <c r="BD1235" i="1"/>
  <c r="BC1235" i="1"/>
  <c r="BB1235" i="1"/>
  <c r="BA1235" i="1"/>
  <c r="AJ1235" i="1"/>
  <c r="AH1235" i="1"/>
  <c r="AG1235" i="1"/>
  <c r="AF1235" i="1"/>
  <c r="D1235" i="1"/>
  <c r="Y1235" i="1"/>
  <c r="O1235" i="1"/>
  <c r="B1235" i="1"/>
  <c r="BE1234" i="1"/>
  <c r="BD1234" i="1"/>
  <c r="BC1234" i="1"/>
  <c r="BB1234" i="1"/>
  <c r="BA1234" i="1"/>
  <c r="AJ1234" i="1"/>
  <c r="AH1234" i="1"/>
  <c r="AG1234" i="1"/>
  <c r="AF1234" i="1"/>
  <c r="D1234" i="1"/>
  <c r="Y1234" i="1"/>
  <c r="O1234" i="1"/>
  <c r="B1234" i="1"/>
  <c r="BE1233" i="1"/>
  <c r="BD1233" i="1"/>
  <c r="BC1233" i="1"/>
  <c r="BB1233" i="1"/>
  <c r="BA1233" i="1"/>
  <c r="AJ1233" i="1"/>
  <c r="AH1233" i="1"/>
  <c r="AG1233" i="1"/>
  <c r="AF1233" i="1"/>
  <c r="D1233" i="1"/>
  <c r="Y1233" i="1"/>
  <c r="O1233" i="1"/>
  <c r="B1233" i="1"/>
  <c r="BE1232" i="1"/>
  <c r="BD1232" i="1"/>
  <c r="BC1232" i="1"/>
  <c r="BB1232" i="1"/>
  <c r="BA1232" i="1"/>
  <c r="AJ1232" i="1"/>
  <c r="AH1232" i="1"/>
  <c r="AG1232" i="1"/>
  <c r="AF1232" i="1"/>
  <c r="D1232" i="1"/>
  <c r="Y1232" i="1"/>
  <c r="O1232" i="1"/>
  <c r="B1232" i="1"/>
  <c r="BE1231" i="1"/>
  <c r="BD1231" i="1"/>
  <c r="BC1231" i="1"/>
  <c r="BB1231" i="1"/>
  <c r="BA1231" i="1"/>
  <c r="AJ1231" i="1"/>
  <c r="AH1231" i="1"/>
  <c r="AG1231" i="1"/>
  <c r="AF1231" i="1"/>
  <c r="D1231" i="1"/>
  <c r="Y1231" i="1"/>
  <c r="O1231" i="1"/>
  <c r="B1231" i="1"/>
  <c r="BE1230" i="1"/>
  <c r="BD1230" i="1"/>
  <c r="BC1230" i="1"/>
  <c r="BB1230" i="1"/>
  <c r="BA1230" i="1"/>
  <c r="AJ1230" i="1"/>
  <c r="AH1230" i="1"/>
  <c r="AG1230" i="1"/>
  <c r="AF1230" i="1"/>
  <c r="D1230" i="1"/>
  <c r="Y1230" i="1"/>
  <c r="O1230" i="1"/>
  <c r="B1230" i="1"/>
  <c r="BE1229" i="1"/>
  <c r="BD1229" i="1"/>
  <c r="BC1229" i="1"/>
  <c r="BB1229" i="1"/>
  <c r="BA1229" i="1"/>
  <c r="AJ1229" i="1"/>
  <c r="AH1229" i="1"/>
  <c r="AG1229" i="1"/>
  <c r="AF1229" i="1"/>
  <c r="D1229" i="1"/>
  <c r="Y1229" i="1"/>
  <c r="O1229" i="1"/>
  <c r="B1229" i="1"/>
  <c r="BE1228" i="1"/>
  <c r="BD1228" i="1"/>
  <c r="BC1228" i="1"/>
  <c r="BB1228" i="1"/>
  <c r="BA1228" i="1"/>
  <c r="AJ1228" i="1"/>
  <c r="AH1228" i="1"/>
  <c r="AG1228" i="1"/>
  <c r="AF1228" i="1"/>
  <c r="D1228" i="1"/>
  <c r="Y1228" i="1"/>
  <c r="O1228" i="1"/>
  <c r="B1228" i="1"/>
  <c r="BE1227" i="1"/>
  <c r="BD1227" i="1"/>
  <c r="BC1227" i="1"/>
  <c r="BB1227" i="1"/>
  <c r="BA1227" i="1"/>
  <c r="AJ1227" i="1"/>
  <c r="AH1227" i="1"/>
  <c r="AG1227" i="1"/>
  <c r="AF1227" i="1"/>
  <c r="D1227" i="1"/>
  <c r="Y1227" i="1"/>
  <c r="O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E1226" i="1"/>
  <c r="BD1226" i="1"/>
  <c r="BC1226" i="1"/>
  <c r="BB1226" i="1"/>
  <c r="BA1226" i="1"/>
  <c r="AJ1226" i="1"/>
  <c r="AH1226" i="1"/>
  <c r="AG1226" i="1"/>
  <c r="AF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Y1226" i="1"/>
  <c r="B1207" i="1"/>
  <c r="O1226" i="1"/>
  <c r="B1226" i="1"/>
  <c r="BE1225" i="1"/>
  <c r="BD1225" i="1"/>
  <c r="BC1225" i="1"/>
  <c r="BB1225" i="1"/>
  <c r="BA1225" i="1"/>
  <c r="AJ1225" i="1"/>
  <c r="AH1225" i="1"/>
  <c r="AG1225" i="1"/>
  <c r="AF1225" i="1"/>
  <c r="D1225" i="1"/>
  <c r="Y1225" i="1"/>
  <c r="O1225" i="1"/>
  <c r="B1225" i="1"/>
  <c r="BE1224" i="1"/>
  <c r="BD1224" i="1"/>
  <c r="BC1224" i="1"/>
  <c r="BB1224" i="1"/>
  <c r="BA1224" i="1"/>
  <c r="AJ1224" i="1"/>
  <c r="AH1224" i="1"/>
  <c r="AG1224" i="1"/>
  <c r="AF1224" i="1"/>
  <c r="D1224" i="1"/>
  <c r="Y1224" i="1"/>
  <c r="O1224" i="1"/>
  <c r="B1224" i="1"/>
  <c r="BE1223" i="1"/>
  <c r="BD1223" i="1"/>
  <c r="BC1223" i="1"/>
  <c r="BB1223" i="1"/>
  <c r="BA1223" i="1"/>
  <c r="AJ1223" i="1"/>
  <c r="AH1223" i="1"/>
  <c r="AG1223" i="1"/>
  <c r="AF1223" i="1"/>
  <c r="D1223" i="1"/>
  <c r="Y1223" i="1"/>
  <c r="O1223" i="1"/>
  <c r="B1223" i="1"/>
  <c r="BE1222" i="1"/>
  <c r="BD1222" i="1"/>
  <c r="BC1222" i="1"/>
  <c r="BB1222" i="1"/>
  <c r="BA1222" i="1"/>
  <c r="AJ1222" i="1"/>
  <c r="AH1222" i="1"/>
  <c r="AG1222" i="1"/>
  <c r="AF1222" i="1"/>
  <c r="D1222" i="1"/>
  <c r="Y1222" i="1"/>
  <c r="O1222" i="1"/>
  <c r="B1222" i="1"/>
  <c r="BE1221" i="1"/>
  <c r="BD1221" i="1"/>
  <c r="BC1221" i="1"/>
  <c r="BB1221" i="1"/>
  <c r="BA1221" i="1"/>
  <c r="AJ1221" i="1"/>
  <c r="AH1221" i="1"/>
  <c r="AG1221" i="1"/>
  <c r="AF1221" i="1"/>
  <c r="D1221" i="1"/>
  <c r="Y1221" i="1"/>
  <c r="O1221" i="1"/>
  <c r="B1221" i="1"/>
  <c r="BE1220" i="1"/>
  <c r="BD1220" i="1"/>
  <c r="BC1220" i="1"/>
  <c r="BB1220" i="1"/>
  <c r="BA1220" i="1"/>
  <c r="AJ1220" i="1"/>
  <c r="AH1220" i="1"/>
  <c r="AG1220" i="1"/>
  <c r="AF1220" i="1"/>
  <c r="D1220" i="1"/>
  <c r="Y1220" i="1"/>
  <c r="O1220" i="1"/>
  <c r="B1220" i="1"/>
  <c r="BE1219" i="1"/>
  <c r="BD1219" i="1"/>
  <c r="BC1219" i="1"/>
  <c r="BB1219" i="1"/>
  <c r="BA1219" i="1"/>
  <c r="AJ1219" i="1"/>
  <c r="AH1219" i="1"/>
  <c r="AG1219" i="1"/>
  <c r="AF1219" i="1"/>
  <c r="D1219" i="1"/>
  <c r="Y1219" i="1"/>
  <c r="O1219" i="1"/>
  <c r="B1219" i="1"/>
  <c r="BE1218" i="1"/>
  <c r="BD1218" i="1"/>
  <c r="BC1218" i="1"/>
  <c r="BB1218" i="1"/>
  <c r="BA1218" i="1"/>
  <c r="AJ1218" i="1"/>
  <c r="AH1218" i="1"/>
  <c r="AG1218" i="1"/>
  <c r="AF1218" i="1"/>
  <c r="D1218" i="1"/>
  <c r="Y1218" i="1"/>
  <c r="O1218" i="1"/>
  <c r="B1218" i="1"/>
  <c r="BE1217" i="1"/>
  <c r="BD1217" i="1"/>
  <c r="BC1217" i="1"/>
  <c r="BB1217" i="1"/>
  <c r="BA1217" i="1"/>
  <c r="AJ1217" i="1"/>
  <c r="AH1217" i="1"/>
  <c r="AG1217" i="1"/>
  <c r="AF1217" i="1"/>
  <c r="D1217" i="1"/>
  <c r="Y1217" i="1"/>
  <c r="O1217" i="1"/>
  <c r="B1217" i="1"/>
  <c r="BE1216" i="1"/>
  <c r="BD1216" i="1"/>
  <c r="BC1216" i="1"/>
  <c r="BB1216" i="1"/>
  <c r="BA1216" i="1"/>
  <c r="AJ1216" i="1"/>
  <c r="AH1216" i="1"/>
  <c r="AG1216" i="1"/>
  <c r="AF1216" i="1"/>
  <c r="D1216" i="1"/>
  <c r="Y1216" i="1"/>
  <c r="O1216" i="1"/>
  <c r="B1216" i="1"/>
  <c r="BE1215" i="1"/>
  <c r="BD1215" i="1"/>
  <c r="BC1215" i="1"/>
  <c r="BB1215" i="1"/>
  <c r="BA1215" i="1"/>
  <c r="AJ1215" i="1"/>
  <c r="AH1215" i="1"/>
  <c r="AG1215" i="1"/>
  <c r="AF1215" i="1"/>
  <c r="D1215" i="1"/>
  <c r="Y1215" i="1"/>
  <c r="O1215" i="1"/>
  <c r="B1215" i="1"/>
  <c r="BE1214" i="1"/>
  <c r="BD1214" i="1"/>
  <c r="BC1214" i="1"/>
  <c r="BB1214" i="1"/>
  <c r="BA1214" i="1"/>
  <c r="AJ1214" i="1"/>
  <c r="AH1214" i="1"/>
  <c r="AG1214" i="1"/>
  <c r="AF1214" i="1"/>
  <c r="D1214" i="1"/>
  <c r="Y1214" i="1"/>
  <c r="O1214" i="1"/>
  <c r="B1214" i="1"/>
  <c r="BE1213" i="1"/>
  <c r="BD1213" i="1"/>
  <c r="BC1213" i="1"/>
  <c r="BB1213" i="1"/>
  <c r="BA1213" i="1"/>
  <c r="AJ1213" i="1"/>
  <c r="AH1213" i="1"/>
  <c r="AG1213" i="1"/>
  <c r="AF1213" i="1"/>
  <c r="D1213" i="1"/>
  <c r="Y1213" i="1"/>
  <c r="O1213" i="1"/>
  <c r="B1213" i="1"/>
  <c r="BE1212" i="1"/>
  <c r="BD1212" i="1"/>
  <c r="BC1212" i="1"/>
  <c r="BB1212" i="1"/>
  <c r="BA1212" i="1"/>
  <c r="AJ1212" i="1"/>
  <c r="AH1212" i="1"/>
  <c r="AG1212" i="1"/>
  <c r="AF1212" i="1"/>
  <c r="D1212" i="1"/>
  <c r="Y1212" i="1"/>
  <c r="O1212" i="1"/>
  <c r="B1212" i="1"/>
  <c r="BE1211" i="1"/>
  <c r="BD1211" i="1"/>
  <c r="BC1211" i="1"/>
  <c r="BB1211" i="1"/>
  <c r="BA1211" i="1"/>
  <c r="AJ1211" i="1"/>
  <c r="AH1211" i="1"/>
  <c r="AG1211" i="1"/>
  <c r="AF1211" i="1"/>
  <c r="D1211" i="1"/>
  <c r="Y1211" i="1"/>
  <c r="O1211" i="1"/>
  <c r="B1211" i="1"/>
  <c r="BE1210" i="1"/>
  <c r="BD1210" i="1"/>
  <c r="BC1210" i="1"/>
  <c r="BB1210" i="1"/>
  <c r="BA1210" i="1"/>
  <c r="AJ1210" i="1"/>
  <c r="AH1210" i="1"/>
  <c r="AG1210" i="1"/>
  <c r="AF1210" i="1"/>
  <c r="D1210" i="1"/>
  <c r="Y1210" i="1"/>
  <c r="O1210" i="1"/>
  <c r="B1210" i="1"/>
  <c r="BE1209" i="1"/>
  <c r="BD1209" i="1"/>
  <c r="BC1209" i="1"/>
  <c r="BB1209" i="1"/>
  <c r="BA1209" i="1"/>
  <c r="AJ1209" i="1"/>
  <c r="AH1209" i="1"/>
  <c r="AG1209" i="1"/>
  <c r="AF1209" i="1"/>
  <c r="D1209" i="1"/>
  <c r="Y1209" i="1"/>
  <c r="O1209" i="1"/>
  <c r="B1209" i="1"/>
  <c r="BE1208" i="1"/>
  <c r="BD1208" i="1"/>
  <c r="BC1208" i="1"/>
  <c r="BB1208" i="1"/>
  <c r="BA1208" i="1"/>
  <c r="AJ1208" i="1"/>
  <c r="AH1208" i="1"/>
  <c r="AG1208" i="1"/>
  <c r="AF1208" i="1"/>
  <c r="D1208" i="1"/>
  <c r="Y1208" i="1"/>
  <c r="O1208" i="1"/>
  <c r="B1208" i="1"/>
  <c r="BE1207" i="1"/>
  <c r="BD1207" i="1"/>
  <c r="BC1207" i="1"/>
  <c r="BB1207" i="1"/>
  <c r="BA1207" i="1"/>
  <c r="AJ1207" i="1"/>
  <c r="AH1207" i="1"/>
  <c r="AG1207" i="1"/>
  <c r="AF1207" i="1"/>
  <c r="D1207" i="1"/>
  <c r="Y1207" i="1"/>
  <c r="O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E1206" i="1"/>
  <c r="BD1206" i="1"/>
  <c r="BC1206" i="1"/>
  <c r="AJ1206" i="1"/>
  <c r="AH1206" i="1"/>
  <c r="AG1206" i="1"/>
  <c r="AF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Y1206" i="1"/>
  <c r="B1187" i="1"/>
  <c r="O1206" i="1"/>
  <c r="B1206" i="1"/>
  <c r="BE1205" i="1"/>
  <c r="BD1205" i="1"/>
  <c r="BC1205" i="1"/>
  <c r="AJ1205" i="1"/>
  <c r="AH1205" i="1"/>
  <c r="AG1205" i="1"/>
  <c r="AF1205" i="1"/>
  <c r="D1205" i="1"/>
  <c r="Y1205" i="1"/>
  <c r="O1205" i="1"/>
  <c r="B1205" i="1"/>
  <c r="BE1204" i="1"/>
  <c r="BD1204" i="1"/>
  <c r="BC1204" i="1"/>
  <c r="AJ1204" i="1"/>
  <c r="AH1204" i="1"/>
  <c r="AG1204" i="1"/>
  <c r="AF1204" i="1"/>
  <c r="D1204" i="1"/>
  <c r="Y1204" i="1"/>
  <c r="O1204" i="1"/>
  <c r="B1204" i="1"/>
  <c r="BE1203" i="1"/>
  <c r="BD1203" i="1"/>
  <c r="BC1203" i="1"/>
  <c r="AJ1203" i="1"/>
  <c r="AH1203" i="1"/>
  <c r="AG1203" i="1"/>
  <c r="AF1203" i="1"/>
  <c r="D1203" i="1"/>
  <c r="Y1203" i="1"/>
  <c r="O1203" i="1"/>
  <c r="B1203" i="1"/>
  <c r="BE1202" i="1"/>
  <c r="BD1202" i="1"/>
  <c r="BC1202" i="1"/>
  <c r="AJ1202" i="1"/>
  <c r="AH1202" i="1"/>
  <c r="AG1202" i="1"/>
  <c r="AF1202" i="1"/>
  <c r="D1202" i="1"/>
  <c r="Y1202" i="1"/>
  <c r="O1202" i="1"/>
  <c r="B1202" i="1"/>
  <c r="BE1201" i="1"/>
  <c r="BD1201" i="1"/>
  <c r="BC1201" i="1"/>
  <c r="AJ1201" i="1"/>
  <c r="AH1201" i="1"/>
  <c r="AG1201" i="1"/>
  <c r="AF1201" i="1"/>
  <c r="D1201" i="1"/>
  <c r="Y1201" i="1"/>
  <c r="O1201" i="1"/>
  <c r="B1201" i="1"/>
  <c r="BE1200" i="1"/>
  <c r="BD1200" i="1"/>
  <c r="BC1200" i="1"/>
  <c r="AJ1200" i="1"/>
  <c r="AH1200" i="1"/>
  <c r="AG1200" i="1"/>
  <c r="AF1200" i="1"/>
  <c r="D1200" i="1"/>
  <c r="Y1200" i="1"/>
  <c r="O1200" i="1"/>
  <c r="B1200" i="1"/>
  <c r="BE1199" i="1"/>
  <c r="BD1199" i="1"/>
  <c r="BC1199" i="1"/>
  <c r="AJ1199" i="1"/>
  <c r="AH1199" i="1"/>
  <c r="AG1199" i="1"/>
  <c r="AF1199" i="1"/>
  <c r="D1199" i="1"/>
  <c r="Y1199" i="1"/>
  <c r="O1199" i="1"/>
  <c r="B1199" i="1"/>
  <c r="BE1198" i="1"/>
  <c r="BD1198" i="1"/>
  <c r="BC1198" i="1"/>
  <c r="AJ1198" i="1"/>
  <c r="AH1198" i="1"/>
  <c r="AG1198" i="1"/>
  <c r="AF1198" i="1"/>
  <c r="D1198" i="1"/>
  <c r="Y1198" i="1"/>
  <c r="O1198" i="1"/>
  <c r="B1198" i="1"/>
  <c r="BE1197" i="1"/>
  <c r="BD1197" i="1"/>
  <c r="BC1197" i="1"/>
  <c r="AJ1197" i="1"/>
  <c r="AH1197" i="1"/>
  <c r="AG1197" i="1"/>
  <c r="AF1197" i="1"/>
  <c r="D1197" i="1"/>
  <c r="Y1197" i="1"/>
  <c r="O1197" i="1"/>
  <c r="B1197" i="1"/>
  <c r="BE1196" i="1"/>
  <c r="BD1196" i="1"/>
  <c r="BC1196" i="1"/>
  <c r="AJ1196" i="1"/>
  <c r="AH1196" i="1"/>
  <c r="AG1196" i="1"/>
  <c r="AF1196" i="1"/>
  <c r="D1196" i="1"/>
  <c r="Y1196" i="1"/>
  <c r="O1196" i="1"/>
  <c r="B1196" i="1"/>
  <c r="BE1195" i="1"/>
  <c r="BD1195" i="1"/>
  <c r="BC1195" i="1"/>
  <c r="AJ1195" i="1"/>
  <c r="AH1195" i="1"/>
  <c r="AG1195" i="1"/>
  <c r="AF1195" i="1"/>
  <c r="D1195" i="1"/>
  <c r="Y1195" i="1"/>
  <c r="O1195" i="1"/>
  <c r="B1195" i="1"/>
  <c r="BE1194" i="1"/>
  <c r="BD1194" i="1"/>
  <c r="BC1194" i="1"/>
  <c r="AJ1194" i="1"/>
  <c r="AH1194" i="1"/>
  <c r="AG1194" i="1"/>
  <c r="AF1194" i="1"/>
  <c r="D1194" i="1"/>
  <c r="Y1194" i="1"/>
  <c r="O1194" i="1"/>
  <c r="B1194" i="1"/>
  <c r="BE1193" i="1"/>
  <c r="BD1193" i="1"/>
  <c r="BC1193" i="1"/>
  <c r="AJ1193" i="1"/>
  <c r="AH1193" i="1"/>
  <c r="AG1193" i="1"/>
  <c r="AF1193" i="1"/>
  <c r="D1193" i="1"/>
  <c r="Y1193" i="1"/>
  <c r="O1193" i="1"/>
  <c r="B1193" i="1"/>
  <c r="BE1192" i="1"/>
  <c r="BD1192" i="1"/>
  <c r="BC1192" i="1"/>
  <c r="AJ1192" i="1"/>
  <c r="AH1192" i="1"/>
  <c r="AG1192" i="1"/>
  <c r="AF1192" i="1"/>
  <c r="D1192" i="1"/>
  <c r="Y1192" i="1"/>
  <c r="O1192" i="1"/>
  <c r="B1192" i="1"/>
  <c r="BE1191" i="1"/>
  <c r="BD1191" i="1"/>
  <c r="BC1191" i="1"/>
  <c r="AJ1191" i="1"/>
  <c r="AH1191" i="1"/>
  <c r="AG1191" i="1"/>
  <c r="AF1191" i="1"/>
  <c r="D1191" i="1"/>
  <c r="Y1191" i="1"/>
  <c r="O1191" i="1"/>
  <c r="B1191" i="1"/>
  <c r="BE1190" i="1"/>
  <c r="BD1190" i="1"/>
  <c r="BC1190" i="1"/>
  <c r="AJ1190" i="1"/>
  <c r="AH1190" i="1"/>
  <c r="AG1190" i="1"/>
  <c r="AF1190" i="1"/>
  <c r="D1190" i="1"/>
  <c r="Y1190" i="1"/>
  <c r="O1190" i="1"/>
  <c r="B1190" i="1"/>
  <c r="BE1189" i="1"/>
  <c r="BD1189" i="1"/>
  <c r="BC1189" i="1"/>
  <c r="AJ1189" i="1"/>
  <c r="AH1189" i="1"/>
  <c r="AG1189" i="1"/>
  <c r="AF1189" i="1"/>
  <c r="D1189" i="1"/>
  <c r="Y1189" i="1"/>
  <c r="O1189" i="1"/>
  <c r="B1189" i="1"/>
  <c r="BE1188" i="1"/>
  <c r="BD1188" i="1"/>
  <c r="BC1188" i="1"/>
  <c r="AJ1188" i="1"/>
  <c r="AH1188" i="1"/>
  <c r="AG1188" i="1"/>
  <c r="AF1188" i="1"/>
  <c r="D1188" i="1"/>
  <c r="Y1188" i="1"/>
  <c r="O1188" i="1"/>
  <c r="B1188" i="1"/>
  <c r="BE1187" i="1"/>
  <c r="BD1187" i="1"/>
  <c r="BC1187" i="1"/>
  <c r="AJ1187" i="1"/>
  <c r="AH1187" i="1"/>
  <c r="AG1187" i="1"/>
  <c r="AF1187" i="1"/>
  <c r="D1187" i="1"/>
  <c r="Y1187" i="1"/>
  <c r="O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E1186" i="1"/>
  <c r="BD1186" i="1"/>
  <c r="BA1186" i="1"/>
  <c r="BB1186" i="1"/>
  <c r="BC1186" i="1"/>
  <c r="AJ1186" i="1"/>
  <c r="AH1186" i="1"/>
  <c r="AG1186" i="1"/>
  <c r="AF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Y1186" i="1"/>
  <c r="B1167" i="1"/>
  <c r="O1186" i="1"/>
  <c r="B1186" i="1"/>
  <c r="BE1185" i="1"/>
  <c r="BD1185" i="1"/>
  <c r="BA1185" i="1"/>
  <c r="BB1185" i="1"/>
  <c r="BC1185" i="1"/>
  <c r="AJ1185" i="1"/>
  <c r="AH1185" i="1"/>
  <c r="AG1185" i="1"/>
  <c r="AF1185" i="1"/>
  <c r="D1185" i="1"/>
  <c r="Y1185" i="1"/>
  <c r="O1185" i="1"/>
  <c r="B1185" i="1"/>
  <c r="BE1184" i="1"/>
  <c r="BD1184" i="1"/>
  <c r="BA1184" i="1"/>
  <c r="BB1184" i="1"/>
  <c r="BC1184" i="1"/>
  <c r="AJ1184" i="1"/>
  <c r="AH1184" i="1"/>
  <c r="AG1184" i="1"/>
  <c r="AF1184" i="1"/>
  <c r="D1184" i="1"/>
  <c r="Y1184" i="1"/>
  <c r="O1184" i="1"/>
  <c r="B1184" i="1"/>
  <c r="BE1183" i="1"/>
  <c r="BD1183" i="1"/>
  <c r="BA1183" i="1"/>
  <c r="BB1183" i="1"/>
  <c r="BC1183" i="1"/>
  <c r="AJ1183" i="1"/>
  <c r="AH1183" i="1"/>
  <c r="AG1183" i="1"/>
  <c r="AF1183" i="1"/>
  <c r="D1183" i="1"/>
  <c r="Y1183" i="1"/>
  <c r="O1183" i="1"/>
  <c r="B1183" i="1"/>
  <c r="BE1182" i="1"/>
  <c r="BD1182" i="1"/>
  <c r="BA1182" i="1"/>
  <c r="BB1182" i="1"/>
  <c r="BC1182" i="1"/>
  <c r="AJ1182" i="1"/>
  <c r="AH1182" i="1"/>
  <c r="AG1182" i="1"/>
  <c r="AF1182" i="1"/>
  <c r="D1182" i="1"/>
  <c r="Y1182" i="1"/>
  <c r="O1182" i="1"/>
  <c r="B1182" i="1"/>
  <c r="BE1181" i="1"/>
  <c r="BD1181" i="1"/>
  <c r="BA1181" i="1"/>
  <c r="BB1181" i="1"/>
  <c r="BC1181" i="1"/>
  <c r="AJ1181" i="1"/>
  <c r="AH1181" i="1"/>
  <c r="AG1181" i="1"/>
  <c r="AF1181" i="1"/>
  <c r="D1181" i="1"/>
  <c r="Y1181" i="1"/>
  <c r="O1181" i="1"/>
  <c r="B1181" i="1"/>
  <c r="BE1180" i="1"/>
  <c r="BD1180" i="1"/>
  <c r="BA1180" i="1"/>
  <c r="BB1180" i="1"/>
  <c r="BC1180" i="1"/>
  <c r="AJ1180" i="1"/>
  <c r="AH1180" i="1"/>
  <c r="AG1180" i="1"/>
  <c r="AF1180" i="1"/>
  <c r="D1180" i="1"/>
  <c r="Y1180" i="1"/>
  <c r="O1180" i="1"/>
  <c r="B1180" i="1"/>
  <c r="BE1179" i="1"/>
  <c r="BD1179" i="1"/>
  <c r="BA1179" i="1"/>
  <c r="BB1179" i="1"/>
  <c r="BC1179" i="1"/>
  <c r="AJ1179" i="1"/>
  <c r="AH1179" i="1"/>
  <c r="AG1179" i="1"/>
  <c r="AF1179" i="1"/>
  <c r="D1179" i="1"/>
  <c r="Y1179" i="1"/>
  <c r="O1179" i="1"/>
  <c r="B1179" i="1"/>
  <c r="BE1178" i="1"/>
  <c r="BD1178" i="1"/>
  <c r="BA1178" i="1"/>
  <c r="BB1178" i="1"/>
  <c r="BC1178" i="1"/>
  <c r="AJ1178" i="1"/>
  <c r="AH1178" i="1"/>
  <c r="AG1178" i="1"/>
  <c r="AF1178" i="1"/>
  <c r="D1178" i="1"/>
  <c r="Y1178" i="1"/>
  <c r="O1178" i="1"/>
  <c r="B1178" i="1"/>
  <c r="BE1177" i="1"/>
  <c r="BD1177" i="1"/>
  <c r="BA1177" i="1"/>
  <c r="BB1177" i="1"/>
  <c r="BC1177" i="1"/>
  <c r="AJ1177" i="1"/>
  <c r="AH1177" i="1"/>
  <c r="AG1177" i="1"/>
  <c r="AF1177" i="1"/>
  <c r="D1177" i="1"/>
  <c r="Y1177" i="1"/>
  <c r="O1177" i="1"/>
  <c r="B1177" i="1"/>
  <c r="BE1176" i="1"/>
  <c r="BD1176" i="1"/>
  <c r="BA1176" i="1"/>
  <c r="BB1176" i="1"/>
  <c r="BC1176" i="1"/>
  <c r="AJ1176" i="1"/>
  <c r="AH1176" i="1"/>
  <c r="AG1176" i="1"/>
  <c r="AF1176" i="1"/>
  <c r="D1176" i="1"/>
  <c r="Y1176" i="1"/>
  <c r="O1176" i="1"/>
  <c r="B1176" i="1"/>
  <c r="BE1175" i="1"/>
  <c r="BD1175" i="1"/>
  <c r="BA1175" i="1"/>
  <c r="BB1175" i="1"/>
  <c r="BC1175" i="1"/>
  <c r="AJ1175" i="1"/>
  <c r="AH1175" i="1"/>
  <c r="AG1175" i="1"/>
  <c r="AF1175" i="1"/>
  <c r="D1175" i="1"/>
  <c r="Y1175" i="1"/>
  <c r="O1175" i="1"/>
  <c r="B1175" i="1"/>
  <c r="BE1174" i="1"/>
  <c r="BD1174" i="1"/>
  <c r="BA1174" i="1"/>
  <c r="BB1174" i="1"/>
  <c r="BC1174" i="1"/>
  <c r="AJ1174" i="1"/>
  <c r="AH1174" i="1"/>
  <c r="AG1174" i="1"/>
  <c r="AF1174" i="1"/>
  <c r="D1174" i="1"/>
  <c r="Y1174" i="1"/>
  <c r="O1174" i="1"/>
  <c r="B1174" i="1"/>
  <c r="BE1173" i="1"/>
  <c r="BD1173" i="1"/>
  <c r="BA1173" i="1"/>
  <c r="BB1173" i="1"/>
  <c r="BC1173" i="1"/>
  <c r="AJ1173" i="1"/>
  <c r="AH1173" i="1"/>
  <c r="AG1173" i="1"/>
  <c r="AF1173" i="1"/>
  <c r="D1173" i="1"/>
  <c r="Y1173" i="1"/>
  <c r="O1173" i="1"/>
  <c r="B1173" i="1"/>
  <c r="BE1172" i="1"/>
  <c r="BD1172" i="1"/>
  <c r="BA1172" i="1"/>
  <c r="BB1172" i="1"/>
  <c r="BC1172" i="1"/>
  <c r="AJ1172" i="1"/>
  <c r="AH1172" i="1"/>
  <c r="AG1172" i="1"/>
  <c r="AF1172" i="1"/>
  <c r="D1172" i="1"/>
  <c r="Y1172" i="1"/>
  <c r="O1172" i="1"/>
  <c r="B1172" i="1"/>
  <c r="BE1171" i="1"/>
  <c r="BD1171" i="1"/>
  <c r="BA1171" i="1"/>
  <c r="BB1171" i="1"/>
  <c r="BC1171" i="1"/>
  <c r="AJ1171" i="1"/>
  <c r="AH1171" i="1"/>
  <c r="AG1171" i="1"/>
  <c r="AF1171" i="1"/>
  <c r="D1171" i="1"/>
  <c r="Y1171" i="1"/>
  <c r="O1171" i="1"/>
  <c r="B1171" i="1"/>
  <c r="BE1170" i="1"/>
  <c r="BD1170" i="1"/>
  <c r="BA1170" i="1"/>
  <c r="BB1170" i="1"/>
  <c r="BC1170" i="1"/>
  <c r="AJ1170" i="1"/>
  <c r="AH1170" i="1"/>
  <c r="AG1170" i="1"/>
  <c r="AF1170" i="1"/>
  <c r="D1170" i="1"/>
  <c r="Y1170" i="1"/>
  <c r="O1170" i="1"/>
  <c r="B1170" i="1"/>
  <c r="BE1169" i="1"/>
  <c r="BD1169" i="1"/>
  <c r="BA1169" i="1"/>
  <c r="BB1169" i="1"/>
  <c r="BC1169" i="1"/>
  <c r="AJ1169" i="1"/>
  <c r="AH1169" i="1"/>
  <c r="AG1169" i="1"/>
  <c r="AF1169" i="1"/>
  <c r="D1169" i="1"/>
  <c r="Y1169" i="1"/>
  <c r="O1169" i="1"/>
  <c r="B1169" i="1"/>
  <c r="BE1168" i="1"/>
  <c r="BD1168" i="1"/>
  <c r="BA1168" i="1"/>
  <c r="BB1168" i="1"/>
  <c r="BC1168" i="1"/>
  <c r="AJ1168" i="1"/>
  <c r="AH1168" i="1"/>
  <c r="AG1168" i="1"/>
  <c r="AF1168" i="1"/>
  <c r="D1168" i="1"/>
  <c r="Y1168" i="1"/>
  <c r="O1168" i="1"/>
  <c r="B1168" i="1"/>
  <c r="BE1167" i="1"/>
  <c r="BD1167" i="1"/>
  <c r="BA1167" i="1"/>
  <c r="BB1167" i="1"/>
  <c r="BC1167" i="1"/>
  <c r="AJ1167" i="1"/>
  <c r="AH1167" i="1"/>
  <c r="AG1167" i="1"/>
  <c r="AF1167" i="1"/>
  <c r="D1167" i="1"/>
  <c r="Y1167" i="1"/>
  <c r="O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E1166" i="1"/>
  <c r="BD1166" i="1"/>
  <c r="BC1166" i="1"/>
  <c r="BB1166" i="1"/>
  <c r="BA1166" i="1"/>
  <c r="AJ1166" i="1"/>
  <c r="AH1166" i="1"/>
  <c r="AG1166" i="1"/>
  <c r="AF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Y1166" i="1"/>
  <c r="B1147" i="1"/>
  <c r="O1166" i="1"/>
  <c r="B1166" i="1"/>
  <c r="BE1165" i="1"/>
  <c r="BD1165" i="1"/>
  <c r="BC1165" i="1"/>
  <c r="BB1165" i="1"/>
  <c r="BA1165" i="1"/>
  <c r="AJ1165" i="1"/>
  <c r="AH1165" i="1"/>
  <c r="AG1165" i="1"/>
  <c r="AF1165" i="1"/>
  <c r="D1165" i="1"/>
  <c r="Y1165" i="1"/>
  <c r="O1165" i="1"/>
  <c r="B1165" i="1"/>
  <c r="BE1164" i="1"/>
  <c r="BD1164" i="1"/>
  <c r="BC1164" i="1"/>
  <c r="BB1164" i="1"/>
  <c r="BA1164" i="1"/>
  <c r="AJ1164" i="1"/>
  <c r="AH1164" i="1"/>
  <c r="AG1164" i="1"/>
  <c r="AF1164" i="1"/>
  <c r="D1164" i="1"/>
  <c r="Y1164" i="1"/>
  <c r="O1164" i="1"/>
  <c r="B1164" i="1"/>
  <c r="BE1163" i="1"/>
  <c r="BD1163" i="1"/>
  <c r="BC1163" i="1"/>
  <c r="BB1163" i="1"/>
  <c r="BA1163" i="1"/>
  <c r="AJ1163" i="1"/>
  <c r="AH1163" i="1"/>
  <c r="AG1163" i="1"/>
  <c r="AF1163" i="1"/>
  <c r="D1163" i="1"/>
  <c r="Y1163" i="1"/>
  <c r="O1163" i="1"/>
  <c r="B1163" i="1"/>
  <c r="BE1162" i="1"/>
  <c r="BD1162" i="1"/>
  <c r="BC1162" i="1"/>
  <c r="BB1162" i="1"/>
  <c r="BA1162" i="1"/>
  <c r="AJ1162" i="1"/>
  <c r="AH1162" i="1"/>
  <c r="AG1162" i="1"/>
  <c r="AF1162" i="1"/>
  <c r="D1162" i="1"/>
  <c r="Y1162" i="1"/>
  <c r="O1162" i="1"/>
  <c r="B1162" i="1"/>
  <c r="BE1161" i="1"/>
  <c r="BD1161" i="1"/>
  <c r="BC1161" i="1"/>
  <c r="BB1161" i="1"/>
  <c r="BA1161" i="1"/>
  <c r="AJ1161" i="1"/>
  <c r="AH1161" i="1"/>
  <c r="AG1161" i="1"/>
  <c r="AF1161" i="1"/>
  <c r="D1161" i="1"/>
  <c r="Y1161" i="1"/>
  <c r="O1161" i="1"/>
  <c r="B1161" i="1"/>
  <c r="BE1160" i="1"/>
  <c r="BD1160" i="1"/>
  <c r="BC1160" i="1"/>
  <c r="BB1160" i="1"/>
  <c r="BA1160" i="1"/>
  <c r="AJ1160" i="1"/>
  <c r="AH1160" i="1"/>
  <c r="AG1160" i="1"/>
  <c r="AF1160" i="1"/>
  <c r="D1160" i="1"/>
  <c r="Y1160" i="1"/>
  <c r="O1160" i="1"/>
  <c r="B1160" i="1"/>
  <c r="BE1159" i="1"/>
  <c r="BD1159" i="1"/>
  <c r="BC1159" i="1"/>
  <c r="BB1159" i="1"/>
  <c r="BA1159" i="1"/>
  <c r="AJ1159" i="1"/>
  <c r="AH1159" i="1"/>
  <c r="AG1159" i="1"/>
  <c r="AF1159" i="1"/>
  <c r="D1159" i="1"/>
  <c r="Y1159" i="1"/>
  <c r="O1159" i="1"/>
  <c r="B1159" i="1"/>
  <c r="BE1158" i="1"/>
  <c r="BD1158" i="1"/>
  <c r="BC1158" i="1"/>
  <c r="BB1158" i="1"/>
  <c r="BA1158" i="1"/>
  <c r="AJ1158" i="1"/>
  <c r="AH1158" i="1"/>
  <c r="AG1158" i="1"/>
  <c r="AF1158" i="1"/>
  <c r="D1158" i="1"/>
  <c r="Y1158" i="1"/>
  <c r="O1158" i="1"/>
  <c r="B1158" i="1"/>
  <c r="BE1157" i="1"/>
  <c r="BD1157" i="1"/>
  <c r="BC1157" i="1"/>
  <c r="BB1157" i="1"/>
  <c r="BA1157" i="1"/>
  <c r="AJ1157" i="1"/>
  <c r="AH1157" i="1"/>
  <c r="AG1157" i="1"/>
  <c r="AF1157" i="1"/>
  <c r="D1157" i="1"/>
  <c r="Y1157" i="1"/>
  <c r="O1157" i="1"/>
  <c r="B1157" i="1"/>
  <c r="BE1156" i="1"/>
  <c r="BD1156" i="1"/>
  <c r="BC1156" i="1"/>
  <c r="BB1156" i="1"/>
  <c r="BA1156" i="1"/>
  <c r="AJ1156" i="1"/>
  <c r="AH1156" i="1"/>
  <c r="AG1156" i="1"/>
  <c r="AF1156" i="1"/>
  <c r="D1156" i="1"/>
  <c r="Y1156" i="1"/>
  <c r="O1156" i="1"/>
  <c r="B1156" i="1"/>
  <c r="BE1155" i="1"/>
  <c r="BD1155" i="1"/>
  <c r="BC1155" i="1"/>
  <c r="BB1155" i="1"/>
  <c r="BA1155" i="1"/>
  <c r="AJ1155" i="1"/>
  <c r="AH1155" i="1"/>
  <c r="AG1155" i="1"/>
  <c r="AF1155" i="1"/>
  <c r="D1155" i="1"/>
  <c r="Y1155" i="1"/>
  <c r="O1155" i="1"/>
  <c r="B1155" i="1"/>
  <c r="BE1154" i="1"/>
  <c r="BD1154" i="1"/>
  <c r="BC1154" i="1"/>
  <c r="BB1154" i="1"/>
  <c r="BA1154" i="1"/>
  <c r="AJ1154" i="1"/>
  <c r="AH1154" i="1"/>
  <c r="AG1154" i="1"/>
  <c r="AF1154" i="1"/>
  <c r="D1154" i="1"/>
  <c r="Y1154" i="1"/>
  <c r="O1154" i="1"/>
  <c r="B1154" i="1"/>
  <c r="BE1153" i="1"/>
  <c r="BD1153" i="1"/>
  <c r="BC1153" i="1"/>
  <c r="BB1153" i="1"/>
  <c r="BA1153" i="1"/>
  <c r="AJ1153" i="1"/>
  <c r="AH1153" i="1"/>
  <c r="AG1153" i="1"/>
  <c r="AF1153" i="1"/>
  <c r="D1153" i="1"/>
  <c r="Y1153" i="1"/>
  <c r="O1153" i="1"/>
  <c r="B1153" i="1"/>
  <c r="BE1152" i="1"/>
  <c r="BD1152" i="1"/>
  <c r="BC1152" i="1"/>
  <c r="BB1152" i="1"/>
  <c r="BA1152" i="1"/>
  <c r="AJ1152" i="1"/>
  <c r="AH1152" i="1"/>
  <c r="AG1152" i="1"/>
  <c r="AF1152" i="1"/>
  <c r="D1152" i="1"/>
  <c r="Y1152" i="1"/>
  <c r="O1152" i="1"/>
  <c r="B1152" i="1"/>
  <c r="BE1151" i="1"/>
  <c r="BD1151" i="1"/>
  <c r="BC1151" i="1"/>
  <c r="BB1151" i="1"/>
  <c r="BA1151" i="1"/>
  <c r="AJ1151" i="1"/>
  <c r="AH1151" i="1"/>
  <c r="AG1151" i="1"/>
  <c r="AF1151" i="1"/>
  <c r="D1151" i="1"/>
  <c r="Y1151" i="1"/>
  <c r="O1151" i="1"/>
  <c r="B1151" i="1"/>
  <c r="BE1150" i="1"/>
  <c r="BD1150" i="1"/>
  <c r="BC1150" i="1"/>
  <c r="BB1150" i="1"/>
  <c r="BA1150" i="1"/>
  <c r="AJ1150" i="1"/>
  <c r="AH1150" i="1"/>
  <c r="AG1150" i="1"/>
  <c r="AF1150" i="1"/>
  <c r="D1150" i="1"/>
  <c r="Y1150" i="1"/>
  <c r="O1150" i="1"/>
  <c r="B1150" i="1"/>
  <c r="BE1149" i="1"/>
  <c r="BD1149" i="1"/>
  <c r="BC1149" i="1"/>
  <c r="BB1149" i="1"/>
  <c r="BA1149" i="1"/>
  <c r="AJ1149" i="1"/>
  <c r="AH1149" i="1"/>
  <c r="AG1149" i="1"/>
  <c r="AF1149" i="1"/>
  <c r="D1149" i="1"/>
  <c r="Y1149" i="1"/>
  <c r="O1149" i="1"/>
  <c r="B1149" i="1"/>
  <c r="BE1148" i="1"/>
  <c r="BD1148" i="1"/>
  <c r="BC1148" i="1"/>
  <c r="BB1148" i="1"/>
  <c r="BA1148" i="1"/>
  <c r="AJ1148" i="1"/>
  <c r="AH1148" i="1"/>
  <c r="AG1148" i="1"/>
  <c r="AF1148" i="1"/>
  <c r="D1148" i="1"/>
  <c r="Y1148" i="1"/>
  <c r="O1148" i="1"/>
  <c r="B1148" i="1"/>
  <c r="BE1147" i="1"/>
  <c r="BD1147" i="1"/>
  <c r="BC1147" i="1"/>
  <c r="BB1147" i="1"/>
  <c r="BA1147" i="1"/>
  <c r="AJ1147" i="1"/>
  <c r="AH1147" i="1"/>
  <c r="AG1147" i="1"/>
  <c r="AF1147" i="1"/>
  <c r="D1147" i="1"/>
  <c r="Y1147" i="1"/>
  <c r="O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E1146" i="1"/>
  <c r="BD1146" i="1"/>
  <c r="BC1146" i="1"/>
  <c r="BB1146" i="1"/>
  <c r="BA1146" i="1"/>
  <c r="AJ1146" i="1"/>
  <c r="AH1146" i="1"/>
  <c r="AG1146" i="1"/>
  <c r="AF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Y1146" i="1"/>
  <c r="B1127" i="1"/>
  <c r="O1146" i="1"/>
  <c r="B1146" i="1"/>
  <c r="BE1145" i="1"/>
  <c r="BD1145" i="1"/>
  <c r="BC1145" i="1"/>
  <c r="BB1145" i="1"/>
  <c r="BA1145" i="1"/>
  <c r="AJ1145" i="1"/>
  <c r="AH1145" i="1"/>
  <c r="AG1145" i="1"/>
  <c r="AF1145" i="1"/>
  <c r="D1145" i="1"/>
  <c r="Y1145" i="1"/>
  <c r="O1145" i="1"/>
  <c r="B1145" i="1"/>
  <c r="BE1144" i="1"/>
  <c r="BD1144" i="1"/>
  <c r="BC1144" i="1"/>
  <c r="BB1144" i="1"/>
  <c r="BA1144" i="1"/>
  <c r="AJ1144" i="1"/>
  <c r="AH1144" i="1"/>
  <c r="AG1144" i="1"/>
  <c r="AF1144" i="1"/>
  <c r="D1144" i="1"/>
  <c r="Y1144" i="1"/>
  <c r="O1144" i="1"/>
  <c r="B1144" i="1"/>
  <c r="BE1143" i="1"/>
  <c r="BD1143" i="1"/>
  <c r="BC1143" i="1"/>
  <c r="BB1143" i="1"/>
  <c r="BA1143" i="1"/>
  <c r="AJ1143" i="1"/>
  <c r="AH1143" i="1"/>
  <c r="AG1143" i="1"/>
  <c r="AF1143" i="1"/>
  <c r="D1143" i="1"/>
  <c r="Y1143" i="1"/>
  <c r="O1143" i="1"/>
  <c r="B1143" i="1"/>
  <c r="BE1142" i="1"/>
  <c r="BD1142" i="1"/>
  <c r="BC1142" i="1"/>
  <c r="BB1142" i="1"/>
  <c r="BA1142" i="1"/>
  <c r="AJ1142" i="1"/>
  <c r="AH1142" i="1"/>
  <c r="AG1142" i="1"/>
  <c r="AF1142" i="1"/>
  <c r="D1142" i="1"/>
  <c r="Y1142" i="1"/>
  <c r="O1142" i="1"/>
  <c r="B1142" i="1"/>
  <c r="BE1141" i="1"/>
  <c r="BD1141" i="1"/>
  <c r="BC1141" i="1"/>
  <c r="BB1141" i="1"/>
  <c r="BA1141" i="1"/>
  <c r="AJ1141" i="1"/>
  <c r="AH1141" i="1"/>
  <c r="AG1141" i="1"/>
  <c r="AF1141" i="1"/>
  <c r="D1141" i="1"/>
  <c r="Y1141" i="1"/>
  <c r="O1141" i="1"/>
  <c r="B1141" i="1"/>
  <c r="BE1140" i="1"/>
  <c r="BD1140" i="1"/>
  <c r="BC1140" i="1"/>
  <c r="BB1140" i="1"/>
  <c r="BA1140" i="1"/>
  <c r="AJ1140" i="1"/>
  <c r="AH1140" i="1"/>
  <c r="AG1140" i="1"/>
  <c r="AF1140" i="1"/>
  <c r="D1140" i="1"/>
  <c r="Y1140" i="1"/>
  <c r="O1140" i="1"/>
  <c r="B1140" i="1"/>
  <c r="BE1139" i="1"/>
  <c r="BD1139" i="1"/>
  <c r="BC1139" i="1"/>
  <c r="BB1139" i="1"/>
  <c r="BA1139" i="1"/>
  <c r="AJ1139" i="1"/>
  <c r="AH1139" i="1"/>
  <c r="AG1139" i="1"/>
  <c r="AF1139" i="1"/>
  <c r="D1139" i="1"/>
  <c r="Y1139" i="1"/>
  <c r="O1139" i="1"/>
  <c r="B1139" i="1"/>
  <c r="BE1138" i="1"/>
  <c r="BD1138" i="1"/>
  <c r="BC1138" i="1"/>
  <c r="BB1138" i="1"/>
  <c r="BA1138" i="1"/>
  <c r="AJ1138" i="1"/>
  <c r="AH1138" i="1"/>
  <c r="AG1138" i="1"/>
  <c r="AF1138" i="1"/>
  <c r="D1138" i="1"/>
  <c r="Y1138" i="1"/>
  <c r="O1138" i="1"/>
  <c r="B1138" i="1"/>
  <c r="BE1137" i="1"/>
  <c r="BD1137" i="1"/>
  <c r="BC1137" i="1"/>
  <c r="BB1137" i="1"/>
  <c r="BA1137" i="1"/>
  <c r="AJ1137" i="1"/>
  <c r="AH1137" i="1"/>
  <c r="AG1137" i="1"/>
  <c r="AF1137" i="1"/>
  <c r="D1137" i="1"/>
  <c r="Y1137" i="1"/>
  <c r="O1137" i="1"/>
  <c r="B1137" i="1"/>
  <c r="BE1136" i="1"/>
  <c r="BD1136" i="1"/>
  <c r="BC1136" i="1"/>
  <c r="BB1136" i="1"/>
  <c r="BA1136" i="1"/>
  <c r="AJ1136" i="1"/>
  <c r="AH1136" i="1"/>
  <c r="AG1136" i="1"/>
  <c r="AF1136" i="1"/>
  <c r="D1136" i="1"/>
  <c r="Y1136" i="1"/>
  <c r="O1136" i="1"/>
  <c r="B1136" i="1"/>
  <c r="BE1135" i="1"/>
  <c r="BD1135" i="1"/>
  <c r="BC1135" i="1"/>
  <c r="BB1135" i="1"/>
  <c r="BA1135" i="1"/>
  <c r="AJ1135" i="1"/>
  <c r="AH1135" i="1"/>
  <c r="AG1135" i="1"/>
  <c r="AF1135" i="1"/>
  <c r="D1135" i="1"/>
  <c r="Y1135" i="1"/>
  <c r="O1135" i="1"/>
  <c r="B1135" i="1"/>
  <c r="BE1134" i="1"/>
  <c r="BD1134" i="1"/>
  <c r="BC1134" i="1"/>
  <c r="BB1134" i="1"/>
  <c r="BA1134" i="1"/>
  <c r="AJ1134" i="1"/>
  <c r="AH1134" i="1"/>
  <c r="AG1134" i="1"/>
  <c r="AF1134" i="1"/>
  <c r="D1134" i="1"/>
  <c r="Y1134" i="1"/>
  <c r="O1134" i="1"/>
  <c r="B1134" i="1"/>
  <c r="BE1133" i="1"/>
  <c r="BD1133" i="1"/>
  <c r="BC1133" i="1"/>
  <c r="BB1133" i="1"/>
  <c r="BA1133" i="1"/>
  <c r="AJ1133" i="1"/>
  <c r="AH1133" i="1"/>
  <c r="AG1133" i="1"/>
  <c r="AF1133" i="1"/>
  <c r="D1133" i="1"/>
  <c r="Y1133" i="1"/>
  <c r="O1133" i="1"/>
  <c r="B1133" i="1"/>
  <c r="BE1132" i="1"/>
  <c r="BD1132" i="1"/>
  <c r="BC1132" i="1"/>
  <c r="BB1132" i="1"/>
  <c r="BA1132" i="1"/>
  <c r="AJ1132" i="1"/>
  <c r="AH1132" i="1"/>
  <c r="AG1132" i="1"/>
  <c r="AF1132" i="1"/>
  <c r="D1132" i="1"/>
  <c r="Y1132" i="1"/>
  <c r="O1132" i="1"/>
  <c r="B1132" i="1"/>
  <c r="BE1131" i="1"/>
  <c r="BD1131" i="1"/>
  <c r="BC1131" i="1"/>
  <c r="BB1131" i="1"/>
  <c r="BA1131" i="1"/>
  <c r="AJ1131" i="1"/>
  <c r="AH1131" i="1"/>
  <c r="AG1131" i="1"/>
  <c r="AF1131" i="1"/>
  <c r="D1131" i="1"/>
  <c r="Y1131" i="1"/>
  <c r="O1131" i="1"/>
  <c r="B1131" i="1"/>
  <c r="BE1130" i="1"/>
  <c r="BD1130" i="1"/>
  <c r="BC1130" i="1"/>
  <c r="BB1130" i="1"/>
  <c r="BA1130" i="1"/>
  <c r="AJ1130" i="1"/>
  <c r="AH1130" i="1"/>
  <c r="AG1130" i="1"/>
  <c r="AF1130" i="1"/>
  <c r="D1130" i="1"/>
  <c r="Y1130" i="1"/>
  <c r="O1130" i="1"/>
  <c r="B1130" i="1"/>
  <c r="BE1129" i="1"/>
  <c r="BD1129" i="1"/>
  <c r="BC1129" i="1"/>
  <c r="BB1129" i="1"/>
  <c r="BA1129" i="1"/>
  <c r="AJ1129" i="1"/>
  <c r="AH1129" i="1"/>
  <c r="AG1129" i="1"/>
  <c r="AF1129" i="1"/>
  <c r="D1129" i="1"/>
  <c r="Y1129" i="1"/>
  <c r="O1129" i="1"/>
  <c r="B1129" i="1"/>
  <c r="BE1128" i="1"/>
  <c r="BD1128" i="1"/>
  <c r="BC1128" i="1"/>
  <c r="BB1128" i="1"/>
  <c r="BA1128" i="1"/>
  <c r="AJ1128" i="1"/>
  <c r="AH1128" i="1"/>
  <c r="AG1128" i="1"/>
  <c r="AF1128" i="1"/>
  <c r="D1128" i="1"/>
  <c r="Y1128" i="1"/>
  <c r="O1128" i="1"/>
  <c r="B1128" i="1"/>
  <c r="BE1127" i="1"/>
  <c r="BD1127" i="1"/>
  <c r="BC1127" i="1"/>
  <c r="BB1127" i="1"/>
  <c r="BA1127" i="1"/>
  <c r="AJ1127" i="1"/>
  <c r="AH1127" i="1"/>
  <c r="AG1127" i="1"/>
  <c r="AF1127" i="1"/>
  <c r="D1127" i="1"/>
  <c r="Y1127" i="1"/>
  <c r="O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E1126" i="1"/>
  <c r="BD1126" i="1"/>
  <c r="BC1126" i="1"/>
  <c r="BB1126" i="1"/>
  <c r="AJ1126" i="1"/>
  <c r="AH1126" i="1"/>
  <c r="AG1126" i="1"/>
  <c r="AF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Y1126" i="1"/>
  <c r="B1107" i="1"/>
  <c r="O1126" i="1"/>
  <c r="B1126" i="1"/>
  <c r="BE1125" i="1"/>
  <c r="BD1125" i="1"/>
  <c r="BC1125" i="1"/>
  <c r="BB1125" i="1"/>
  <c r="AJ1125" i="1"/>
  <c r="AH1125" i="1"/>
  <c r="AG1125" i="1"/>
  <c r="AF1125" i="1"/>
  <c r="D1125" i="1"/>
  <c r="Y1125" i="1"/>
  <c r="O1125" i="1"/>
  <c r="B1125" i="1"/>
  <c r="BE1124" i="1"/>
  <c r="BD1124" i="1"/>
  <c r="BC1124" i="1"/>
  <c r="BB1124" i="1"/>
  <c r="AJ1124" i="1"/>
  <c r="AH1124" i="1"/>
  <c r="AG1124" i="1"/>
  <c r="AF1124" i="1"/>
  <c r="D1124" i="1"/>
  <c r="Y1124" i="1"/>
  <c r="O1124" i="1"/>
  <c r="B1124" i="1"/>
  <c r="BE1123" i="1"/>
  <c r="BD1123" i="1"/>
  <c r="BC1123" i="1"/>
  <c r="BB1123" i="1"/>
  <c r="AJ1123" i="1"/>
  <c r="AH1123" i="1"/>
  <c r="AG1123" i="1"/>
  <c r="AF1123" i="1"/>
  <c r="D1123" i="1"/>
  <c r="Y1123" i="1"/>
  <c r="O1123" i="1"/>
  <c r="B1123" i="1"/>
  <c r="BE1122" i="1"/>
  <c r="BD1122" i="1"/>
  <c r="BC1122" i="1"/>
  <c r="BB1122" i="1"/>
  <c r="AJ1122" i="1"/>
  <c r="AH1122" i="1"/>
  <c r="AG1122" i="1"/>
  <c r="AF1122" i="1"/>
  <c r="D1122" i="1"/>
  <c r="Y1122" i="1"/>
  <c r="O1122" i="1"/>
  <c r="B1122" i="1"/>
  <c r="BE1121" i="1"/>
  <c r="BD1121" i="1"/>
  <c r="BC1121" i="1"/>
  <c r="BB1121" i="1"/>
  <c r="AJ1121" i="1"/>
  <c r="AH1121" i="1"/>
  <c r="AG1121" i="1"/>
  <c r="AF1121" i="1"/>
  <c r="D1121" i="1"/>
  <c r="Y1121" i="1"/>
  <c r="O1121" i="1"/>
  <c r="B1121" i="1"/>
  <c r="BE1120" i="1"/>
  <c r="BD1120" i="1"/>
  <c r="BC1120" i="1"/>
  <c r="BB1120" i="1"/>
  <c r="AJ1120" i="1"/>
  <c r="AH1120" i="1"/>
  <c r="AG1120" i="1"/>
  <c r="AF1120" i="1"/>
  <c r="D1120" i="1"/>
  <c r="Y1120" i="1"/>
  <c r="O1120" i="1"/>
  <c r="B1120" i="1"/>
  <c r="BE1119" i="1"/>
  <c r="BD1119" i="1"/>
  <c r="BC1119" i="1"/>
  <c r="BB1119" i="1"/>
  <c r="AJ1119" i="1"/>
  <c r="AH1119" i="1"/>
  <c r="AG1119" i="1"/>
  <c r="AF1119" i="1"/>
  <c r="D1119" i="1"/>
  <c r="Y1119" i="1"/>
  <c r="O1119" i="1"/>
  <c r="B1119" i="1"/>
  <c r="BE1118" i="1"/>
  <c r="BD1118" i="1"/>
  <c r="BC1118" i="1"/>
  <c r="BB1118" i="1"/>
  <c r="AJ1118" i="1"/>
  <c r="AH1118" i="1"/>
  <c r="AG1118" i="1"/>
  <c r="AF1118" i="1"/>
  <c r="D1118" i="1"/>
  <c r="Y1118" i="1"/>
  <c r="O1118" i="1"/>
  <c r="B1118" i="1"/>
  <c r="BE1117" i="1"/>
  <c r="BD1117" i="1"/>
  <c r="BC1117" i="1"/>
  <c r="BB1117" i="1"/>
  <c r="AJ1117" i="1"/>
  <c r="AH1117" i="1"/>
  <c r="AG1117" i="1"/>
  <c r="AF1117" i="1"/>
  <c r="D1117" i="1"/>
  <c r="Y1117" i="1"/>
  <c r="O1117" i="1"/>
  <c r="B1117" i="1"/>
  <c r="BE1116" i="1"/>
  <c r="BD1116" i="1"/>
  <c r="BC1116" i="1"/>
  <c r="BB1116" i="1"/>
  <c r="AJ1116" i="1"/>
  <c r="AH1116" i="1"/>
  <c r="AG1116" i="1"/>
  <c r="AF1116" i="1"/>
  <c r="D1116" i="1"/>
  <c r="Y1116" i="1"/>
  <c r="O1116" i="1"/>
  <c r="B1116" i="1"/>
  <c r="BE1115" i="1"/>
  <c r="BD1115" i="1"/>
  <c r="BC1115" i="1"/>
  <c r="BB1115" i="1"/>
  <c r="AJ1115" i="1"/>
  <c r="AH1115" i="1"/>
  <c r="AG1115" i="1"/>
  <c r="AF1115" i="1"/>
  <c r="D1115" i="1"/>
  <c r="Y1115" i="1"/>
  <c r="O1115" i="1"/>
  <c r="B1115" i="1"/>
  <c r="BE1114" i="1"/>
  <c r="BD1114" i="1"/>
  <c r="BC1114" i="1"/>
  <c r="BB1114" i="1"/>
  <c r="AJ1114" i="1"/>
  <c r="AH1114" i="1"/>
  <c r="AG1114" i="1"/>
  <c r="AF1114" i="1"/>
  <c r="D1114" i="1"/>
  <c r="Y1114" i="1"/>
  <c r="O1114" i="1"/>
  <c r="B1114" i="1"/>
  <c r="BE1113" i="1"/>
  <c r="BD1113" i="1"/>
  <c r="BC1113" i="1"/>
  <c r="BB1113" i="1"/>
  <c r="AJ1113" i="1"/>
  <c r="AH1113" i="1"/>
  <c r="AG1113" i="1"/>
  <c r="AF1113" i="1"/>
  <c r="D1113" i="1"/>
  <c r="Y1113" i="1"/>
  <c r="O1113" i="1"/>
  <c r="B1113" i="1"/>
  <c r="BE1112" i="1"/>
  <c r="BD1112" i="1"/>
  <c r="BC1112" i="1"/>
  <c r="BB1112" i="1"/>
  <c r="AJ1112" i="1"/>
  <c r="AH1112" i="1"/>
  <c r="AG1112" i="1"/>
  <c r="AF1112" i="1"/>
  <c r="D1112" i="1"/>
  <c r="Y1112" i="1"/>
  <c r="O1112" i="1"/>
  <c r="B1112" i="1"/>
  <c r="BE1111" i="1"/>
  <c r="BD1111" i="1"/>
  <c r="BC1111" i="1"/>
  <c r="BB1111" i="1"/>
  <c r="AJ1111" i="1"/>
  <c r="AH1111" i="1"/>
  <c r="AG1111" i="1"/>
  <c r="AF1111" i="1"/>
  <c r="D1111" i="1"/>
  <c r="Y1111" i="1"/>
  <c r="O1111" i="1"/>
  <c r="B1111" i="1"/>
  <c r="BE1110" i="1"/>
  <c r="BD1110" i="1"/>
  <c r="BC1110" i="1"/>
  <c r="BB1110" i="1"/>
  <c r="AJ1110" i="1"/>
  <c r="AH1110" i="1"/>
  <c r="AG1110" i="1"/>
  <c r="AF1110" i="1"/>
  <c r="D1110" i="1"/>
  <c r="Y1110" i="1"/>
  <c r="O1110" i="1"/>
  <c r="B1110" i="1"/>
  <c r="BE1109" i="1"/>
  <c r="BD1109" i="1"/>
  <c r="BC1109" i="1"/>
  <c r="BB1109" i="1"/>
  <c r="AJ1109" i="1"/>
  <c r="AH1109" i="1"/>
  <c r="AG1109" i="1"/>
  <c r="AF1109" i="1"/>
  <c r="D1109" i="1"/>
  <c r="Y1109" i="1"/>
  <c r="O1109" i="1"/>
  <c r="B1109" i="1"/>
  <c r="BE1108" i="1"/>
  <c r="BD1108" i="1"/>
  <c r="BC1108" i="1"/>
  <c r="BB1108" i="1"/>
  <c r="AJ1108" i="1"/>
  <c r="AH1108" i="1"/>
  <c r="AG1108" i="1"/>
  <c r="AF1108" i="1"/>
  <c r="D1108" i="1"/>
  <c r="Y1108" i="1"/>
  <c r="O1108" i="1"/>
  <c r="B1108" i="1"/>
  <c r="BE1107" i="1"/>
  <c r="BD1107" i="1"/>
  <c r="BC1107" i="1"/>
  <c r="BB1107" i="1"/>
  <c r="AJ1107" i="1"/>
  <c r="AH1107" i="1"/>
  <c r="AG1107" i="1"/>
  <c r="AF1107" i="1"/>
  <c r="D1107" i="1"/>
  <c r="Y1107" i="1"/>
  <c r="O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E1106" i="1"/>
  <c r="BD1106" i="1"/>
  <c r="BC1106" i="1"/>
  <c r="BB1106" i="1"/>
  <c r="BA1106" i="1"/>
  <c r="AJ1106" i="1"/>
  <c r="AH1106" i="1"/>
  <c r="AG1106" i="1"/>
  <c r="AF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Y1106" i="1"/>
  <c r="B1087" i="1"/>
  <c r="O1106" i="1"/>
  <c r="B1106" i="1"/>
  <c r="BE1105" i="1"/>
  <c r="BD1105" i="1"/>
  <c r="BC1105" i="1"/>
  <c r="BB1105" i="1"/>
  <c r="BA1105" i="1"/>
  <c r="AJ1105" i="1"/>
  <c r="AH1105" i="1"/>
  <c r="AG1105" i="1"/>
  <c r="AF1105" i="1"/>
  <c r="D1105" i="1"/>
  <c r="Y1105" i="1"/>
  <c r="O1105" i="1"/>
  <c r="B1105" i="1"/>
  <c r="BE1104" i="1"/>
  <c r="BD1104" i="1"/>
  <c r="BC1104" i="1"/>
  <c r="BB1104" i="1"/>
  <c r="BA1104" i="1"/>
  <c r="AJ1104" i="1"/>
  <c r="AH1104" i="1"/>
  <c r="AG1104" i="1"/>
  <c r="AF1104" i="1"/>
  <c r="D1104" i="1"/>
  <c r="Y1104" i="1"/>
  <c r="O1104" i="1"/>
  <c r="B1104" i="1"/>
  <c r="BE1103" i="1"/>
  <c r="BD1103" i="1"/>
  <c r="BC1103" i="1"/>
  <c r="BB1103" i="1"/>
  <c r="BA1103" i="1"/>
  <c r="AJ1103" i="1"/>
  <c r="AH1103" i="1"/>
  <c r="AG1103" i="1"/>
  <c r="AF1103" i="1"/>
  <c r="D1103" i="1"/>
  <c r="Y1103" i="1"/>
  <c r="O1103" i="1"/>
  <c r="B1103" i="1"/>
  <c r="BE1102" i="1"/>
  <c r="BD1102" i="1"/>
  <c r="BC1102" i="1"/>
  <c r="BB1102" i="1"/>
  <c r="BA1102" i="1"/>
  <c r="AJ1102" i="1"/>
  <c r="AH1102" i="1"/>
  <c r="AG1102" i="1"/>
  <c r="AF1102" i="1"/>
  <c r="D1102" i="1"/>
  <c r="Y1102" i="1"/>
  <c r="O1102" i="1"/>
  <c r="B1102" i="1"/>
  <c r="BE1101" i="1"/>
  <c r="BD1101" i="1"/>
  <c r="BC1101" i="1"/>
  <c r="BB1101" i="1"/>
  <c r="BA1101" i="1"/>
  <c r="AJ1101" i="1"/>
  <c r="AH1101" i="1"/>
  <c r="AG1101" i="1"/>
  <c r="AF1101" i="1"/>
  <c r="D1101" i="1"/>
  <c r="Y1101" i="1"/>
  <c r="O1101" i="1"/>
  <c r="B1101" i="1"/>
  <c r="BE1100" i="1"/>
  <c r="BD1100" i="1"/>
  <c r="BC1100" i="1"/>
  <c r="BB1100" i="1"/>
  <c r="BA1100" i="1"/>
  <c r="AJ1100" i="1"/>
  <c r="AH1100" i="1"/>
  <c r="AG1100" i="1"/>
  <c r="AF1100" i="1"/>
  <c r="D1100" i="1"/>
  <c r="Y1100" i="1"/>
  <c r="O1100" i="1"/>
  <c r="B1100" i="1"/>
  <c r="BE1099" i="1"/>
  <c r="BD1099" i="1"/>
  <c r="BC1099" i="1"/>
  <c r="BB1099" i="1"/>
  <c r="BA1099" i="1"/>
  <c r="AJ1099" i="1"/>
  <c r="AH1099" i="1"/>
  <c r="AG1099" i="1"/>
  <c r="AF1099" i="1"/>
  <c r="D1099" i="1"/>
  <c r="Y1099" i="1"/>
  <c r="O1099" i="1"/>
  <c r="B1099" i="1"/>
  <c r="BE1098" i="1"/>
  <c r="BD1098" i="1"/>
  <c r="BC1098" i="1"/>
  <c r="BB1098" i="1"/>
  <c r="BA1098" i="1"/>
  <c r="AJ1098" i="1"/>
  <c r="AH1098" i="1"/>
  <c r="AG1098" i="1"/>
  <c r="AF1098" i="1"/>
  <c r="D1098" i="1"/>
  <c r="Y1098" i="1"/>
  <c r="O1098" i="1"/>
  <c r="B1098" i="1"/>
  <c r="BE1097" i="1"/>
  <c r="BD1097" i="1"/>
  <c r="BC1097" i="1"/>
  <c r="BB1097" i="1"/>
  <c r="BA1097" i="1"/>
  <c r="AJ1097" i="1"/>
  <c r="AH1097" i="1"/>
  <c r="AG1097" i="1"/>
  <c r="AF1097" i="1"/>
  <c r="D1097" i="1"/>
  <c r="Y1097" i="1"/>
  <c r="O1097" i="1"/>
  <c r="B1097" i="1"/>
  <c r="BE1096" i="1"/>
  <c r="BD1096" i="1"/>
  <c r="BC1096" i="1"/>
  <c r="BB1096" i="1"/>
  <c r="BA1096" i="1"/>
  <c r="AJ1096" i="1"/>
  <c r="AH1096" i="1"/>
  <c r="AG1096" i="1"/>
  <c r="AF1096" i="1"/>
  <c r="D1096" i="1"/>
  <c r="Y1096" i="1"/>
  <c r="O1096" i="1"/>
  <c r="B1096" i="1"/>
  <c r="BE1095" i="1"/>
  <c r="BD1095" i="1"/>
  <c r="BC1095" i="1"/>
  <c r="BB1095" i="1"/>
  <c r="BA1095" i="1"/>
  <c r="AJ1095" i="1"/>
  <c r="AH1095" i="1"/>
  <c r="AG1095" i="1"/>
  <c r="AF1095" i="1"/>
  <c r="D1095" i="1"/>
  <c r="Y1095" i="1"/>
  <c r="O1095" i="1"/>
  <c r="B1095" i="1"/>
  <c r="BE1094" i="1"/>
  <c r="BD1094" i="1"/>
  <c r="BC1094" i="1"/>
  <c r="BB1094" i="1"/>
  <c r="BA1094" i="1"/>
  <c r="AJ1094" i="1"/>
  <c r="AH1094" i="1"/>
  <c r="AG1094" i="1"/>
  <c r="AF1094" i="1"/>
  <c r="D1094" i="1"/>
  <c r="Y1094" i="1"/>
  <c r="O1094" i="1"/>
  <c r="B1094" i="1"/>
  <c r="BE1093" i="1"/>
  <c r="BD1093" i="1"/>
  <c r="BC1093" i="1"/>
  <c r="BB1093" i="1"/>
  <c r="BA1093" i="1"/>
  <c r="AJ1093" i="1"/>
  <c r="AH1093" i="1"/>
  <c r="AG1093" i="1"/>
  <c r="AF1093" i="1"/>
  <c r="D1093" i="1"/>
  <c r="Y1093" i="1"/>
  <c r="O1093" i="1"/>
  <c r="B1093" i="1"/>
  <c r="BE1092" i="1"/>
  <c r="BD1092" i="1"/>
  <c r="BC1092" i="1"/>
  <c r="BB1092" i="1"/>
  <c r="BA1092" i="1"/>
  <c r="AJ1092" i="1"/>
  <c r="AH1092" i="1"/>
  <c r="AG1092" i="1"/>
  <c r="AF1092" i="1"/>
  <c r="D1092" i="1"/>
  <c r="Y1092" i="1"/>
  <c r="O1092" i="1"/>
  <c r="B1092" i="1"/>
  <c r="BE1091" i="1"/>
  <c r="BD1091" i="1"/>
  <c r="BC1091" i="1"/>
  <c r="BB1091" i="1"/>
  <c r="BA1091" i="1"/>
  <c r="AJ1091" i="1"/>
  <c r="AH1091" i="1"/>
  <c r="AG1091" i="1"/>
  <c r="AF1091" i="1"/>
  <c r="D1091" i="1"/>
  <c r="Y1091" i="1"/>
  <c r="O1091" i="1"/>
  <c r="B1091" i="1"/>
  <c r="BE1090" i="1"/>
  <c r="BD1090" i="1"/>
  <c r="BC1090" i="1"/>
  <c r="BB1090" i="1"/>
  <c r="BA1090" i="1"/>
  <c r="AJ1090" i="1"/>
  <c r="AH1090" i="1"/>
  <c r="AG1090" i="1"/>
  <c r="AF1090" i="1"/>
  <c r="D1090" i="1"/>
  <c r="Y1090" i="1"/>
  <c r="O1090" i="1"/>
  <c r="B1090" i="1"/>
  <c r="BE1089" i="1"/>
  <c r="BD1089" i="1"/>
  <c r="BC1089" i="1"/>
  <c r="BB1089" i="1"/>
  <c r="BA1089" i="1"/>
  <c r="AJ1089" i="1"/>
  <c r="AH1089" i="1"/>
  <c r="AG1089" i="1"/>
  <c r="AF1089" i="1"/>
  <c r="D1089" i="1"/>
  <c r="Y1089" i="1"/>
  <c r="O1089" i="1"/>
  <c r="B1089" i="1"/>
  <c r="BE1088" i="1"/>
  <c r="BD1088" i="1"/>
  <c r="BC1088" i="1"/>
  <c r="BB1088" i="1"/>
  <c r="BA1088" i="1"/>
  <c r="AJ1088" i="1"/>
  <c r="AH1088" i="1"/>
  <c r="AG1088" i="1"/>
  <c r="AF1088" i="1"/>
  <c r="D1088" i="1"/>
  <c r="Y1088" i="1"/>
  <c r="O1088" i="1"/>
  <c r="B1088" i="1"/>
  <c r="BE1087" i="1"/>
  <c r="BD1087" i="1"/>
  <c r="BC1087" i="1"/>
  <c r="BB1087" i="1"/>
  <c r="BA1087" i="1"/>
  <c r="AJ1087" i="1"/>
  <c r="AH1087" i="1"/>
  <c r="AG1087" i="1"/>
  <c r="AF1087" i="1"/>
  <c r="D1087" i="1"/>
  <c r="Y1087" i="1"/>
  <c r="O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E1086" i="1"/>
  <c r="BD1086" i="1"/>
  <c r="BA1086" i="1"/>
  <c r="BB1086" i="1"/>
  <c r="BC1086" i="1"/>
  <c r="AJ1086" i="1"/>
  <c r="AH1086" i="1"/>
  <c r="AG1086" i="1"/>
  <c r="AF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Y1086" i="1"/>
  <c r="B1067" i="1"/>
  <c r="O1086" i="1"/>
  <c r="B1086" i="1"/>
  <c r="BE1085" i="1"/>
  <c r="BD1085" i="1"/>
  <c r="BA1085" i="1"/>
  <c r="BB1085" i="1"/>
  <c r="BC1085" i="1"/>
  <c r="AJ1085" i="1"/>
  <c r="AH1085" i="1"/>
  <c r="AG1085" i="1"/>
  <c r="AF1085" i="1"/>
  <c r="D1085" i="1"/>
  <c r="Y1085" i="1"/>
  <c r="O1085" i="1"/>
  <c r="B1085" i="1"/>
  <c r="BE1084" i="1"/>
  <c r="BD1084" i="1"/>
  <c r="BA1084" i="1"/>
  <c r="BB1084" i="1"/>
  <c r="BC1084" i="1"/>
  <c r="AJ1084" i="1"/>
  <c r="AH1084" i="1"/>
  <c r="AG1084" i="1"/>
  <c r="AF1084" i="1"/>
  <c r="D1084" i="1"/>
  <c r="Y1084" i="1"/>
  <c r="O1084" i="1"/>
  <c r="B1084" i="1"/>
  <c r="BE1083" i="1"/>
  <c r="BD1083" i="1"/>
  <c r="BA1083" i="1"/>
  <c r="BB1083" i="1"/>
  <c r="BC1083" i="1"/>
  <c r="AJ1083" i="1"/>
  <c r="AH1083" i="1"/>
  <c r="AG1083" i="1"/>
  <c r="AF1083" i="1"/>
  <c r="D1083" i="1"/>
  <c r="Y1083" i="1"/>
  <c r="O1083" i="1"/>
  <c r="B1083" i="1"/>
  <c r="BE1082" i="1"/>
  <c r="BD1082" i="1"/>
  <c r="BA1082" i="1"/>
  <c r="BB1082" i="1"/>
  <c r="BC1082" i="1"/>
  <c r="AJ1082" i="1"/>
  <c r="AH1082" i="1"/>
  <c r="AG1082" i="1"/>
  <c r="AF1082" i="1"/>
  <c r="D1082" i="1"/>
  <c r="Y1082" i="1"/>
  <c r="O1082" i="1"/>
  <c r="B1082" i="1"/>
  <c r="BE1081" i="1"/>
  <c r="BD1081" i="1"/>
  <c r="BA1081" i="1"/>
  <c r="BB1081" i="1"/>
  <c r="BC1081" i="1"/>
  <c r="AJ1081" i="1"/>
  <c r="AH1081" i="1"/>
  <c r="AG1081" i="1"/>
  <c r="AF1081" i="1"/>
  <c r="D1081" i="1"/>
  <c r="Y1081" i="1"/>
  <c r="O1081" i="1"/>
  <c r="B1081" i="1"/>
  <c r="BE1080" i="1"/>
  <c r="BD1080" i="1"/>
  <c r="BA1080" i="1"/>
  <c r="BB1080" i="1"/>
  <c r="BC1080" i="1"/>
  <c r="AJ1080" i="1"/>
  <c r="AH1080" i="1"/>
  <c r="AG1080" i="1"/>
  <c r="AF1080" i="1"/>
  <c r="D1080" i="1"/>
  <c r="Y1080" i="1"/>
  <c r="O1080" i="1"/>
  <c r="B1080" i="1"/>
  <c r="BE1079" i="1"/>
  <c r="BD1079" i="1"/>
  <c r="BA1079" i="1"/>
  <c r="BB1079" i="1"/>
  <c r="BC1079" i="1"/>
  <c r="AJ1079" i="1"/>
  <c r="AH1079" i="1"/>
  <c r="AG1079" i="1"/>
  <c r="AF1079" i="1"/>
  <c r="D1079" i="1"/>
  <c r="Y1079" i="1"/>
  <c r="O1079" i="1"/>
  <c r="B1079" i="1"/>
  <c r="BE1078" i="1"/>
  <c r="BD1078" i="1"/>
  <c r="BA1078" i="1"/>
  <c r="BB1078" i="1"/>
  <c r="BC1078" i="1"/>
  <c r="AJ1078" i="1"/>
  <c r="AH1078" i="1"/>
  <c r="AG1078" i="1"/>
  <c r="AF1078" i="1"/>
  <c r="D1078" i="1"/>
  <c r="Y1078" i="1"/>
  <c r="O1078" i="1"/>
  <c r="B1078" i="1"/>
  <c r="BE1077" i="1"/>
  <c r="BD1077" i="1"/>
  <c r="BA1077" i="1"/>
  <c r="BB1077" i="1"/>
  <c r="BC1077" i="1"/>
  <c r="AJ1077" i="1"/>
  <c r="AH1077" i="1"/>
  <c r="AG1077" i="1"/>
  <c r="AF1077" i="1"/>
  <c r="D1077" i="1"/>
  <c r="Y1077" i="1"/>
  <c r="O1077" i="1"/>
  <c r="B1077" i="1"/>
  <c r="BE1076" i="1"/>
  <c r="BD1076" i="1"/>
  <c r="BA1076" i="1"/>
  <c r="BB1076" i="1"/>
  <c r="BC1076" i="1"/>
  <c r="AJ1076" i="1"/>
  <c r="AH1076" i="1"/>
  <c r="AG1076" i="1"/>
  <c r="AF1076" i="1"/>
  <c r="D1076" i="1"/>
  <c r="Y1076" i="1"/>
  <c r="O1076" i="1"/>
  <c r="B1076" i="1"/>
  <c r="BE1075" i="1"/>
  <c r="BD1075" i="1"/>
  <c r="BA1075" i="1"/>
  <c r="BB1075" i="1"/>
  <c r="BC1075" i="1"/>
  <c r="AJ1075" i="1"/>
  <c r="AH1075" i="1"/>
  <c r="AG1075" i="1"/>
  <c r="AF1075" i="1"/>
  <c r="D1075" i="1"/>
  <c r="Y1075" i="1"/>
  <c r="O1075" i="1"/>
  <c r="B1075" i="1"/>
  <c r="BE1074" i="1"/>
  <c r="BD1074" i="1"/>
  <c r="BA1074" i="1"/>
  <c r="BB1074" i="1"/>
  <c r="BC1074" i="1"/>
  <c r="AJ1074" i="1"/>
  <c r="AH1074" i="1"/>
  <c r="AG1074" i="1"/>
  <c r="AF1074" i="1"/>
  <c r="D1074" i="1"/>
  <c r="Y1074" i="1"/>
  <c r="O1074" i="1"/>
  <c r="B1074" i="1"/>
  <c r="BE1073" i="1"/>
  <c r="BD1073" i="1"/>
  <c r="BA1073" i="1"/>
  <c r="BB1073" i="1"/>
  <c r="BC1073" i="1"/>
  <c r="AJ1073" i="1"/>
  <c r="AH1073" i="1"/>
  <c r="AG1073" i="1"/>
  <c r="AF1073" i="1"/>
  <c r="D1073" i="1"/>
  <c r="Y1073" i="1"/>
  <c r="O1073" i="1"/>
  <c r="B1073" i="1"/>
  <c r="BE1072" i="1"/>
  <c r="BD1072" i="1"/>
  <c r="BA1072" i="1"/>
  <c r="BB1072" i="1"/>
  <c r="BC1072" i="1"/>
  <c r="AJ1072" i="1"/>
  <c r="AH1072" i="1"/>
  <c r="AG1072" i="1"/>
  <c r="AF1072" i="1"/>
  <c r="D1072" i="1"/>
  <c r="Y1072" i="1"/>
  <c r="O1072" i="1"/>
  <c r="B1072" i="1"/>
  <c r="BE1071" i="1"/>
  <c r="BD1071" i="1"/>
  <c r="BA1071" i="1"/>
  <c r="BB1071" i="1"/>
  <c r="BC1071" i="1"/>
  <c r="AJ1071" i="1"/>
  <c r="AH1071" i="1"/>
  <c r="AG1071" i="1"/>
  <c r="AF1071" i="1"/>
  <c r="D1071" i="1"/>
  <c r="Y1071" i="1"/>
  <c r="O1071" i="1"/>
  <c r="B1071" i="1"/>
  <c r="BE1070" i="1"/>
  <c r="BD1070" i="1"/>
  <c r="BA1070" i="1"/>
  <c r="BB1070" i="1"/>
  <c r="BC1070" i="1"/>
  <c r="AJ1070" i="1"/>
  <c r="AH1070" i="1"/>
  <c r="AG1070" i="1"/>
  <c r="AF1070" i="1"/>
  <c r="D1070" i="1"/>
  <c r="Y1070" i="1"/>
  <c r="O1070" i="1"/>
  <c r="B1070" i="1"/>
  <c r="BE1069" i="1"/>
  <c r="BD1069" i="1"/>
  <c r="BA1069" i="1"/>
  <c r="BB1069" i="1"/>
  <c r="BC1069" i="1"/>
  <c r="AJ1069" i="1"/>
  <c r="AH1069" i="1"/>
  <c r="AG1069" i="1"/>
  <c r="AF1069" i="1"/>
  <c r="D1069" i="1"/>
  <c r="Y1069" i="1"/>
  <c r="O1069" i="1"/>
  <c r="B1069" i="1"/>
  <c r="BE1068" i="1"/>
  <c r="BD1068" i="1"/>
  <c r="BA1068" i="1"/>
  <c r="BB1068" i="1"/>
  <c r="BC1068" i="1"/>
  <c r="AJ1068" i="1"/>
  <c r="AH1068" i="1"/>
  <c r="AG1068" i="1"/>
  <c r="AF1068" i="1"/>
  <c r="D1068" i="1"/>
  <c r="Y1068" i="1"/>
  <c r="O1068" i="1"/>
  <c r="B1068" i="1"/>
  <c r="BE1067" i="1"/>
  <c r="BD1067" i="1"/>
  <c r="BA1067" i="1"/>
  <c r="BB1067" i="1"/>
  <c r="BC1067" i="1"/>
  <c r="AJ1067" i="1"/>
  <c r="AH1067" i="1"/>
  <c r="AG1067" i="1"/>
  <c r="AF1067" i="1"/>
  <c r="D1067" i="1"/>
  <c r="Y1067" i="1"/>
  <c r="O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E1066" i="1"/>
  <c r="BD1066" i="1"/>
  <c r="BC1066" i="1"/>
  <c r="BB1066" i="1"/>
  <c r="BA1066" i="1"/>
  <c r="AJ1066" i="1"/>
  <c r="AH1066" i="1"/>
  <c r="AG1066" i="1"/>
  <c r="AF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Y1066" i="1"/>
  <c r="B1047" i="1"/>
  <c r="O1066" i="1"/>
  <c r="B1066" i="1"/>
  <c r="BE1065" i="1"/>
  <c r="BD1065" i="1"/>
  <c r="BC1065" i="1"/>
  <c r="BB1065" i="1"/>
  <c r="BA1065" i="1"/>
  <c r="AJ1065" i="1"/>
  <c r="AH1065" i="1"/>
  <c r="AG1065" i="1"/>
  <c r="AF1065" i="1"/>
  <c r="D1065" i="1"/>
  <c r="Y1065" i="1"/>
  <c r="O1065" i="1"/>
  <c r="B1065" i="1"/>
  <c r="BE1064" i="1"/>
  <c r="BD1064" i="1"/>
  <c r="BC1064" i="1"/>
  <c r="BB1064" i="1"/>
  <c r="BA1064" i="1"/>
  <c r="AJ1064" i="1"/>
  <c r="AH1064" i="1"/>
  <c r="AG1064" i="1"/>
  <c r="AF1064" i="1"/>
  <c r="D1064" i="1"/>
  <c r="Y1064" i="1"/>
  <c r="O1064" i="1"/>
  <c r="B1064" i="1"/>
  <c r="BE1063" i="1"/>
  <c r="BD1063" i="1"/>
  <c r="BC1063" i="1"/>
  <c r="BB1063" i="1"/>
  <c r="BA1063" i="1"/>
  <c r="AJ1063" i="1"/>
  <c r="AH1063" i="1"/>
  <c r="AG1063" i="1"/>
  <c r="AF1063" i="1"/>
  <c r="D1063" i="1"/>
  <c r="Y1063" i="1"/>
  <c r="O1063" i="1"/>
  <c r="B1063" i="1"/>
  <c r="BE1062" i="1"/>
  <c r="BD1062" i="1"/>
  <c r="BC1062" i="1"/>
  <c r="BB1062" i="1"/>
  <c r="BA1062" i="1"/>
  <c r="AJ1062" i="1"/>
  <c r="AH1062" i="1"/>
  <c r="AG1062" i="1"/>
  <c r="AF1062" i="1"/>
  <c r="D1062" i="1"/>
  <c r="Y1062" i="1"/>
  <c r="O1062" i="1"/>
  <c r="B1062" i="1"/>
  <c r="BE1061" i="1"/>
  <c r="BD1061" i="1"/>
  <c r="BC1061" i="1"/>
  <c r="BB1061" i="1"/>
  <c r="BA1061" i="1"/>
  <c r="AJ1061" i="1"/>
  <c r="AH1061" i="1"/>
  <c r="AG1061" i="1"/>
  <c r="AF1061" i="1"/>
  <c r="D1061" i="1"/>
  <c r="Y1061" i="1"/>
  <c r="O1061" i="1"/>
  <c r="B1061" i="1"/>
  <c r="BE1060" i="1"/>
  <c r="BD1060" i="1"/>
  <c r="BC1060" i="1"/>
  <c r="BB1060" i="1"/>
  <c r="BA1060" i="1"/>
  <c r="AJ1060" i="1"/>
  <c r="AH1060" i="1"/>
  <c r="AG1060" i="1"/>
  <c r="AF1060" i="1"/>
  <c r="D1060" i="1"/>
  <c r="Y1060" i="1"/>
  <c r="O1060" i="1"/>
  <c r="B1060" i="1"/>
  <c r="BE1059" i="1"/>
  <c r="BD1059" i="1"/>
  <c r="BC1059" i="1"/>
  <c r="BB1059" i="1"/>
  <c r="BA1059" i="1"/>
  <c r="AJ1059" i="1"/>
  <c r="AH1059" i="1"/>
  <c r="AG1059" i="1"/>
  <c r="AF1059" i="1"/>
  <c r="D1059" i="1"/>
  <c r="Y1059" i="1"/>
  <c r="O1059" i="1"/>
  <c r="B1059" i="1"/>
  <c r="BE1058" i="1"/>
  <c r="BD1058" i="1"/>
  <c r="BC1058" i="1"/>
  <c r="BB1058" i="1"/>
  <c r="BA1058" i="1"/>
  <c r="AJ1058" i="1"/>
  <c r="AH1058" i="1"/>
  <c r="AG1058" i="1"/>
  <c r="AF1058" i="1"/>
  <c r="D1058" i="1"/>
  <c r="Y1058" i="1"/>
  <c r="O1058" i="1"/>
  <c r="B1058" i="1"/>
  <c r="BE1057" i="1"/>
  <c r="BD1057" i="1"/>
  <c r="BC1057" i="1"/>
  <c r="BB1057" i="1"/>
  <c r="BA1057" i="1"/>
  <c r="AJ1057" i="1"/>
  <c r="AH1057" i="1"/>
  <c r="AG1057" i="1"/>
  <c r="AF1057" i="1"/>
  <c r="D1057" i="1"/>
  <c r="Y1057" i="1"/>
  <c r="O1057" i="1"/>
  <c r="B1057" i="1"/>
  <c r="BE1056" i="1"/>
  <c r="BD1056" i="1"/>
  <c r="BC1056" i="1"/>
  <c r="BB1056" i="1"/>
  <c r="BA1056" i="1"/>
  <c r="AJ1056" i="1"/>
  <c r="AH1056" i="1"/>
  <c r="AG1056" i="1"/>
  <c r="AF1056" i="1"/>
  <c r="D1056" i="1"/>
  <c r="Y1056" i="1"/>
  <c r="O1056" i="1"/>
  <c r="B1056" i="1"/>
  <c r="BE1055" i="1"/>
  <c r="BD1055" i="1"/>
  <c r="BC1055" i="1"/>
  <c r="BB1055" i="1"/>
  <c r="BA1055" i="1"/>
  <c r="AJ1055" i="1"/>
  <c r="AH1055" i="1"/>
  <c r="AG1055" i="1"/>
  <c r="AF1055" i="1"/>
  <c r="D1055" i="1"/>
  <c r="Y1055" i="1"/>
  <c r="O1055" i="1"/>
  <c r="B1055" i="1"/>
  <c r="BE1054" i="1"/>
  <c r="BD1054" i="1"/>
  <c r="BC1054" i="1"/>
  <c r="BB1054" i="1"/>
  <c r="BA1054" i="1"/>
  <c r="AJ1054" i="1"/>
  <c r="AH1054" i="1"/>
  <c r="AG1054" i="1"/>
  <c r="AF1054" i="1"/>
  <c r="D1054" i="1"/>
  <c r="Y1054" i="1"/>
  <c r="O1054" i="1"/>
  <c r="B1054" i="1"/>
  <c r="BE1053" i="1"/>
  <c r="BD1053" i="1"/>
  <c r="BC1053" i="1"/>
  <c r="BB1053" i="1"/>
  <c r="BA1053" i="1"/>
  <c r="AJ1053" i="1"/>
  <c r="AH1053" i="1"/>
  <c r="AG1053" i="1"/>
  <c r="AF1053" i="1"/>
  <c r="D1053" i="1"/>
  <c r="Y1053" i="1"/>
  <c r="O1053" i="1"/>
  <c r="B1053" i="1"/>
  <c r="BE1052" i="1"/>
  <c r="BD1052" i="1"/>
  <c r="BC1052" i="1"/>
  <c r="BB1052" i="1"/>
  <c r="BA1052" i="1"/>
  <c r="AJ1052" i="1"/>
  <c r="AH1052" i="1"/>
  <c r="AG1052" i="1"/>
  <c r="AF1052" i="1"/>
  <c r="D1052" i="1"/>
  <c r="Y1052" i="1"/>
  <c r="O1052" i="1"/>
  <c r="B1052" i="1"/>
  <c r="BE1051" i="1"/>
  <c r="BD1051" i="1"/>
  <c r="BC1051" i="1"/>
  <c r="BB1051" i="1"/>
  <c r="BA1051" i="1"/>
  <c r="AJ1051" i="1"/>
  <c r="AH1051" i="1"/>
  <c r="AG1051" i="1"/>
  <c r="AF1051" i="1"/>
  <c r="D1051" i="1"/>
  <c r="Y1051" i="1"/>
  <c r="O1051" i="1"/>
  <c r="B1051" i="1"/>
  <c r="BE1050" i="1"/>
  <c r="BD1050" i="1"/>
  <c r="BC1050" i="1"/>
  <c r="BB1050" i="1"/>
  <c r="BA1050" i="1"/>
  <c r="AJ1050" i="1"/>
  <c r="AH1050" i="1"/>
  <c r="AG1050" i="1"/>
  <c r="AF1050" i="1"/>
  <c r="D1050" i="1"/>
  <c r="Y1050" i="1"/>
  <c r="O1050" i="1"/>
  <c r="B1050" i="1"/>
  <c r="BE1049" i="1"/>
  <c r="BD1049" i="1"/>
  <c r="BC1049" i="1"/>
  <c r="BB1049" i="1"/>
  <c r="BA1049" i="1"/>
  <c r="AJ1049" i="1"/>
  <c r="AH1049" i="1"/>
  <c r="AG1049" i="1"/>
  <c r="AF1049" i="1"/>
  <c r="D1049" i="1"/>
  <c r="Y1049" i="1"/>
  <c r="O1049" i="1"/>
  <c r="B1049" i="1"/>
  <c r="BE1048" i="1"/>
  <c r="BD1048" i="1"/>
  <c r="BC1048" i="1"/>
  <c r="BB1048" i="1"/>
  <c r="BA1048" i="1"/>
  <c r="AJ1048" i="1"/>
  <c r="AH1048" i="1"/>
  <c r="AG1048" i="1"/>
  <c r="AF1048" i="1"/>
  <c r="D1048" i="1"/>
  <c r="Y1048" i="1"/>
  <c r="O1048" i="1"/>
  <c r="B1048" i="1"/>
  <c r="BE1047" i="1"/>
  <c r="BD1047" i="1"/>
  <c r="BC1047" i="1"/>
  <c r="BB1047" i="1"/>
  <c r="BA1047" i="1"/>
  <c r="AJ1047" i="1"/>
  <c r="AH1047" i="1"/>
  <c r="AG1047" i="1"/>
  <c r="AF1047" i="1"/>
  <c r="D1047" i="1"/>
  <c r="Y1047" i="1"/>
  <c r="O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E1046" i="1"/>
  <c r="BD1046" i="1"/>
  <c r="BC1046" i="1"/>
  <c r="BB1046" i="1"/>
  <c r="BA1046" i="1"/>
  <c r="AJ1046" i="1"/>
  <c r="AH1046" i="1"/>
  <c r="AG1046" i="1"/>
  <c r="AF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Y1046" i="1"/>
  <c r="B1027" i="1"/>
  <c r="O1046" i="1"/>
  <c r="B1046" i="1"/>
  <c r="BE1045" i="1"/>
  <c r="BD1045" i="1"/>
  <c r="BC1045" i="1"/>
  <c r="BB1045" i="1"/>
  <c r="BA1045" i="1"/>
  <c r="AJ1045" i="1"/>
  <c r="AH1045" i="1"/>
  <c r="AG1045" i="1"/>
  <c r="AF1045" i="1"/>
  <c r="D1045" i="1"/>
  <c r="Y1045" i="1"/>
  <c r="O1045" i="1"/>
  <c r="B1045" i="1"/>
  <c r="BE1044" i="1"/>
  <c r="BD1044" i="1"/>
  <c r="BC1044" i="1"/>
  <c r="BB1044" i="1"/>
  <c r="BA1044" i="1"/>
  <c r="AJ1044" i="1"/>
  <c r="AH1044" i="1"/>
  <c r="AG1044" i="1"/>
  <c r="AF1044" i="1"/>
  <c r="D1044" i="1"/>
  <c r="Y1044" i="1"/>
  <c r="O1044" i="1"/>
  <c r="B1044" i="1"/>
  <c r="BE1043" i="1"/>
  <c r="BD1043" i="1"/>
  <c r="BC1043" i="1"/>
  <c r="BB1043" i="1"/>
  <c r="BA1043" i="1"/>
  <c r="AJ1043" i="1"/>
  <c r="AH1043" i="1"/>
  <c r="AG1043" i="1"/>
  <c r="AF1043" i="1"/>
  <c r="D1043" i="1"/>
  <c r="Y1043" i="1"/>
  <c r="O1043" i="1"/>
  <c r="B1043" i="1"/>
  <c r="BE1042" i="1"/>
  <c r="BD1042" i="1"/>
  <c r="BC1042" i="1"/>
  <c r="BB1042" i="1"/>
  <c r="BA1042" i="1"/>
  <c r="AJ1042" i="1"/>
  <c r="AH1042" i="1"/>
  <c r="AG1042" i="1"/>
  <c r="AF1042" i="1"/>
  <c r="D1042" i="1"/>
  <c r="Y1042" i="1"/>
  <c r="O1042" i="1"/>
  <c r="B1042" i="1"/>
  <c r="BE1041" i="1"/>
  <c r="BD1041" i="1"/>
  <c r="BC1041" i="1"/>
  <c r="BB1041" i="1"/>
  <c r="BA1041" i="1"/>
  <c r="AJ1041" i="1"/>
  <c r="AH1041" i="1"/>
  <c r="AG1041" i="1"/>
  <c r="AF1041" i="1"/>
  <c r="D1041" i="1"/>
  <c r="Y1041" i="1"/>
  <c r="O1041" i="1"/>
  <c r="B1041" i="1"/>
  <c r="BE1040" i="1"/>
  <c r="BD1040" i="1"/>
  <c r="BC1040" i="1"/>
  <c r="BB1040" i="1"/>
  <c r="BA1040" i="1"/>
  <c r="AJ1040" i="1"/>
  <c r="AH1040" i="1"/>
  <c r="AG1040" i="1"/>
  <c r="AF1040" i="1"/>
  <c r="D1040" i="1"/>
  <c r="Y1040" i="1"/>
  <c r="O1040" i="1"/>
  <c r="B1040" i="1"/>
  <c r="BE1039" i="1"/>
  <c r="BD1039" i="1"/>
  <c r="BC1039" i="1"/>
  <c r="BB1039" i="1"/>
  <c r="BA1039" i="1"/>
  <c r="AJ1039" i="1"/>
  <c r="AH1039" i="1"/>
  <c r="AG1039" i="1"/>
  <c r="AF1039" i="1"/>
  <c r="D1039" i="1"/>
  <c r="Y1039" i="1"/>
  <c r="O1039" i="1"/>
  <c r="B1039" i="1"/>
  <c r="BE1038" i="1"/>
  <c r="BD1038" i="1"/>
  <c r="BC1038" i="1"/>
  <c r="BB1038" i="1"/>
  <c r="BA1038" i="1"/>
  <c r="AJ1038" i="1"/>
  <c r="AH1038" i="1"/>
  <c r="AG1038" i="1"/>
  <c r="AF1038" i="1"/>
  <c r="D1038" i="1"/>
  <c r="Y1038" i="1"/>
  <c r="O1038" i="1"/>
  <c r="B1038" i="1"/>
  <c r="BE1037" i="1"/>
  <c r="BD1037" i="1"/>
  <c r="BC1037" i="1"/>
  <c r="BB1037" i="1"/>
  <c r="BA1037" i="1"/>
  <c r="AJ1037" i="1"/>
  <c r="AH1037" i="1"/>
  <c r="AG1037" i="1"/>
  <c r="AF1037" i="1"/>
  <c r="D1037" i="1"/>
  <c r="Y1037" i="1"/>
  <c r="O1037" i="1"/>
  <c r="B1037" i="1"/>
  <c r="BE1036" i="1"/>
  <c r="BD1036" i="1"/>
  <c r="BC1036" i="1"/>
  <c r="BB1036" i="1"/>
  <c r="BA1036" i="1"/>
  <c r="AJ1036" i="1"/>
  <c r="AH1036" i="1"/>
  <c r="AG1036" i="1"/>
  <c r="AF1036" i="1"/>
  <c r="D1036" i="1"/>
  <c r="Y1036" i="1"/>
  <c r="O1036" i="1"/>
  <c r="B1036" i="1"/>
  <c r="BE1035" i="1"/>
  <c r="BD1035" i="1"/>
  <c r="BC1035" i="1"/>
  <c r="BB1035" i="1"/>
  <c r="BA1035" i="1"/>
  <c r="AJ1035" i="1"/>
  <c r="AH1035" i="1"/>
  <c r="AG1035" i="1"/>
  <c r="AF1035" i="1"/>
  <c r="D1035" i="1"/>
  <c r="Y1035" i="1"/>
  <c r="O1035" i="1"/>
  <c r="B1035" i="1"/>
  <c r="BE1034" i="1"/>
  <c r="BD1034" i="1"/>
  <c r="BC1034" i="1"/>
  <c r="BB1034" i="1"/>
  <c r="BA1034" i="1"/>
  <c r="AJ1034" i="1"/>
  <c r="AH1034" i="1"/>
  <c r="AG1034" i="1"/>
  <c r="AF1034" i="1"/>
  <c r="D1034" i="1"/>
  <c r="Y1034" i="1"/>
  <c r="O1034" i="1"/>
  <c r="B1034" i="1"/>
  <c r="BE1033" i="1"/>
  <c r="BD1033" i="1"/>
  <c r="BC1033" i="1"/>
  <c r="BB1033" i="1"/>
  <c r="BA1033" i="1"/>
  <c r="AJ1033" i="1"/>
  <c r="AH1033" i="1"/>
  <c r="AG1033" i="1"/>
  <c r="AF1033" i="1"/>
  <c r="D1033" i="1"/>
  <c r="Y1033" i="1"/>
  <c r="O1033" i="1"/>
  <c r="B1033" i="1"/>
  <c r="BE1032" i="1"/>
  <c r="BD1032" i="1"/>
  <c r="BC1032" i="1"/>
  <c r="BB1032" i="1"/>
  <c r="BA1032" i="1"/>
  <c r="AJ1032" i="1"/>
  <c r="AH1032" i="1"/>
  <c r="AG1032" i="1"/>
  <c r="AF1032" i="1"/>
  <c r="D1032" i="1"/>
  <c r="Y1032" i="1"/>
  <c r="O1032" i="1"/>
  <c r="B1032" i="1"/>
  <c r="BE1031" i="1"/>
  <c r="BD1031" i="1"/>
  <c r="BC1031" i="1"/>
  <c r="BB1031" i="1"/>
  <c r="BA1031" i="1"/>
  <c r="AJ1031" i="1"/>
  <c r="AH1031" i="1"/>
  <c r="AG1031" i="1"/>
  <c r="AF1031" i="1"/>
  <c r="D1031" i="1"/>
  <c r="Y1031" i="1"/>
  <c r="O1031" i="1"/>
  <c r="B1031" i="1"/>
  <c r="BE1030" i="1"/>
  <c r="BD1030" i="1"/>
  <c r="BC1030" i="1"/>
  <c r="BB1030" i="1"/>
  <c r="BA1030" i="1"/>
  <c r="AJ1030" i="1"/>
  <c r="AH1030" i="1"/>
  <c r="AG1030" i="1"/>
  <c r="AF1030" i="1"/>
  <c r="D1030" i="1"/>
  <c r="Y1030" i="1"/>
  <c r="O1030" i="1"/>
  <c r="B1030" i="1"/>
  <c r="BE1029" i="1"/>
  <c r="BD1029" i="1"/>
  <c r="BC1029" i="1"/>
  <c r="BB1029" i="1"/>
  <c r="BA1029" i="1"/>
  <c r="AJ1029" i="1"/>
  <c r="AH1029" i="1"/>
  <c r="AG1029" i="1"/>
  <c r="AF1029" i="1"/>
  <c r="D1029" i="1"/>
  <c r="Y1029" i="1"/>
  <c r="O1029" i="1"/>
  <c r="B1029" i="1"/>
  <c r="BE1028" i="1"/>
  <c r="BD1028" i="1"/>
  <c r="BC1028" i="1"/>
  <c r="BB1028" i="1"/>
  <c r="BA1028" i="1"/>
  <c r="AJ1028" i="1"/>
  <c r="AH1028" i="1"/>
  <c r="AG1028" i="1"/>
  <c r="AF1028" i="1"/>
  <c r="D1028" i="1"/>
  <c r="Y1028" i="1"/>
  <c r="O1028" i="1"/>
  <c r="B1028" i="1"/>
  <c r="BE1027" i="1"/>
  <c r="BD1027" i="1"/>
  <c r="BC1027" i="1"/>
  <c r="BB1027" i="1"/>
  <c r="BA1027" i="1"/>
  <c r="AJ1027" i="1"/>
  <c r="AH1027" i="1"/>
  <c r="AG1027" i="1"/>
  <c r="AF1027" i="1"/>
  <c r="D1027" i="1"/>
  <c r="Y1027" i="1"/>
  <c r="O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E1026" i="1"/>
  <c r="BD1026" i="1"/>
  <c r="BC1026" i="1"/>
  <c r="BB1026" i="1"/>
  <c r="BA1026" i="1"/>
  <c r="AJ1026" i="1"/>
  <c r="AH1026" i="1"/>
  <c r="AG1026" i="1"/>
  <c r="AF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Y1026" i="1"/>
  <c r="B1007" i="1"/>
  <c r="O1026" i="1"/>
  <c r="B1026" i="1"/>
  <c r="BE1025" i="1"/>
  <c r="BD1025" i="1"/>
  <c r="BC1025" i="1"/>
  <c r="BB1025" i="1"/>
  <c r="BA1025" i="1"/>
  <c r="AJ1025" i="1"/>
  <c r="AH1025" i="1"/>
  <c r="AG1025" i="1"/>
  <c r="AF1025" i="1"/>
  <c r="D1025" i="1"/>
  <c r="Y1025" i="1"/>
  <c r="O1025" i="1"/>
  <c r="B1025" i="1"/>
  <c r="BE1024" i="1"/>
  <c r="BD1024" i="1"/>
  <c r="BC1024" i="1"/>
  <c r="BB1024" i="1"/>
  <c r="BA1024" i="1"/>
  <c r="AJ1024" i="1"/>
  <c r="AH1024" i="1"/>
  <c r="AG1024" i="1"/>
  <c r="AF1024" i="1"/>
  <c r="D1024" i="1"/>
  <c r="Y1024" i="1"/>
  <c r="O1024" i="1"/>
  <c r="B1024" i="1"/>
  <c r="BE1023" i="1"/>
  <c r="BD1023" i="1"/>
  <c r="BC1023" i="1"/>
  <c r="BB1023" i="1"/>
  <c r="BA1023" i="1"/>
  <c r="AJ1023" i="1"/>
  <c r="AH1023" i="1"/>
  <c r="AG1023" i="1"/>
  <c r="AF1023" i="1"/>
  <c r="D1023" i="1"/>
  <c r="Y1023" i="1"/>
  <c r="O1023" i="1"/>
  <c r="B1023" i="1"/>
  <c r="BE1022" i="1"/>
  <c r="BD1022" i="1"/>
  <c r="BC1022" i="1"/>
  <c r="BB1022" i="1"/>
  <c r="BA1022" i="1"/>
  <c r="AJ1022" i="1"/>
  <c r="AH1022" i="1"/>
  <c r="AG1022" i="1"/>
  <c r="AF1022" i="1"/>
  <c r="D1022" i="1"/>
  <c r="Y1022" i="1"/>
  <c r="O1022" i="1"/>
  <c r="B1022" i="1"/>
  <c r="BE1021" i="1"/>
  <c r="BD1021" i="1"/>
  <c r="BC1021" i="1"/>
  <c r="BB1021" i="1"/>
  <c r="BA1021" i="1"/>
  <c r="AJ1021" i="1"/>
  <c r="AH1021" i="1"/>
  <c r="AG1021" i="1"/>
  <c r="AF1021" i="1"/>
  <c r="D1021" i="1"/>
  <c r="Y1021" i="1"/>
  <c r="O1021" i="1"/>
  <c r="B1021" i="1"/>
  <c r="BE1020" i="1"/>
  <c r="BD1020" i="1"/>
  <c r="BC1020" i="1"/>
  <c r="BB1020" i="1"/>
  <c r="BA1020" i="1"/>
  <c r="AJ1020" i="1"/>
  <c r="AH1020" i="1"/>
  <c r="AG1020" i="1"/>
  <c r="AF1020" i="1"/>
  <c r="D1020" i="1"/>
  <c r="Y1020" i="1"/>
  <c r="O1020" i="1"/>
  <c r="B1020" i="1"/>
  <c r="BE1019" i="1"/>
  <c r="BD1019" i="1"/>
  <c r="BC1019" i="1"/>
  <c r="BB1019" i="1"/>
  <c r="BA1019" i="1"/>
  <c r="AJ1019" i="1"/>
  <c r="AH1019" i="1"/>
  <c r="AG1019" i="1"/>
  <c r="AF1019" i="1"/>
  <c r="D1019" i="1"/>
  <c r="Y1019" i="1"/>
  <c r="O1019" i="1"/>
  <c r="B1019" i="1"/>
  <c r="BE1018" i="1"/>
  <c r="BD1018" i="1"/>
  <c r="BC1018" i="1"/>
  <c r="BB1018" i="1"/>
  <c r="BA1018" i="1"/>
  <c r="AJ1018" i="1"/>
  <c r="AH1018" i="1"/>
  <c r="AG1018" i="1"/>
  <c r="AF1018" i="1"/>
  <c r="D1018" i="1"/>
  <c r="Y1018" i="1"/>
  <c r="O1018" i="1"/>
  <c r="B1018" i="1"/>
  <c r="BE1017" i="1"/>
  <c r="BD1017" i="1"/>
  <c r="BC1017" i="1"/>
  <c r="BB1017" i="1"/>
  <c r="BA1017" i="1"/>
  <c r="AJ1017" i="1"/>
  <c r="AH1017" i="1"/>
  <c r="AG1017" i="1"/>
  <c r="AF1017" i="1"/>
  <c r="D1017" i="1"/>
  <c r="Y1017" i="1"/>
  <c r="O1017" i="1"/>
  <c r="B1017" i="1"/>
  <c r="BE1016" i="1"/>
  <c r="BD1016" i="1"/>
  <c r="BC1016" i="1"/>
  <c r="BB1016" i="1"/>
  <c r="BA1016" i="1"/>
  <c r="AJ1016" i="1"/>
  <c r="AH1016" i="1"/>
  <c r="AG1016" i="1"/>
  <c r="AF1016" i="1"/>
  <c r="D1016" i="1"/>
  <c r="Y1016" i="1"/>
  <c r="O1016" i="1"/>
  <c r="B1016" i="1"/>
  <c r="BE1015" i="1"/>
  <c r="BD1015" i="1"/>
  <c r="BC1015" i="1"/>
  <c r="BB1015" i="1"/>
  <c r="BA1015" i="1"/>
  <c r="AJ1015" i="1"/>
  <c r="AH1015" i="1"/>
  <c r="AG1015" i="1"/>
  <c r="AF1015" i="1"/>
  <c r="D1015" i="1"/>
  <c r="Y1015" i="1"/>
  <c r="O1015" i="1"/>
  <c r="B1015" i="1"/>
  <c r="BE1014" i="1"/>
  <c r="BD1014" i="1"/>
  <c r="BC1014" i="1"/>
  <c r="BB1014" i="1"/>
  <c r="BA1014" i="1"/>
  <c r="AJ1014" i="1"/>
  <c r="AH1014" i="1"/>
  <c r="AG1014" i="1"/>
  <c r="AF1014" i="1"/>
  <c r="D1014" i="1"/>
  <c r="Y1014" i="1"/>
  <c r="O1014" i="1"/>
  <c r="B1014" i="1"/>
  <c r="BE1013" i="1"/>
  <c r="BD1013" i="1"/>
  <c r="BC1013" i="1"/>
  <c r="BB1013" i="1"/>
  <c r="BA1013" i="1"/>
  <c r="AJ1013" i="1"/>
  <c r="AH1013" i="1"/>
  <c r="AG1013" i="1"/>
  <c r="AF1013" i="1"/>
  <c r="D1013" i="1"/>
  <c r="Y1013" i="1"/>
  <c r="O1013" i="1"/>
  <c r="B1013" i="1"/>
  <c r="BE1012" i="1"/>
  <c r="BD1012" i="1"/>
  <c r="BC1012" i="1"/>
  <c r="BB1012" i="1"/>
  <c r="BA1012" i="1"/>
  <c r="AJ1012" i="1"/>
  <c r="AH1012" i="1"/>
  <c r="AG1012" i="1"/>
  <c r="AF1012" i="1"/>
  <c r="D1012" i="1"/>
  <c r="Y1012" i="1"/>
  <c r="O1012" i="1"/>
  <c r="B1012" i="1"/>
  <c r="BE1011" i="1"/>
  <c r="BD1011" i="1"/>
  <c r="BC1011" i="1"/>
  <c r="BB1011" i="1"/>
  <c r="BA1011" i="1"/>
  <c r="AJ1011" i="1"/>
  <c r="AH1011" i="1"/>
  <c r="AG1011" i="1"/>
  <c r="AF1011" i="1"/>
  <c r="D1011" i="1"/>
  <c r="Y1011" i="1"/>
  <c r="O1011" i="1"/>
  <c r="B1011" i="1"/>
  <c r="BE1010" i="1"/>
  <c r="BD1010" i="1"/>
  <c r="BC1010" i="1"/>
  <c r="BB1010" i="1"/>
  <c r="BA1010" i="1"/>
  <c r="AJ1010" i="1"/>
  <c r="AH1010" i="1"/>
  <c r="AG1010" i="1"/>
  <c r="AF1010" i="1"/>
  <c r="D1010" i="1"/>
  <c r="Y1010" i="1"/>
  <c r="O1010" i="1"/>
  <c r="B1010" i="1"/>
  <c r="BE1009" i="1"/>
  <c r="BD1009" i="1"/>
  <c r="BC1009" i="1"/>
  <c r="BB1009" i="1"/>
  <c r="BA1009" i="1"/>
  <c r="AJ1009" i="1"/>
  <c r="AH1009" i="1"/>
  <c r="AG1009" i="1"/>
  <c r="AF1009" i="1"/>
  <c r="D1009" i="1"/>
  <c r="Y1009" i="1"/>
  <c r="O1009" i="1"/>
  <c r="B1009" i="1"/>
  <c r="BE1008" i="1"/>
  <c r="BD1008" i="1"/>
  <c r="BC1008" i="1"/>
  <c r="BB1008" i="1"/>
  <c r="BA1008" i="1"/>
  <c r="AJ1008" i="1"/>
  <c r="AH1008" i="1"/>
  <c r="AG1008" i="1"/>
  <c r="AF1008" i="1"/>
  <c r="D1008" i="1"/>
  <c r="Y1008" i="1"/>
  <c r="O1008" i="1"/>
  <c r="B1008" i="1"/>
  <c r="BE1007" i="1"/>
  <c r="BD1007" i="1"/>
  <c r="BC1007" i="1"/>
  <c r="BB1007" i="1"/>
  <c r="BA1007" i="1"/>
  <c r="AJ1007" i="1"/>
  <c r="AH1007" i="1"/>
  <c r="AG1007" i="1"/>
  <c r="AF1007" i="1"/>
  <c r="D1007" i="1"/>
  <c r="Y1007" i="1"/>
  <c r="O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E1006" i="1"/>
  <c r="BD1006" i="1"/>
  <c r="BC1006" i="1"/>
  <c r="BB1006" i="1"/>
  <c r="BA1006" i="1"/>
  <c r="AJ1006" i="1"/>
  <c r="AH1006" i="1"/>
  <c r="AG1006" i="1"/>
  <c r="AF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Y1006" i="1"/>
  <c r="B987" i="1"/>
  <c r="O1006" i="1"/>
  <c r="B1006" i="1"/>
  <c r="BE1005" i="1"/>
  <c r="BD1005" i="1"/>
  <c r="BC1005" i="1"/>
  <c r="BB1005" i="1"/>
  <c r="BA1005" i="1"/>
  <c r="AJ1005" i="1"/>
  <c r="AH1005" i="1"/>
  <c r="AG1005" i="1"/>
  <c r="AF1005" i="1"/>
  <c r="D1005" i="1"/>
  <c r="Y1005" i="1"/>
  <c r="O1005" i="1"/>
  <c r="B1005" i="1"/>
  <c r="BE1004" i="1"/>
  <c r="BD1004" i="1"/>
  <c r="BC1004" i="1"/>
  <c r="BB1004" i="1"/>
  <c r="BA1004" i="1"/>
  <c r="AJ1004" i="1"/>
  <c r="AH1004" i="1"/>
  <c r="AG1004" i="1"/>
  <c r="AF1004" i="1"/>
  <c r="D1004" i="1"/>
  <c r="Y1004" i="1"/>
  <c r="O1004" i="1"/>
  <c r="B1004" i="1"/>
  <c r="BE1003" i="1"/>
  <c r="BD1003" i="1"/>
  <c r="BC1003" i="1"/>
  <c r="BB1003" i="1"/>
  <c r="BA1003" i="1"/>
  <c r="AJ1003" i="1"/>
  <c r="AH1003" i="1"/>
  <c r="AG1003" i="1"/>
  <c r="AF1003" i="1"/>
  <c r="D1003" i="1"/>
  <c r="Y1003" i="1"/>
  <c r="O1003" i="1"/>
  <c r="B1003" i="1"/>
  <c r="BE1002" i="1"/>
  <c r="BD1002" i="1"/>
  <c r="BC1002" i="1"/>
  <c r="BB1002" i="1"/>
  <c r="BA1002" i="1"/>
  <c r="AJ1002" i="1"/>
  <c r="AH1002" i="1"/>
  <c r="AG1002" i="1"/>
  <c r="AF1002" i="1"/>
  <c r="D1002" i="1"/>
  <c r="Y1002" i="1"/>
  <c r="O1002" i="1"/>
  <c r="B1002" i="1"/>
  <c r="BE1001" i="1"/>
  <c r="BD1001" i="1"/>
  <c r="BC1001" i="1"/>
  <c r="BB1001" i="1"/>
  <c r="BA1001" i="1"/>
  <c r="AJ1001" i="1"/>
  <c r="AH1001" i="1"/>
  <c r="AG1001" i="1"/>
  <c r="AF1001" i="1"/>
  <c r="D1001" i="1"/>
  <c r="Y1001" i="1"/>
  <c r="O1001" i="1"/>
  <c r="B1001" i="1"/>
  <c r="BE1000" i="1"/>
  <c r="BD1000" i="1"/>
  <c r="BC1000" i="1"/>
  <c r="BB1000" i="1"/>
  <c r="BA1000" i="1"/>
  <c r="AJ1000" i="1"/>
  <c r="AH1000" i="1"/>
  <c r="AG1000" i="1"/>
  <c r="AF1000" i="1"/>
  <c r="D1000" i="1"/>
  <c r="Y1000" i="1"/>
  <c r="O1000" i="1"/>
  <c r="B1000" i="1"/>
  <c r="BE999" i="1"/>
  <c r="BD999" i="1"/>
  <c r="BC999" i="1"/>
  <c r="BB999" i="1"/>
  <c r="BA999" i="1"/>
  <c r="AJ999" i="1"/>
  <c r="AH999" i="1"/>
  <c r="AG999" i="1"/>
  <c r="AF999" i="1"/>
  <c r="D999" i="1"/>
  <c r="Y999" i="1"/>
  <c r="O999" i="1"/>
  <c r="B999" i="1"/>
  <c r="BE998" i="1"/>
  <c r="BD998" i="1"/>
  <c r="BC998" i="1"/>
  <c r="BB998" i="1"/>
  <c r="BA998" i="1"/>
  <c r="AJ998" i="1"/>
  <c r="AH998" i="1"/>
  <c r="AG998" i="1"/>
  <c r="AF998" i="1"/>
  <c r="D998" i="1"/>
  <c r="Y998" i="1"/>
  <c r="O998" i="1"/>
  <c r="B998" i="1"/>
  <c r="BE997" i="1"/>
  <c r="BD997" i="1"/>
  <c r="BC997" i="1"/>
  <c r="BB997" i="1"/>
  <c r="BA997" i="1"/>
  <c r="AJ997" i="1"/>
  <c r="AH997" i="1"/>
  <c r="AG997" i="1"/>
  <c r="AF997" i="1"/>
  <c r="D997" i="1"/>
  <c r="Y997" i="1"/>
  <c r="O997" i="1"/>
  <c r="B997" i="1"/>
  <c r="BE996" i="1"/>
  <c r="BD996" i="1"/>
  <c r="BC996" i="1"/>
  <c r="BB996" i="1"/>
  <c r="BA996" i="1"/>
  <c r="AJ996" i="1"/>
  <c r="AH996" i="1"/>
  <c r="AG996" i="1"/>
  <c r="AF996" i="1"/>
  <c r="D996" i="1"/>
  <c r="Y996" i="1"/>
  <c r="O996" i="1"/>
  <c r="B996" i="1"/>
  <c r="BE995" i="1"/>
  <c r="BD995" i="1"/>
  <c r="BC995" i="1"/>
  <c r="BB995" i="1"/>
  <c r="BA995" i="1"/>
  <c r="AJ995" i="1"/>
  <c r="AH995" i="1"/>
  <c r="AG995" i="1"/>
  <c r="AF995" i="1"/>
  <c r="D995" i="1"/>
  <c r="Y995" i="1"/>
  <c r="O995" i="1"/>
  <c r="B995" i="1"/>
  <c r="BE994" i="1"/>
  <c r="BD994" i="1"/>
  <c r="BC994" i="1"/>
  <c r="BB994" i="1"/>
  <c r="BA994" i="1"/>
  <c r="AJ994" i="1"/>
  <c r="AH994" i="1"/>
  <c r="AG994" i="1"/>
  <c r="AF994" i="1"/>
  <c r="D994" i="1"/>
  <c r="Y994" i="1"/>
  <c r="O994" i="1"/>
  <c r="B994" i="1"/>
  <c r="BE993" i="1"/>
  <c r="BD993" i="1"/>
  <c r="BC993" i="1"/>
  <c r="BB993" i="1"/>
  <c r="BA993" i="1"/>
  <c r="AJ993" i="1"/>
  <c r="AH993" i="1"/>
  <c r="AG993" i="1"/>
  <c r="AF993" i="1"/>
  <c r="D993" i="1"/>
  <c r="Y993" i="1"/>
  <c r="O993" i="1"/>
  <c r="B993" i="1"/>
  <c r="BE992" i="1"/>
  <c r="BD992" i="1"/>
  <c r="BC992" i="1"/>
  <c r="BB992" i="1"/>
  <c r="BA992" i="1"/>
  <c r="AJ992" i="1"/>
  <c r="AH992" i="1"/>
  <c r="AG992" i="1"/>
  <c r="AF992" i="1"/>
  <c r="D992" i="1"/>
  <c r="Y992" i="1"/>
  <c r="O992" i="1"/>
  <c r="B992" i="1"/>
  <c r="BE991" i="1"/>
  <c r="BD991" i="1"/>
  <c r="BC991" i="1"/>
  <c r="BB991" i="1"/>
  <c r="BA991" i="1"/>
  <c r="AJ991" i="1"/>
  <c r="AH991" i="1"/>
  <c r="AG991" i="1"/>
  <c r="AF991" i="1"/>
  <c r="D991" i="1"/>
  <c r="Y991" i="1"/>
  <c r="O991" i="1"/>
  <c r="B991" i="1"/>
  <c r="BE990" i="1"/>
  <c r="BD990" i="1"/>
  <c r="BC990" i="1"/>
  <c r="BB990" i="1"/>
  <c r="BA990" i="1"/>
  <c r="AJ990" i="1"/>
  <c r="AH990" i="1"/>
  <c r="AG990" i="1"/>
  <c r="AF990" i="1"/>
  <c r="D990" i="1"/>
  <c r="Y990" i="1"/>
  <c r="O990" i="1"/>
  <c r="B990" i="1"/>
  <c r="BE989" i="1"/>
  <c r="BD989" i="1"/>
  <c r="BC989" i="1"/>
  <c r="BB989" i="1"/>
  <c r="BA989" i="1"/>
  <c r="AJ989" i="1"/>
  <c r="AH989" i="1"/>
  <c r="AG989" i="1"/>
  <c r="AF989" i="1"/>
  <c r="D989" i="1"/>
  <c r="Y989" i="1"/>
  <c r="O989" i="1"/>
  <c r="B989" i="1"/>
  <c r="BE988" i="1"/>
  <c r="BD988" i="1"/>
  <c r="BC988" i="1"/>
  <c r="BB988" i="1"/>
  <c r="BA988" i="1"/>
  <c r="AJ988" i="1"/>
  <c r="AH988" i="1"/>
  <c r="AG988" i="1"/>
  <c r="AF988" i="1"/>
  <c r="D988" i="1"/>
  <c r="Y988" i="1"/>
  <c r="O988" i="1"/>
  <c r="B988" i="1"/>
  <c r="BE987" i="1"/>
  <c r="BD987" i="1"/>
  <c r="BC987" i="1"/>
  <c r="BB987" i="1"/>
  <c r="BA987" i="1"/>
  <c r="AJ987" i="1"/>
  <c r="AH987" i="1"/>
  <c r="AG987" i="1"/>
  <c r="AF987" i="1"/>
  <c r="D987" i="1"/>
  <c r="Y987" i="1"/>
  <c r="O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E986" i="1"/>
  <c r="BD986" i="1"/>
  <c r="BC986" i="1"/>
  <c r="BB986" i="1"/>
  <c r="BA986" i="1"/>
  <c r="AJ986" i="1"/>
  <c r="AH986" i="1"/>
  <c r="AG986" i="1"/>
  <c r="AF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Y986" i="1"/>
  <c r="B967" i="1"/>
  <c r="O986" i="1"/>
  <c r="B986" i="1"/>
  <c r="BE985" i="1"/>
  <c r="BD985" i="1"/>
  <c r="BC985" i="1"/>
  <c r="BB985" i="1"/>
  <c r="BA985" i="1"/>
  <c r="AJ985" i="1"/>
  <c r="AH985" i="1"/>
  <c r="AG985" i="1"/>
  <c r="AF985" i="1"/>
  <c r="D985" i="1"/>
  <c r="Y985" i="1"/>
  <c r="O985" i="1"/>
  <c r="B985" i="1"/>
  <c r="BE984" i="1"/>
  <c r="BD984" i="1"/>
  <c r="BC984" i="1"/>
  <c r="BB984" i="1"/>
  <c r="BA984" i="1"/>
  <c r="AJ984" i="1"/>
  <c r="AH984" i="1"/>
  <c r="AG984" i="1"/>
  <c r="AF984" i="1"/>
  <c r="D984" i="1"/>
  <c r="Y984" i="1"/>
  <c r="O984" i="1"/>
  <c r="B984" i="1"/>
  <c r="BE983" i="1"/>
  <c r="BD983" i="1"/>
  <c r="BC983" i="1"/>
  <c r="BB983" i="1"/>
  <c r="BA983" i="1"/>
  <c r="AJ983" i="1"/>
  <c r="AH983" i="1"/>
  <c r="AG983" i="1"/>
  <c r="AF983" i="1"/>
  <c r="D983" i="1"/>
  <c r="Y983" i="1"/>
  <c r="O983" i="1"/>
  <c r="B983" i="1"/>
  <c r="BE982" i="1"/>
  <c r="BD982" i="1"/>
  <c r="BC982" i="1"/>
  <c r="BB982" i="1"/>
  <c r="BA982" i="1"/>
  <c r="AJ982" i="1"/>
  <c r="AH982" i="1"/>
  <c r="AG982" i="1"/>
  <c r="AF982" i="1"/>
  <c r="D982" i="1"/>
  <c r="Y982" i="1"/>
  <c r="O982" i="1"/>
  <c r="B982" i="1"/>
  <c r="BE981" i="1"/>
  <c r="BD981" i="1"/>
  <c r="BC981" i="1"/>
  <c r="BB981" i="1"/>
  <c r="BA981" i="1"/>
  <c r="AJ981" i="1"/>
  <c r="AH981" i="1"/>
  <c r="AG981" i="1"/>
  <c r="AF981" i="1"/>
  <c r="D981" i="1"/>
  <c r="Y981" i="1"/>
  <c r="O981" i="1"/>
  <c r="B981" i="1"/>
  <c r="BE980" i="1"/>
  <c r="BD980" i="1"/>
  <c r="BC980" i="1"/>
  <c r="BB980" i="1"/>
  <c r="BA980" i="1"/>
  <c r="AJ980" i="1"/>
  <c r="AH980" i="1"/>
  <c r="AG980" i="1"/>
  <c r="AF980" i="1"/>
  <c r="D980" i="1"/>
  <c r="Y980" i="1"/>
  <c r="O980" i="1"/>
  <c r="B980" i="1"/>
  <c r="BE979" i="1"/>
  <c r="BD979" i="1"/>
  <c r="BC979" i="1"/>
  <c r="BB979" i="1"/>
  <c r="BA979" i="1"/>
  <c r="AJ979" i="1"/>
  <c r="AH979" i="1"/>
  <c r="AG979" i="1"/>
  <c r="AF979" i="1"/>
  <c r="D979" i="1"/>
  <c r="Y979" i="1"/>
  <c r="O979" i="1"/>
  <c r="B979" i="1"/>
  <c r="BE978" i="1"/>
  <c r="BD978" i="1"/>
  <c r="BC978" i="1"/>
  <c r="BB978" i="1"/>
  <c r="BA978" i="1"/>
  <c r="AJ978" i="1"/>
  <c r="AH978" i="1"/>
  <c r="AG978" i="1"/>
  <c r="AF978" i="1"/>
  <c r="D978" i="1"/>
  <c r="Y978" i="1"/>
  <c r="O978" i="1"/>
  <c r="B978" i="1"/>
  <c r="BE977" i="1"/>
  <c r="BD977" i="1"/>
  <c r="BC977" i="1"/>
  <c r="BB977" i="1"/>
  <c r="BA977" i="1"/>
  <c r="AJ977" i="1"/>
  <c r="AH977" i="1"/>
  <c r="AG977" i="1"/>
  <c r="AF977" i="1"/>
  <c r="D977" i="1"/>
  <c r="Y977" i="1"/>
  <c r="O977" i="1"/>
  <c r="B977" i="1"/>
  <c r="BE976" i="1"/>
  <c r="BD976" i="1"/>
  <c r="BC976" i="1"/>
  <c r="BB976" i="1"/>
  <c r="BA976" i="1"/>
  <c r="AJ976" i="1"/>
  <c r="AH976" i="1"/>
  <c r="AG976" i="1"/>
  <c r="AF976" i="1"/>
  <c r="D976" i="1"/>
  <c r="Y976" i="1"/>
  <c r="O976" i="1"/>
  <c r="B976" i="1"/>
  <c r="BE975" i="1"/>
  <c r="BD975" i="1"/>
  <c r="BC975" i="1"/>
  <c r="BB975" i="1"/>
  <c r="BA975" i="1"/>
  <c r="AJ975" i="1"/>
  <c r="AH975" i="1"/>
  <c r="AG975" i="1"/>
  <c r="AF975" i="1"/>
  <c r="D975" i="1"/>
  <c r="Y975" i="1"/>
  <c r="O975" i="1"/>
  <c r="B975" i="1"/>
  <c r="BE974" i="1"/>
  <c r="BD974" i="1"/>
  <c r="BC974" i="1"/>
  <c r="BB974" i="1"/>
  <c r="BA974" i="1"/>
  <c r="AJ974" i="1"/>
  <c r="AH974" i="1"/>
  <c r="AG974" i="1"/>
  <c r="AF974" i="1"/>
  <c r="D974" i="1"/>
  <c r="Y974" i="1"/>
  <c r="O974" i="1"/>
  <c r="B974" i="1"/>
  <c r="BE973" i="1"/>
  <c r="BD973" i="1"/>
  <c r="BC973" i="1"/>
  <c r="BB973" i="1"/>
  <c r="BA973" i="1"/>
  <c r="AJ973" i="1"/>
  <c r="AH973" i="1"/>
  <c r="AG973" i="1"/>
  <c r="AF973" i="1"/>
  <c r="D973" i="1"/>
  <c r="Y973" i="1"/>
  <c r="O973" i="1"/>
  <c r="B973" i="1"/>
  <c r="BE972" i="1"/>
  <c r="BD972" i="1"/>
  <c r="BC972" i="1"/>
  <c r="BB972" i="1"/>
  <c r="BA972" i="1"/>
  <c r="AJ972" i="1"/>
  <c r="AH972" i="1"/>
  <c r="AG972" i="1"/>
  <c r="AF972" i="1"/>
  <c r="D972" i="1"/>
  <c r="Y972" i="1"/>
  <c r="O972" i="1"/>
  <c r="B972" i="1"/>
  <c r="BE971" i="1"/>
  <c r="BD971" i="1"/>
  <c r="BC971" i="1"/>
  <c r="BB971" i="1"/>
  <c r="BA971" i="1"/>
  <c r="AJ971" i="1"/>
  <c r="AH971" i="1"/>
  <c r="AG971" i="1"/>
  <c r="AF971" i="1"/>
  <c r="D971" i="1"/>
  <c r="Y971" i="1"/>
  <c r="O971" i="1"/>
  <c r="B971" i="1"/>
  <c r="BE970" i="1"/>
  <c r="BD970" i="1"/>
  <c r="BC970" i="1"/>
  <c r="BB970" i="1"/>
  <c r="BA970" i="1"/>
  <c r="AJ970" i="1"/>
  <c r="AH970" i="1"/>
  <c r="AG970" i="1"/>
  <c r="AF970" i="1"/>
  <c r="D970" i="1"/>
  <c r="Y970" i="1"/>
  <c r="O970" i="1"/>
  <c r="B970" i="1"/>
  <c r="BE969" i="1"/>
  <c r="BD969" i="1"/>
  <c r="BC969" i="1"/>
  <c r="BB969" i="1"/>
  <c r="BA969" i="1"/>
  <c r="AJ969" i="1"/>
  <c r="AH969" i="1"/>
  <c r="AG969" i="1"/>
  <c r="AF969" i="1"/>
  <c r="D969" i="1"/>
  <c r="Y969" i="1"/>
  <c r="O969" i="1"/>
  <c r="B969" i="1"/>
  <c r="BE968" i="1"/>
  <c r="BD968" i="1"/>
  <c r="BC968" i="1"/>
  <c r="BB968" i="1"/>
  <c r="BA968" i="1"/>
  <c r="AJ968" i="1"/>
  <c r="AH968" i="1"/>
  <c r="AG968" i="1"/>
  <c r="AF968" i="1"/>
  <c r="D968" i="1"/>
  <c r="Y968" i="1"/>
  <c r="O968" i="1"/>
  <c r="B968" i="1"/>
  <c r="BE967" i="1"/>
  <c r="BD967" i="1"/>
  <c r="BC967" i="1"/>
  <c r="BB967" i="1"/>
  <c r="BA967" i="1"/>
  <c r="AJ967" i="1"/>
  <c r="AH967" i="1"/>
  <c r="AG967" i="1"/>
  <c r="AF967" i="1"/>
  <c r="D967" i="1"/>
  <c r="Y967" i="1"/>
  <c r="O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E966" i="1"/>
  <c r="BD966" i="1"/>
  <c r="BC966" i="1"/>
  <c r="BB966" i="1"/>
  <c r="BA966" i="1"/>
  <c r="AJ966" i="1"/>
  <c r="AH966" i="1"/>
  <c r="AG966" i="1"/>
  <c r="AF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Y966" i="1"/>
  <c r="B947" i="1"/>
  <c r="O966" i="1"/>
  <c r="B966" i="1"/>
  <c r="BE965" i="1"/>
  <c r="BD965" i="1"/>
  <c r="BC965" i="1"/>
  <c r="BB965" i="1"/>
  <c r="BA965" i="1"/>
  <c r="AJ965" i="1"/>
  <c r="AH965" i="1"/>
  <c r="AG965" i="1"/>
  <c r="AF965" i="1"/>
  <c r="D965" i="1"/>
  <c r="Y965" i="1"/>
  <c r="O965" i="1"/>
  <c r="B965" i="1"/>
  <c r="BE964" i="1"/>
  <c r="BD964" i="1"/>
  <c r="BC964" i="1"/>
  <c r="BB964" i="1"/>
  <c r="BA964" i="1"/>
  <c r="AJ964" i="1"/>
  <c r="AH964" i="1"/>
  <c r="AG964" i="1"/>
  <c r="AF964" i="1"/>
  <c r="D964" i="1"/>
  <c r="Y964" i="1"/>
  <c r="O964" i="1"/>
  <c r="B964" i="1"/>
  <c r="BE963" i="1"/>
  <c r="BD963" i="1"/>
  <c r="BC963" i="1"/>
  <c r="BB963" i="1"/>
  <c r="BA963" i="1"/>
  <c r="AJ963" i="1"/>
  <c r="AH963" i="1"/>
  <c r="AG963" i="1"/>
  <c r="AF963" i="1"/>
  <c r="D963" i="1"/>
  <c r="Y963" i="1"/>
  <c r="O963" i="1"/>
  <c r="B963" i="1"/>
  <c r="BE962" i="1"/>
  <c r="BD962" i="1"/>
  <c r="BC962" i="1"/>
  <c r="BB962" i="1"/>
  <c r="BA962" i="1"/>
  <c r="AJ962" i="1"/>
  <c r="AH962" i="1"/>
  <c r="AG962" i="1"/>
  <c r="AF962" i="1"/>
  <c r="D962" i="1"/>
  <c r="Y962" i="1"/>
  <c r="O962" i="1"/>
  <c r="B962" i="1"/>
  <c r="BE961" i="1"/>
  <c r="BD961" i="1"/>
  <c r="BC961" i="1"/>
  <c r="BB961" i="1"/>
  <c r="BA961" i="1"/>
  <c r="AJ961" i="1"/>
  <c r="AH961" i="1"/>
  <c r="AG961" i="1"/>
  <c r="AF961" i="1"/>
  <c r="D961" i="1"/>
  <c r="Y961" i="1"/>
  <c r="O961" i="1"/>
  <c r="B961" i="1"/>
  <c r="BE960" i="1"/>
  <c r="BD960" i="1"/>
  <c r="BC960" i="1"/>
  <c r="BB960" i="1"/>
  <c r="BA960" i="1"/>
  <c r="AJ960" i="1"/>
  <c r="AH960" i="1"/>
  <c r="AG960" i="1"/>
  <c r="AF960" i="1"/>
  <c r="D960" i="1"/>
  <c r="Y960" i="1"/>
  <c r="O960" i="1"/>
  <c r="B960" i="1"/>
  <c r="BE959" i="1"/>
  <c r="BD959" i="1"/>
  <c r="BC959" i="1"/>
  <c r="BB959" i="1"/>
  <c r="BA959" i="1"/>
  <c r="AJ959" i="1"/>
  <c r="AH959" i="1"/>
  <c r="AG959" i="1"/>
  <c r="AF959" i="1"/>
  <c r="D959" i="1"/>
  <c r="Y959" i="1"/>
  <c r="O959" i="1"/>
  <c r="B959" i="1"/>
  <c r="BE958" i="1"/>
  <c r="BD958" i="1"/>
  <c r="BC958" i="1"/>
  <c r="BB958" i="1"/>
  <c r="BA958" i="1"/>
  <c r="AJ958" i="1"/>
  <c r="AH958" i="1"/>
  <c r="AG958" i="1"/>
  <c r="AF958" i="1"/>
  <c r="D958" i="1"/>
  <c r="Y958" i="1"/>
  <c r="O958" i="1"/>
  <c r="B958" i="1"/>
  <c r="BE957" i="1"/>
  <c r="BD957" i="1"/>
  <c r="BC957" i="1"/>
  <c r="BB957" i="1"/>
  <c r="BA957" i="1"/>
  <c r="AJ957" i="1"/>
  <c r="AH957" i="1"/>
  <c r="AG957" i="1"/>
  <c r="AF957" i="1"/>
  <c r="D957" i="1"/>
  <c r="Y957" i="1"/>
  <c r="O957" i="1"/>
  <c r="B957" i="1"/>
  <c r="BE956" i="1"/>
  <c r="BD956" i="1"/>
  <c r="BC956" i="1"/>
  <c r="BB956" i="1"/>
  <c r="BA956" i="1"/>
  <c r="AJ956" i="1"/>
  <c r="AH956" i="1"/>
  <c r="AG956" i="1"/>
  <c r="AF956" i="1"/>
  <c r="D956" i="1"/>
  <c r="Y956" i="1"/>
  <c r="O956" i="1"/>
  <c r="B956" i="1"/>
  <c r="BE955" i="1"/>
  <c r="BD955" i="1"/>
  <c r="BC955" i="1"/>
  <c r="BB955" i="1"/>
  <c r="BA955" i="1"/>
  <c r="AJ955" i="1"/>
  <c r="AH955" i="1"/>
  <c r="AG955" i="1"/>
  <c r="AF955" i="1"/>
  <c r="D955" i="1"/>
  <c r="Y955" i="1"/>
  <c r="O955" i="1"/>
  <c r="B955" i="1"/>
  <c r="BE954" i="1"/>
  <c r="BD954" i="1"/>
  <c r="BC954" i="1"/>
  <c r="BB954" i="1"/>
  <c r="BA954" i="1"/>
  <c r="AJ954" i="1"/>
  <c r="AH954" i="1"/>
  <c r="AG954" i="1"/>
  <c r="AF954" i="1"/>
  <c r="D954" i="1"/>
  <c r="Y954" i="1"/>
  <c r="O954" i="1"/>
  <c r="B954" i="1"/>
  <c r="BE953" i="1"/>
  <c r="BD953" i="1"/>
  <c r="BC953" i="1"/>
  <c r="BB953" i="1"/>
  <c r="BA953" i="1"/>
  <c r="AJ953" i="1"/>
  <c r="AH953" i="1"/>
  <c r="AG953" i="1"/>
  <c r="AF953" i="1"/>
  <c r="D953" i="1"/>
  <c r="Y953" i="1"/>
  <c r="O953" i="1"/>
  <c r="B953" i="1"/>
  <c r="BE952" i="1"/>
  <c r="BD952" i="1"/>
  <c r="BC952" i="1"/>
  <c r="BB952" i="1"/>
  <c r="BA952" i="1"/>
  <c r="AJ952" i="1"/>
  <c r="AH952" i="1"/>
  <c r="AG952" i="1"/>
  <c r="AF952" i="1"/>
  <c r="D952" i="1"/>
  <c r="Y952" i="1"/>
  <c r="O952" i="1"/>
  <c r="B952" i="1"/>
  <c r="BE951" i="1"/>
  <c r="BD951" i="1"/>
  <c r="BC951" i="1"/>
  <c r="BB951" i="1"/>
  <c r="BA951" i="1"/>
  <c r="AJ951" i="1"/>
  <c r="AH951" i="1"/>
  <c r="AG951" i="1"/>
  <c r="AF951" i="1"/>
  <c r="D951" i="1"/>
  <c r="Y951" i="1"/>
  <c r="O951" i="1"/>
  <c r="B951" i="1"/>
  <c r="BE950" i="1"/>
  <c r="BD950" i="1"/>
  <c r="BC950" i="1"/>
  <c r="BB950" i="1"/>
  <c r="BA950" i="1"/>
  <c r="AJ950" i="1"/>
  <c r="AH950" i="1"/>
  <c r="AG950" i="1"/>
  <c r="AF950" i="1"/>
  <c r="D950" i="1"/>
  <c r="Y950" i="1"/>
  <c r="O950" i="1"/>
  <c r="B950" i="1"/>
  <c r="BE949" i="1"/>
  <c r="BD949" i="1"/>
  <c r="BC949" i="1"/>
  <c r="BB949" i="1"/>
  <c r="BA949" i="1"/>
  <c r="AJ949" i="1"/>
  <c r="AH949" i="1"/>
  <c r="AG949" i="1"/>
  <c r="AF949" i="1"/>
  <c r="D949" i="1"/>
  <c r="Y949" i="1"/>
  <c r="O949" i="1"/>
  <c r="B949" i="1"/>
  <c r="BE948" i="1"/>
  <c r="BD948" i="1"/>
  <c r="BC948" i="1"/>
  <c r="BB948" i="1"/>
  <c r="BA948" i="1"/>
  <c r="AJ948" i="1"/>
  <c r="AH948" i="1"/>
  <c r="AG948" i="1"/>
  <c r="AF948" i="1"/>
  <c r="D948" i="1"/>
  <c r="Y948" i="1"/>
  <c r="O948" i="1"/>
  <c r="B948" i="1"/>
  <c r="BE947" i="1"/>
  <c r="BD947" i="1"/>
  <c r="BC947" i="1"/>
  <c r="BB947" i="1"/>
  <c r="BA947" i="1"/>
  <c r="AJ947" i="1"/>
  <c r="AH947" i="1"/>
  <c r="AG947" i="1"/>
  <c r="AF947" i="1"/>
  <c r="D947" i="1"/>
  <c r="Y947" i="1"/>
  <c r="O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E946" i="1"/>
  <c r="BD946" i="1"/>
  <c r="BC946" i="1"/>
  <c r="BB946" i="1"/>
  <c r="BA946" i="1"/>
  <c r="AJ946" i="1"/>
  <c r="AH946" i="1"/>
  <c r="AG946" i="1"/>
  <c r="AF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Y946" i="1"/>
  <c r="B927" i="1"/>
  <c r="O946" i="1"/>
  <c r="B946" i="1"/>
  <c r="BE945" i="1"/>
  <c r="BD945" i="1"/>
  <c r="BC945" i="1"/>
  <c r="BB945" i="1"/>
  <c r="BA945" i="1"/>
  <c r="AJ945" i="1"/>
  <c r="AH945" i="1"/>
  <c r="AG945" i="1"/>
  <c r="AF945" i="1"/>
  <c r="D945" i="1"/>
  <c r="Y945" i="1"/>
  <c r="O945" i="1"/>
  <c r="B945" i="1"/>
  <c r="BE944" i="1"/>
  <c r="BD944" i="1"/>
  <c r="BC944" i="1"/>
  <c r="BB944" i="1"/>
  <c r="BA944" i="1"/>
  <c r="AJ944" i="1"/>
  <c r="AH944" i="1"/>
  <c r="AG944" i="1"/>
  <c r="AF944" i="1"/>
  <c r="D944" i="1"/>
  <c r="Y944" i="1"/>
  <c r="O944" i="1"/>
  <c r="B944" i="1"/>
  <c r="BE943" i="1"/>
  <c r="BD943" i="1"/>
  <c r="BC943" i="1"/>
  <c r="BB943" i="1"/>
  <c r="BA943" i="1"/>
  <c r="AJ943" i="1"/>
  <c r="AH943" i="1"/>
  <c r="AG943" i="1"/>
  <c r="AF943" i="1"/>
  <c r="D943" i="1"/>
  <c r="Y943" i="1"/>
  <c r="O943" i="1"/>
  <c r="B943" i="1"/>
  <c r="BE942" i="1"/>
  <c r="BD942" i="1"/>
  <c r="BC942" i="1"/>
  <c r="BB942" i="1"/>
  <c r="BA942" i="1"/>
  <c r="AJ942" i="1"/>
  <c r="AH942" i="1"/>
  <c r="AG942" i="1"/>
  <c r="AF942" i="1"/>
  <c r="D942" i="1"/>
  <c r="Y942" i="1"/>
  <c r="O942" i="1"/>
  <c r="B942" i="1"/>
  <c r="BE941" i="1"/>
  <c r="BD941" i="1"/>
  <c r="BC941" i="1"/>
  <c r="BB941" i="1"/>
  <c r="BA941" i="1"/>
  <c r="AJ941" i="1"/>
  <c r="AH941" i="1"/>
  <c r="AG941" i="1"/>
  <c r="AF941" i="1"/>
  <c r="D941" i="1"/>
  <c r="Y941" i="1"/>
  <c r="O941" i="1"/>
  <c r="B941" i="1"/>
  <c r="BE940" i="1"/>
  <c r="BD940" i="1"/>
  <c r="BC940" i="1"/>
  <c r="BB940" i="1"/>
  <c r="BA940" i="1"/>
  <c r="AJ940" i="1"/>
  <c r="AH940" i="1"/>
  <c r="AG940" i="1"/>
  <c r="AF940" i="1"/>
  <c r="D940" i="1"/>
  <c r="Y940" i="1"/>
  <c r="O940" i="1"/>
  <c r="B940" i="1"/>
  <c r="BE939" i="1"/>
  <c r="BD939" i="1"/>
  <c r="BC939" i="1"/>
  <c r="BB939" i="1"/>
  <c r="BA939" i="1"/>
  <c r="AJ939" i="1"/>
  <c r="AH939" i="1"/>
  <c r="AG939" i="1"/>
  <c r="AF939" i="1"/>
  <c r="D939" i="1"/>
  <c r="Y939" i="1"/>
  <c r="O939" i="1"/>
  <c r="B939" i="1"/>
  <c r="BE938" i="1"/>
  <c r="BD938" i="1"/>
  <c r="BC938" i="1"/>
  <c r="BB938" i="1"/>
  <c r="BA938" i="1"/>
  <c r="AJ938" i="1"/>
  <c r="AH938" i="1"/>
  <c r="AG938" i="1"/>
  <c r="AF938" i="1"/>
  <c r="D938" i="1"/>
  <c r="Y938" i="1"/>
  <c r="O938" i="1"/>
  <c r="B938" i="1"/>
  <c r="BE937" i="1"/>
  <c r="BD937" i="1"/>
  <c r="BC937" i="1"/>
  <c r="BB937" i="1"/>
  <c r="BA937" i="1"/>
  <c r="AJ937" i="1"/>
  <c r="AH937" i="1"/>
  <c r="AG937" i="1"/>
  <c r="AF937" i="1"/>
  <c r="D937" i="1"/>
  <c r="Y937" i="1"/>
  <c r="O937" i="1"/>
  <c r="B937" i="1"/>
  <c r="BE936" i="1"/>
  <c r="BD936" i="1"/>
  <c r="BC936" i="1"/>
  <c r="BB936" i="1"/>
  <c r="BA936" i="1"/>
  <c r="AJ936" i="1"/>
  <c r="AH936" i="1"/>
  <c r="AG936" i="1"/>
  <c r="AF936" i="1"/>
  <c r="D936" i="1"/>
  <c r="Y936" i="1"/>
  <c r="O936" i="1"/>
  <c r="B936" i="1"/>
  <c r="BE935" i="1"/>
  <c r="BD935" i="1"/>
  <c r="BC935" i="1"/>
  <c r="BB935" i="1"/>
  <c r="BA935" i="1"/>
  <c r="AJ935" i="1"/>
  <c r="AH935" i="1"/>
  <c r="AG935" i="1"/>
  <c r="AF935" i="1"/>
  <c r="D935" i="1"/>
  <c r="Y935" i="1"/>
  <c r="O935" i="1"/>
  <c r="B935" i="1"/>
  <c r="BE934" i="1"/>
  <c r="BD934" i="1"/>
  <c r="BC934" i="1"/>
  <c r="BB934" i="1"/>
  <c r="BA934" i="1"/>
  <c r="AJ934" i="1"/>
  <c r="AH934" i="1"/>
  <c r="AG934" i="1"/>
  <c r="AF934" i="1"/>
  <c r="D934" i="1"/>
  <c r="Y934" i="1"/>
  <c r="O934" i="1"/>
  <c r="B934" i="1"/>
  <c r="BE933" i="1"/>
  <c r="BD933" i="1"/>
  <c r="BC933" i="1"/>
  <c r="BB933" i="1"/>
  <c r="BA933" i="1"/>
  <c r="AJ933" i="1"/>
  <c r="AH933" i="1"/>
  <c r="AG933" i="1"/>
  <c r="AF933" i="1"/>
  <c r="D933" i="1"/>
  <c r="Y933" i="1"/>
  <c r="O933" i="1"/>
  <c r="B933" i="1"/>
  <c r="BE932" i="1"/>
  <c r="BD932" i="1"/>
  <c r="BC932" i="1"/>
  <c r="BB932" i="1"/>
  <c r="BA932" i="1"/>
  <c r="AJ932" i="1"/>
  <c r="AH932" i="1"/>
  <c r="AG932" i="1"/>
  <c r="AF932" i="1"/>
  <c r="D932" i="1"/>
  <c r="Y932" i="1"/>
  <c r="O932" i="1"/>
  <c r="B932" i="1"/>
  <c r="BE931" i="1"/>
  <c r="BD931" i="1"/>
  <c r="BC931" i="1"/>
  <c r="BB931" i="1"/>
  <c r="BA931" i="1"/>
  <c r="AJ931" i="1"/>
  <c r="AH931" i="1"/>
  <c r="AG931" i="1"/>
  <c r="AF931" i="1"/>
  <c r="D931" i="1"/>
  <c r="Y931" i="1"/>
  <c r="O931" i="1"/>
  <c r="B931" i="1"/>
  <c r="BE930" i="1"/>
  <c r="BD930" i="1"/>
  <c r="BC930" i="1"/>
  <c r="BB930" i="1"/>
  <c r="BA930" i="1"/>
  <c r="AJ930" i="1"/>
  <c r="AH930" i="1"/>
  <c r="AG930" i="1"/>
  <c r="AF930" i="1"/>
  <c r="D930" i="1"/>
  <c r="Y930" i="1"/>
  <c r="O930" i="1"/>
  <c r="B930" i="1"/>
  <c r="BE929" i="1"/>
  <c r="BD929" i="1"/>
  <c r="BC929" i="1"/>
  <c r="BB929" i="1"/>
  <c r="BA929" i="1"/>
  <c r="AJ929" i="1"/>
  <c r="AH929" i="1"/>
  <c r="AG929" i="1"/>
  <c r="AF929" i="1"/>
  <c r="D929" i="1"/>
  <c r="Y929" i="1"/>
  <c r="O929" i="1"/>
  <c r="B929" i="1"/>
  <c r="BE928" i="1"/>
  <c r="BD928" i="1"/>
  <c r="BC928" i="1"/>
  <c r="BB928" i="1"/>
  <c r="BA928" i="1"/>
  <c r="AJ928" i="1"/>
  <c r="AH928" i="1"/>
  <c r="AG928" i="1"/>
  <c r="AF928" i="1"/>
  <c r="D928" i="1"/>
  <c r="Y928" i="1"/>
  <c r="O928" i="1"/>
  <c r="B928" i="1"/>
  <c r="BE927" i="1"/>
  <c r="BD927" i="1"/>
  <c r="BC927" i="1"/>
  <c r="BB927" i="1"/>
  <c r="BA927" i="1"/>
  <c r="AJ927" i="1"/>
  <c r="AH927" i="1"/>
  <c r="AG927" i="1"/>
  <c r="AF927" i="1"/>
  <c r="D927" i="1"/>
  <c r="Y927" i="1"/>
  <c r="O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E926" i="1"/>
  <c r="BD926" i="1"/>
  <c r="BC926" i="1"/>
  <c r="BB926" i="1"/>
  <c r="BA926" i="1"/>
  <c r="AJ926" i="1"/>
  <c r="AH926" i="1"/>
  <c r="AG926" i="1"/>
  <c r="AF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Y926" i="1"/>
  <c r="B907" i="1"/>
  <c r="O926" i="1"/>
  <c r="B926" i="1"/>
  <c r="BE925" i="1"/>
  <c r="BD925" i="1"/>
  <c r="BC925" i="1"/>
  <c r="BB925" i="1"/>
  <c r="BA925" i="1"/>
  <c r="AJ925" i="1"/>
  <c r="AH925" i="1"/>
  <c r="AG925" i="1"/>
  <c r="AF925" i="1"/>
  <c r="D925" i="1"/>
  <c r="Y925" i="1"/>
  <c r="O925" i="1"/>
  <c r="B925" i="1"/>
  <c r="BE924" i="1"/>
  <c r="BD924" i="1"/>
  <c r="BC924" i="1"/>
  <c r="BB924" i="1"/>
  <c r="BA924" i="1"/>
  <c r="AJ924" i="1"/>
  <c r="AH924" i="1"/>
  <c r="AG924" i="1"/>
  <c r="AF924" i="1"/>
  <c r="D924" i="1"/>
  <c r="Y924" i="1"/>
  <c r="O924" i="1"/>
  <c r="B924" i="1"/>
  <c r="BE923" i="1"/>
  <c r="BD923" i="1"/>
  <c r="BC923" i="1"/>
  <c r="BB923" i="1"/>
  <c r="BA923" i="1"/>
  <c r="AJ923" i="1"/>
  <c r="AH923" i="1"/>
  <c r="AG923" i="1"/>
  <c r="AF923" i="1"/>
  <c r="D923" i="1"/>
  <c r="Y923" i="1"/>
  <c r="O923" i="1"/>
  <c r="B923" i="1"/>
  <c r="BE922" i="1"/>
  <c r="BD922" i="1"/>
  <c r="BC922" i="1"/>
  <c r="BB922" i="1"/>
  <c r="BA922" i="1"/>
  <c r="AJ922" i="1"/>
  <c r="AH922" i="1"/>
  <c r="AG922" i="1"/>
  <c r="AF922" i="1"/>
  <c r="D922" i="1"/>
  <c r="Y922" i="1"/>
  <c r="O922" i="1"/>
  <c r="B922" i="1"/>
  <c r="BE921" i="1"/>
  <c r="BD921" i="1"/>
  <c r="BC921" i="1"/>
  <c r="BB921" i="1"/>
  <c r="BA921" i="1"/>
  <c r="AJ921" i="1"/>
  <c r="AH921" i="1"/>
  <c r="AG921" i="1"/>
  <c r="AF921" i="1"/>
  <c r="D921" i="1"/>
  <c r="Y921" i="1"/>
  <c r="O921" i="1"/>
  <c r="B921" i="1"/>
  <c r="BE920" i="1"/>
  <c r="BD920" i="1"/>
  <c r="BC920" i="1"/>
  <c r="BB920" i="1"/>
  <c r="BA920" i="1"/>
  <c r="AJ920" i="1"/>
  <c r="AH920" i="1"/>
  <c r="AG920" i="1"/>
  <c r="AF920" i="1"/>
  <c r="D920" i="1"/>
  <c r="Y920" i="1"/>
  <c r="O920" i="1"/>
  <c r="B920" i="1"/>
  <c r="BE919" i="1"/>
  <c r="BD919" i="1"/>
  <c r="BC919" i="1"/>
  <c r="BB919" i="1"/>
  <c r="BA919" i="1"/>
  <c r="AJ919" i="1"/>
  <c r="AH919" i="1"/>
  <c r="AG919" i="1"/>
  <c r="AF919" i="1"/>
  <c r="D919" i="1"/>
  <c r="Y919" i="1"/>
  <c r="O919" i="1"/>
  <c r="B919" i="1"/>
  <c r="BE918" i="1"/>
  <c r="BD918" i="1"/>
  <c r="BC918" i="1"/>
  <c r="BB918" i="1"/>
  <c r="BA918" i="1"/>
  <c r="AJ918" i="1"/>
  <c r="AH918" i="1"/>
  <c r="AG918" i="1"/>
  <c r="AF918" i="1"/>
  <c r="D918" i="1"/>
  <c r="Y918" i="1"/>
  <c r="O918" i="1"/>
  <c r="B918" i="1"/>
  <c r="BE917" i="1"/>
  <c r="BD917" i="1"/>
  <c r="BC917" i="1"/>
  <c r="BB917" i="1"/>
  <c r="BA917" i="1"/>
  <c r="AJ917" i="1"/>
  <c r="AH917" i="1"/>
  <c r="AG917" i="1"/>
  <c r="AF917" i="1"/>
  <c r="D917" i="1"/>
  <c r="Y917" i="1"/>
  <c r="O917" i="1"/>
  <c r="B917" i="1"/>
  <c r="BE916" i="1"/>
  <c r="BD916" i="1"/>
  <c r="BC916" i="1"/>
  <c r="BB916" i="1"/>
  <c r="BA916" i="1"/>
  <c r="AJ916" i="1"/>
  <c r="AH916" i="1"/>
  <c r="AG916" i="1"/>
  <c r="AF916" i="1"/>
  <c r="D916" i="1"/>
  <c r="Y916" i="1"/>
  <c r="O916" i="1"/>
  <c r="B916" i="1"/>
  <c r="BE915" i="1"/>
  <c r="BD915" i="1"/>
  <c r="BC915" i="1"/>
  <c r="BB915" i="1"/>
  <c r="BA915" i="1"/>
  <c r="AJ915" i="1"/>
  <c r="AH915" i="1"/>
  <c r="AG915" i="1"/>
  <c r="AF915" i="1"/>
  <c r="D915" i="1"/>
  <c r="Y915" i="1"/>
  <c r="O915" i="1"/>
  <c r="B915" i="1"/>
  <c r="BE914" i="1"/>
  <c r="BD914" i="1"/>
  <c r="BC914" i="1"/>
  <c r="BB914" i="1"/>
  <c r="BA914" i="1"/>
  <c r="AJ914" i="1"/>
  <c r="AH914" i="1"/>
  <c r="AG914" i="1"/>
  <c r="AF914" i="1"/>
  <c r="D914" i="1"/>
  <c r="Y914" i="1"/>
  <c r="O914" i="1"/>
  <c r="B914" i="1"/>
  <c r="BE913" i="1"/>
  <c r="BD913" i="1"/>
  <c r="BC913" i="1"/>
  <c r="BB913" i="1"/>
  <c r="BA913" i="1"/>
  <c r="AJ913" i="1"/>
  <c r="AH913" i="1"/>
  <c r="AG913" i="1"/>
  <c r="AF913" i="1"/>
  <c r="D913" i="1"/>
  <c r="Y913" i="1"/>
  <c r="O913" i="1"/>
  <c r="B913" i="1"/>
  <c r="BE912" i="1"/>
  <c r="BD912" i="1"/>
  <c r="BC912" i="1"/>
  <c r="BB912" i="1"/>
  <c r="BA912" i="1"/>
  <c r="AJ912" i="1"/>
  <c r="AH912" i="1"/>
  <c r="AG912" i="1"/>
  <c r="AF912" i="1"/>
  <c r="D912" i="1"/>
  <c r="Y912" i="1"/>
  <c r="O912" i="1"/>
  <c r="B912" i="1"/>
  <c r="BE911" i="1"/>
  <c r="BD911" i="1"/>
  <c r="BC911" i="1"/>
  <c r="BB911" i="1"/>
  <c r="BA911" i="1"/>
  <c r="AJ911" i="1"/>
  <c r="AH911" i="1"/>
  <c r="AG911" i="1"/>
  <c r="AF911" i="1"/>
  <c r="D911" i="1"/>
  <c r="Y911" i="1"/>
  <c r="O911" i="1"/>
  <c r="B911" i="1"/>
  <c r="BE910" i="1"/>
  <c r="BD910" i="1"/>
  <c r="BC910" i="1"/>
  <c r="BB910" i="1"/>
  <c r="BA910" i="1"/>
  <c r="AJ910" i="1"/>
  <c r="AH910" i="1"/>
  <c r="AG910" i="1"/>
  <c r="AF910" i="1"/>
  <c r="D910" i="1"/>
  <c r="Y910" i="1"/>
  <c r="O910" i="1"/>
  <c r="B910" i="1"/>
  <c r="BE909" i="1"/>
  <c r="BD909" i="1"/>
  <c r="BC909" i="1"/>
  <c r="BB909" i="1"/>
  <c r="BA909" i="1"/>
  <c r="AJ909" i="1"/>
  <c r="AH909" i="1"/>
  <c r="AG909" i="1"/>
  <c r="AF909" i="1"/>
  <c r="D909" i="1"/>
  <c r="Y909" i="1"/>
  <c r="O909" i="1"/>
  <c r="B909" i="1"/>
  <c r="BE908" i="1"/>
  <c r="BD908" i="1"/>
  <c r="BC908" i="1"/>
  <c r="BB908" i="1"/>
  <c r="BA908" i="1"/>
  <c r="AJ908" i="1"/>
  <c r="AH908" i="1"/>
  <c r="AG908" i="1"/>
  <c r="AF908" i="1"/>
  <c r="D908" i="1"/>
  <c r="Y908" i="1"/>
  <c r="O908" i="1"/>
  <c r="B908" i="1"/>
  <c r="BE907" i="1"/>
  <c r="BD907" i="1"/>
  <c r="BC907" i="1"/>
  <c r="BB907" i="1"/>
  <c r="BA907" i="1"/>
  <c r="AJ907" i="1"/>
  <c r="AH907" i="1"/>
  <c r="AG907" i="1"/>
  <c r="AF907" i="1"/>
  <c r="D907" i="1"/>
  <c r="Y907" i="1"/>
  <c r="O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E906" i="1"/>
  <c r="BD906" i="1"/>
  <c r="BC906" i="1"/>
  <c r="BB906" i="1"/>
  <c r="BA906" i="1"/>
  <c r="AJ906" i="1"/>
  <c r="AH906" i="1"/>
  <c r="AG906" i="1"/>
  <c r="AF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Y906" i="1"/>
  <c r="B887" i="1"/>
  <c r="O906" i="1"/>
  <c r="B906" i="1"/>
  <c r="BE905" i="1"/>
  <c r="BD905" i="1"/>
  <c r="BC905" i="1"/>
  <c r="BB905" i="1"/>
  <c r="BA905" i="1"/>
  <c r="AJ905" i="1"/>
  <c r="AH905" i="1"/>
  <c r="AG905" i="1"/>
  <c r="AF905" i="1"/>
  <c r="D905" i="1"/>
  <c r="Y905" i="1"/>
  <c r="O905" i="1"/>
  <c r="B905" i="1"/>
  <c r="BE904" i="1"/>
  <c r="BD904" i="1"/>
  <c r="BC904" i="1"/>
  <c r="BB904" i="1"/>
  <c r="BA904" i="1"/>
  <c r="AJ904" i="1"/>
  <c r="AH904" i="1"/>
  <c r="AG904" i="1"/>
  <c r="AF904" i="1"/>
  <c r="D904" i="1"/>
  <c r="Y904" i="1"/>
  <c r="O904" i="1"/>
  <c r="B904" i="1"/>
  <c r="BE903" i="1"/>
  <c r="BD903" i="1"/>
  <c r="BC903" i="1"/>
  <c r="BB903" i="1"/>
  <c r="BA903" i="1"/>
  <c r="AJ903" i="1"/>
  <c r="AH903" i="1"/>
  <c r="AG903" i="1"/>
  <c r="AF903" i="1"/>
  <c r="D903" i="1"/>
  <c r="Y903" i="1"/>
  <c r="O903" i="1"/>
  <c r="B903" i="1"/>
  <c r="BE902" i="1"/>
  <c r="BD902" i="1"/>
  <c r="BC902" i="1"/>
  <c r="BB902" i="1"/>
  <c r="BA902" i="1"/>
  <c r="AJ902" i="1"/>
  <c r="AH902" i="1"/>
  <c r="AG902" i="1"/>
  <c r="AF902" i="1"/>
  <c r="D902" i="1"/>
  <c r="Y902" i="1"/>
  <c r="O902" i="1"/>
  <c r="B902" i="1"/>
  <c r="BE901" i="1"/>
  <c r="BD901" i="1"/>
  <c r="BC901" i="1"/>
  <c r="BB901" i="1"/>
  <c r="BA901" i="1"/>
  <c r="AJ901" i="1"/>
  <c r="AH901" i="1"/>
  <c r="AG901" i="1"/>
  <c r="AF901" i="1"/>
  <c r="D901" i="1"/>
  <c r="Y901" i="1"/>
  <c r="O901" i="1"/>
  <c r="B901" i="1"/>
  <c r="BE900" i="1"/>
  <c r="BD900" i="1"/>
  <c r="BC900" i="1"/>
  <c r="BB900" i="1"/>
  <c r="BA900" i="1"/>
  <c r="AJ900" i="1"/>
  <c r="AH900" i="1"/>
  <c r="AG900" i="1"/>
  <c r="AF900" i="1"/>
  <c r="D900" i="1"/>
  <c r="Y900" i="1"/>
  <c r="O900" i="1"/>
  <c r="B900" i="1"/>
  <c r="BE899" i="1"/>
  <c r="BD899" i="1"/>
  <c r="BC899" i="1"/>
  <c r="BB899" i="1"/>
  <c r="BA899" i="1"/>
  <c r="AJ899" i="1"/>
  <c r="AH899" i="1"/>
  <c r="AG899" i="1"/>
  <c r="AF899" i="1"/>
  <c r="D899" i="1"/>
  <c r="Y899" i="1"/>
  <c r="O899" i="1"/>
  <c r="B899" i="1"/>
  <c r="BE898" i="1"/>
  <c r="BD898" i="1"/>
  <c r="BC898" i="1"/>
  <c r="BB898" i="1"/>
  <c r="BA898" i="1"/>
  <c r="AJ898" i="1"/>
  <c r="AH898" i="1"/>
  <c r="AG898" i="1"/>
  <c r="AF898" i="1"/>
  <c r="D898" i="1"/>
  <c r="Y898" i="1"/>
  <c r="O898" i="1"/>
  <c r="B898" i="1"/>
  <c r="BE897" i="1"/>
  <c r="BD897" i="1"/>
  <c r="BC897" i="1"/>
  <c r="BB897" i="1"/>
  <c r="BA897" i="1"/>
  <c r="AJ897" i="1"/>
  <c r="AH897" i="1"/>
  <c r="AG897" i="1"/>
  <c r="AF897" i="1"/>
  <c r="D897" i="1"/>
  <c r="Y897" i="1"/>
  <c r="O897" i="1"/>
  <c r="B897" i="1"/>
  <c r="BE896" i="1"/>
  <c r="BD896" i="1"/>
  <c r="BC896" i="1"/>
  <c r="BB896" i="1"/>
  <c r="BA896" i="1"/>
  <c r="AJ896" i="1"/>
  <c r="AH896" i="1"/>
  <c r="AG896" i="1"/>
  <c r="AF896" i="1"/>
  <c r="D896" i="1"/>
  <c r="Y896" i="1"/>
  <c r="O896" i="1"/>
  <c r="B896" i="1"/>
  <c r="BE895" i="1"/>
  <c r="BD895" i="1"/>
  <c r="BC895" i="1"/>
  <c r="BB895" i="1"/>
  <c r="BA895" i="1"/>
  <c r="AJ895" i="1"/>
  <c r="AH895" i="1"/>
  <c r="AG895" i="1"/>
  <c r="AF895" i="1"/>
  <c r="D895" i="1"/>
  <c r="Y895" i="1"/>
  <c r="O895" i="1"/>
  <c r="B895" i="1"/>
  <c r="BE894" i="1"/>
  <c r="BD894" i="1"/>
  <c r="BC894" i="1"/>
  <c r="BB894" i="1"/>
  <c r="BA894" i="1"/>
  <c r="AJ894" i="1"/>
  <c r="AH894" i="1"/>
  <c r="AG894" i="1"/>
  <c r="AF894" i="1"/>
  <c r="D894" i="1"/>
  <c r="Y894" i="1"/>
  <c r="O894" i="1"/>
  <c r="B894" i="1"/>
  <c r="BE893" i="1"/>
  <c r="BD893" i="1"/>
  <c r="BC893" i="1"/>
  <c r="BB893" i="1"/>
  <c r="BA893" i="1"/>
  <c r="AJ893" i="1"/>
  <c r="AH893" i="1"/>
  <c r="AG893" i="1"/>
  <c r="AF893" i="1"/>
  <c r="D893" i="1"/>
  <c r="Y893" i="1"/>
  <c r="O893" i="1"/>
  <c r="B893" i="1"/>
  <c r="BE892" i="1"/>
  <c r="BD892" i="1"/>
  <c r="BC892" i="1"/>
  <c r="BB892" i="1"/>
  <c r="BA892" i="1"/>
  <c r="AJ892" i="1"/>
  <c r="AH892" i="1"/>
  <c r="AG892" i="1"/>
  <c r="AF892" i="1"/>
  <c r="D892" i="1"/>
  <c r="Y892" i="1"/>
  <c r="O892" i="1"/>
  <c r="B892" i="1"/>
  <c r="BE891" i="1"/>
  <c r="BD891" i="1"/>
  <c r="BC891" i="1"/>
  <c r="BB891" i="1"/>
  <c r="BA891" i="1"/>
  <c r="AJ891" i="1"/>
  <c r="AH891" i="1"/>
  <c r="AG891" i="1"/>
  <c r="AF891" i="1"/>
  <c r="D891" i="1"/>
  <c r="Y891" i="1"/>
  <c r="O891" i="1"/>
  <c r="B891" i="1"/>
  <c r="BE890" i="1"/>
  <c r="BD890" i="1"/>
  <c r="BC890" i="1"/>
  <c r="BB890" i="1"/>
  <c r="BA890" i="1"/>
  <c r="AJ890" i="1"/>
  <c r="AH890" i="1"/>
  <c r="AG890" i="1"/>
  <c r="AF890" i="1"/>
  <c r="D890" i="1"/>
  <c r="Y890" i="1"/>
  <c r="O890" i="1"/>
  <c r="B890" i="1"/>
  <c r="BE889" i="1"/>
  <c r="BD889" i="1"/>
  <c r="BC889" i="1"/>
  <c r="BB889" i="1"/>
  <c r="BA889" i="1"/>
  <c r="AJ889" i="1"/>
  <c r="AH889" i="1"/>
  <c r="AG889" i="1"/>
  <c r="AF889" i="1"/>
  <c r="D889" i="1"/>
  <c r="Y889" i="1"/>
  <c r="O889" i="1"/>
  <c r="B889" i="1"/>
  <c r="BE888" i="1"/>
  <c r="BD888" i="1"/>
  <c r="BC888" i="1"/>
  <c r="BB888" i="1"/>
  <c r="BA888" i="1"/>
  <c r="AJ888" i="1"/>
  <c r="AH888" i="1"/>
  <c r="AG888" i="1"/>
  <c r="AF888" i="1"/>
  <c r="D888" i="1"/>
  <c r="Y888" i="1"/>
  <c r="O888" i="1"/>
  <c r="B888" i="1"/>
  <c r="BE887" i="1"/>
  <c r="BD887" i="1"/>
  <c r="BC887" i="1"/>
  <c r="BB887" i="1"/>
  <c r="BA887" i="1"/>
  <c r="AJ887" i="1"/>
  <c r="AH887" i="1"/>
  <c r="AG887" i="1"/>
  <c r="AF887" i="1"/>
  <c r="D887" i="1"/>
  <c r="Y887" i="1"/>
  <c r="O887" i="1"/>
  <c r="E868" i="1"/>
  <c r="F868" i="1"/>
  <c r="G868" i="1"/>
  <c r="D868" i="1"/>
  <c r="B868" i="1"/>
  <c r="O868" i="1"/>
  <c r="Y868" i="1"/>
  <c r="BD868" i="1"/>
  <c r="AF868" i="1"/>
  <c r="BE868" i="1"/>
  <c r="AG868" i="1"/>
  <c r="AH868" i="1"/>
  <c r="AJ868" i="1"/>
  <c r="BA868" i="1"/>
  <c r="BB868" i="1"/>
  <c r="BC868" i="1"/>
  <c r="E869" i="1"/>
  <c r="F869" i="1"/>
  <c r="G869" i="1"/>
  <c r="D869" i="1"/>
  <c r="B869" i="1"/>
  <c r="O869" i="1"/>
  <c r="Y869" i="1"/>
  <c r="BD869" i="1"/>
  <c r="AF869" i="1"/>
  <c r="BE869" i="1"/>
  <c r="AG869" i="1"/>
  <c r="AH869" i="1"/>
  <c r="AJ869" i="1"/>
  <c r="BA869" i="1"/>
  <c r="BB869" i="1"/>
  <c r="BC869" i="1"/>
  <c r="E870" i="1"/>
  <c r="F870" i="1"/>
  <c r="G870" i="1"/>
  <c r="D870" i="1"/>
  <c r="B870" i="1"/>
  <c r="O870" i="1"/>
  <c r="Y870" i="1"/>
  <c r="BD870" i="1"/>
  <c r="AF870" i="1"/>
  <c r="BE870" i="1"/>
  <c r="AG870" i="1"/>
  <c r="AH870" i="1"/>
  <c r="AJ870" i="1"/>
  <c r="BA870" i="1"/>
  <c r="BB870" i="1"/>
  <c r="BC870" i="1"/>
  <c r="E871" i="1"/>
  <c r="F871" i="1"/>
  <c r="G871" i="1"/>
  <c r="D871" i="1"/>
  <c r="B871" i="1"/>
  <c r="O871" i="1"/>
  <c r="Y871" i="1"/>
  <c r="BD871" i="1"/>
  <c r="AF871" i="1"/>
  <c r="BE871" i="1"/>
  <c r="AG871" i="1"/>
  <c r="AH871" i="1"/>
  <c r="AJ871" i="1"/>
  <c r="BA871" i="1"/>
  <c r="BB871" i="1"/>
  <c r="BC871" i="1"/>
  <c r="E872" i="1"/>
  <c r="F872" i="1"/>
  <c r="G872" i="1"/>
  <c r="D872" i="1"/>
  <c r="B872" i="1"/>
  <c r="O872" i="1"/>
  <c r="Y872" i="1"/>
  <c r="BD872" i="1"/>
  <c r="AF872" i="1"/>
  <c r="BE872" i="1"/>
  <c r="AG872" i="1"/>
  <c r="AH872" i="1"/>
  <c r="AJ872" i="1"/>
  <c r="BA872" i="1"/>
  <c r="BB872" i="1"/>
  <c r="BC872" i="1"/>
  <c r="E873" i="1"/>
  <c r="F873" i="1"/>
  <c r="G873" i="1"/>
  <c r="D873" i="1"/>
  <c r="B873" i="1"/>
  <c r="O873" i="1"/>
  <c r="Y873" i="1"/>
  <c r="BD873" i="1"/>
  <c r="AF873" i="1"/>
  <c r="BE873" i="1"/>
  <c r="AG873" i="1"/>
  <c r="AH873" i="1"/>
  <c r="AJ873" i="1"/>
  <c r="BA873" i="1"/>
  <c r="BB873" i="1"/>
  <c r="BC873" i="1"/>
  <c r="E874" i="1"/>
  <c r="F874" i="1"/>
  <c r="G874" i="1"/>
  <c r="D874" i="1"/>
  <c r="B874" i="1"/>
  <c r="O874" i="1"/>
  <c r="Y874" i="1"/>
  <c r="BD874" i="1"/>
  <c r="AF874" i="1"/>
  <c r="BE874" i="1"/>
  <c r="AG874" i="1"/>
  <c r="AH874" i="1"/>
  <c r="AJ874" i="1"/>
  <c r="BA874" i="1"/>
  <c r="BB874" i="1"/>
  <c r="BC874" i="1"/>
  <c r="E875" i="1"/>
  <c r="F875" i="1"/>
  <c r="G875" i="1"/>
  <c r="D875" i="1"/>
  <c r="B875" i="1"/>
  <c r="O875" i="1"/>
  <c r="Y875" i="1"/>
  <c r="BD875" i="1"/>
  <c r="AF875" i="1"/>
  <c r="BE875" i="1"/>
  <c r="AG875" i="1"/>
  <c r="AH875" i="1"/>
  <c r="AJ875" i="1"/>
  <c r="BA875" i="1"/>
  <c r="BB875" i="1"/>
  <c r="BC875" i="1"/>
  <c r="E876" i="1"/>
  <c r="F876" i="1"/>
  <c r="G876" i="1"/>
  <c r="D876" i="1"/>
  <c r="B876" i="1"/>
  <c r="O876" i="1"/>
  <c r="Y876" i="1"/>
  <c r="BD876" i="1"/>
  <c r="AF876" i="1"/>
  <c r="BE876" i="1"/>
  <c r="AG876" i="1"/>
  <c r="AH876" i="1"/>
  <c r="AJ876" i="1"/>
  <c r="BA876" i="1"/>
  <c r="BB876" i="1"/>
  <c r="BC876" i="1"/>
  <c r="E877" i="1"/>
  <c r="F877" i="1"/>
  <c r="G877" i="1"/>
  <c r="D877" i="1"/>
  <c r="B877" i="1"/>
  <c r="O877" i="1"/>
  <c r="Y877" i="1"/>
  <c r="BD877" i="1"/>
  <c r="AF877" i="1"/>
  <c r="BE877" i="1"/>
  <c r="AG877" i="1"/>
  <c r="AH877" i="1"/>
  <c r="AJ877" i="1"/>
  <c r="BA877" i="1"/>
  <c r="BB877" i="1"/>
  <c r="BC877" i="1"/>
  <c r="E878" i="1"/>
  <c r="F878" i="1"/>
  <c r="G878" i="1"/>
  <c r="D878" i="1"/>
  <c r="B878" i="1"/>
  <c r="O878" i="1"/>
  <c r="Y878" i="1"/>
  <c r="BD878" i="1"/>
  <c r="AF878" i="1"/>
  <c r="BE878" i="1"/>
  <c r="AG878" i="1"/>
  <c r="AH878" i="1"/>
  <c r="AJ878" i="1"/>
  <c r="BA878" i="1"/>
  <c r="BB878" i="1"/>
  <c r="BC878" i="1"/>
  <c r="E879" i="1"/>
  <c r="F879" i="1"/>
  <c r="G879" i="1"/>
  <c r="D879" i="1"/>
  <c r="B879" i="1"/>
  <c r="O879" i="1"/>
  <c r="Y879" i="1"/>
  <c r="BD879" i="1"/>
  <c r="AF879" i="1"/>
  <c r="BE879" i="1"/>
  <c r="AG879" i="1"/>
  <c r="AH879" i="1"/>
  <c r="AJ879" i="1"/>
  <c r="BA879" i="1"/>
  <c r="BB879" i="1"/>
  <c r="BC879" i="1"/>
  <c r="E880" i="1"/>
  <c r="F880" i="1"/>
  <c r="G880" i="1"/>
  <c r="D880" i="1"/>
  <c r="B880" i="1"/>
  <c r="O880" i="1"/>
  <c r="Y880" i="1"/>
  <c r="BD880" i="1"/>
  <c r="AF880" i="1"/>
  <c r="BE880" i="1"/>
  <c r="AG880" i="1"/>
  <c r="AH880" i="1"/>
  <c r="AJ880" i="1"/>
  <c r="BA880" i="1"/>
  <c r="BB880" i="1"/>
  <c r="BC880" i="1"/>
  <c r="E881" i="1"/>
  <c r="F881" i="1"/>
  <c r="G881" i="1"/>
  <c r="D881" i="1"/>
  <c r="B881" i="1"/>
  <c r="O881" i="1"/>
  <c r="Y881" i="1"/>
  <c r="BD881" i="1"/>
  <c r="AF881" i="1"/>
  <c r="BE881" i="1"/>
  <c r="AG881" i="1"/>
  <c r="AH881" i="1"/>
  <c r="AJ881" i="1"/>
  <c r="BA881" i="1"/>
  <c r="BB881" i="1"/>
  <c r="BC881" i="1"/>
  <c r="E882" i="1"/>
  <c r="F882" i="1"/>
  <c r="G882" i="1"/>
  <c r="D882" i="1"/>
  <c r="B882" i="1"/>
  <c r="O882" i="1"/>
  <c r="Y882" i="1"/>
  <c r="BD882" i="1"/>
  <c r="AF882" i="1"/>
  <c r="BE882" i="1"/>
  <c r="AG882" i="1"/>
  <c r="AH882" i="1"/>
  <c r="AJ882" i="1"/>
  <c r="BA882" i="1"/>
  <c r="BB882" i="1"/>
  <c r="BC882" i="1"/>
  <c r="E883" i="1"/>
  <c r="F883" i="1"/>
  <c r="G883" i="1"/>
  <c r="D883" i="1"/>
  <c r="B883" i="1"/>
  <c r="O883" i="1"/>
  <c r="Y883" i="1"/>
  <c r="BD883" i="1"/>
  <c r="AF883" i="1"/>
  <c r="BE883" i="1"/>
  <c r="AG883" i="1"/>
  <c r="AH883" i="1"/>
  <c r="AJ883" i="1"/>
  <c r="BA883" i="1"/>
  <c r="BB883" i="1"/>
  <c r="BC883" i="1"/>
  <c r="E884" i="1"/>
  <c r="F884" i="1"/>
  <c r="G884" i="1"/>
  <c r="D884" i="1"/>
  <c r="B884" i="1"/>
  <c r="O884" i="1"/>
  <c r="Y884" i="1"/>
  <c r="BD884" i="1"/>
  <c r="AF884" i="1"/>
  <c r="BE884" i="1"/>
  <c r="AG884" i="1"/>
  <c r="AH884" i="1"/>
  <c r="AJ884" i="1"/>
  <c r="BA884" i="1"/>
  <c r="BB884" i="1"/>
  <c r="BC884" i="1"/>
  <c r="E885" i="1"/>
  <c r="F885" i="1"/>
  <c r="G885" i="1"/>
  <c r="D885" i="1"/>
  <c r="B885" i="1"/>
  <c r="O885" i="1"/>
  <c r="Y885" i="1"/>
  <c r="BD885" i="1"/>
  <c r="AF885" i="1"/>
  <c r="BE885" i="1"/>
  <c r="AG885" i="1"/>
  <c r="AH885" i="1"/>
  <c r="AJ885" i="1"/>
  <c r="BA885" i="1"/>
  <c r="BB885" i="1"/>
  <c r="BC885" i="1"/>
  <c r="E886" i="1"/>
  <c r="F886" i="1"/>
  <c r="G886" i="1"/>
  <c r="D886" i="1"/>
  <c r="B886" i="1"/>
  <c r="O886" i="1"/>
  <c r="Y886" i="1"/>
  <c r="BD886" i="1"/>
  <c r="AF886" i="1"/>
  <c r="BE886" i="1"/>
  <c r="AG886" i="1"/>
  <c r="AH886" i="1"/>
  <c r="AJ886" i="1"/>
  <c r="BA886" i="1"/>
  <c r="BB886" i="1"/>
  <c r="BC886" i="1"/>
  <c r="E867" i="1"/>
  <c r="F867" i="1"/>
  <c r="BE867" i="1"/>
  <c r="BD867" i="1"/>
  <c r="BC867" i="1"/>
  <c r="BB867" i="1"/>
  <c r="BA867" i="1"/>
  <c r="AJ867" i="1"/>
  <c r="AH867" i="1"/>
  <c r="AG867" i="1"/>
  <c r="AF867" i="1"/>
  <c r="G867" i="1"/>
  <c r="D867" i="1"/>
  <c r="Y867" i="1"/>
  <c r="B867" i="1"/>
  <c r="O867" i="1"/>
  <c r="BO95" i="3"/>
  <c r="BO94" i="3"/>
  <c r="BO93" i="3"/>
  <c r="BO92" i="3"/>
  <c r="BO91" i="3"/>
  <c r="BO90" i="3"/>
  <c r="BO89" i="3"/>
  <c r="BO88" i="3"/>
  <c r="BO87" i="3"/>
  <c r="BO86" i="3"/>
  <c r="BO85" i="3"/>
  <c r="BO75" i="3"/>
  <c r="BO76" i="3"/>
  <c r="BO77" i="3"/>
  <c r="BO78" i="3"/>
  <c r="BO79" i="3"/>
  <c r="BO80" i="3"/>
  <c r="BO81" i="3"/>
  <c r="BO82" i="3"/>
  <c r="BO83" i="3"/>
  <c r="BO84" i="3"/>
  <c r="BO74" i="3"/>
  <c r="BO9" i="3"/>
  <c r="BO24" i="3"/>
  <c r="BO25" i="3"/>
  <c r="BO26" i="3"/>
  <c r="BO27" i="3"/>
  <c r="BO28" i="3"/>
  <c r="BO29" i="3"/>
  <c r="BO30" i="3"/>
  <c r="BO31" i="3"/>
  <c r="BO32" i="3"/>
  <c r="BO33" i="3"/>
  <c r="BO23" i="3"/>
  <c r="BO10" i="3"/>
  <c r="BO22" i="3"/>
  <c r="BO8" i="3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BO12" i="3"/>
  <c r="BO13" i="3"/>
  <c r="BO14" i="3"/>
  <c r="BO15" i="3"/>
  <c r="BO16" i="3"/>
  <c r="BO17" i="3"/>
  <c r="BO18" i="3"/>
  <c r="BO19" i="3"/>
  <c r="BO20" i="3"/>
  <c r="BO21" i="3"/>
  <c r="BO11" i="3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O8" i="14"/>
  <c r="E9" i="14"/>
  <c r="O9" i="14"/>
  <c r="E10" i="14"/>
  <c r="O10" i="14"/>
  <c r="E11" i="14"/>
  <c r="O11" i="14"/>
  <c r="E12" i="14"/>
  <c r="O12" i="14"/>
  <c r="E13" i="14"/>
  <c r="O13" i="14"/>
  <c r="E14" i="14"/>
  <c r="O14" i="14"/>
  <c r="E15" i="14"/>
  <c r="O15" i="14"/>
  <c r="E16" i="14"/>
  <c r="O16" i="14"/>
  <c r="E17" i="14"/>
  <c r="O17" i="14"/>
  <c r="E18" i="14"/>
  <c r="O18" i="14"/>
  <c r="E19" i="14"/>
  <c r="O19" i="14"/>
  <c r="E20" i="14"/>
  <c r="O20" i="14"/>
  <c r="E21" i="14"/>
  <c r="O21" i="14"/>
  <c r="E22" i="14"/>
  <c r="O22" i="14"/>
  <c r="E23" i="14"/>
  <c r="O23" i="14"/>
  <c r="E24" i="14"/>
  <c r="O24" i="14"/>
  <c r="E25" i="14"/>
  <c r="O25" i="14"/>
  <c r="E26" i="14"/>
  <c r="O26" i="14"/>
  <c r="E27" i="14"/>
  <c r="O27" i="14"/>
  <c r="E28" i="14"/>
  <c r="O28" i="14"/>
  <c r="E29" i="14"/>
  <c r="O29" i="14"/>
  <c r="E30" i="14"/>
  <c r="O30" i="14"/>
  <c r="E31" i="14"/>
  <c r="O31" i="14"/>
  <c r="E32" i="14"/>
  <c r="O32" i="14"/>
  <c r="E33" i="14"/>
  <c r="O33" i="14"/>
  <c r="E34" i="14"/>
  <c r="O34" i="14"/>
  <c r="E35" i="14"/>
  <c r="O35" i="14"/>
  <c r="E36" i="14"/>
  <c r="O36" i="14"/>
  <c r="E37" i="14"/>
  <c r="O37" i="14"/>
  <c r="E38" i="14"/>
  <c r="O38" i="14"/>
  <c r="E39" i="14"/>
  <c r="O39" i="14"/>
  <c r="E40" i="14"/>
  <c r="O40" i="14"/>
  <c r="E41" i="14"/>
  <c r="O41" i="14"/>
  <c r="E42" i="14"/>
  <c r="O42" i="14"/>
  <c r="E43" i="14"/>
  <c r="O43" i="14"/>
  <c r="E44" i="14"/>
  <c r="O44" i="14"/>
  <c r="E45" i="14"/>
  <c r="O45" i="14"/>
  <c r="E46" i="14"/>
  <c r="O46" i="14"/>
  <c r="E47" i="14"/>
  <c r="O47" i="14"/>
  <c r="E48" i="14"/>
  <c r="O48" i="14"/>
  <c r="E49" i="14"/>
  <c r="O49" i="14"/>
  <c r="E50" i="14"/>
  <c r="O50" i="14"/>
  <c r="E51" i="14"/>
  <c r="O51" i="14"/>
  <c r="E52" i="14"/>
  <c r="O52" i="14"/>
  <c r="E53" i="14"/>
  <c r="O53" i="14"/>
  <c r="E54" i="14"/>
  <c r="O54" i="14"/>
  <c r="E55" i="14"/>
  <c r="O55" i="14"/>
  <c r="E56" i="14"/>
  <c r="O56" i="14"/>
  <c r="E57" i="14"/>
  <c r="O57" i="14"/>
  <c r="E58" i="14"/>
  <c r="O58" i="14"/>
  <c r="E59" i="14"/>
  <c r="O59" i="14"/>
  <c r="E60" i="14"/>
  <c r="O60" i="14"/>
  <c r="E61" i="14"/>
  <c r="O61" i="14"/>
  <c r="E62" i="14"/>
  <c r="O62" i="14"/>
  <c r="E63" i="14"/>
  <c r="O63" i="14"/>
  <c r="E64" i="14"/>
  <c r="O64" i="14"/>
  <c r="E65" i="14"/>
  <c r="O65" i="14"/>
  <c r="E66" i="14"/>
  <c r="O66" i="14"/>
  <c r="E67" i="14"/>
  <c r="O67" i="14"/>
  <c r="E68" i="14"/>
  <c r="O68" i="14"/>
  <c r="E69" i="14"/>
  <c r="O69" i="14"/>
  <c r="E70" i="14"/>
  <c r="O70" i="14"/>
  <c r="E71" i="14"/>
  <c r="O71" i="14"/>
  <c r="E72" i="14"/>
  <c r="O72" i="14"/>
  <c r="E73" i="14"/>
  <c r="O73" i="14"/>
  <c r="E74" i="14"/>
  <c r="O74" i="14"/>
  <c r="E75" i="14"/>
  <c r="O75" i="14"/>
  <c r="E76" i="14"/>
  <c r="O76" i="14"/>
  <c r="E77" i="14"/>
  <c r="O77" i="14"/>
  <c r="E78" i="14"/>
  <c r="O78" i="14"/>
  <c r="E79" i="14"/>
  <c r="O79" i="14"/>
  <c r="E80" i="14"/>
  <c r="O80" i="14"/>
  <c r="E81" i="14"/>
  <c r="O81" i="14"/>
  <c r="E82" i="14"/>
  <c r="O82" i="14"/>
  <c r="E83" i="14"/>
  <c r="O83" i="14"/>
  <c r="E84" i="14"/>
  <c r="O84" i="14"/>
  <c r="E85" i="14"/>
  <c r="O85" i="14"/>
  <c r="E86" i="14"/>
  <c r="O86" i="14"/>
  <c r="E87" i="14"/>
  <c r="O87" i="14"/>
  <c r="E88" i="14"/>
  <c r="O88" i="14"/>
  <c r="E89" i="14"/>
  <c r="O89" i="14"/>
  <c r="E90" i="14"/>
  <c r="O90" i="14"/>
  <c r="E91" i="14"/>
  <c r="O91" i="14"/>
  <c r="E92" i="14"/>
  <c r="O92" i="14"/>
  <c r="E93" i="14"/>
  <c r="O93" i="14"/>
  <c r="E94" i="14"/>
  <c r="O94" i="14"/>
  <c r="E95" i="14"/>
  <c r="O95" i="14"/>
  <c r="E96" i="14"/>
  <c r="O96" i="14"/>
  <c r="E97" i="14"/>
  <c r="O97" i="14"/>
  <c r="E98" i="14"/>
  <c r="O98" i="14"/>
  <c r="E99" i="14"/>
  <c r="O99" i="14"/>
  <c r="E100" i="14"/>
  <c r="O100" i="14"/>
  <c r="E101" i="14"/>
  <c r="O101" i="14"/>
  <c r="E102" i="14"/>
  <c r="O102" i="14"/>
  <c r="E103" i="14"/>
  <c r="O103" i="14"/>
  <c r="E104" i="14"/>
  <c r="O104" i="14"/>
  <c r="E105" i="14"/>
  <c r="O105" i="14"/>
  <c r="E106" i="14"/>
  <c r="O106" i="14"/>
  <c r="E107" i="14"/>
  <c r="O107" i="14"/>
  <c r="E108" i="14"/>
  <c r="O108" i="14"/>
  <c r="E109" i="14"/>
  <c r="O109" i="14"/>
  <c r="E110" i="14"/>
  <c r="O110" i="14"/>
  <c r="E111" i="14"/>
  <c r="O111" i="14"/>
  <c r="E112" i="14"/>
  <c r="O112" i="14"/>
  <c r="E113" i="14"/>
  <c r="O113" i="14"/>
  <c r="E114" i="14"/>
  <c r="O114" i="14"/>
  <c r="E115" i="14"/>
  <c r="O115" i="14"/>
  <c r="E116" i="14"/>
  <c r="O116" i="14"/>
  <c r="E117" i="14"/>
  <c r="O117" i="14"/>
  <c r="E118" i="14"/>
  <c r="O118" i="14"/>
  <c r="E119" i="14"/>
  <c r="O119" i="14"/>
  <c r="E120" i="14"/>
  <c r="O120" i="14"/>
  <c r="E121" i="14"/>
  <c r="O121" i="14"/>
  <c r="E122" i="14"/>
  <c r="O122" i="14"/>
  <c r="E123" i="14"/>
  <c r="O123" i="14"/>
  <c r="E124" i="14"/>
  <c r="O124" i="14"/>
  <c r="E125" i="14"/>
  <c r="O125" i="14"/>
  <c r="E126" i="14"/>
  <c r="O126" i="14"/>
  <c r="E127" i="14"/>
  <c r="O127" i="14"/>
  <c r="E128" i="14"/>
  <c r="O128" i="14"/>
  <c r="E129" i="14"/>
  <c r="O129" i="14"/>
  <c r="E130" i="14"/>
  <c r="O130" i="14"/>
  <c r="E131" i="14"/>
  <c r="O131" i="14"/>
  <c r="E132" i="14"/>
  <c r="O132" i="14"/>
  <c r="E133" i="14"/>
  <c r="O133" i="14"/>
  <c r="E134" i="14"/>
  <c r="O134" i="14"/>
  <c r="E135" i="14"/>
  <c r="O135" i="14"/>
  <c r="E136" i="14"/>
  <c r="O136" i="14"/>
  <c r="E137" i="14"/>
  <c r="O137" i="14"/>
  <c r="E138" i="14"/>
  <c r="O138" i="14"/>
  <c r="E139" i="14"/>
  <c r="O139" i="14"/>
  <c r="E140" i="14"/>
  <c r="O140" i="14"/>
  <c r="E141" i="14"/>
  <c r="O141" i="14"/>
  <c r="E142" i="14"/>
  <c r="O142" i="14"/>
  <c r="E143" i="14"/>
  <c r="O143" i="14"/>
  <c r="E144" i="14"/>
  <c r="O144" i="14"/>
  <c r="E145" i="14"/>
  <c r="O145" i="14"/>
  <c r="E146" i="14"/>
  <c r="O146" i="14"/>
  <c r="E147" i="14"/>
  <c r="O147" i="14"/>
  <c r="E148" i="14"/>
  <c r="O148" i="14"/>
  <c r="E149" i="14"/>
  <c r="O149" i="14"/>
  <c r="E150" i="14"/>
  <c r="O150" i="14"/>
  <c r="E151" i="14"/>
  <c r="O151" i="14"/>
  <c r="E152" i="14"/>
  <c r="O152" i="14"/>
  <c r="E153" i="14"/>
  <c r="O153" i="14"/>
  <c r="E154" i="14"/>
  <c r="O154" i="14"/>
  <c r="E155" i="14"/>
  <c r="O155" i="14"/>
  <c r="E156" i="14"/>
  <c r="O156" i="14"/>
  <c r="E157" i="14"/>
  <c r="O157" i="14"/>
  <c r="E158" i="14"/>
  <c r="O158" i="14"/>
  <c r="E159" i="14"/>
  <c r="O159" i="14"/>
  <c r="E160" i="14"/>
  <c r="O160" i="14"/>
  <c r="E161" i="14"/>
  <c r="O161" i="14"/>
  <c r="E162" i="14"/>
  <c r="O162" i="14"/>
  <c r="E163" i="14"/>
  <c r="O163" i="14"/>
  <c r="E164" i="14"/>
  <c r="O164" i="14"/>
  <c r="E165" i="14"/>
  <c r="O165" i="14"/>
  <c r="E166" i="14"/>
  <c r="O166" i="14"/>
  <c r="E167" i="14"/>
  <c r="O167" i="14"/>
  <c r="E168" i="14"/>
  <c r="O168" i="14"/>
  <c r="E169" i="14"/>
  <c r="O169" i="14"/>
  <c r="E170" i="14"/>
  <c r="O170" i="14"/>
  <c r="E171" i="14"/>
  <c r="O171" i="14"/>
  <c r="E172" i="14"/>
  <c r="O172" i="14"/>
  <c r="E173" i="14"/>
  <c r="O173" i="14"/>
  <c r="E174" i="14"/>
  <c r="O174" i="14"/>
  <c r="E175" i="14"/>
  <c r="O175" i="14"/>
  <c r="E176" i="14"/>
  <c r="O176" i="14"/>
  <c r="E177" i="14"/>
  <c r="O177" i="14"/>
  <c r="E178" i="14"/>
  <c r="O178" i="14"/>
  <c r="E179" i="14"/>
  <c r="O179" i="14"/>
  <c r="E180" i="14"/>
  <c r="O180" i="14"/>
  <c r="E181" i="14"/>
  <c r="O181" i="14"/>
  <c r="E182" i="14"/>
  <c r="O182" i="14"/>
  <c r="E183" i="14"/>
  <c r="O183" i="14"/>
  <c r="E184" i="14"/>
  <c r="O184" i="14"/>
  <c r="E185" i="14"/>
  <c r="O185" i="14"/>
  <c r="E186" i="14"/>
  <c r="O186" i="14"/>
  <c r="E187" i="14"/>
  <c r="O187" i="14"/>
  <c r="E188" i="14"/>
  <c r="O188" i="14"/>
  <c r="E189" i="14"/>
  <c r="O189" i="14"/>
  <c r="E190" i="14"/>
  <c r="O190" i="14"/>
  <c r="E191" i="14"/>
  <c r="O191" i="14"/>
  <c r="E192" i="14"/>
  <c r="O192" i="14"/>
  <c r="E193" i="14"/>
  <c r="O193" i="14"/>
  <c r="E194" i="14"/>
  <c r="O194" i="14"/>
  <c r="E195" i="14"/>
  <c r="O195" i="14"/>
  <c r="E196" i="14"/>
  <c r="O196" i="14"/>
  <c r="E197" i="14"/>
  <c r="O197" i="14"/>
  <c r="E198" i="14"/>
  <c r="O198" i="14"/>
  <c r="E199" i="14"/>
  <c r="O199" i="14"/>
  <c r="E200" i="14"/>
  <c r="O200" i="14"/>
  <c r="E201" i="14"/>
  <c r="O201" i="14"/>
  <c r="E202" i="14"/>
  <c r="O202" i="14"/>
  <c r="E203" i="14"/>
  <c r="O203" i="14"/>
  <c r="E204" i="14"/>
  <c r="O204" i="14"/>
  <c r="E205" i="14"/>
  <c r="O205" i="14"/>
  <c r="E206" i="14"/>
  <c r="O206" i="14"/>
  <c r="E207" i="14"/>
  <c r="O207" i="14"/>
  <c r="E208" i="14"/>
  <c r="O208" i="14"/>
  <c r="E209" i="14"/>
  <c r="O209" i="14"/>
  <c r="E210" i="14"/>
  <c r="O210" i="14"/>
  <c r="E211" i="14"/>
  <c r="O211" i="14"/>
  <c r="E212" i="14"/>
  <c r="O212" i="14"/>
  <c r="E213" i="14"/>
  <c r="O213" i="14"/>
  <c r="E214" i="14"/>
  <c r="O214" i="14"/>
  <c r="E215" i="14"/>
  <c r="O215" i="14"/>
  <c r="E216" i="14"/>
  <c r="O216" i="14"/>
  <c r="E217" i="14"/>
  <c r="O217" i="14"/>
  <c r="E218" i="14"/>
  <c r="O218" i="14"/>
  <c r="E219" i="14"/>
  <c r="O219" i="14"/>
  <c r="E220" i="14"/>
  <c r="O220" i="14"/>
  <c r="E221" i="14"/>
  <c r="O221" i="14"/>
  <c r="E222" i="14"/>
  <c r="O222" i="14"/>
  <c r="E223" i="14"/>
  <c r="O223" i="14"/>
  <c r="E224" i="14"/>
  <c r="O224" i="14"/>
  <c r="E225" i="14"/>
  <c r="O225" i="14"/>
  <c r="E226" i="14"/>
  <c r="O226" i="14"/>
  <c r="E227" i="14"/>
  <c r="O227" i="14"/>
  <c r="E228" i="14"/>
  <c r="O228" i="14"/>
  <c r="E229" i="14"/>
  <c r="O229" i="14"/>
  <c r="E230" i="14"/>
  <c r="O230" i="14"/>
  <c r="E231" i="14"/>
  <c r="O231" i="14"/>
  <c r="E232" i="14"/>
  <c r="O232" i="14"/>
  <c r="E233" i="14"/>
  <c r="O233" i="14"/>
  <c r="E234" i="14"/>
  <c r="O234" i="14"/>
  <c r="E235" i="14"/>
  <c r="O235" i="14"/>
  <c r="E236" i="14"/>
  <c r="O236" i="14"/>
  <c r="E237" i="14"/>
  <c r="O237" i="14"/>
  <c r="E238" i="14"/>
  <c r="O238" i="14"/>
  <c r="E239" i="14"/>
  <c r="O239" i="14"/>
  <c r="E240" i="14"/>
  <c r="O240" i="14"/>
  <c r="E241" i="14"/>
  <c r="O241" i="14"/>
  <c r="E242" i="14"/>
  <c r="O242" i="14"/>
  <c r="E243" i="14"/>
  <c r="O243" i="14"/>
  <c r="E244" i="14"/>
  <c r="O244" i="14"/>
  <c r="E245" i="14"/>
  <c r="O245" i="14"/>
  <c r="E246" i="14"/>
  <c r="O246" i="14"/>
  <c r="E247" i="14"/>
  <c r="O247" i="14"/>
  <c r="E248" i="14"/>
  <c r="O248" i="14"/>
  <c r="E249" i="14"/>
  <c r="O249" i="14"/>
  <c r="E250" i="14"/>
  <c r="O250" i="14"/>
  <c r="E251" i="14"/>
  <c r="O251" i="14"/>
  <c r="E252" i="14"/>
  <c r="O252" i="14"/>
  <c r="E253" i="14"/>
  <c r="O253" i="14"/>
  <c r="E254" i="14"/>
  <c r="O254" i="14"/>
  <c r="E255" i="14"/>
  <c r="O255" i="14"/>
  <c r="E256" i="14"/>
  <c r="O256" i="14"/>
  <c r="E257" i="14"/>
  <c r="O257" i="14"/>
  <c r="E258" i="14"/>
  <c r="O258" i="14"/>
  <c r="E259" i="14"/>
  <c r="O259" i="14"/>
  <c r="E260" i="14"/>
  <c r="O260" i="14"/>
  <c r="E261" i="14"/>
  <c r="O261" i="14"/>
  <c r="E262" i="14"/>
  <c r="O262" i="14"/>
  <c r="E263" i="14"/>
  <c r="O263" i="14"/>
  <c r="E264" i="14"/>
  <c r="O264" i="14"/>
  <c r="E265" i="14"/>
  <c r="O265" i="14"/>
  <c r="E266" i="14"/>
  <c r="O266" i="14"/>
  <c r="E267" i="14"/>
  <c r="O267" i="14"/>
  <c r="E268" i="14"/>
  <c r="O268" i="14"/>
  <c r="E269" i="14"/>
  <c r="O269" i="14"/>
  <c r="E270" i="14"/>
  <c r="O270" i="14"/>
  <c r="E271" i="14"/>
  <c r="O271" i="14"/>
  <c r="E272" i="14"/>
  <c r="O272" i="14"/>
  <c r="E273" i="14"/>
  <c r="O273" i="14"/>
  <c r="E274" i="14"/>
  <c r="O274" i="14"/>
  <c r="E275" i="14"/>
  <c r="O275" i="14"/>
  <c r="E276" i="14"/>
  <c r="O276" i="14"/>
  <c r="E277" i="14"/>
  <c r="O277" i="14"/>
  <c r="E278" i="14"/>
  <c r="O278" i="14"/>
  <c r="E279" i="14"/>
  <c r="O279" i="14"/>
  <c r="E280" i="14"/>
  <c r="O280" i="14"/>
  <c r="E281" i="14"/>
  <c r="O281" i="14"/>
  <c r="E282" i="14"/>
  <c r="O282" i="14"/>
  <c r="E283" i="14"/>
  <c r="O283" i="14"/>
  <c r="E284" i="14"/>
  <c r="O284" i="14"/>
  <c r="E285" i="14"/>
  <c r="O285" i="14"/>
  <c r="E286" i="14"/>
  <c r="O286" i="14"/>
  <c r="E287" i="14"/>
  <c r="O287" i="14"/>
  <c r="E288" i="14"/>
  <c r="O288" i="14"/>
  <c r="E289" i="14"/>
  <c r="O289" i="14"/>
  <c r="E290" i="14"/>
  <c r="O290" i="14"/>
  <c r="E291" i="14"/>
  <c r="O291" i="14"/>
  <c r="E292" i="14"/>
  <c r="O292" i="14"/>
  <c r="E293" i="14"/>
  <c r="O293" i="14"/>
  <c r="E294" i="14"/>
  <c r="O294" i="14"/>
  <c r="E295" i="14"/>
  <c r="O295" i="14"/>
  <c r="E296" i="14"/>
  <c r="O296" i="14"/>
  <c r="E297" i="14"/>
  <c r="O297" i="14"/>
  <c r="E298" i="14"/>
  <c r="O298" i="14"/>
  <c r="E299" i="14"/>
  <c r="O299" i="14"/>
  <c r="E300" i="14"/>
  <c r="O300" i="14"/>
  <c r="E301" i="14"/>
  <c r="O301" i="14"/>
  <c r="E302" i="14"/>
  <c r="O302" i="14"/>
  <c r="E303" i="14"/>
  <c r="O303" i="14"/>
  <c r="E304" i="14"/>
  <c r="O304" i="14"/>
  <c r="E305" i="14"/>
  <c r="O305" i="14"/>
  <c r="E306" i="14"/>
  <c r="O306" i="14"/>
  <c r="E307" i="14"/>
  <c r="O307" i="14"/>
  <c r="E308" i="14"/>
  <c r="O308" i="14"/>
  <c r="E309" i="14"/>
  <c r="O309" i="14"/>
  <c r="E310" i="14"/>
  <c r="O310" i="14"/>
  <c r="E311" i="14"/>
  <c r="O311" i="14"/>
  <c r="E312" i="14"/>
  <c r="O312" i="14"/>
  <c r="E313" i="14"/>
  <c r="O313" i="14"/>
  <c r="E314" i="14"/>
  <c r="O314" i="14"/>
  <c r="E315" i="14"/>
  <c r="O315" i="14"/>
  <c r="E316" i="14"/>
  <c r="O316" i="14"/>
  <c r="E317" i="14"/>
  <c r="O317" i="14"/>
  <c r="E318" i="14"/>
  <c r="O318" i="14"/>
  <c r="E319" i="14"/>
  <c r="O319" i="14"/>
  <c r="E320" i="14"/>
  <c r="O320" i="14"/>
  <c r="E321" i="14"/>
  <c r="O321" i="14"/>
  <c r="E322" i="14"/>
  <c r="O322" i="14"/>
  <c r="E323" i="14"/>
  <c r="O323" i="14"/>
  <c r="E324" i="14"/>
  <c r="O324" i="14"/>
  <c r="E325" i="14"/>
  <c r="O325" i="14"/>
  <c r="E326" i="14"/>
  <c r="O326" i="14"/>
  <c r="E327" i="14"/>
  <c r="O327" i="14"/>
  <c r="E328" i="14"/>
  <c r="O328" i="14"/>
  <c r="E329" i="14"/>
  <c r="O329" i="14"/>
  <c r="E330" i="14"/>
  <c r="O330" i="14"/>
  <c r="E331" i="14"/>
  <c r="O331" i="14"/>
  <c r="E332" i="14"/>
  <c r="O332" i="14"/>
  <c r="E333" i="14"/>
  <c r="O333" i="14"/>
  <c r="E334" i="14"/>
  <c r="O334" i="14"/>
  <c r="E335" i="14"/>
  <c r="O335" i="14"/>
  <c r="E336" i="14"/>
  <c r="O336" i="14"/>
  <c r="E337" i="14"/>
  <c r="O337" i="14"/>
  <c r="E338" i="14"/>
  <c r="O338" i="14"/>
  <c r="E339" i="14"/>
  <c r="O339" i="14"/>
  <c r="E340" i="14"/>
  <c r="O340" i="14"/>
  <c r="E341" i="14"/>
  <c r="O341" i="14"/>
  <c r="E342" i="14"/>
  <c r="O342" i="14"/>
  <c r="E343" i="14"/>
  <c r="O343" i="14"/>
  <c r="E344" i="14"/>
  <c r="O344" i="14"/>
  <c r="E345" i="14"/>
  <c r="O345" i="14"/>
  <c r="E346" i="14"/>
  <c r="O346" i="14"/>
  <c r="E347" i="14"/>
  <c r="O347" i="14"/>
  <c r="E348" i="14"/>
  <c r="O348" i="14"/>
  <c r="E349" i="14"/>
  <c r="O349" i="14"/>
  <c r="E350" i="14"/>
  <c r="O350" i="14"/>
  <c r="E351" i="14"/>
  <c r="O351" i="14"/>
  <c r="E352" i="14"/>
  <c r="O352" i="14"/>
  <c r="E353" i="14"/>
  <c r="O353" i="14"/>
  <c r="E354" i="14"/>
  <c r="O354" i="14"/>
  <c r="E355" i="14"/>
  <c r="O355" i="14"/>
  <c r="E356" i="14"/>
  <c r="O356" i="14"/>
  <c r="E357" i="14"/>
  <c r="O357" i="14"/>
  <c r="E358" i="14"/>
  <c r="O358" i="14"/>
  <c r="E359" i="14"/>
  <c r="O359" i="14"/>
  <c r="E360" i="14"/>
  <c r="O360" i="14"/>
  <c r="E361" i="14"/>
  <c r="O361" i="14"/>
  <c r="E362" i="14"/>
  <c r="O362" i="14"/>
  <c r="E363" i="14"/>
  <c r="O363" i="14"/>
  <c r="E364" i="14"/>
  <c r="O364" i="14"/>
  <c r="E365" i="14"/>
  <c r="O365" i="14"/>
  <c r="E366" i="14"/>
  <c r="O366" i="14"/>
  <c r="E367" i="14"/>
  <c r="O367" i="14"/>
  <c r="E368" i="14"/>
  <c r="O368" i="14"/>
  <c r="E369" i="14"/>
  <c r="O369" i="14"/>
  <c r="E370" i="14"/>
  <c r="O370" i="14"/>
  <c r="E371" i="14"/>
  <c r="O371" i="14"/>
  <c r="E372" i="14"/>
  <c r="O372" i="14"/>
  <c r="E373" i="14"/>
  <c r="O373" i="14"/>
  <c r="E374" i="14"/>
  <c r="O374" i="14"/>
  <c r="E375" i="14"/>
  <c r="O375" i="14"/>
  <c r="E376" i="14"/>
  <c r="O376" i="14"/>
  <c r="E377" i="14"/>
  <c r="O377" i="14"/>
  <c r="E378" i="14"/>
  <c r="O378" i="14"/>
  <c r="E379" i="14"/>
  <c r="O379" i="14"/>
  <c r="E380" i="14"/>
  <c r="O380" i="14"/>
  <c r="E381" i="14"/>
  <c r="O381" i="14"/>
  <c r="E382" i="14"/>
  <c r="O382" i="14"/>
  <c r="E383" i="14"/>
  <c r="O383" i="14"/>
  <c r="E384" i="14"/>
  <c r="O384" i="14"/>
  <c r="E385" i="14"/>
  <c r="O385" i="14"/>
  <c r="E386" i="14"/>
  <c r="O386" i="14"/>
  <c r="E387" i="14"/>
  <c r="O387" i="14"/>
  <c r="E388" i="14"/>
  <c r="O388" i="14"/>
  <c r="E389" i="14"/>
  <c r="O389" i="14"/>
  <c r="E390" i="14"/>
  <c r="O390" i="14"/>
  <c r="E391" i="14"/>
  <c r="O391" i="14"/>
  <c r="E392" i="14"/>
  <c r="O392" i="14"/>
  <c r="E393" i="14"/>
  <c r="O393" i="14"/>
  <c r="E394" i="14"/>
  <c r="O394" i="14"/>
  <c r="E395" i="14"/>
  <c r="O395" i="14"/>
  <c r="E396" i="14"/>
  <c r="O396" i="14"/>
  <c r="E397" i="14"/>
  <c r="O397" i="14"/>
  <c r="E398" i="14"/>
  <c r="O398" i="14"/>
  <c r="E399" i="14"/>
  <c r="O399" i="14"/>
  <c r="E400" i="14"/>
  <c r="O400" i="14"/>
  <c r="E401" i="14"/>
  <c r="O401" i="14"/>
  <c r="E402" i="14"/>
  <c r="O402" i="14"/>
  <c r="E403" i="14"/>
  <c r="O403" i="14"/>
  <c r="E404" i="14"/>
  <c r="O404" i="14"/>
  <c r="E405" i="14"/>
  <c r="O405" i="14"/>
  <c r="E406" i="14"/>
  <c r="O406" i="14"/>
  <c r="E407" i="14"/>
  <c r="O407" i="14"/>
  <c r="E408" i="14"/>
  <c r="O408" i="14"/>
  <c r="E409" i="14"/>
  <c r="O409" i="14"/>
  <c r="E410" i="14"/>
  <c r="O410" i="14"/>
  <c r="E411" i="14"/>
  <c r="O411" i="14"/>
  <c r="E412" i="14"/>
  <c r="O412" i="14"/>
  <c r="E413" i="14"/>
  <c r="O413" i="14"/>
  <c r="E414" i="14"/>
  <c r="O414" i="14"/>
  <c r="E415" i="14"/>
  <c r="O415" i="14"/>
  <c r="E416" i="14"/>
  <c r="O416" i="14"/>
  <c r="E417" i="14"/>
  <c r="O417" i="14"/>
  <c r="E418" i="14"/>
  <c r="O418" i="14"/>
  <c r="E419" i="14"/>
  <c r="O419" i="14"/>
  <c r="E420" i="14"/>
  <c r="O420" i="14"/>
  <c r="E421" i="14"/>
  <c r="O421" i="14"/>
  <c r="E422" i="14"/>
  <c r="O422" i="14"/>
  <c r="E423" i="14"/>
  <c r="O423" i="14"/>
  <c r="E424" i="14"/>
  <c r="O424" i="14"/>
  <c r="E425" i="14"/>
  <c r="O425" i="14"/>
  <c r="E426" i="14"/>
  <c r="O426" i="14"/>
  <c r="E427" i="14"/>
  <c r="O427" i="14"/>
  <c r="E428" i="14"/>
  <c r="O428" i="14"/>
  <c r="E429" i="14"/>
  <c r="O429" i="14"/>
  <c r="E430" i="14"/>
  <c r="O430" i="14"/>
  <c r="E431" i="14"/>
  <c r="O431" i="14"/>
  <c r="E432" i="14"/>
  <c r="O432" i="14"/>
  <c r="E433" i="14"/>
  <c r="O433" i="14"/>
  <c r="E434" i="14"/>
  <c r="O434" i="14"/>
  <c r="E435" i="14"/>
  <c r="O435" i="14"/>
  <c r="E436" i="14"/>
  <c r="O436" i="14"/>
  <c r="E437" i="14"/>
  <c r="O437" i="14"/>
  <c r="E438" i="14"/>
  <c r="O438" i="14"/>
  <c r="E439" i="14"/>
  <c r="O439" i="14"/>
  <c r="E440" i="14"/>
  <c r="O440" i="14"/>
  <c r="E441" i="14"/>
  <c r="O441" i="14"/>
  <c r="E442" i="14"/>
  <c r="O442" i="14"/>
  <c r="E443" i="14"/>
  <c r="O443" i="14"/>
  <c r="E444" i="14"/>
  <c r="O444" i="14"/>
  <c r="E445" i="14"/>
  <c r="O445" i="14"/>
  <c r="E446" i="14"/>
  <c r="O446" i="14"/>
  <c r="E447" i="14"/>
  <c r="O447" i="14"/>
  <c r="E448" i="14"/>
  <c r="O448" i="14"/>
  <c r="E449" i="14"/>
  <c r="O449" i="14"/>
  <c r="E450" i="14"/>
  <c r="O450" i="14"/>
  <c r="E451" i="14"/>
  <c r="O451" i="14"/>
  <c r="E452" i="14"/>
  <c r="O452" i="14"/>
  <c r="E453" i="14"/>
  <c r="O453" i="14"/>
  <c r="E454" i="14"/>
  <c r="O454" i="14"/>
  <c r="E455" i="14"/>
  <c r="O455" i="14"/>
  <c r="E456" i="14"/>
  <c r="O456" i="14"/>
  <c r="E457" i="14"/>
  <c r="O457" i="14"/>
  <c r="E458" i="14"/>
  <c r="O458" i="14"/>
  <c r="E459" i="14"/>
  <c r="O459" i="14"/>
  <c r="E460" i="14"/>
  <c r="O460" i="14"/>
  <c r="E461" i="14"/>
  <c r="O461" i="14"/>
  <c r="E462" i="14"/>
  <c r="O462" i="14"/>
  <c r="E463" i="14"/>
  <c r="O463" i="14"/>
  <c r="E464" i="14"/>
  <c r="O464" i="14"/>
  <c r="E465" i="14"/>
  <c r="O465" i="14"/>
  <c r="E466" i="14"/>
  <c r="O466" i="14"/>
  <c r="E467" i="14"/>
  <c r="O467" i="14"/>
  <c r="E468" i="14"/>
  <c r="O468" i="14"/>
  <c r="E469" i="14"/>
  <c r="O469" i="14"/>
  <c r="E470" i="14"/>
  <c r="O470" i="14"/>
  <c r="E471" i="14"/>
  <c r="O471" i="14"/>
  <c r="E472" i="14"/>
  <c r="O472" i="14"/>
  <c r="E473" i="14"/>
  <c r="O473" i="14"/>
  <c r="E474" i="14"/>
  <c r="O474" i="14"/>
  <c r="E475" i="14"/>
  <c r="O475" i="14"/>
  <c r="E476" i="14"/>
  <c r="O476" i="14"/>
  <c r="E477" i="14"/>
  <c r="O477" i="14"/>
  <c r="E478" i="14"/>
  <c r="O478" i="14"/>
  <c r="E479" i="14"/>
  <c r="O479" i="14"/>
  <c r="E480" i="14"/>
  <c r="O480" i="14"/>
  <c r="E481" i="14"/>
  <c r="O481" i="14"/>
  <c r="E482" i="14"/>
  <c r="O482" i="14"/>
  <c r="E483" i="14"/>
  <c r="O483" i="14"/>
  <c r="E484" i="14"/>
  <c r="O484" i="14"/>
  <c r="E485" i="14"/>
  <c r="O485" i="14"/>
  <c r="E486" i="14"/>
  <c r="O486" i="14"/>
  <c r="E487" i="14"/>
  <c r="O487" i="14"/>
  <c r="E488" i="14"/>
  <c r="O488" i="14"/>
  <c r="E489" i="14"/>
  <c r="O489" i="14"/>
  <c r="E490" i="14"/>
  <c r="O490" i="14"/>
  <c r="E491" i="14"/>
  <c r="O491" i="14"/>
  <c r="E492" i="14"/>
  <c r="O492" i="14"/>
  <c r="E493" i="14"/>
  <c r="O493" i="14"/>
  <c r="E494" i="14"/>
  <c r="O494" i="14"/>
  <c r="E495" i="14"/>
  <c r="O495" i="14"/>
  <c r="E496" i="14"/>
  <c r="O496" i="14"/>
  <c r="E497" i="14"/>
  <c r="O497" i="14"/>
  <c r="E498" i="14"/>
  <c r="O498" i="14"/>
  <c r="E499" i="14"/>
  <c r="O499" i="14"/>
  <c r="E500" i="14"/>
  <c r="O500" i="14"/>
  <c r="E501" i="14"/>
  <c r="O501" i="14"/>
  <c r="E502" i="14"/>
  <c r="O502" i="14"/>
  <c r="E503" i="14"/>
  <c r="O503" i="14"/>
  <c r="E504" i="14"/>
  <c r="O504" i="14"/>
  <c r="E505" i="14"/>
  <c r="O505" i="14"/>
  <c r="E506" i="14"/>
  <c r="O506" i="14"/>
  <c r="E507" i="14"/>
  <c r="O507" i="14"/>
  <c r="E508" i="14"/>
  <c r="O508" i="14"/>
  <c r="E509" i="14"/>
  <c r="O509" i="14"/>
  <c r="E510" i="14"/>
  <c r="O510" i="14"/>
  <c r="E511" i="14"/>
  <c r="O511" i="14"/>
  <c r="E512" i="14"/>
  <c r="O512" i="14"/>
  <c r="E513" i="14"/>
  <c r="O513" i="14"/>
  <c r="E514" i="14"/>
  <c r="O514" i="14"/>
  <c r="E515" i="14"/>
  <c r="O515" i="14"/>
  <c r="E516" i="14"/>
  <c r="O516" i="14"/>
  <c r="E517" i="14"/>
  <c r="O517" i="14"/>
  <c r="E518" i="14"/>
  <c r="O518" i="14"/>
  <c r="E519" i="14"/>
  <c r="O519" i="14"/>
  <c r="E520" i="14"/>
  <c r="O520" i="14"/>
  <c r="E521" i="14"/>
  <c r="O521" i="14"/>
  <c r="E522" i="14"/>
  <c r="O522" i="14"/>
  <c r="E523" i="14"/>
  <c r="O523" i="14"/>
  <c r="E524" i="14"/>
  <c r="O524" i="14"/>
  <c r="E525" i="14"/>
  <c r="O525" i="14"/>
  <c r="E526" i="14"/>
  <c r="O526" i="14"/>
  <c r="E527" i="14"/>
  <c r="O527" i="14"/>
  <c r="E528" i="14"/>
  <c r="O528" i="14"/>
  <c r="E529" i="14"/>
  <c r="O529" i="14"/>
  <c r="E530" i="14"/>
  <c r="O530" i="14"/>
  <c r="E531" i="14"/>
  <c r="O531" i="14"/>
  <c r="E532" i="14"/>
  <c r="O532" i="14"/>
  <c r="E533" i="14"/>
  <c r="O533" i="14"/>
  <c r="E534" i="14"/>
  <c r="O534" i="14"/>
  <c r="E535" i="14"/>
  <c r="O535" i="14"/>
  <c r="E536" i="14"/>
  <c r="O536" i="14"/>
  <c r="E537" i="14"/>
  <c r="O537" i="14"/>
  <c r="E538" i="14"/>
  <c r="O538" i="14"/>
  <c r="E539" i="14"/>
  <c r="O539" i="14"/>
  <c r="E540" i="14"/>
  <c r="O540" i="14"/>
  <c r="E541" i="14"/>
  <c r="O541" i="14"/>
  <c r="E542" i="14"/>
  <c r="O542" i="14"/>
  <c r="E543" i="14"/>
  <c r="O543" i="14"/>
  <c r="E544" i="14"/>
  <c r="O544" i="14"/>
  <c r="E545" i="14"/>
  <c r="O545" i="14"/>
  <c r="E546" i="14"/>
  <c r="O546" i="14"/>
  <c r="E547" i="14"/>
  <c r="O547" i="14"/>
  <c r="E548" i="14"/>
  <c r="O548" i="14"/>
  <c r="E549" i="14"/>
  <c r="O549" i="14"/>
  <c r="E550" i="14"/>
  <c r="O550" i="14"/>
  <c r="E551" i="14"/>
  <c r="O551" i="14"/>
  <c r="E552" i="14"/>
  <c r="O552" i="14"/>
  <c r="E553" i="14"/>
  <c r="O553" i="14"/>
  <c r="E554" i="14"/>
  <c r="O554" i="14"/>
  <c r="E555" i="14"/>
  <c r="O555" i="14"/>
  <c r="E556" i="14"/>
  <c r="O556" i="14"/>
  <c r="E557" i="14"/>
  <c r="O557" i="14"/>
  <c r="E558" i="14"/>
  <c r="O558" i="14"/>
  <c r="E559" i="14"/>
  <c r="O559" i="14"/>
  <c r="E560" i="14"/>
  <c r="O560" i="14"/>
  <c r="E561" i="14"/>
  <c r="O561" i="14"/>
  <c r="E562" i="14"/>
  <c r="O562" i="14"/>
  <c r="E563" i="14"/>
  <c r="O563" i="14"/>
  <c r="E564" i="14"/>
  <c r="O564" i="14"/>
  <c r="E565" i="14"/>
  <c r="O565" i="14"/>
  <c r="E566" i="14"/>
  <c r="O566" i="14"/>
  <c r="E567" i="14"/>
  <c r="O567" i="14"/>
  <c r="E568" i="14"/>
  <c r="O568" i="14"/>
  <c r="E569" i="14"/>
  <c r="O569" i="14"/>
  <c r="E570" i="14"/>
  <c r="O570" i="14"/>
  <c r="E571" i="14"/>
  <c r="O571" i="14"/>
  <c r="E572" i="14"/>
  <c r="O572" i="14"/>
  <c r="E573" i="14"/>
  <c r="O573" i="14"/>
  <c r="E574" i="14"/>
  <c r="O574" i="14"/>
  <c r="E575" i="14"/>
  <c r="O575" i="14"/>
  <c r="E576" i="14"/>
  <c r="O576" i="14"/>
  <c r="E577" i="14"/>
  <c r="O577" i="14"/>
  <c r="E578" i="14"/>
  <c r="O578" i="14"/>
  <c r="E579" i="14"/>
  <c r="O579" i="14"/>
  <c r="E580" i="14"/>
  <c r="O580" i="14"/>
  <c r="E581" i="14"/>
  <c r="O581" i="14"/>
  <c r="E582" i="14"/>
  <c r="O582" i="14"/>
  <c r="E583" i="14"/>
  <c r="O583" i="14"/>
  <c r="E584" i="14"/>
  <c r="O584" i="14"/>
  <c r="E585" i="14"/>
  <c r="O585" i="14"/>
  <c r="E586" i="14"/>
  <c r="O586" i="14"/>
  <c r="E587" i="14"/>
  <c r="O587" i="14"/>
  <c r="E588" i="14"/>
  <c r="O588" i="14"/>
  <c r="E589" i="14"/>
  <c r="O589" i="14"/>
  <c r="E590" i="14"/>
  <c r="O590" i="14"/>
  <c r="E591" i="14"/>
  <c r="O591" i="14"/>
  <c r="E592" i="14"/>
  <c r="O592" i="14"/>
  <c r="E593" i="14"/>
  <c r="O593" i="14"/>
  <c r="E594" i="14"/>
  <c r="O594" i="14"/>
  <c r="E595" i="14"/>
  <c r="O595" i="14"/>
  <c r="E596" i="14"/>
  <c r="O596" i="14"/>
  <c r="E597" i="14"/>
  <c r="O597" i="14"/>
  <c r="E598" i="14"/>
  <c r="O598" i="14"/>
  <c r="E599" i="14"/>
  <c r="O599" i="14"/>
  <c r="E600" i="14"/>
  <c r="O600" i="14"/>
  <c r="E601" i="14"/>
  <c r="O601" i="14"/>
  <c r="E602" i="14"/>
  <c r="O602" i="14"/>
  <c r="E603" i="14"/>
  <c r="O603" i="14"/>
  <c r="E604" i="14"/>
  <c r="O604" i="14"/>
  <c r="E605" i="14"/>
  <c r="O605" i="14"/>
  <c r="E606" i="14"/>
  <c r="O606" i="14"/>
  <c r="E607" i="14"/>
  <c r="O607" i="14"/>
  <c r="E608" i="14"/>
  <c r="O608" i="14"/>
  <c r="E609" i="14"/>
  <c r="O609" i="14"/>
  <c r="E610" i="14"/>
  <c r="O610" i="14"/>
  <c r="E611" i="14"/>
  <c r="O611" i="14"/>
  <c r="E612" i="14"/>
  <c r="O612" i="14"/>
  <c r="E613" i="14"/>
  <c r="O613" i="14"/>
  <c r="E614" i="14"/>
  <c r="O614" i="14"/>
  <c r="E615" i="14"/>
  <c r="O615" i="14"/>
  <c r="E616" i="14"/>
  <c r="O616" i="14"/>
  <c r="E617" i="14"/>
  <c r="O617" i="14"/>
  <c r="E618" i="14"/>
  <c r="O618" i="14"/>
  <c r="E619" i="14"/>
  <c r="O619" i="14"/>
  <c r="E620" i="14"/>
  <c r="O620" i="14"/>
  <c r="E621" i="14"/>
  <c r="O621" i="14"/>
  <c r="E622" i="14"/>
  <c r="O622" i="14"/>
  <c r="E623" i="14"/>
  <c r="O623" i="14"/>
  <c r="E624" i="14"/>
  <c r="O624" i="14"/>
  <c r="E625" i="14"/>
  <c r="O625" i="14"/>
  <c r="E626" i="14"/>
  <c r="O626" i="14"/>
  <c r="E627" i="14"/>
  <c r="O627" i="14"/>
  <c r="E628" i="14"/>
  <c r="O628" i="14"/>
  <c r="E629" i="14"/>
  <c r="O629" i="14"/>
  <c r="E630" i="14"/>
  <c r="O630" i="14"/>
  <c r="E631" i="14"/>
  <c r="O631" i="14"/>
  <c r="E632" i="14"/>
  <c r="O632" i="14"/>
  <c r="E633" i="14"/>
  <c r="O633" i="14"/>
  <c r="E634" i="14"/>
  <c r="O634" i="14"/>
  <c r="E635" i="14"/>
  <c r="O635" i="14"/>
  <c r="E636" i="14"/>
  <c r="O636" i="14"/>
  <c r="E637" i="14"/>
  <c r="O637" i="14"/>
  <c r="E638" i="14"/>
  <c r="O638" i="14"/>
  <c r="E639" i="14"/>
  <c r="O639" i="14"/>
  <c r="E640" i="14"/>
  <c r="O640" i="14"/>
  <c r="E641" i="14"/>
  <c r="O641" i="14"/>
  <c r="E642" i="14"/>
  <c r="O642" i="14"/>
  <c r="E643" i="14"/>
  <c r="O643" i="14"/>
  <c r="E644" i="14"/>
  <c r="O644" i="14"/>
  <c r="E645" i="14"/>
  <c r="O645" i="14"/>
  <c r="E646" i="14"/>
  <c r="O646" i="14"/>
  <c r="E647" i="14"/>
  <c r="O647" i="14"/>
  <c r="E648" i="14"/>
  <c r="O648" i="14"/>
  <c r="E649" i="14"/>
  <c r="O649" i="14"/>
  <c r="E650" i="14"/>
  <c r="O650" i="14"/>
  <c r="E651" i="14"/>
  <c r="O651" i="14"/>
  <c r="E652" i="14"/>
  <c r="O652" i="14"/>
  <c r="E653" i="14"/>
  <c r="O653" i="14"/>
  <c r="E654" i="14"/>
  <c r="O654" i="14"/>
  <c r="E655" i="14"/>
  <c r="O655" i="14"/>
  <c r="E656" i="14"/>
  <c r="O656" i="14"/>
  <c r="E657" i="14"/>
  <c r="O657" i="14"/>
  <c r="E658" i="14"/>
  <c r="O658" i="14"/>
  <c r="E659" i="14"/>
  <c r="O659" i="14"/>
  <c r="E660" i="14"/>
  <c r="O660" i="14"/>
  <c r="E661" i="14"/>
  <c r="O661" i="14"/>
  <c r="E662" i="14"/>
  <c r="O662" i="14"/>
  <c r="E663" i="14"/>
  <c r="O663" i="14"/>
  <c r="E664" i="14"/>
  <c r="O664" i="14"/>
  <c r="E665" i="14"/>
  <c r="O665" i="14"/>
  <c r="E666" i="14"/>
  <c r="O666" i="14"/>
  <c r="E667" i="14"/>
  <c r="O667" i="14"/>
  <c r="E668" i="14"/>
  <c r="O668" i="14"/>
  <c r="E669" i="14"/>
  <c r="O669" i="14"/>
  <c r="E670" i="14"/>
  <c r="O670" i="14"/>
  <c r="E671" i="14"/>
  <c r="O671" i="14"/>
  <c r="E672" i="14"/>
  <c r="O672" i="14"/>
  <c r="E673" i="14"/>
  <c r="O673" i="14"/>
  <c r="E674" i="14"/>
  <c r="O674" i="14"/>
  <c r="E675" i="14"/>
  <c r="O675" i="14"/>
  <c r="E676" i="14"/>
  <c r="O676" i="14"/>
  <c r="E677" i="14"/>
  <c r="O677" i="14"/>
  <c r="E678" i="14"/>
  <c r="O678" i="14"/>
  <c r="E679" i="14"/>
  <c r="O679" i="14"/>
  <c r="E680" i="14"/>
  <c r="O680" i="14"/>
  <c r="E681" i="14"/>
  <c r="O681" i="14"/>
  <c r="E682" i="14"/>
  <c r="O682" i="14"/>
  <c r="E683" i="14"/>
  <c r="O683" i="14"/>
  <c r="E684" i="14"/>
  <c r="O684" i="14"/>
  <c r="E685" i="14"/>
  <c r="O685" i="14"/>
  <c r="E686" i="14"/>
  <c r="O686" i="14"/>
  <c r="E687" i="14"/>
  <c r="O687" i="14"/>
  <c r="E688" i="14"/>
  <c r="O688" i="14"/>
  <c r="E689" i="14"/>
  <c r="O689" i="14"/>
  <c r="E690" i="14"/>
  <c r="O690" i="14"/>
  <c r="E691" i="14"/>
  <c r="O691" i="14"/>
  <c r="E692" i="14"/>
  <c r="O692" i="14"/>
  <c r="E693" i="14"/>
  <c r="O693" i="14"/>
  <c r="E694" i="14"/>
  <c r="O694" i="14"/>
  <c r="E695" i="14"/>
  <c r="O695" i="14"/>
  <c r="E696" i="14"/>
  <c r="O696" i="14"/>
  <c r="E697" i="14"/>
  <c r="O697" i="14"/>
  <c r="E698" i="14"/>
  <c r="O698" i="14"/>
  <c r="E699" i="14"/>
  <c r="O699" i="14"/>
  <c r="E700" i="14"/>
  <c r="O700" i="14"/>
  <c r="E701" i="14"/>
  <c r="O701" i="14"/>
  <c r="E702" i="14"/>
  <c r="O702" i="14"/>
  <c r="E703" i="14"/>
  <c r="O703" i="14"/>
  <c r="E704" i="14"/>
  <c r="O704" i="14"/>
  <c r="E705" i="14"/>
  <c r="O705" i="14"/>
  <c r="E706" i="14"/>
  <c r="O706" i="14"/>
  <c r="E707" i="14"/>
  <c r="O707" i="14"/>
  <c r="E708" i="14"/>
  <c r="O708" i="14"/>
  <c r="E709" i="14"/>
  <c r="O709" i="14"/>
  <c r="E710" i="14"/>
  <c r="O710" i="14"/>
  <c r="E711" i="14"/>
  <c r="O711" i="14"/>
  <c r="E712" i="14"/>
  <c r="O712" i="14"/>
  <c r="E713" i="14"/>
  <c r="O713" i="14"/>
  <c r="E714" i="14"/>
  <c r="O714" i="14"/>
  <c r="E715" i="14"/>
  <c r="O715" i="14"/>
  <c r="E716" i="14"/>
  <c r="O716" i="14"/>
  <c r="E717" i="14"/>
  <c r="O717" i="14"/>
  <c r="E718" i="14"/>
  <c r="O718" i="14"/>
  <c r="E719" i="14"/>
  <c r="O719" i="14"/>
  <c r="E720" i="14"/>
  <c r="O720" i="14"/>
  <c r="E721" i="14"/>
  <c r="O721" i="14"/>
  <c r="E722" i="14"/>
  <c r="O722" i="14"/>
  <c r="E723" i="14"/>
  <c r="O723" i="14"/>
  <c r="E724" i="14"/>
  <c r="O724" i="14"/>
  <c r="E725" i="14"/>
  <c r="O725" i="14"/>
  <c r="E726" i="14"/>
  <c r="O726" i="14"/>
  <c r="E727" i="14"/>
  <c r="O727" i="14"/>
  <c r="E728" i="14"/>
  <c r="O728" i="14"/>
  <c r="E729" i="14"/>
  <c r="O729" i="14"/>
  <c r="E730" i="14"/>
  <c r="O730" i="14"/>
  <c r="E731" i="14"/>
  <c r="O731" i="14"/>
  <c r="E732" i="14"/>
  <c r="O732" i="14"/>
  <c r="E733" i="14"/>
  <c r="O733" i="14"/>
  <c r="E734" i="14"/>
  <c r="O734" i="14"/>
  <c r="E735" i="14"/>
  <c r="O735" i="14"/>
  <c r="E736" i="14"/>
  <c r="O736" i="14"/>
  <c r="E737" i="14"/>
  <c r="O737" i="14"/>
  <c r="E738" i="14"/>
  <c r="O738" i="14"/>
  <c r="E739" i="14"/>
  <c r="O739" i="14"/>
  <c r="E740" i="14"/>
  <c r="O740" i="14"/>
  <c r="E741" i="14"/>
  <c r="O741" i="14"/>
  <c r="E742" i="14"/>
  <c r="O742" i="14"/>
  <c r="E743" i="14"/>
  <c r="O743" i="14"/>
  <c r="E744" i="14"/>
  <c r="O744" i="14"/>
  <c r="E745" i="14"/>
  <c r="O745" i="14"/>
  <c r="E746" i="14"/>
  <c r="O746" i="14"/>
  <c r="E747" i="14"/>
  <c r="O747" i="14"/>
  <c r="E748" i="14"/>
  <c r="O748" i="14"/>
  <c r="E749" i="14"/>
  <c r="O749" i="14"/>
  <c r="E750" i="14"/>
  <c r="O750" i="14"/>
  <c r="E751" i="14"/>
  <c r="O751" i="14"/>
  <c r="E752" i="14"/>
  <c r="O752" i="14"/>
  <c r="E753" i="14"/>
  <c r="O753" i="14"/>
  <c r="E754" i="14"/>
  <c r="O754" i="14"/>
  <c r="E755" i="14"/>
  <c r="O755" i="14"/>
  <c r="E756" i="14"/>
  <c r="O756" i="14"/>
  <c r="E757" i="14"/>
  <c r="O757" i="14"/>
  <c r="E758" i="14"/>
  <c r="O758" i="14"/>
  <c r="E759" i="14"/>
  <c r="O759" i="14"/>
  <c r="E760" i="14"/>
  <c r="O760" i="14"/>
  <c r="E761" i="14"/>
  <c r="O761" i="14"/>
  <c r="E762" i="14"/>
  <c r="O762" i="14"/>
  <c r="E763" i="14"/>
  <c r="O763" i="14"/>
  <c r="E764" i="14"/>
  <c r="O764" i="14"/>
  <c r="E765" i="14"/>
  <c r="O765" i="14"/>
  <c r="E766" i="14"/>
  <c r="O766" i="14"/>
  <c r="E767" i="14"/>
  <c r="O767" i="14"/>
  <c r="E768" i="14"/>
  <c r="O768" i="14"/>
  <c r="E769" i="14"/>
  <c r="O769" i="14"/>
  <c r="E770" i="14"/>
  <c r="O770" i="14"/>
  <c r="E771" i="14"/>
  <c r="O771" i="14"/>
  <c r="E772" i="14"/>
  <c r="O772" i="14"/>
  <c r="E773" i="14"/>
  <c r="O773" i="14"/>
  <c r="E774" i="14"/>
  <c r="O774" i="14"/>
  <c r="E775" i="14"/>
  <c r="O775" i="14"/>
  <c r="E776" i="14"/>
  <c r="O776" i="14"/>
  <c r="E777" i="14"/>
  <c r="O777" i="14"/>
  <c r="E778" i="14"/>
  <c r="O778" i="14"/>
  <c r="E779" i="14"/>
  <c r="O779" i="14"/>
  <c r="E780" i="14"/>
  <c r="O780" i="14"/>
  <c r="E781" i="14"/>
  <c r="O781" i="14"/>
  <c r="E782" i="14"/>
  <c r="O782" i="14"/>
  <c r="E783" i="14"/>
  <c r="O783" i="14"/>
  <c r="E784" i="14"/>
  <c r="O784" i="14"/>
  <c r="E785" i="14"/>
  <c r="O785" i="14"/>
  <c r="E786" i="14"/>
  <c r="O786" i="14"/>
  <c r="E787" i="14"/>
  <c r="O787" i="14"/>
  <c r="E788" i="14"/>
  <c r="O788" i="14"/>
  <c r="E789" i="14"/>
  <c r="O789" i="14"/>
  <c r="E790" i="14"/>
  <c r="O790" i="14"/>
  <c r="E791" i="14"/>
  <c r="O791" i="14"/>
  <c r="E792" i="14"/>
  <c r="O792" i="14"/>
  <c r="E793" i="14"/>
  <c r="O793" i="14"/>
  <c r="E794" i="14"/>
  <c r="O794" i="14"/>
  <c r="E795" i="14"/>
  <c r="O795" i="14"/>
  <c r="E796" i="14"/>
  <c r="O796" i="14"/>
  <c r="E797" i="14"/>
  <c r="O797" i="14"/>
  <c r="E798" i="14"/>
  <c r="O798" i="14"/>
  <c r="E799" i="14"/>
  <c r="O799" i="14"/>
  <c r="E800" i="14"/>
  <c r="O800" i="14"/>
  <c r="E801" i="14"/>
  <c r="O801" i="14"/>
  <c r="E802" i="14"/>
  <c r="O802" i="14"/>
  <c r="E803" i="14"/>
  <c r="O803" i="14"/>
  <c r="E804" i="14"/>
  <c r="O804" i="14"/>
  <c r="E805" i="14"/>
  <c r="O805" i="14"/>
  <c r="E806" i="14"/>
  <c r="O806" i="14"/>
  <c r="E807" i="14"/>
  <c r="O807" i="14"/>
  <c r="E808" i="14"/>
  <c r="O808" i="14"/>
  <c r="E809" i="14"/>
  <c r="O809" i="14"/>
  <c r="E810" i="14"/>
  <c r="O810" i="14"/>
  <c r="E811" i="14"/>
  <c r="O811" i="14"/>
  <c r="E812" i="14"/>
  <c r="O812" i="14"/>
  <c r="E813" i="14"/>
  <c r="O813" i="14"/>
  <c r="E814" i="14"/>
  <c r="O814" i="14"/>
  <c r="E815" i="14"/>
  <c r="O815" i="14"/>
  <c r="E816" i="14"/>
  <c r="O816" i="14"/>
  <c r="E817" i="14"/>
  <c r="O817" i="14"/>
  <c r="E818" i="14"/>
  <c r="O818" i="14"/>
  <c r="E819" i="14"/>
  <c r="O819" i="14"/>
  <c r="E820" i="14"/>
  <c r="O820" i="14"/>
  <c r="E821" i="14"/>
  <c r="O821" i="14"/>
  <c r="E822" i="14"/>
  <c r="O822" i="14"/>
  <c r="E823" i="14"/>
  <c r="O823" i="14"/>
  <c r="E824" i="14"/>
  <c r="O824" i="14"/>
  <c r="E825" i="14"/>
  <c r="O825" i="14"/>
  <c r="E826" i="14"/>
  <c r="O826" i="14"/>
  <c r="E827" i="14"/>
  <c r="O827" i="14"/>
  <c r="E828" i="14"/>
  <c r="O828" i="14"/>
  <c r="E829" i="14"/>
  <c r="O829" i="14"/>
  <c r="E830" i="14"/>
  <c r="O830" i="14"/>
  <c r="E831" i="14"/>
  <c r="O831" i="14"/>
  <c r="E832" i="14"/>
  <c r="O832" i="14"/>
  <c r="E833" i="14"/>
  <c r="O833" i="14"/>
  <c r="E834" i="14"/>
  <c r="O834" i="14"/>
  <c r="E835" i="14"/>
  <c r="O835" i="14"/>
  <c r="E836" i="14"/>
  <c r="O836" i="14"/>
  <c r="E837" i="14"/>
  <c r="O837" i="14"/>
  <c r="E838" i="14"/>
  <c r="O838" i="14"/>
  <c r="E839" i="14"/>
  <c r="O839" i="14"/>
  <c r="E840" i="14"/>
  <c r="O840" i="14"/>
  <c r="E841" i="14"/>
  <c r="O841" i="14"/>
  <c r="E842" i="14"/>
  <c r="O842" i="14"/>
  <c r="E843" i="14"/>
  <c r="O843" i="14"/>
  <c r="E844" i="14"/>
  <c r="O844" i="14"/>
  <c r="E845" i="14"/>
  <c r="O845" i="14"/>
  <c r="E846" i="14"/>
  <c r="O846" i="14"/>
  <c r="E847" i="14"/>
  <c r="O847" i="14"/>
  <c r="E848" i="14"/>
  <c r="O848" i="14"/>
  <c r="E849" i="14"/>
  <c r="O849" i="14"/>
  <c r="E850" i="14"/>
  <c r="O850" i="14"/>
  <c r="E851" i="14"/>
  <c r="O851" i="14"/>
  <c r="E852" i="14"/>
  <c r="O852" i="14"/>
  <c r="E853" i="14"/>
  <c r="O853" i="14"/>
  <c r="E854" i="14"/>
  <c r="O854" i="14"/>
  <c r="E855" i="14"/>
  <c r="O855" i="14"/>
  <c r="E856" i="14"/>
  <c r="O856" i="14"/>
  <c r="E857" i="14"/>
  <c r="O857" i="14"/>
  <c r="E858" i="14"/>
  <c r="O858" i="14"/>
  <c r="E859" i="14"/>
  <c r="O859" i="14"/>
  <c r="E860" i="14"/>
  <c r="O860" i="14"/>
  <c r="E861" i="14"/>
  <c r="O861" i="14"/>
  <c r="E862" i="14"/>
  <c r="O862" i="14"/>
  <c r="E863" i="14"/>
  <c r="O863" i="14"/>
  <c r="E864" i="14"/>
  <c r="O864" i="14"/>
  <c r="E865" i="14"/>
  <c r="O865" i="14"/>
  <c r="E866" i="14"/>
  <c r="O866" i="14"/>
  <c r="E867" i="14"/>
  <c r="O867" i="14"/>
  <c r="E868" i="14"/>
  <c r="O868" i="14"/>
  <c r="E869" i="14"/>
  <c r="O869" i="14"/>
  <c r="E870" i="14"/>
  <c r="O870" i="14"/>
  <c r="E871" i="14"/>
  <c r="O871" i="14"/>
  <c r="E872" i="14"/>
  <c r="O872" i="14"/>
  <c r="E873" i="14"/>
  <c r="O873" i="14"/>
  <c r="E874" i="14"/>
  <c r="O874" i="14"/>
  <c r="E875" i="14"/>
  <c r="O875" i="14"/>
  <c r="E876" i="14"/>
  <c r="O876" i="14"/>
  <c r="E877" i="14"/>
  <c r="O877" i="14"/>
  <c r="E878" i="14"/>
  <c r="O878" i="14"/>
  <c r="E879" i="14"/>
  <c r="O879" i="14"/>
  <c r="E880" i="14"/>
  <c r="O880" i="14"/>
  <c r="E881" i="14"/>
  <c r="O881" i="14"/>
  <c r="E882" i="14"/>
  <c r="O882" i="14"/>
  <c r="E883" i="14"/>
  <c r="O883" i="14"/>
  <c r="E884" i="14"/>
  <c r="O884" i="14"/>
  <c r="E885" i="14"/>
  <c r="O885" i="14"/>
  <c r="E886" i="14"/>
  <c r="O886" i="14"/>
  <c r="E887" i="14"/>
  <c r="O887" i="14"/>
  <c r="E888" i="14"/>
  <c r="O888" i="14"/>
  <c r="E889" i="14"/>
  <c r="O889" i="14"/>
  <c r="E890" i="14"/>
  <c r="O890" i="14"/>
  <c r="E891" i="14"/>
  <c r="O891" i="14"/>
  <c r="E892" i="14"/>
  <c r="O892" i="14"/>
  <c r="E893" i="14"/>
  <c r="O893" i="14"/>
  <c r="E894" i="14"/>
  <c r="O894" i="14"/>
  <c r="E895" i="14"/>
  <c r="O895" i="14"/>
  <c r="E896" i="14"/>
  <c r="O896" i="14"/>
  <c r="E897" i="14"/>
  <c r="O897" i="14"/>
  <c r="E898" i="14"/>
  <c r="O898" i="14"/>
  <c r="E899" i="14"/>
  <c r="O899" i="14"/>
  <c r="E900" i="14"/>
  <c r="O900" i="14"/>
  <c r="E901" i="14"/>
  <c r="O901" i="14"/>
  <c r="E902" i="14"/>
  <c r="O902" i="14"/>
  <c r="E903" i="14"/>
  <c r="O903" i="14"/>
  <c r="E904" i="14"/>
  <c r="O904" i="14"/>
  <c r="E905" i="14"/>
  <c r="O905" i="14"/>
  <c r="E906" i="14"/>
  <c r="O906" i="14"/>
  <c r="E907" i="14"/>
  <c r="O907" i="14"/>
  <c r="E908" i="14"/>
  <c r="O908" i="14"/>
  <c r="E909" i="14"/>
  <c r="O909" i="14"/>
  <c r="E910" i="14"/>
  <c r="O910" i="14"/>
  <c r="E911" i="14"/>
  <c r="O911" i="14"/>
  <c r="E912" i="14"/>
  <c r="O912" i="14"/>
  <c r="E913" i="14"/>
  <c r="O913" i="14"/>
  <c r="E914" i="14"/>
  <c r="O914" i="14"/>
  <c r="E915" i="14"/>
  <c r="O915" i="14"/>
  <c r="E916" i="14"/>
  <c r="O916" i="14"/>
  <c r="E917" i="14"/>
  <c r="O917" i="14"/>
  <c r="E918" i="14"/>
  <c r="O918" i="14"/>
  <c r="E919" i="14"/>
  <c r="O919" i="14"/>
  <c r="E920" i="14"/>
  <c r="O920" i="14"/>
  <c r="E921" i="14"/>
  <c r="O921" i="14"/>
  <c r="E922" i="14"/>
  <c r="O922" i="14"/>
  <c r="E923" i="14"/>
  <c r="O923" i="14"/>
  <c r="E924" i="14"/>
  <c r="O924" i="14"/>
  <c r="E925" i="14"/>
  <c r="O925" i="14"/>
  <c r="E926" i="14"/>
  <c r="O926" i="14"/>
  <c r="E927" i="14"/>
  <c r="O927" i="14"/>
  <c r="E928" i="14"/>
  <c r="O928" i="14"/>
  <c r="E929" i="14"/>
  <c r="O929" i="14"/>
  <c r="E930" i="14"/>
  <c r="O930" i="14"/>
  <c r="E931" i="14"/>
  <c r="O931" i="14"/>
  <c r="E932" i="14"/>
  <c r="O932" i="14"/>
  <c r="E933" i="14"/>
  <c r="O933" i="14"/>
  <c r="E934" i="14"/>
  <c r="O934" i="14"/>
  <c r="E935" i="14"/>
  <c r="O935" i="14"/>
  <c r="E936" i="14"/>
  <c r="O936" i="14"/>
  <c r="E937" i="14"/>
  <c r="O937" i="14"/>
  <c r="E938" i="14"/>
  <c r="O938" i="14"/>
  <c r="E939" i="14"/>
  <c r="O939" i="14"/>
  <c r="E940" i="14"/>
  <c r="O940" i="14"/>
  <c r="E941" i="14"/>
  <c r="O941" i="14"/>
  <c r="E942" i="14"/>
  <c r="O942" i="14"/>
  <c r="E943" i="14"/>
  <c r="O943" i="14"/>
  <c r="E944" i="14"/>
  <c r="O944" i="14"/>
  <c r="E945" i="14"/>
  <c r="O945" i="14"/>
  <c r="E946" i="14"/>
  <c r="O946" i="14"/>
  <c r="E947" i="14"/>
  <c r="O947" i="14"/>
  <c r="E948" i="14"/>
  <c r="O948" i="14"/>
  <c r="E949" i="14"/>
  <c r="O949" i="14"/>
  <c r="E950" i="14"/>
  <c r="O950" i="14"/>
  <c r="E951" i="14"/>
  <c r="O951" i="14"/>
  <c r="E952" i="14"/>
  <c r="O952" i="14"/>
  <c r="E953" i="14"/>
  <c r="O953" i="14"/>
  <c r="E954" i="14"/>
  <c r="O954" i="14"/>
  <c r="E955" i="14"/>
  <c r="O955" i="14"/>
  <c r="E956" i="14"/>
  <c r="O956" i="14"/>
  <c r="E957" i="14"/>
  <c r="O957" i="14"/>
  <c r="E958" i="14"/>
  <c r="O958" i="14"/>
  <c r="E959" i="14"/>
  <c r="O959" i="14"/>
  <c r="E960" i="14"/>
  <c r="O960" i="14"/>
  <c r="E961" i="14"/>
  <c r="O961" i="14"/>
  <c r="E962" i="14"/>
  <c r="O962" i="14"/>
  <c r="E963" i="14"/>
  <c r="O963" i="14"/>
  <c r="E964" i="14"/>
  <c r="O964" i="14"/>
  <c r="E965" i="14"/>
  <c r="O965" i="14"/>
  <c r="E966" i="14"/>
  <c r="O966" i="14"/>
  <c r="E967" i="14"/>
  <c r="O967" i="14"/>
  <c r="E968" i="14"/>
  <c r="O968" i="14"/>
  <c r="E969" i="14"/>
  <c r="O969" i="14"/>
  <c r="E970" i="14"/>
  <c r="O970" i="14"/>
  <c r="E971" i="14"/>
  <c r="O971" i="14"/>
  <c r="E972" i="14"/>
  <c r="O972" i="14"/>
  <c r="E973" i="14"/>
  <c r="O973" i="14"/>
  <c r="E974" i="14"/>
  <c r="O974" i="14"/>
  <c r="E975" i="14"/>
  <c r="O975" i="14"/>
  <c r="E976" i="14"/>
  <c r="O976" i="14"/>
  <c r="E977" i="14"/>
  <c r="O977" i="14"/>
  <c r="E978" i="14"/>
  <c r="O978" i="14"/>
  <c r="E979" i="14"/>
  <c r="O979" i="14"/>
  <c r="E980" i="14"/>
  <c r="O980" i="14"/>
  <c r="E981" i="14"/>
  <c r="O981" i="14"/>
  <c r="E982" i="14"/>
  <c r="O982" i="14"/>
  <c r="E983" i="14"/>
  <c r="O983" i="14"/>
  <c r="E984" i="14"/>
  <c r="O984" i="14"/>
  <c r="E985" i="14"/>
  <c r="O985" i="14"/>
  <c r="E986" i="14"/>
  <c r="O986" i="14"/>
  <c r="E987" i="14"/>
  <c r="O987" i="14"/>
  <c r="E988" i="14"/>
  <c r="O988" i="14"/>
  <c r="E989" i="14"/>
  <c r="O989" i="14"/>
  <c r="E990" i="14"/>
  <c r="O990" i="14"/>
  <c r="E991" i="14"/>
  <c r="O991" i="14"/>
  <c r="E992" i="14"/>
  <c r="O992" i="14"/>
  <c r="E993" i="14"/>
  <c r="O993" i="14"/>
  <c r="E994" i="14"/>
  <c r="O994" i="14"/>
  <c r="E995" i="14"/>
  <c r="O995" i="14"/>
  <c r="E996" i="14"/>
  <c r="O996" i="14"/>
  <c r="E997" i="14"/>
  <c r="O997" i="14"/>
  <c r="E998" i="14"/>
  <c r="O998" i="14"/>
  <c r="E999" i="14"/>
  <c r="O999" i="14"/>
  <c r="E1000" i="14"/>
  <c r="O1000" i="14"/>
  <c r="E1001" i="14"/>
  <c r="O1001" i="14"/>
  <c r="E1002" i="14"/>
  <c r="O1002" i="14"/>
  <c r="E1003" i="14"/>
  <c r="O1003" i="14"/>
  <c r="E1004" i="14"/>
  <c r="O1004" i="14"/>
  <c r="E1005" i="14"/>
  <c r="O1005" i="14"/>
  <c r="E1006" i="14"/>
  <c r="O1006" i="14"/>
  <c r="E1007" i="14"/>
  <c r="O1007" i="14"/>
  <c r="E1008" i="14"/>
  <c r="O1008" i="14"/>
  <c r="E1009" i="14"/>
  <c r="O1009" i="14"/>
  <c r="E1010" i="14"/>
  <c r="O1010" i="14"/>
  <c r="E1011" i="14"/>
  <c r="O1011" i="14"/>
  <c r="E1012" i="14"/>
  <c r="O1012" i="14"/>
  <c r="E1013" i="14"/>
  <c r="O1013" i="14"/>
  <c r="E1014" i="14"/>
  <c r="O1014" i="14"/>
  <c r="E1015" i="14"/>
  <c r="O1015" i="14"/>
  <c r="E1016" i="14"/>
  <c r="O1016" i="14"/>
  <c r="E1017" i="14"/>
  <c r="O1017" i="14"/>
  <c r="E1018" i="14"/>
  <c r="O1018" i="14"/>
  <c r="E1019" i="14"/>
  <c r="O1019" i="14"/>
  <c r="E1020" i="14"/>
  <c r="O1020" i="14"/>
  <c r="E1021" i="14"/>
  <c r="O1021" i="14"/>
  <c r="E1022" i="14"/>
  <c r="O1022" i="14"/>
  <c r="E1023" i="14"/>
  <c r="O1023" i="14"/>
  <c r="E1024" i="14"/>
  <c r="O1024" i="14"/>
  <c r="E1025" i="14"/>
  <c r="O1025" i="14"/>
  <c r="E1026" i="14"/>
  <c r="O1026" i="14"/>
  <c r="E1027" i="14"/>
  <c r="O1027" i="14"/>
  <c r="E1028" i="14"/>
  <c r="O1028" i="14"/>
  <c r="E1029" i="14"/>
  <c r="O1029" i="14"/>
  <c r="E1030" i="14"/>
  <c r="O1030" i="14"/>
  <c r="E1031" i="14"/>
  <c r="O1031" i="14"/>
  <c r="E1032" i="14"/>
  <c r="O1032" i="14"/>
  <c r="E1033" i="14"/>
  <c r="O1033" i="14"/>
  <c r="E1034" i="14"/>
  <c r="O1034" i="14"/>
  <c r="E1035" i="14"/>
  <c r="O1035" i="14"/>
  <c r="E1036" i="14"/>
  <c r="O1036" i="14"/>
  <c r="E1037" i="14"/>
  <c r="O1037" i="14"/>
  <c r="E1038" i="14"/>
  <c r="O1038" i="14"/>
  <c r="E1039" i="14"/>
  <c r="O1039" i="14"/>
  <c r="E1040" i="14"/>
  <c r="O1040" i="14"/>
  <c r="E1041" i="14"/>
  <c r="O1041" i="14"/>
  <c r="E1042" i="14"/>
  <c r="O1042" i="14"/>
  <c r="E1043" i="14"/>
  <c r="O1043" i="14"/>
  <c r="E1044" i="14"/>
  <c r="O1044" i="14"/>
  <c r="E1045" i="14"/>
  <c r="O1045" i="14"/>
  <c r="E1046" i="14"/>
  <c r="O1046" i="14"/>
  <c r="E1047" i="14"/>
  <c r="O1047" i="14"/>
  <c r="E1048" i="14"/>
  <c r="O1048" i="14"/>
  <c r="E1049" i="14"/>
  <c r="O1049" i="14"/>
  <c r="E1050" i="14"/>
  <c r="O1050" i="14"/>
  <c r="E1051" i="14"/>
  <c r="O1051" i="14"/>
  <c r="E1052" i="14"/>
  <c r="O1052" i="14"/>
  <c r="E1053" i="14"/>
  <c r="O1053" i="14"/>
  <c r="E1054" i="14"/>
  <c r="O1054" i="14"/>
  <c r="E1055" i="14"/>
  <c r="O1055" i="14"/>
  <c r="E1056" i="14"/>
  <c r="O1056" i="14"/>
  <c r="E1057" i="14"/>
  <c r="O1057" i="14"/>
  <c r="E1058" i="14"/>
  <c r="O1058" i="14"/>
  <c r="E1059" i="14"/>
  <c r="O1059" i="14"/>
  <c r="E1060" i="14"/>
  <c r="O1060" i="14"/>
  <c r="E1061" i="14"/>
  <c r="O1061" i="14"/>
  <c r="E1062" i="14"/>
  <c r="O1062" i="14"/>
  <c r="E1063" i="14"/>
  <c r="O1063" i="14"/>
  <c r="E1064" i="14"/>
  <c r="O1064" i="14"/>
  <c r="E1065" i="14"/>
  <c r="O1065" i="14"/>
  <c r="E1066" i="14"/>
  <c r="O1066" i="14"/>
  <c r="E1067" i="14"/>
  <c r="O1067" i="14"/>
  <c r="E1068" i="14"/>
  <c r="O1068" i="14"/>
  <c r="E1069" i="14"/>
  <c r="O1069" i="14"/>
  <c r="E1070" i="14"/>
  <c r="O1070" i="14"/>
  <c r="E1071" i="14"/>
  <c r="O1071" i="14"/>
  <c r="E1072" i="14"/>
  <c r="O1072" i="14"/>
  <c r="E1073" i="14"/>
  <c r="O1073" i="14"/>
  <c r="E1074" i="14"/>
  <c r="O1074" i="14"/>
  <c r="E1075" i="14"/>
  <c r="O1075" i="14"/>
  <c r="E1076" i="14"/>
  <c r="O1076" i="14"/>
  <c r="E1077" i="14"/>
  <c r="O1077" i="14"/>
  <c r="E1078" i="14"/>
  <c r="O1078" i="14"/>
  <c r="E1079" i="14"/>
  <c r="O1079" i="14"/>
  <c r="E1080" i="14"/>
  <c r="O1080" i="14"/>
  <c r="E1081" i="14"/>
  <c r="O1081" i="14"/>
  <c r="E1082" i="14"/>
  <c r="O1082" i="14"/>
  <c r="E1083" i="14"/>
  <c r="O1083" i="14"/>
  <c r="E1084" i="14"/>
  <c r="O1084" i="14"/>
  <c r="E1085" i="14"/>
  <c r="O1085" i="14"/>
  <c r="E1086" i="14"/>
  <c r="O1086" i="14"/>
  <c r="E1087" i="14"/>
  <c r="O1087" i="14"/>
  <c r="E1088" i="14"/>
  <c r="O1088" i="14"/>
  <c r="E1089" i="14"/>
  <c r="O1089" i="14"/>
  <c r="E1090" i="14"/>
  <c r="O1090" i="14"/>
  <c r="E1091" i="14"/>
  <c r="O1091" i="14"/>
  <c r="E1092" i="14"/>
  <c r="O1092" i="14"/>
  <c r="E1093" i="14"/>
  <c r="O1093" i="14"/>
  <c r="E1094" i="14"/>
  <c r="O1094" i="14"/>
  <c r="E1095" i="14"/>
  <c r="O1095" i="14"/>
  <c r="E1096" i="14"/>
  <c r="O1096" i="14"/>
  <c r="E1097" i="14"/>
  <c r="O1097" i="14"/>
  <c r="E1098" i="14"/>
  <c r="O1098" i="14"/>
  <c r="E1099" i="14"/>
  <c r="O1099" i="14"/>
  <c r="E1100" i="14"/>
  <c r="O1100" i="14"/>
  <c r="E1101" i="14"/>
  <c r="O1101" i="14"/>
  <c r="E1102" i="14"/>
  <c r="O1102" i="14"/>
  <c r="E1103" i="14"/>
  <c r="O1103" i="14"/>
  <c r="E1104" i="14"/>
  <c r="O1104" i="14"/>
  <c r="E1105" i="14"/>
  <c r="O1105" i="14"/>
  <c r="E1106" i="14"/>
  <c r="O1106" i="14"/>
  <c r="E1107" i="14"/>
  <c r="O1107" i="14"/>
  <c r="E1108" i="14"/>
  <c r="O1108" i="14"/>
  <c r="E1109" i="14"/>
  <c r="O1109" i="14"/>
  <c r="E1110" i="14"/>
  <c r="O1110" i="14"/>
  <c r="E1111" i="14"/>
  <c r="O1111" i="14"/>
  <c r="E1112" i="14"/>
  <c r="O1112" i="14"/>
  <c r="E1113" i="14"/>
  <c r="O1113" i="14"/>
  <c r="E1114" i="14"/>
  <c r="O1114" i="14"/>
  <c r="E1115" i="14"/>
  <c r="O1115" i="14"/>
  <c r="E1116" i="14"/>
  <c r="O1116" i="14"/>
  <c r="E1117" i="14"/>
  <c r="O1117" i="14"/>
  <c r="E1118" i="14"/>
  <c r="O1118" i="14"/>
  <c r="E1119" i="14"/>
  <c r="O1119" i="14"/>
  <c r="E1120" i="14"/>
  <c r="O1120" i="14"/>
  <c r="E1121" i="14"/>
  <c r="O1121" i="14"/>
  <c r="E1122" i="14"/>
  <c r="O1122" i="14"/>
  <c r="E1123" i="14"/>
  <c r="O1123" i="14"/>
  <c r="E1124" i="14"/>
  <c r="O1124" i="14"/>
  <c r="E1125" i="14"/>
  <c r="O1125" i="14"/>
  <c r="E1126" i="14"/>
  <c r="O1126" i="14"/>
  <c r="E1127" i="14"/>
  <c r="O1127" i="14"/>
  <c r="E1128" i="14"/>
  <c r="O1128" i="14"/>
  <c r="E1129" i="14"/>
  <c r="O1129" i="14"/>
  <c r="E1130" i="14"/>
  <c r="O1130" i="14"/>
  <c r="E1131" i="14"/>
  <c r="O1131" i="14"/>
  <c r="E1132" i="14"/>
  <c r="O1132" i="14"/>
  <c r="E1133" i="14"/>
  <c r="O1133" i="14"/>
  <c r="E1134" i="14"/>
  <c r="O1134" i="14"/>
  <c r="E1135" i="14"/>
  <c r="O1135" i="14"/>
  <c r="E1136" i="14"/>
  <c r="O1136" i="14"/>
  <c r="E1137" i="14"/>
  <c r="O1137" i="14"/>
  <c r="E1138" i="14"/>
  <c r="O1138" i="14"/>
  <c r="E1139" i="14"/>
  <c r="O1139" i="14"/>
  <c r="E1140" i="14"/>
  <c r="O1140" i="14"/>
  <c r="E1141" i="14"/>
  <c r="O1141" i="14"/>
  <c r="E1142" i="14"/>
  <c r="O1142" i="14"/>
  <c r="E1143" i="14"/>
  <c r="O1143" i="14"/>
  <c r="E1144" i="14"/>
  <c r="O1144" i="14"/>
  <c r="E1145" i="14"/>
  <c r="O1145" i="14"/>
  <c r="E1146" i="14"/>
  <c r="O1146" i="14"/>
  <c r="E1147" i="14"/>
  <c r="O1147" i="14"/>
  <c r="E1148" i="14"/>
  <c r="O1148" i="14"/>
  <c r="E1149" i="14"/>
  <c r="O1149" i="14"/>
  <c r="E1150" i="14"/>
  <c r="O1150" i="14"/>
  <c r="E1151" i="14"/>
  <c r="O1151" i="14"/>
  <c r="E1152" i="14"/>
  <c r="O1152" i="14"/>
  <c r="E1153" i="14"/>
  <c r="O1153" i="14"/>
  <c r="E1154" i="14"/>
  <c r="O1154" i="14"/>
  <c r="E1155" i="14"/>
  <c r="O1155" i="14"/>
  <c r="E1156" i="14"/>
  <c r="O1156" i="14"/>
  <c r="E1157" i="14"/>
  <c r="O1157" i="14"/>
  <c r="E1158" i="14"/>
  <c r="O1158" i="14"/>
  <c r="E1159" i="14"/>
  <c r="O1159" i="14"/>
  <c r="E1160" i="14"/>
  <c r="O1160" i="14"/>
  <c r="E1161" i="14"/>
  <c r="O1161" i="14"/>
  <c r="E1162" i="14"/>
  <c r="O1162" i="14"/>
  <c r="E1163" i="14"/>
  <c r="O1163" i="14"/>
  <c r="E1164" i="14"/>
  <c r="O1164" i="14"/>
  <c r="E1165" i="14"/>
  <c r="O1165" i="14"/>
  <c r="E1166" i="14"/>
  <c r="O1166" i="14"/>
  <c r="E1167" i="14"/>
  <c r="O1167" i="14"/>
  <c r="E1168" i="14"/>
  <c r="O1168" i="14"/>
  <c r="E1169" i="14"/>
  <c r="O1169" i="14"/>
  <c r="E1170" i="14"/>
  <c r="O1170" i="14"/>
  <c r="E1171" i="14"/>
  <c r="O1171" i="14"/>
  <c r="E1172" i="14"/>
  <c r="O1172" i="14"/>
  <c r="E1173" i="14"/>
  <c r="O1173" i="14"/>
  <c r="E1174" i="14"/>
  <c r="O1174" i="14"/>
  <c r="E1175" i="14"/>
  <c r="O1175" i="14"/>
  <c r="E1176" i="14"/>
  <c r="O1176" i="14"/>
  <c r="E1177" i="14"/>
  <c r="O1177" i="14"/>
  <c r="E1178" i="14"/>
  <c r="O1178" i="14"/>
  <c r="E1179" i="14"/>
  <c r="O1179" i="14"/>
  <c r="E1180" i="14"/>
  <c r="O1180" i="14"/>
  <c r="E1181" i="14"/>
  <c r="O1181" i="14"/>
  <c r="E1182" i="14"/>
  <c r="O1182" i="14"/>
  <c r="E1183" i="14"/>
  <c r="O1183" i="14"/>
  <c r="E1184" i="14"/>
  <c r="O1184" i="14"/>
  <c r="E1185" i="14"/>
  <c r="O1185" i="14"/>
  <c r="E1186" i="14"/>
  <c r="O1186" i="14"/>
  <c r="E1187" i="14"/>
  <c r="O1187" i="14"/>
  <c r="E1188" i="14"/>
  <c r="O1188" i="14"/>
  <c r="E1189" i="14"/>
  <c r="O1189" i="14"/>
  <c r="E1190" i="14"/>
  <c r="O1190" i="14"/>
  <c r="E1191" i="14"/>
  <c r="O1191" i="14"/>
  <c r="E1192" i="14"/>
  <c r="O1192" i="14"/>
  <c r="E1193" i="14"/>
  <c r="O1193" i="14"/>
  <c r="E1194" i="14"/>
  <c r="O1194" i="14"/>
  <c r="E1195" i="14"/>
  <c r="O1195" i="14"/>
  <c r="E1196" i="14"/>
  <c r="O1196" i="14"/>
  <c r="E1197" i="14"/>
  <c r="O1197" i="14"/>
  <c r="E1198" i="14"/>
  <c r="O1198" i="14"/>
  <c r="E1199" i="14"/>
  <c r="O1199" i="14"/>
  <c r="E1200" i="14"/>
  <c r="O1200" i="14"/>
  <c r="E1201" i="14"/>
  <c r="O1201" i="14"/>
  <c r="E1202" i="14"/>
  <c r="O1202" i="14"/>
  <c r="E1203" i="14"/>
  <c r="O1203" i="14"/>
  <c r="E1204" i="14"/>
  <c r="O1204" i="14"/>
  <c r="E1205" i="14"/>
  <c r="O1205" i="14"/>
  <c r="E1206" i="14"/>
  <c r="O1206" i="14"/>
  <c r="E1207" i="14"/>
  <c r="O1207" i="14"/>
  <c r="E1208" i="14"/>
  <c r="O1208" i="14"/>
  <c r="E1209" i="14"/>
  <c r="O1209" i="14"/>
  <c r="E1210" i="14"/>
  <c r="O1210" i="14"/>
  <c r="E1211" i="14"/>
  <c r="O1211" i="14"/>
  <c r="E1212" i="14"/>
  <c r="O1212" i="14"/>
  <c r="E1213" i="14"/>
  <c r="O1213" i="14"/>
  <c r="E1214" i="14"/>
  <c r="O1214" i="14"/>
  <c r="E1215" i="14"/>
  <c r="O1215" i="14"/>
  <c r="E1216" i="14"/>
  <c r="O1216" i="14"/>
  <c r="E1217" i="14"/>
  <c r="O1217" i="14"/>
  <c r="E1218" i="14"/>
  <c r="O1218" i="14"/>
  <c r="E1219" i="14"/>
  <c r="O1219" i="14"/>
  <c r="E1220" i="14"/>
  <c r="O1220" i="14"/>
  <c r="E1221" i="14"/>
  <c r="O1221" i="14"/>
  <c r="E1222" i="14"/>
  <c r="O1222" i="14"/>
  <c r="E1223" i="14"/>
  <c r="O1223" i="14"/>
  <c r="E1224" i="14"/>
  <c r="O1224" i="14"/>
  <c r="E1225" i="14"/>
  <c r="O1225" i="14"/>
  <c r="E1226" i="14"/>
  <c r="O1226" i="14"/>
  <c r="E1227" i="14"/>
  <c r="O1227" i="14"/>
  <c r="E1228" i="14"/>
  <c r="O1228" i="14"/>
  <c r="E1229" i="14"/>
  <c r="O1229" i="14"/>
  <c r="E1230" i="14"/>
  <c r="O1230" i="14"/>
  <c r="E1231" i="14"/>
  <c r="O1231" i="14"/>
  <c r="E1232" i="14"/>
  <c r="O1232" i="14"/>
  <c r="E1233" i="14"/>
  <c r="O1233" i="14"/>
  <c r="E1234" i="14"/>
  <c r="O1234" i="14"/>
  <c r="E1235" i="14"/>
  <c r="O1235" i="14"/>
  <c r="E1236" i="14"/>
  <c r="O1236" i="14"/>
  <c r="E1237" i="14"/>
  <c r="O1237" i="14"/>
  <c r="E1238" i="14"/>
  <c r="O1238" i="14"/>
  <c r="E1239" i="14"/>
  <c r="O1239" i="14"/>
  <c r="E1240" i="14"/>
  <c r="O1240" i="14"/>
  <c r="E1241" i="14"/>
  <c r="O1241" i="14"/>
  <c r="E1242" i="14"/>
  <c r="O1242" i="14"/>
  <c r="E1243" i="14"/>
  <c r="O1243" i="14"/>
  <c r="E1244" i="14"/>
  <c r="O1244" i="14"/>
  <c r="E1245" i="14"/>
  <c r="O1245" i="14"/>
  <c r="E1246" i="14"/>
  <c r="O1246" i="14"/>
  <c r="E1247" i="14"/>
  <c r="O1247" i="14"/>
  <c r="E1248" i="14"/>
  <c r="O1248" i="14"/>
  <c r="E1249" i="14"/>
  <c r="O1249" i="14"/>
  <c r="E1250" i="14"/>
  <c r="O1250" i="14"/>
  <c r="E1251" i="14"/>
  <c r="O1251" i="14"/>
  <c r="E1252" i="14"/>
  <c r="O1252" i="14"/>
  <c r="E1253" i="14"/>
  <c r="O1253" i="14"/>
  <c r="E1254" i="14"/>
  <c r="O1254" i="14"/>
  <c r="E1255" i="14"/>
  <c r="O1255" i="14"/>
  <c r="E1256" i="14"/>
  <c r="O1256" i="14"/>
  <c r="E1257" i="14"/>
  <c r="O1257" i="14"/>
  <c r="E1258" i="14"/>
  <c r="O1258" i="14"/>
  <c r="E1259" i="14"/>
  <c r="O1259" i="14"/>
  <c r="E1260" i="14"/>
  <c r="O1260" i="14"/>
  <c r="E1261" i="14"/>
  <c r="O1261" i="14"/>
  <c r="E1262" i="14"/>
  <c r="O1262" i="14"/>
  <c r="E1263" i="14"/>
  <c r="O1263" i="14"/>
  <c r="E1264" i="14"/>
  <c r="O1264" i="14"/>
  <c r="E1265" i="14"/>
  <c r="O1265" i="14"/>
  <c r="E1266" i="14"/>
  <c r="O1266" i="14"/>
  <c r="E1267" i="14"/>
  <c r="O1267" i="14"/>
  <c r="E1268" i="14"/>
  <c r="O1268" i="14"/>
  <c r="E1269" i="14"/>
  <c r="O1269" i="14"/>
  <c r="E1270" i="14"/>
  <c r="O1270" i="14"/>
  <c r="E1271" i="14"/>
  <c r="O1271" i="14"/>
  <c r="E1272" i="14"/>
  <c r="O1272" i="14"/>
  <c r="E1273" i="14"/>
  <c r="O1273" i="14"/>
  <c r="E1274" i="14"/>
  <c r="O1274" i="14"/>
  <c r="E1275" i="14"/>
  <c r="O1275" i="14"/>
  <c r="E1276" i="14"/>
  <c r="O1276" i="14"/>
  <c r="E1277" i="14"/>
  <c r="O1277" i="14"/>
  <c r="E1278" i="14"/>
  <c r="O1278" i="14"/>
  <c r="E1279" i="14"/>
  <c r="O1279" i="14"/>
  <c r="E1280" i="14"/>
  <c r="O1280" i="14"/>
  <c r="E1281" i="14"/>
  <c r="O1281" i="14"/>
  <c r="E1282" i="14"/>
  <c r="O1282" i="14"/>
  <c r="E1283" i="14"/>
  <c r="O1283" i="14"/>
  <c r="E1284" i="14"/>
  <c r="O1284" i="14"/>
  <c r="E1285" i="14"/>
  <c r="O1285" i="14"/>
  <c r="E1286" i="14"/>
  <c r="O1286" i="14"/>
  <c r="E1287" i="14"/>
  <c r="O1287" i="14"/>
  <c r="E1288" i="14"/>
  <c r="O1288" i="14"/>
  <c r="E1289" i="14"/>
  <c r="O1289" i="14"/>
  <c r="E1290" i="14"/>
  <c r="O1290" i="14"/>
  <c r="E1291" i="14"/>
  <c r="O1291" i="14"/>
  <c r="E1292" i="14"/>
  <c r="O1292" i="14"/>
  <c r="E1293" i="14"/>
  <c r="O1293" i="14"/>
  <c r="E1294" i="14"/>
  <c r="O1294" i="14"/>
  <c r="E1295" i="14"/>
  <c r="O1295" i="14"/>
  <c r="E1296" i="14"/>
  <c r="O1296" i="14"/>
  <c r="E1297" i="14"/>
  <c r="O1297" i="14"/>
  <c r="E1298" i="14"/>
  <c r="O1298" i="14"/>
  <c r="E1299" i="14"/>
  <c r="O1299" i="14"/>
  <c r="E1300" i="14"/>
  <c r="O1300" i="14"/>
  <c r="E1301" i="14"/>
  <c r="O1301" i="14"/>
  <c r="E1302" i="14"/>
  <c r="O1302" i="14"/>
  <c r="E1303" i="14"/>
  <c r="O1303" i="14"/>
  <c r="E1304" i="14"/>
  <c r="O1304" i="14"/>
  <c r="E1305" i="14"/>
  <c r="O1305" i="14"/>
  <c r="E1306" i="14"/>
  <c r="O1306" i="14"/>
  <c r="E1307" i="14"/>
  <c r="O1307" i="14"/>
  <c r="E1308" i="14"/>
  <c r="O1308" i="14"/>
  <c r="E1309" i="14"/>
  <c r="O1309" i="14"/>
  <c r="E1310" i="14"/>
  <c r="O1310" i="14"/>
  <c r="E1311" i="14"/>
  <c r="O1311" i="14"/>
  <c r="E1312" i="14"/>
  <c r="O1312" i="14"/>
  <c r="E1313" i="14"/>
  <c r="O1313" i="14"/>
  <c r="E1314" i="14"/>
  <c r="O1314" i="14"/>
  <c r="E1315" i="14"/>
  <c r="O1315" i="14"/>
  <c r="E1316" i="14"/>
  <c r="O1316" i="14"/>
  <c r="E1317" i="14"/>
  <c r="O1317" i="14"/>
  <c r="E1318" i="14"/>
  <c r="O1318" i="14"/>
  <c r="E1319" i="14"/>
  <c r="O1319" i="14"/>
  <c r="E1320" i="14"/>
  <c r="O1320" i="14"/>
  <c r="E1321" i="14"/>
  <c r="O1321" i="14"/>
  <c r="E1322" i="14"/>
  <c r="O1322" i="14"/>
  <c r="E1323" i="14"/>
  <c r="O1323" i="14"/>
  <c r="E1324" i="14"/>
  <c r="O1324" i="14"/>
  <c r="E1325" i="14"/>
  <c r="O1325" i="14"/>
  <c r="E1326" i="14"/>
  <c r="O1326" i="14"/>
  <c r="O7" i="14"/>
  <c r="Q23" i="17"/>
  <c r="K23" i="17"/>
  <c r="L23" i="17"/>
  <c r="M23" i="17"/>
  <c r="N23" i="17"/>
  <c r="O23" i="17"/>
  <c r="E8" i="15"/>
  <c r="O8" i="15"/>
  <c r="E9" i="15"/>
  <c r="O9" i="15"/>
  <c r="E10" i="15"/>
  <c r="O10" i="15"/>
  <c r="E11" i="15"/>
  <c r="O11" i="15"/>
  <c r="E12" i="15"/>
  <c r="O12" i="15"/>
  <c r="E13" i="15"/>
  <c r="O13" i="15"/>
  <c r="E14" i="15"/>
  <c r="O14" i="15"/>
  <c r="E15" i="15"/>
  <c r="O15" i="15"/>
  <c r="E16" i="15"/>
  <c r="O16" i="15"/>
  <c r="E17" i="15"/>
  <c r="O17" i="15"/>
  <c r="E18" i="15"/>
  <c r="O18" i="15"/>
  <c r="E19" i="15"/>
  <c r="O19" i="15"/>
  <c r="E20" i="15"/>
  <c r="O20" i="15"/>
  <c r="E21" i="15"/>
  <c r="O21" i="15"/>
  <c r="E22" i="15"/>
  <c r="O22" i="15"/>
  <c r="E23" i="15"/>
  <c r="O23" i="15"/>
  <c r="E24" i="15"/>
  <c r="O24" i="15"/>
  <c r="E25" i="15"/>
  <c r="O25" i="15"/>
  <c r="E26" i="15"/>
  <c r="O26" i="15"/>
  <c r="E27" i="15"/>
  <c r="O27" i="15"/>
  <c r="E28" i="15"/>
  <c r="O28" i="15"/>
  <c r="E29" i="15"/>
  <c r="O29" i="15"/>
  <c r="E30" i="15"/>
  <c r="O30" i="15"/>
  <c r="E31" i="15"/>
  <c r="O31" i="15"/>
  <c r="E32" i="15"/>
  <c r="O32" i="15"/>
  <c r="E33" i="15"/>
  <c r="O33" i="15"/>
  <c r="E34" i="15"/>
  <c r="O34" i="15"/>
  <c r="E35" i="15"/>
  <c r="O35" i="15"/>
  <c r="E36" i="15"/>
  <c r="O36" i="15"/>
  <c r="E37" i="15"/>
  <c r="O37" i="15"/>
  <c r="E38" i="15"/>
  <c r="O38" i="15"/>
  <c r="E39" i="15"/>
  <c r="O39" i="15"/>
  <c r="E40" i="15"/>
  <c r="O40" i="15"/>
  <c r="E41" i="15"/>
  <c r="O41" i="15"/>
  <c r="E42" i="15"/>
  <c r="O42" i="15"/>
  <c r="E43" i="15"/>
  <c r="O43" i="15"/>
  <c r="E44" i="15"/>
  <c r="O44" i="15"/>
  <c r="E45" i="15"/>
  <c r="O45" i="15"/>
  <c r="E46" i="15"/>
  <c r="O46" i="15"/>
  <c r="E47" i="15"/>
  <c r="O47" i="15"/>
  <c r="E48" i="15"/>
  <c r="O48" i="15"/>
  <c r="E49" i="15"/>
  <c r="O49" i="15"/>
  <c r="E50" i="15"/>
  <c r="O50" i="15"/>
  <c r="E51" i="15"/>
  <c r="O51" i="15"/>
  <c r="E52" i="15"/>
  <c r="O52" i="15"/>
  <c r="E53" i="15"/>
  <c r="O53" i="15"/>
  <c r="E54" i="15"/>
  <c r="O54" i="15"/>
  <c r="E55" i="15"/>
  <c r="O55" i="15"/>
  <c r="E56" i="15"/>
  <c r="O56" i="15"/>
  <c r="E57" i="15"/>
  <c r="O57" i="15"/>
  <c r="E58" i="15"/>
  <c r="O58" i="15"/>
  <c r="E59" i="15"/>
  <c r="O59" i="15"/>
  <c r="E60" i="15"/>
  <c r="O60" i="15"/>
  <c r="E61" i="15"/>
  <c r="O61" i="15"/>
  <c r="E62" i="15"/>
  <c r="O62" i="15"/>
  <c r="E63" i="15"/>
  <c r="O63" i="15"/>
  <c r="E64" i="15"/>
  <c r="O64" i="15"/>
  <c r="E65" i="15"/>
  <c r="O65" i="15"/>
  <c r="E66" i="15"/>
  <c r="O66" i="15"/>
  <c r="E67" i="15"/>
  <c r="O67" i="15"/>
  <c r="E68" i="15"/>
  <c r="O68" i="15"/>
  <c r="E69" i="15"/>
  <c r="O69" i="15"/>
  <c r="E70" i="15"/>
  <c r="O70" i="15"/>
  <c r="E71" i="15"/>
  <c r="O71" i="15"/>
  <c r="E72" i="15"/>
  <c r="O72" i="15"/>
  <c r="E73" i="15"/>
  <c r="O73" i="15"/>
  <c r="E74" i="15"/>
  <c r="O74" i="15"/>
  <c r="E75" i="15"/>
  <c r="O75" i="15"/>
  <c r="E76" i="15"/>
  <c r="O76" i="15"/>
  <c r="E77" i="15"/>
  <c r="O77" i="15"/>
  <c r="E78" i="15"/>
  <c r="O78" i="15"/>
  <c r="E79" i="15"/>
  <c r="O79" i="15"/>
  <c r="E80" i="15"/>
  <c r="O80" i="15"/>
  <c r="E81" i="15"/>
  <c r="O81" i="15"/>
  <c r="E82" i="15"/>
  <c r="O82" i="15"/>
  <c r="E83" i="15"/>
  <c r="O83" i="15"/>
  <c r="E84" i="15"/>
  <c r="O84" i="15"/>
  <c r="E85" i="15"/>
  <c r="O85" i="15"/>
  <c r="E86" i="15"/>
  <c r="O86" i="15"/>
  <c r="E87" i="15"/>
  <c r="O87" i="15"/>
  <c r="E88" i="15"/>
  <c r="O88" i="15"/>
  <c r="E89" i="15"/>
  <c r="O89" i="15"/>
  <c r="E90" i="15"/>
  <c r="O90" i="15"/>
  <c r="E91" i="15"/>
  <c r="O91" i="15"/>
  <c r="E92" i="15"/>
  <c r="O92" i="15"/>
  <c r="E93" i="15"/>
  <c r="O93" i="15"/>
  <c r="E94" i="15"/>
  <c r="O94" i="15"/>
  <c r="E95" i="15"/>
  <c r="O95" i="15"/>
  <c r="E96" i="15"/>
  <c r="O96" i="15"/>
  <c r="E97" i="15"/>
  <c r="O97" i="15"/>
  <c r="E98" i="15"/>
  <c r="O98" i="15"/>
  <c r="E99" i="15"/>
  <c r="O99" i="15"/>
  <c r="E100" i="15"/>
  <c r="O100" i="15"/>
  <c r="E101" i="15"/>
  <c r="O101" i="15"/>
  <c r="E102" i="15"/>
  <c r="O102" i="15"/>
  <c r="E103" i="15"/>
  <c r="O103" i="15"/>
  <c r="E104" i="15"/>
  <c r="O104" i="15"/>
  <c r="E105" i="15"/>
  <c r="O105" i="15"/>
  <c r="E106" i="15"/>
  <c r="O106" i="15"/>
  <c r="E107" i="15"/>
  <c r="O107" i="15"/>
  <c r="E108" i="15"/>
  <c r="O108" i="15"/>
  <c r="E109" i="15"/>
  <c r="O109" i="15"/>
  <c r="E110" i="15"/>
  <c r="O110" i="15"/>
  <c r="E111" i="15"/>
  <c r="O111" i="15"/>
  <c r="E112" i="15"/>
  <c r="O112" i="15"/>
  <c r="E113" i="15"/>
  <c r="O113" i="15"/>
  <c r="E114" i="15"/>
  <c r="O114" i="15"/>
  <c r="E115" i="15"/>
  <c r="O115" i="15"/>
  <c r="E116" i="15"/>
  <c r="O116" i="15"/>
  <c r="E117" i="15"/>
  <c r="O117" i="15"/>
  <c r="E118" i="15"/>
  <c r="O118" i="15"/>
  <c r="E119" i="15"/>
  <c r="O119" i="15"/>
  <c r="E120" i="15"/>
  <c r="O120" i="15"/>
  <c r="E121" i="15"/>
  <c r="O121" i="15"/>
  <c r="E122" i="15"/>
  <c r="O122" i="15"/>
  <c r="E123" i="15"/>
  <c r="O123" i="15"/>
  <c r="E124" i="15"/>
  <c r="O124" i="15"/>
  <c r="E125" i="15"/>
  <c r="O125" i="15"/>
  <c r="E126" i="15"/>
  <c r="O126" i="15"/>
  <c r="E127" i="15"/>
  <c r="O127" i="15"/>
  <c r="E128" i="15"/>
  <c r="O128" i="15"/>
  <c r="E129" i="15"/>
  <c r="O129" i="15"/>
  <c r="E130" i="15"/>
  <c r="O130" i="15"/>
  <c r="E131" i="15"/>
  <c r="O131" i="15"/>
  <c r="E132" i="15"/>
  <c r="O132" i="15"/>
  <c r="E133" i="15"/>
  <c r="O133" i="15"/>
  <c r="E134" i="15"/>
  <c r="O134" i="15"/>
  <c r="E135" i="15"/>
  <c r="O135" i="15"/>
  <c r="E136" i="15"/>
  <c r="O136" i="15"/>
  <c r="E137" i="15"/>
  <c r="O137" i="15"/>
  <c r="E138" i="15"/>
  <c r="O138" i="15"/>
  <c r="E139" i="15"/>
  <c r="O139" i="15"/>
  <c r="E140" i="15"/>
  <c r="O140" i="15"/>
  <c r="E141" i="15"/>
  <c r="O141" i="15"/>
  <c r="E142" i="15"/>
  <c r="O142" i="15"/>
  <c r="E143" i="15"/>
  <c r="O143" i="15"/>
  <c r="E144" i="15"/>
  <c r="O144" i="15"/>
  <c r="E145" i="15"/>
  <c r="O145" i="15"/>
  <c r="E146" i="15"/>
  <c r="O146" i="15"/>
  <c r="E147" i="15"/>
  <c r="O147" i="15"/>
  <c r="E148" i="15"/>
  <c r="O148" i="15"/>
  <c r="E149" i="15"/>
  <c r="O149" i="15"/>
  <c r="E150" i="15"/>
  <c r="O150" i="15"/>
  <c r="E151" i="15"/>
  <c r="O151" i="15"/>
  <c r="E152" i="15"/>
  <c r="O152" i="15"/>
  <c r="E153" i="15"/>
  <c r="O153" i="15"/>
  <c r="E154" i="15"/>
  <c r="O154" i="15"/>
  <c r="E155" i="15"/>
  <c r="O155" i="15"/>
  <c r="E156" i="15"/>
  <c r="O156" i="15"/>
  <c r="E157" i="15"/>
  <c r="O157" i="15"/>
  <c r="E158" i="15"/>
  <c r="O158" i="15"/>
  <c r="E159" i="15"/>
  <c r="O159" i="15"/>
  <c r="E160" i="15"/>
  <c r="O160" i="15"/>
  <c r="E161" i="15"/>
  <c r="O161" i="15"/>
  <c r="E162" i="15"/>
  <c r="O162" i="15"/>
  <c r="E163" i="15"/>
  <c r="O163" i="15"/>
  <c r="E164" i="15"/>
  <c r="O164" i="15"/>
  <c r="E165" i="15"/>
  <c r="O165" i="15"/>
  <c r="E166" i="15"/>
  <c r="O166" i="15"/>
  <c r="E167" i="15"/>
  <c r="O167" i="15"/>
  <c r="E168" i="15"/>
  <c r="O168" i="15"/>
  <c r="E169" i="15"/>
  <c r="O169" i="15"/>
  <c r="E170" i="15"/>
  <c r="O170" i="15"/>
  <c r="E171" i="15"/>
  <c r="O171" i="15"/>
  <c r="E172" i="15"/>
  <c r="O172" i="15"/>
  <c r="E173" i="15"/>
  <c r="O173" i="15"/>
  <c r="E174" i="15"/>
  <c r="O174" i="15"/>
  <c r="E175" i="15"/>
  <c r="O175" i="15"/>
  <c r="E176" i="15"/>
  <c r="O176" i="15"/>
  <c r="E177" i="15"/>
  <c r="O177" i="15"/>
  <c r="E178" i="15"/>
  <c r="O178" i="15"/>
  <c r="E179" i="15"/>
  <c r="O179" i="15"/>
  <c r="E180" i="15"/>
  <c r="O180" i="15"/>
  <c r="E181" i="15"/>
  <c r="O181" i="15"/>
  <c r="E182" i="15"/>
  <c r="O182" i="15"/>
  <c r="E183" i="15"/>
  <c r="O183" i="15"/>
  <c r="E184" i="15"/>
  <c r="O184" i="15"/>
  <c r="E185" i="15"/>
  <c r="O185" i="15"/>
  <c r="E186" i="15"/>
  <c r="O186" i="15"/>
  <c r="E187" i="15"/>
  <c r="O187" i="15"/>
  <c r="E188" i="15"/>
  <c r="O188" i="15"/>
  <c r="E189" i="15"/>
  <c r="O189" i="15"/>
  <c r="E190" i="15"/>
  <c r="O190" i="15"/>
  <c r="E191" i="15"/>
  <c r="O191" i="15"/>
  <c r="E192" i="15"/>
  <c r="O192" i="15"/>
  <c r="E193" i="15"/>
  <c r="O193" i="15"/>
  <c r="E194" i="15"/>
  <c r="O194" i="15"/>
  <c r="E195" i="15"/>
  <c r="O195" i="15"/>
  <c r="E196" i="15"/>
  <c r="O196" i="15"/>
  <c r="E197" i="15"/>
  <c r="O197" i="15"/>
  <c r="E198" i="15"/>
  <c r="O198" i="15"/>
  <c r="E199" i="15"/>
  <c r="O199" i="15"/>
  <c r="E200" i="15"/>
  <c r="O200" i="15"/>
  <c r="E201" i="15"/>
  <c r="O201" i="15"/>
  <c r="E202" i="15"/>
  <c r="O202" i="15"/>
  <c r="E203" i="15"/>
  <c r="O203" i="15"/>
  <c r="E204" i="15"/>
  <c r="O204" i="15"/>
  <c r="E205" i="15"/>
  <c r="O205" i="15"/>
  <c r="E206" i="15"/>
  <c r="O206" i="15"/>
  <c r="E207" i="15"/>
  <c r="O207" i="15"/>
  <c r="E208" i="15"/>
  <c r="O208" i="15"/>
  <c r="E209" i="15"/>
  <c r="O209" i="15"/>
  <c r="E210" i="15"/>
  <c r="O210" i="15"/>
  <c r="E211" i="15"/>
  <c r="O211" i="15"/>
  <c r="E212" i="15"/>
  <c r="O212" i="15"/>
  <c r="E213" i="15"/>
  <c r="O213" i="15"/>
  <c r="E214" i="15"/>
  <c r="O214" i="15"/>
  <c r="E215" i="15"/>
  <c r="O215" i="15"/>
  <c r="E216" i="15"/>
  <c r="O216" i="15"/>
  <c r="E217" i="15"/>
  <c r="O217" i="15"/>
  <c r="E218" i="15"/>
  <c r="O218" i="15"/>
  <c r="E219" i="15"/>
  <c r="O219" i="15"/>
  <c r="E220" i="15"/>
  <c r="O220" i="15"/>
  <c r="E221" i="15"/>
  <c r="O221" i="15"/>
  <c r="E222" i="15"/>
  <c r="O222" i="15"/>
  <c r="E223" i="15"/>
  <c r="O223" i="15"/>
  <c r="E224" i="15"/>
  <c r="O224" i="15"/>
  <c r="E225" i="15"/>
  <c r="O225" i="15"/>
  <c r="E226" i="15"/>
  <c r="O226" i="15"/>
  <c r="E227" i="15"/>
  <c r="O227" i="15"/>
  <c r="E228" i="15"/>
  <c r="O228" i="15"/>
  <c r="E229" i="15"/>
  <c r="O229" i="15"/>
  <c r="E230" i="15"/>
  <c r="O230" i="15"/>
  <c r="E231" i="15"/>
  <c r="O231" i="15"/>
  <c r="E232" i="15"/>
  <c r="O232" i="15"/>
  <c r="E233" i="15"/>
  <c r="O233" i="15"/>
  <c r="E234" i="15"/>
  <c r="O234" i="15"/>
  <c r="E235" i="15"/>
  <c r="O235" i="15"/>
  <c r="E236" i="15"/>
  <c r="O236" i="15"/>
  <c r="E237" i="15"/>
  <c r="O237" i="15"/>
  <c r="E238" i="15"/>
  <c r="O238" i="15"/>
  <c r="E239" i="15"/>
  <c r="O239" i="15"/>
  <c r="E240" i="15"/>
  <c r="O240" i="15"/>
  <c r="E241" i="15"/>
  <c r="O241" i="15"/>
  <c r="E242" i="15"/>
  <c r="O242" i="15"/>
  <c r="E243" i="15"/>
  <c r="O243" i="15"/>
  <c r="E244" i="15"/>
  <c r="O244" i="15"/>
  <c r="E245" i="15"/>
  <c r="O245" i="15"/>
  <c r="E246" i="15"/>
  <c r="O246" i="15"/>
  <c r="E247" i="15"/>
  <c r="O247" i="15"/>
  <c r="E248" i="15"/>
  <c r="O248" i="15"/>
  <c r="E249" i="15"/>
  <c r="O249" i="15"/>
  <c r="E250" i="15"/>
  <c r="O250" i="15"/>
  <c r="E251" i="15"/>
  <c r="O251" i="15"/>
  <c r="E252" i="15"/>
  <c r="O252" i="15"/>
  <c r="E253" i="15"/>
  <c r="O253" i="15"/>
  <c r="E254" i="15"/>
  <c r="O254" i="15"/>
  <c r="E255" i="15"/>
  <c r="O255" i="15"/>
  <c r="E256" i="15"/>
  <c r="O256" i="15"/>
  <c r="E257" i="15"/>
  <c r="O257" i="15"/>
  <c r="E258" i="15"/>
  <c r="O258" i="15"/>
  <c r="E259" i="15"/>
  <c r="O259" i="15"/>
  <c r="E260" i="15"/>
  <c r="O260" i="15"/>
  <c r="E261" i="15"/>
  <c r="O261" i="15"/>
  <c r="E262" i="15"/>
  <c r="O262" i="15"/>
  <c r="E263" i="15"/>
  <c r="O263" i="15"/>
  <c r="E264" i="15"/>
  <c r="O264" i="15"/>
  <c r="E265" i="15"/>
  <c r="O265" i="15"/>
  <c r="E266" i="15"/>
  <c r="O266" i="15"/>
  <c r="E267" i="15"/>
  <c r="O267" i="15"/>
  <c r="E268" i="15"/>
  <c r="O268" i="15"/>
  <c r="E269" i="15"/>
  <c r="O269" i="15"/>
  <c r="E270" i="15"/>
  <c r="O270" i="15"/>
  <c r="E271" i="15"/>
  <c r="O271" i="15"/>
  <c r="E272" i="15"/>
  <c r="O272" i="15"/>
  <c r="E273" i="15"/>
  <c r="O273" i="15"/>
  <c r="E274" i="15"/>
  <c r="O274" i="15"/>
  <c r="E275" i="15"/>
  <c r="O275" i="15"/>
  <c r="E276" i="15"/>
  <c r="O276" i="15"/>
  <c r="E277" i="15"/>
  <c r="O277" i="15"/>
  <c r="E278" i="15"/>
  <c r="O278" i="15"/>
  <c r="E279" i="15"/>
  <c r="O279" i="15"/>
  <c r="E280" i="15"/>
  <c r="O280" i="15"/>
  <c r="E281" i="15"/>
  <c r="O281" i="15"/>
  <c r="E282" i="15"/>
  <c r="O282" i="15"/>
  <c r="E283" i="15"/>
  <c r="O283" i="15"/>
  <c r="E284" i="15"/>
  <c r="O284" i="15"/>
  <c r="E285" i="15"/>
  <c r="O285" i="15"/>
  <c r="E286" i="15"/>
  <c r="O286" i="15"/>
  <c r="E287" i="15"/>
  <c r="O287" i="15"/>
  <c r="E288" i="15"/>
  <c r="O288" i="15"/>
  <c r="E289" i="15"/>
  <c r="O289" i="15"/>
  <c r="E290" i="15"/>
  <c r="O290" i="15"/>
  <c r="E291" i="15"/>
  <c r="O291" i="15"/>
  <c r="E292" i="15"/>
  <c r="O292" i="15"/>
  <c r="E293" i="15"/>
  <c r="O293" i="15"/>
  <c r="E294" i="15"/>
  <c r="O294" i="15"/>
  <c r="E295" i="15"/>
  <c r="O295" i="15"/>
  <c r="E296" i="15"/>
  <c r="O296" i="15"/>
  <c r="E297" i="15"/>
  <c r="O297" i="15"/>
  <c r="E298" i="15"/>
  <c r="O298" i="15"/>
  <c r="E299" i="15"/>
  <c r="O299" i="15"/>
  <c r="E300" i="15"/>
  <c r="O300" i="15"/>
  <c r="E301" i="15"/>
  <c r="O301" i="15"/>
  <c r="E302" i="15"/>
  <c r="O302" i="15"/>
  <c r="E303" i="15"/>
  <c r="O303" i="15"/>
  <c r="E304" i="15"/>
  <c r="O304" i="15"/>
  <c r="E305" i="15"/>
  <c r="O305" i="15"/>
  <c r="E306" i="15"/>
  <c r="O306" i="15"/>
  <c r="E307" i="15"/>
  <c r="O307" i="15"/>
  <c r="E308" i="15"/>
  <c r="O308" i="15"/>
  <c r="E309" i="15"/>
  <c r="O309" i="15"/>
  <c r="E310" i="15"/>
  <c r="O310" i="15"/>
  <c r="E311" i="15"/>
  <c r="O311" i="15"/>
  <c r="E312" i="15"/>
  <c r="O312" i="15"/>
  <c r="E313" i="15"/>
  <c r="O313" i="15"/>
  <c r="E314" i="15"/>
  <c r="O314" i="15"/>
  <c r="E315" i="15"/>
  <c r="O315" i="15"/>
  <c r="E316" i="15"/>
  <c r="O316" i="15"/>
  <c r="E317" i="15"/>
  <c r="O317" i="15"/>
  <c r="E318" i="15"/>
  <c r="O318" i="15"/>
  <c r="E319" i="15"/>
  <c r="O319" i="15"/>
  <c r="E320" i="15"/>
  <c r="O320" i="15"/>
  <c r="E321" i="15"/>
  <c r="O321" i="15"/>
  <c r="E322" i="15"/>
  <c r="O322" i="15"/>
  <c r="E323" i="15"/>
  <c r="O323" i="15"/>
  <c r="E324" i="15"/>
  <c r="O324" i="15"/>
  <c r="E325" i="15"/>
  <c r="O325" i="15"/>
  <c r="E326" i="15"/>
  <c r="O326" i="15"/>
  <c r="E327" i="15"/>
  <c r="O327" i="15"/>
  <c r="E328" i="15"/>
  <c r="O328" i="15"/>
  <c r="E329" i="15"/>
  <c r="O329" i="15"/>
  <c r="E330" i="15"/>
  <c r="O330" i="15"/>
  <c r="E331" i="15"/>
  <c r="O331" i="15"/>
  <c r="E332" i="15"/>
  <c r="O332" i="15"/>
  <c r="E333" i="15"/>
  <c r="O333" i="15"/>
  <c r="E334" i="15"/>
  <c r="O334" i="15"/>
  <c r="E335" i="15"/>
  <c r="O335" i="15"/>
  <c r="E336" i="15"/>
  <c r="O336" i="15"/>
  <c r="E337" i="15"/>
  <c r="O337" i="15"/>
  <c r="E338" i="15"/>
  <c r="O338" i="15"/>
  <c r="E339" i="15"/>
  <c r="O339" i="15"/>
  <c r="E340" i="15"/>
  <c r="O340" i="15"/>
  <c r="E341" i="15"/>
  <c r="O341" i="15"/>
  <c r="E342" i="15"/>
  <c r="O342" i="15"/>
  <c r="E343" i="15"/>
  <c r="O343" i="15"/>
  <c r="E344" i="15"/>
  <c r="O344" i="15"/>
  <c r="E345" i="15"/>
  <c r="O345" i="15"/>
  <c r="E346" i="15"/>
  <c r="O346" i="15"/>
  <c r="E347" i="15"/>
  <c r="O347" i="15"/>
  <c r="E348" i="15"/>
  <c r="O348" i="15"/>
  <c r="E349" i="15"/>
  <c r="O349" i="15"/>
  <c r="E350" i="15"/>
  <c r="O350" i="15"/>
  <c r="E351" i="15"/>
  <c r="O351" i="15"/>
  <c r="E352" i="15"/>
  <c r="O352" i="15"/>
  <c r="E353" i="15"/>
  <c r="O353" i="15"/>
  <c r="E354" i="15"/>
  <c r="O354" i="15"/>
  <c r="E355" i="15"/>
  <c r="O355" i="15"/>
  <c r="E356" i="15"/>
  <c r="O356" i="15"/>
  <c r="E357" i="15"/>
  <c r="O357" i="15"/>
  <c r="E358" i="15"/>
  <c r="O358" i="15"/>
  <c r="E359" i="15"/>
  <c r="O359" i="15"/>
  <c r="E360" i="15"/>
  <c r="O360" i="15"/>
  <c r="E361" i="15"/>
  <c r="O361" i="15"/>
  <c r="E362" i="15"/>
  <c r="O362" i="15"/>
  <c r="E363" i="15"/>
  <c r="O363" i="15"/>
  <c r="E364" i="15"/>
  <c r="O364" i="15"/>
  <c r="E365" i="15"/>
  <c r="O365" i="15"/>
  <c r="E366" i="15"/>
  <c r="O366" i="15"/>
  <c r="E367" i="15"/>
  <c r="O367" i="15"/>
  <c r="E368" i="15"/>
  <c r="O368" i="15"/>
  <c r="E369" i="15"/>
  <c r="O369" i="15"/>
  <c r="E370" i="15"/>
  <c r="O370" i="15"/>
  <c r="E371" i="15"/>
  <c r="O371" i="15"/>
  <c r="E372" i="15"/>
  <c r="O372" i="15"/>
  <c r="E373" i="15"/>
  <c r="O373" i="15"/>
  <c r="E374" i="15"/>
  <c r="O374" i="15"/>
  <c r="E375" i="15"/>
  <c r="O375" i="15"/>
  <c r="E376" i="15"/>
  <c r="O376" i="15"/>
  <c r="E377" i="15"/>
  <c r="O377" i="15"/>
  <c r="E378" i="15"/>
  <c r="O378" i="15"/>
  <c r="E379" i="15"/>
  <c r="O379" i="15"/>
  <c r="E380" i="15"/>
  <c r="O380" i="15"/>
  <c r="E381" i="15"/>
  <c r="O381" i="15"/>
  <c r="E382" i="15"/>
  <c r="O382" i="15"/>
  <c r="E383" i="15"/>
  <c r="O383" i="15"/>
  <c r="E384" i="15"/>
  <c r="O384" i="15"/>
  <c r="E385" i="15"/>
  <c r="O385" i="15"/>
  <c r="E386" i="15"/>
  <c r="O386" i="15"/>
  <c r="E387" i="15"/>
  <c r="O387" i="15"/>
  <c r="E388" i="15"/>
  <c r="O388" i="15"/>
  <c r="E389" i="15"/>
  <c r="O389" i="15"/>
  <c r="E390" i="15"/>
  <c r="O390" i="15"/>
  <c r="E391" i="15"/>
  <c r="O391" i="15"/>
  <c r="E392" i="15"/>
  <c r="O392" i="15"/>
  <c r="E393" i="15"/>
  <c r="O393" i="15"/>
  <c r="E394" i="15"/>
  <c r="O394" i="15"/>
  <c r="E395" i="15"/>
  <c r="O395" i="15"/>
  <c r="E396" i="15"/>
  <c r="O396" i="15"/>
  <c r="E397" i="15"/>
  <c r="O397" i="15"/>
  <c r="E398" i="15"/>
  <c r="O398" i="15"/>
  <c r="E399" i="15"/>
  <c r="O399" i="15"/>
  <c r="E400" i="15"/>
  <c r="O400" i="15"/>
  <c r="E401" i="15"/>
  <c r="O401" i="15"/>
  <c r="E402" i="15"/>
  <c r="O402" i="15"/>
  <c r="E403" i="15"/>
  <c r="O403" i="15"/>
  <c r="E404" i="15"/>
  <c r="O404" i="15"/>
  <c r="E405" i="15"/>
  <c r="O405" i="15"/>
  <c r="E406" i="15"/>
  <c r="O40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D4" i="13"/>
  <c r="Q4" i="7"/>
  <c r="R4" i="7"/>
  <c r="AB4" i="7"/>
  <c r="K22" i="17"/>
  <c r="L22" i="17"/>
  <c r="M22" i="17"/>
  <c r="N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K3" i="17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N3" i="17"/>
  <c r="Q12" i="16"/>
  <c r="M3" i="17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K4" i="17"/>
  <c r="N4" i="17"/>
  <c r="K5" i="17"/>
  <c r="N5" i="17"/>
  <c r="K6" i="17"/>
  <c r="N6" i="17"/>
  <c r="K7" i="17"/>
  <c r="N7" i="17"/>
  <c r="K8" i="17"/>
  <c r="N8" i="17"/>
  <c r="K9" i="17"/>
  <c r="N9" i="17"/>
  <c r="K10" i="17"/>
  <c r="N10" i="17"/>
  <c r="K11" i="17"/>
  <c r="N11" i="17"/>
  <c r="K12" i="17"/>
  <c r="N12" i="17"/>
  <c r="K13" i="17"/>
  <c r="N13" i="17"/>
  <c r="K14" i="17"/>
  <c r="N14" i="17"/>
  <c r="K15" i="17"/>
  <c r="N15" i="17"/>
  <c r="K16" i="17"/>
  <c r="N16" i="17"/>
  <c r="K17" i="17"/>
  <c r="N17" i="17"/>
  <c r="K18" i="17"/>
  <c r="N18" i="17"/>
  <c r="K19" i="17"/>
  <c r="N19" i="17"/>
  <c r="K20" i="17"/>
  <c r="N20" i="17"/>
  <c r="K21" i="17"/>
  <c r="N21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AC4" i="7"/>
  <c r="BD8" i="1"/>
  <c r="AF8" i="1"/>
  <c r="BE8" i="1"/>
  <c r="AG8" i="1"/>
  <c r="BD9" i="1"/>
  <c r="AF9" i="1"/>
  <c r="BE9" i="1"/>
  <c r="AG9" i="1"/>
  <c r="BD10" i="1"/>
  <c r="AF10" i="1"/>
  <c r="BE10" i="1"/>
  <c r="AG10" i="1"/>
  <c r="BD11" i="1"/>
  <c r="AF11" i="1"/>
  <c r="BE11" i="1"/>
  <c r="AG11" i="1"/>
  <c r="BD12" i="1"/>
  <c r="AF12" i="1"/>
  <c r="BE12" i="1"/>
  <c r="AG12" i="1"/>
  <c r="BD13" i="1"/>
  <c r="AF13" i="1"/>
  <c r="BE13" i="1"/>
  <c r="AG13" i="1"/>
  <c r="BD14" i="1"/>
  <c r="AF14" i="1"/>
  <c r="BE14" i="1"/>
  <c r="AG14" i="1"/>
  <c r="BD15" i="1"/>
  <c r="AF15" i="1"/>
  <c r="BE15" i="1"/>
  <c r="AG15" i="1"/>
  <c r="BD16" i="1"/>
  <c r="AF16" i="1"/>
  <c r="BE16" i="1"/>
  <c r="AG16" i="1"/>
  <c r="BD17" i="1"/>
  <c r="AF17" i="1"/>
  <c r="BE17" i="1"/>
  <c r="AG17" i="1"/>
  <c r="BD18" i="1"/>
  <c r="AF18" i="1"/>
  <c r="BE18" i="1"/>
  <c r="AG18" i="1"/>
  <c r="BD19" i="1"/>
  <c r="AF19" i="1"/>
  <c r="BE19" i="1"/>
  <c r="AG19" i="1"/>
  <c r="BD20" i="1"/>
  <c r="AF20" i="1"/>
  <c r="BE20" i="1"/>
  <c r="AG20" i="1"/>
  <c r="BD21" i="1"/>
  <c r="AF21" i="1"/>
  <c r="BE21" i="1"/>
  <c r="AG21" i="1"/>
  <c r="BD22" i="1"/>
  <c r="AF22" i="1"/>
  <c r="BE22" i="1"/>
  <c r="AG22" i="1"/>
  <c r="BD23" i="1"/>
  <c r="AF23" i="1"/>
  <c r="BE23" i="1"/>
  <c r="AG23" i="1"/>
  <c r="BD24" i="1"/>
  <c r="AF24" i="1"/>
  <c r="BE24" i="1"/>
  <c r="AG24" i="1"/>
  <c r="BD25" i="1"/>
  <c r="AF25" i="1"/>
  <c r="BE25" i="1"/>
  <c r="AG25" i="1"/>
  <c r="BD26" i="1"/>
  <c r="AF26" i="1"/>
  <c r="BE26" i="1"/>
  <c r="AG26" i="1"/>
  <c r="BD27" i="1"/>
  <c r="AF27" i="1"/>
  <c r="BE27" i="1"/>
  <c r="AG27" i="1"/>
  <c r="BD28" i="1"/>
  <c r="AF28" i="1"/>
  <c r="BE28" i="1"/>
  <c r="AG28" i="1"/>
  <c r="BD29" i="1"/>
  <c r="AF29" i="1"/>
  <c r="BE29" i="1"/>
  <c r="AG29" i="1"/>
  <c r="BD30" i="1"/>
  <c r="AF30" i="1"/>
  <c r="BE30" i="1"/>
  <c r="AG30" i="1"/>
  <c r="BD31" i="1"/>
  <c r="AF31" i="1"/>
  <c r="BE31" i="1"/>
  <c r="AG31" i="1"/>
  <c r="BD32" i="1"/>
  <c r="AF32" i="1"/>
  <c r="BE32" i="1"/>
  <c r="AG32" i="1"/>
  <c r="BD33" i="1"/>
  <c r="AF33" i="1"/>
  <c r="BE33" i="1"/>
  <c r="AG33" i="1"/>
  <c r="BD34" i="1"/>
  <c r="AF34" i="1"/>
  <c r="BE34" i="1"/>
  <c r="AG34" i="1"/>
  <c r="BD35" i="1"/>
  <c r="AF35" i="1"/>
  <c r="BE35" i="1"/>
  <c r="AG35" i="1"/>
  <c r="BD36" i="1"/>
  <c r="AF36" i="1"/>
  <c r="BE36" i="1"/>
  <c r="AG36" i="1"/>
  <c r="BD37" i="1"/>
  <c r="AF37" i="1"/>
  <c r="BE37" i="1"/>
  <c r="AG37" i="1"/>
  <c r="BD38" i="1"/>
  <c r="AF38" i="1"/>
  <c r="BE38" i="1"/>
  <c r="AG38" i="1"/>
  <c r="BD39" i="1"/>
  <c r="AF39" i="1"/>
  <c r="BE39" i="1"/>
  <c r="AG39" i="1"/>
  <c r="BD40" i="1"/>
  <c r="AF40" i="1"/>
  <c r="BE40" i="1"/>
  <c r="AG40" i="1"/>
  <c r="BD41" i="1"/>
  <c r="AF41" i="1"/>
  <c r="BE41" i="1"/>
  <c r="AG41" i="1"/>
  <c r="BD42" i="1"/>
  <c r="AF42" i="1"/>
  <c r="BE42" i="1"/>
  <c r="AG42" i="1"/>
  <c r="BD43" i="1"/>
  <c r="AF43" i="1"/>
  <c r="BE43" i="1"/>
  <c r="AG43" i="1"/>
  <c r="BD44" i="1"/>
  <c r="AF44" i="1"/>
  <c r="BE44" i="1"/>
  <c r="AG44" i="1"/>
  <c r="BD45" i="1"/>
  <c r="AF45" i="1"/>
  <c r="BE45" i="1"/>
  <c r="AG45" i="1"/>
  <c r="BD46" i="1"/>
  <c r="AF46" i="1"/>
  <c r="BE46" i="1"/>
  <c r="AG46" i="1"/>
  <c r="BD47" i="1"/>
  <c r="AF47" i="1"/>
  <c r="BE47" i="1"/>
  <c r="AG47" i="1"/>
  <c r="BD48" i="1"/>
  <c r="AF48" i="1"/>
  <c r="BE48" i="1"/>
  <c r="AG48" i="1"/>
  <c r="BD49" i="1"/>
  <c r="AF49" i="1"/>
  <c r="BE49" i="1"/>
  <c r="AG49" i="1"/>
  <c r="BD50" i="1"/>
  <c r="AF50" i="1"/>
  <c r="BE50" i="1"/>
  <c r="AG50" i="1"/>
  <c r="BD51" i="1"/>
  <c r="AF51" i="1"/>
  <c r="BE51" i="1"/>
  <c r="AG51" i="1"/>
  <c r="BD52" i="1"/>
  <c r="AF52" i="1"/>
  <c r="BE52" i="1"/>
  <c r="AG52" i="1"/>
  <c r="BD53" i="1"/>
  <c r="AF53" i="1"/>
  <c r="BE53" i="1"/>
  <c r="AG53" i="1"/>
  <c r="BD54" i="1"/>
  <c r="AF54" i="1"/>
  <c r="BE54" i="1"/>
  <c r="AG54" i="1"/>
  <c r="BD55" i="1"/>
  <c r="AF55" i="1"/>
  <c r="BE55" i="1"/>
  <c r="AG55" i="1"/>
  <c r="BD56" i="1"/>
  <c r="AF56" i="1"/>
  <c r="BE56" i="1"/>
  <c r="AG56" i="1"/>
  <c r="BD57" i="1"/>
  <c r="AF57" i="1"/>
  <c r="BE57" i="1"/>
  <c r="AG57" i="1"/>
  <c r="BD58" i="1"/>
  <c r="AF58" i="1"/>
  <c r="BE58" i="1"/>
  <c r="AG58" i="1"/>
  <c r="BD59" i="1"/>
  <c r="AF59" i="1"/>
  <c r="BE59" i="1"/>
  <c r="AG59" i="1"/>
  <c r="BD60" i="1"/>
  <c r="AF60" i="1"/>
  <c r="BE60" i="1"/>
  <c r="AG60" i="1"/>
  <c r="BD61" i="1"/>
  <c r="AF61" i="1"/>
  <c r="BE61" i="1"/>
  <c r="AG61" i="1"/>
  <c r="BD62" i="1"/>
  <c r="AF62" i="1"/>
  <c r="BE62" i="1"/>
  <c r="AG62" i="1"/>
  <c r="BD63" i="1"/>
  <c r="AF63" i="1"/>
  <c r="BE63" i="1"/>
  <c r="AG63" i="1"/>
  <c r="BD64" i="1"/>
  <c r="AF64" i="1"/>
  <c r="BE64" i="1"/>
  <c r="AG64" i="1"/>
  <c r="BD65" i="1"/>
  <c r="AF65" i="1"/>
  <c r="BE65" i="1"/>
  <c r="AG65" i="1"/>
  <c r="BD66" i="1"/>
  <c r="AF66" i="1"/>
  <c r="BE66" i="1"/>
  <c r="AG66" i="1"/>
  <c r="BD67" i="1"/>
  <c r="AF67" i="1"/>
  <c r="BE67" i="1"/>
  <c r="AG67" i="1"/>
  <c r="BD68" i="1"/>
  <c r="AF68" i="1"/>
  <c r="BE68" i="1"/>
  <c r="AG68" i="1"/>
  <c r="BD69" i="1"/>
  <c r="AF69" i="1"/>
  <c r="BE69" i="1"/>
  <c r="AG69" i="1"/>
  <c r="BD70" i="1"/>
  <c r="AF70" i="1"/>
  <c r="BE70" i="1"/>
  <c r="AG70" i="1"/>
  <c r="BD71" i="1"/>
  <c r="AF71" i="1"/>
  <c r="BE71" i="1"/>
  <c r="AG71" i="1"/>
  <c r="BD72" i="1"/>
  <c r="AF72" i="1"/>
  <c r="BE72" i="1"/>
  <c r="AG72" i="1"/>
  <c r="BD73" i="1"/>
  <c r="AF73" i="1"/>
  <c r="BE73" i="1"/>
  <c r="AG73" i="1"/>
  <c r="BD74" i="1"/>
  <c r="AF74" i="1"/>
  <c r="BE74" i="1"/>
  <c r="AG74" i="1"/>
  <c r="BD75" i="1"/>
  <c r="AF75" i="1"/>
  <c r="BE75" i="1"/>
  <c r="AG75" i="1"/>
  <c r="BD76" i="1"/>
  <c r="AF76" i="1"/>
  <c r="BE76" i="1"/>
  <c r="AG76" i="1"/>
  <c r="BD77" i="1"/>
  <c r="AF77" i="1"/>
  <c r="BE77" i="1"/>
  <c r="AG77" i="1"/>
  <c r="BD78" i="1"/>
  <c r="AF78" i="1"/>
  <c r="BE78" i="1"/>
  <c r="AG78" i="1"/>
  <c r="BD79" i="1"/>
  <c r="AF79" i="1"/>
  <c r="BE79" i="1"/>
  <c r="AG79" i="1"/>
  <c r="BD80" i="1"/>
  <c r="AF80" i="1"/>
  <c r="BE80" i="1"/>
  <c r="AG80" i="1"/>
  <c r="BD81" i="1"/>
  <c r="AF81" i="1"/>
  <c r="BE81" i="1"/>
  <c r="AG81" i="1"/>
  <c r="BD82" i="1"/>
  <c r="AF82" i="1"/>
  <c r="BE82" i="1"/>
  <c r="AG82" i="1"/>
  <c r="BD83" i="1"/>
  <c r="AF83" i="1"/>
  <c r="BE83" i="1"/>
  <c r="AG83" i="1"/>
  <c r="BD84" i="1"/>
  <c r="AF84" i="1"/>
  <c r="BE84" i="1"/>
  <c r="AG84" i="1"/>
  <c r="BD85" i="1"/>
  <c r="AF85" i="1"/>
  <c r="BE85" i="1"/>
  <c r="AG85" i="1"/>
  <c r="BD86" i="1"/>
  <c r="AF86" i="1"/>
  <c r="BE86" i="1"/>
  <c r="AG86" i="1"/>
  <c r="BD87" i="1"/>
  <c r="AF87" i="1"/>
  <c r="BE87" i="1"/>
  <c r="AG87" i="1"/>
  <c r="BD88" i="1"/>
  <c r="AF88" i="1"/>
  <c r="BE88" i="1"/>
  <c r="AG88" i="1"/>
  <c r="BD89" i="1"/>
  <c r="AF89" i="1"/>
  <c r="BE89" i="1"/>
  <c r="AG89" i="1"/>
  <c r="BD90" i="1"/>
  <c r="AF90" i="1"/>
  <c r="BE90" i="1"/>
  <c r="AG90" i="1"/>
  <c r="BD91" i="1"/>
  <c r="AF91" i="1"/>
  <c r="BE91" i="1"/>
  <c r="AG91" i="1"/>
  <c r="BD92" i="1"/>
  <c r="AF92" i="1"/>
  <c r="BE92" i="1"/>
  <c r="AG92" i="1"/>
  <c r="BD93" i="1"/>
  <c r="AF93" i="1"/>
  <c r="BE93" i="1"/>
  <c r="AG93" i="1"/>
  <c r="BD94" i="1"/>
  <c r="AF94" i="1"/>
  <c r="BE94" i="1"/>
  <c r="AG94" i="1"/>
  <c r="BD95" i="1"/>
  <c r="AF95" i="1"/>
  <c r="BE95" i="1"/>
  <c r="AG95" i="1"/>
  <c r="BD96" i="1"/>
  <c r="AF96" i="1"/>
  <c r="BE96" i="1"/>
  <c r="AG96" i="1"/>
  <c r="BD97" i="1"/>
  <c r="AF97" i="1"/>
  <c r="BE97" i="1"/>
  <c r="AG97" i="1"/>
  <c r="BD98" i="1"/>
  <c r="AF98" i="1"/>
  <c r="BE98" i="1"/>
  <c r="AG98" i="1"/>
  <c r="BD99" i="1"/>
  <c r="AF99" i="1"/>
  <c r="BE99" i="1"/>
  <c r="AG99" i="1"/>
  <c r="BD100" i="1"/>
  <c r="AF100" i="1"/>
  <c r="BE100" i="1"/>
  <c r="AG100" i="1"/>
  <c r="BD101" i="1"/>
  <c r="AF101" i="1"/>
  <c r="BE101" i="1"/>
  <c r="AG101" i="1"/>
  <c r="BD102" i="1"/>
  <c r="AF102" i="1"/>
  <c r="BE102" i="1"/>
  <c r="AG102" i="1"/>
  <c r="BD103" i="1"/>
  <c r="AF103" i="1"/>
  <c r="BE103" i="1"/>
  <c r="AG103" i="1"/>
  <c r="BD104" i="1"/>
  <c r="AF104" i="1"/>
  <c r="BE104" i="1"/>
  <c r="AG104" i="1"/>
  <c r="BD105" i="1"/>
  <c r="AF105" i="1"/>
  <c r="BE105" i="1"/>
  <c r="AG105" i="1"/>
  <c r="BD106" i="1"/>
  <c r="AF106" i="1"/>
  <c r="BE106" i="1"/>
  <c r="AG106" i="1"/>
  <c r="BD107" i="1"/>
  <c r="AF107" i="1"/>
  <c r="BE107" i="1"/>
  <c r="AG107" i="1"/>
  <c r="BD108" i="1"/>
  <c r="AF108" i="1"/>
  <c r="BE108" i="1"/>
  <c r="AG108" i="1"/>
  <c r="BD109" i="1"/>
  <c r="AF109" i="1"/>
  <c r="BE109" i="1"/>
  <c r="AG109" i="1"/>
  <c r="BD110" i="1"/>
  <c r="AF110" i="1"/>
  <c r="BE110" i="1"/>
  <c r="AG110" i="1"/>
  <c r="BD111" i="1"/>
  <c r="AF111" i="1"/>
  <c r="BE111" i="1"/>
  <c r="AG111" i="1"/>
  <c r="BD112" i="1"/>
  <c r="AF112" i="1"/>
  <c r="BE112" i="1"/>
  <c r="AG112" i="1"/>
  <c r="BD113" i="1"/>
  <c r="AF113" i="1"/>
  <c r="BE113" i="1"/>
  <c r="AG113" i="1"/>
  <c r="BD114" i="1"/>
  <c r="AF114" i="1"/>
  <c r="BE114" i="1"/>
  <c r="AG114" i="1"/>
  <c r="BD115" i="1"/>
  <c r="AF115" i="1"/>
  <c r="BE115" i="1"/>
  <c r="AG115" i="1"/>
  <c r="BD116" i="1"/>
  <c r="AF116" i="1"/>
  <c r="BE116" i="1"/>
  <c r="AG116" i="1"/>
  <c r="BD117" i="1"/>
  <c r="AF117" i="1"/>
  <c r="BE117" i="1"/>
  <c r="AG117" i="1"/>
  <c r="BD118" i="1"/>
  <c r="AF118" i="1"/>
  <c r="BE118" i="1"/>
  <c r="AG118" i="1"/>
  <c r="BD119" i="1"/>
  <c r="AF119" i="1"/>
  <c r="BE119" i="1"/>
  <c r="AG119" i="1"/>
  <c r="BD120" i="1"/>
  <c r="AF120" i="1"/>
  <c r="BE120" i="1"/>
  <c r="AG120" i="1"/>
  <c r="BD121" i="1"/>
  <c r="AF121" i="1"/>
  <c r="BE121" i="1"/>
  <c r="AG121" i="1"/>
  <c r="BD122" i="1"/>
  <c r="AF122" i="1"/>
  <c r="BE122" i="1"/>
  <c r="AG122" i="1"/>
  <c r="BD123" i="1"/>
  <c r="AF123" i="1"/>
  <c r="BE123" i="1"/>
  <c r="AG123" i="1"/>
  <c r="BD124" i="1"/>
  <c r="AF124" i="1"/>
  <c r="BE124" i="1"/>
  <c r="AG124" i="1"/>
  <c r="BD125" i="1"/>
  <c r="AF125" i="1"/>
  <c r="BE125" i="1"/>
  <c r="AG125" i="1"/>
  <c r="BD126" i="1"/>
  <c r="AF126" i="1"/>
  <c r="BE126" i="1"/>
  <c r="AG126" i="1"/>
  <c r="BD127" i="1"/>
  <c r="AF127" i="1"/>
  <c r="BE127" i="1"/>
  <c r="AG127" i="1"/>
  <c r="BD128" i="1"/>
  <c r="AF128" i="1"/>
  <c r="BE128" i="1"/>
  <c r="AG128" i="1"/>
  <c r="BD129" i="1"/>
  <c r="AF129" i="1"/>
  <c r="BE129" i="1"/>
  <c r="AG129" i="1"/>
  <c r="BD130" i="1"/>
  <c r="AF130" i="1"/>
  <c r="BE130" i="1"/>
  <c r="AG130" i="1"/>
  <c r="BD131" i="1"/>
  <c r="AF131" i="1"/>
  <c r="BE131" i="1"/>
  <c r="AG131" i="1"/>
  <c r="BD132" i="1"/>
  <c r="AF132" i="1"/>
  <c r="BE132" i="1"/>
  <c r="AG132" i="1"/>
  <c r="BD133" i="1"/>
  <c r="AF133" i="1"/>
  <c r="BE133" i="1"/>
  <c r="AG133" i="1"/>
  <c r="BD134" i="1"/>
  <c r="AF134" i="1"/>
  <c r="BE134" i="1"/>
  <c r="AG134" i="1"/>
  <c r="BD135" i="1"/>
  <c r="AF135" i="1"/>
  <c r="BE135" i="1"/>
  <c r="AG135" i="1"/>
  <c r="BD136" i="1"/>
  <c r="AF136" i="1"/>
  <c r="BE136" i="1"/>
  <c r="AG136" i="1"/>
  <c r="BD137" i="1"/>
  <c r="AF137" i="1"/>
  <c r="BE137" i="1"/>
  <c r="AG137" i="1"/>
  <c r="BD138" i="1"/>
  <c r="AF138" i="1"/>
  <c r="BE138" i="1"/>
  <c r="AG138" i="1"/>
  <c r="BD139" i="1"/>
  <c r="AF139" i="1"/>
  <c r="BE139" i="1"/>
  <c r="AG139" i="1"/>
  <c r="BD140" i="1"/>
  <c r="AF140" i="1"/>
  <c r="BE140" i="1"/>
  <c r="AG140" i="1"/>
  <c r="BD141" i="1"/>
  <c r="AF141" i="1"/>
  <c r="BE141" i="1"/>
  <c r="AG141" i="1"/>
  <c r="BD142" i="1"/>
  <c r="AF142" i="1"/>
  <c r="BE142" i="1"/>
  <c r="AG142" i="1"/>
  <c r="BD143" i="1"/>
  <c r="AF143" i="1"/>
  <c r="BE143" i="1"/>
  <c r="AG143" i="1"/>
  <c r="BD144" i="1"/>
  <c r="AF144" i="1"/>
  <c r="BE144" i="1"/>
  <c r="AG144" i="1"/>
  <c r="BD145" i="1"/>
  <c r="AF145" i="1"/>
  <c r="BE145" i="1"/>
  <c r="AG145" i="1"/>
  <c r="BD146" i="1"/>
  <c r="AF146" i="1"/>
  <c r="BE146" i="1"/>
  <c r="AG146" i="1"/>
  <c r="BD147" i="1"/>
  <c r="AF147" i="1"/>
  <c r="BE147" i="1"/>
  <c r="AG147" i="1"/>
  <c r="BD148" i="1"/>
  <c r="AF148" i="1"/>
  <c r="BE148" i="1"/>
  <c r="AG148" i="1"/>
  <c r="BD149" i="1"/>
  <c r="AF149" i="1"/>
  <c r="BE149" i="1"/>
  <c r="AG149" i="1"/>
  <c r="BD150" i="1"/>
  <c r="AF150" i="1"/>
  <c r="BE150" i="1"/>
  <c r="AG150" i="1"/>
  <c r="BD151" i="1"/>
  <c r="AF151" i="1"/>
  <c r="BE151" i="1"/>
  <c r="AG151" i="1"/>
  <c r="BD152" i="1"/>
  <c r="AF152" i="1"/>
  <c r="BE152" i="1"/>
  <c r="AG152" i="1"/>
  <c r="BD153" i="1"/>
  <c r="AF153" i="1"/>
  <c r="BE153" i="1"/>
  <c r="AG153" i="1"/>
  <c r="BD154" i="1"/>
  <c r="AF154" i="1"/>
  <c r="BE154" i="1"/>
  <c r="AG154" i="1"/>
  <c r="BD155" i="1"/>
  <c r="AF155" i="1"/>
  <c r="BE155" i="1"/>
  <c r="AG155" i="1"/>
  <c r="BD156" i="1"/>
  <c r="AF156" i="1"/>
  <c r="BE156" i="1"/>
  <c r="AG156" i="1"/>
  <c r="BD157" i="1"/>
  <c r="AF157" i="1"/>
  <c r="BE157" i="1"/>
  <c r="AG157" i="1"/>
  <c r="BD158" i="1"/>
  <c r="AF158" i="1"/>
  <c r="BE158" i="1"/>
  <c r="AG158" i="1"/>
  <c r="BD159" i="1"/>
  <c r="AF159" i="1"/>
  <c r="BE159" i="1"/>
  <c r="AG159" i="1"/>
  <c r="BD160" i="1"/>
  <c r="AF160" i="1"/>
  <c r="BE160" i="1"/>
  <c r="AG160" i="1"/>
  <c r="BD161" i="1"/>
  <c r="AF161" i="1"/>
  <c r="BE161" i="1"/>
  <c r="AG161" i="1"/>
  <c r="BD162" i="1"/>
  <c r="AF162" i="1"/>
  <c r="BE162" i="1"/>
  <c r="AG162" i="1"/>
  <c r="BD163" i="1"/>
  <c r="AF163" i="1"/>
  <c r="BE163" i="1"/>
  <c r="AG163" i="1"/>
  <c r="BD164" i="1"/>
  <c r="AF164" i="1"/>
  <c r="BE164" i="1"/>
  <c r="AG164" i="1"/>
  <c r="BD165" i="1"/>
  <c r="AF165" i="1"/>
  <c r="BE165" i="1"/>
  <c r="AG165" i="1"/>
  <c r="BD166" i="1"/>
  <c r="AF166" i="1"/>
  <c r="BE166" i="1"/>
  <c r="AG166" i="1"/>
  <c r="BD167" i="1"/>
  <c r="AF167" i="1"/>
  <c r="BE167" i="1"/>
  <c r="AG167" i="1"/>
  <c r="BD168" i="1"/>
  <c r="AF168" i="1"/>
  <c r="BE168" i="1"/>
  <c r="AG168" i="1"/>
  <c r="BD169" i="1"/>
  <c r="AF169" i="1"/>
  <c r="BE169" i="1"/>
  <c r="AG169" i="1"/>
  <c r="BD170" i="1"/>
  <c r="AF170" i="1"/>
  <c r="BE170" i="1"/>
  <c r="AG170" i="1"/>
  <c r="BD171" i="1"/>
  <c r="AF171" i="1"/>
  <c r="BE171" i="1"/>
  <c r="AG171" i="1"/>
  <c r="BD172" i="1"/>
  <c r="AF172" i="1"/>
  <c r="BE172" i="1"/>
  <c r="AG172" i="1"/>
  <c r="BD173" i="1"/>
  <c r="AF173" i="1"/>
  <c r="BE173" i="1"/>
  <c r="AG173" i="1"/>
  <c r="BD174" i="1"/>
  <c r="AF174" i="1"/>
  <c r="BE174" i="1"/>
  <c r="AG174" i="1"/>
  <c r="BD175" i="1"/>
  <c r="AF175" i="1"/>
  <c r="BE175" i="1"/>
  <c r="AG175" i="1"/>
  <c r="BD176" i="1"/>
  <c r="AF176" i="1"/>
  <c r="BE176" i="1"/>
  <c r="AG176" i="1"/>
  <c r="BD177" i="1"/>
  <c r="AF177" i="1"/>
  <c r="BE177" i="1"/>
  <c r="AG177" i="1"/>
  <c r="BD178" i="1"/>
  <c r="AF178" i="1"/>
  <c r="BE178" i="1"/>
  <c r="AG178" i="1"/>
  <c r="BD179" i="1"/>
  <c r="AF179" i="1"/>
  <c r="BE179" i="1"/>
  <c r="AG179" i="1"/>
  <c r="BD180" i="1"/>
  <c r="AF180" i="1"/>
  <c r="BE180" i="1"/>
  <c r="AG180" i="1"/>
  <c r="BD181" i="1"/>
  <c r="AF181" i="1"/>
  <c r="BE181" i="1"/>
  <c r="AG181" i="1"/>
  <c r="BD182" i="1"/>
  <c r="AF182" i="1"/>
  <c r="BE182" i="1"/>
  <c r="AG182" i="1"/>
  <c r="BD183" i="1"/>
  <c r="AF183" i="1"/>
  <c r="BE183" i="1"/>
  <c r="AG183" i="1"/>
  <c r="BD184" i="1"/>
  <c r="AF184" i="1"/>
  <c r="BE184" i="1"/>
  <c r="AG184" i="1"/>
  <c r="BD185" i="1"/>
  <c r="AF185" i="1"/>
  <c r="BE185" i="1"/>
  <c r="AG185" i="1"/>
  <c r="BD186" i="1"/>
  <c r="AF186" i="1"/>
  <c r="BE186" i="1"/>
  <c r="AG186" i="1"/>
  <c r="BD187" i="1"/>
  <c r="AF187" i="1"/>
  <c r="BE187" i="1"/>
  <c r="AG187" i="1"/>
  <c r="BD188" i="1"/>
  <c r="AF188" i="1"/>
  <c r="BE188" i="1"/>
  <c r="AG188" i="1"/>
  <c r="BD189" i="1"/>
  <c r="AF189" i="1"/>
  <c r="BE189" i="1"/>
  <c r="AG189" i="1"/>
  <c r="BD190" i="1"/>
  <c r="AF190" i="1"/>
  <c r="BE190" i="1"/>
  <c r="AG190" i="1"/>
  <c r="BD191" i="1"/>
  <c r="AF191" i="1"/>
  <c r="BE191" i="1"/>
  <c r="AG191" i="1"/>
  <c r="BD192" i="1"/>
  <c r="AF192" i="1"/>
  <c r="BE192" i="1"/>
  <c r="AG192" i="1"/>
  <c r="BD193" i="1"/>
  <c r="AF193" i="1"/>
  <c r="BE193" i="1"/>
  <c r="AG193" i="1"/>
  <c r="BD194" i="1"/>
  <c r="AF194" i="1"/>
  <c r="BE194" i="1"/>
  <c r="AG194" i="1"/>
  <c r="BD195" i="1"/>
  <c r="AF195" i="1"/>
  <c r="BE195" i="1"/>
  <c r="AG195" i="1"/>
  <c r="BD196" i="1"/>
  <c r="AF196" i="1"/>
  <c r="BE196" i="1"/>
  <c r="AG196" i="1"/>
  <c r="BD197" i="1"/>
  <c r="AF197" i="1"/>
  <c r="BE197" i="1"/>
  <c r="AG197" i="1"/>
  <c r="BD198" i="1"/>
  <c r="AF198" i="1"/>
  <c r="BE198" i="1"/>
  <c r="AG198" i="1"/>
  <c r="BD199" i="1"/>
  <c r="AF199" i="1"/>
  <c r="BE199" i="1"/>
  <c r="AG199" i="1"/>
  <c r="BD200" i="1"/>
  <c r="AF200" i="1"/>
  <c r="BE200" i="1"/>
  <c r="AG200" i="1"/>
  <c r="BD201" i="1"/>
  <c r="AF201" i="1"/>
  <c r="BE201" i="1"/>
  <c r="AG201" i="1"/>
  <c r="BD202" i="1"/>
  <c r="AF202" i="1"/>
  <c r="BE202" i="1"/>
  <c r="AG202" i="1"/>
  <c r="BD203" i="1"/>
  <c r="AF203" i="1"/>
  <c r="BE203" i="1"/>
  <c r="AG203" i="1"/>
  <c r="BD204" i="1"/>
  <c r="AF204" i="1"/>
  <c r="BE204" i="1"/>
  <c r="AG204" i="1"/>
  <c r="BD205" i="1"/>
  <c r="AF205" i="1"/>
  <c r="BE205" i="1"/>
  <c r="AG205" i="1"/>
  <c r="BD206" i="1"/>
  <c r="AF206" i="1"/>
  <c r="BE206" i="1"/>
  <c r="AG206" i="1"/>
  <c r="BD207" i="1"/>
  <c r="AF207" i="1"/>
  <c r="BE207" i="1"/>
  <c r="AG207" i="1"/>
  <c r="BD208" i="1"/>
  <c r="AF208" i="1"/>
  <c r="BE208" i="1"/>
  <c r="AG208" i="1"/>
  <c r="BD209" i="1"/>
  <c r="AF209" i="1"/>
  <c r="BE209" i="1"/>
  <c r="AG209" i="1"/>
  <c r="BD210" i="1"/>
  <c r="AF210" i="1"/>
  <c r="BE210" i="1"/>
  <c r="AG210" i="1"/>
  <c r="BD211" i="1"/>
  <c r="AF211" i="1"/>
  <c r="BE211" i="1"/>
  <c r="AG211" i="1"/>
  <c r="BD212" i="1"/>
  <c r="AF212" i="1"/>
  <c r="BE212" i="1"/>
  <c r="AG212" i="1"/>
  <c r="BD213" i="1"/>
  <c r="AF213" i="1"/>
  <c r="BE213" i="1"/>
  <c r="AG213" i="1"/>
  <c r="BD214" i="1"/>
  <c r="AF214" i="1"/>
  <c r="BE214" i="1"/>
  <c r="AG214" i="1"/>
  <c r="BD215" i="1"/>
  <c r="AF215" i="1"/>
  <c r="BE215" i="1"/>
  <c r="AG215" i="1"/>
  <c r="BD216" i="1"/>
  <c r="AF216" i="1"/>
  <c r="BE216" i="1"/>
  <c r="AG216" i="1"/>
  <c r="BD217" i="1"/>
  <c r="AF217" i="1"/>
  <c r="BE217" i="1"/>
  <c r="AG217" i="1"/>
  <c r="BD218" i="1"/>
  <c r="AF218" i="1"/>
  <c r="BE218" i="1"/>
  <c r="AG218" i="1"/>
  <c r="BD219" i="1"/>
  <c r="AF219" i="1"/>
  <c r="BE219" i="1"/>
  <c r="AG219" i="1"/>
  <c r="BD220" i="1"/>
  <c r="AF220" i="1"/>
  <c r="BE220" i="1"/>
  <c r="AG220" i="1"/>
  <c r="BD221" i="1"/>
  <c r="AF221" i="1"/>
  <c r="BE221" i="1"/>
  <c r="AG221" i="1"/>
  <c r="BD222" i="1"/>
  <c r="AF222" i="1"/>
  <c r="BE222" i="1"/>
  <c r="AG222" i="1"/>
  <c r="BD223" i="1"/>
  <c r="AF223" i="1"/>
  <c r="BE223" i="1"/>
  <c r="AG223" i="1"/>
  <c r="BD224" i="1"/>
  <c r="AF224" i="1"/>
  <c r="BE224" i="1"/>
  <c r="AG224" i="1"/>
  <c r="BD225" i="1"/>
  <c r="AF225" i="1"/>
  <c r="BE225" i="1"/>
  <c r="AG225" i="1"/>
  <c r="BD226" i="1"/>
  <c r="AF226" i="1"/>
  <c r="BE226" i="1"/>
  <c r="AG226" i="1"/>
  <c r="BD227" i="1"/>
  <c r="AF227" i="1"/>
  <c r="BE227" i="1"/>
  <c r="AG227" i="1"/>
  <c r="BD228" i="1"/>
  <c r="AF228" i="1"/>
  <c r="BE228" i="1"/>
  <c r="AG228" i="1"/>
  <c r="BD229" i="1"/>
  <c r="AF229" i="1"/>
  <c r="BE229" i="1"/>
  <c r="AG229" i="1"/>
  <c r="BD230" i="1"/>
  <c r="AF230" i="1"/>
  <c r="BE230" i="1"/>
  <c r="AG230" i="1"/>
  <c r="BD231" i="1"/>
  <c r="AF231" i="1"/>
  <c r="BE231" i="1"/>
  <c r="AG231" i="1"/>
  <c r="BD232" i="1"/>
  <c r="AF232" i="1"/>
  <c r="BE232" i="1"/>
  <c r="AG232" i="1"/>
  <c r="BD233" i="1"/>
  <c r="AF233" i="1"/>
  <c r="BE233" i="1"/>
  <c r="AG233" i="1"/>
  <c r="BD234" i="1"/>
  <c r="AF234" i="1"/>
  <c r="BE234" i="1"/>
  <c r="AG234" i="1"/>
  <c r="BD235" i="1"/>
  <c r="AF235" i="1"/>
  <c r="BE235" i="1"/>
  <c r="AG235" i="1"/>
  <c r="BD236" i="1"/>
  <c r="AF236" i="1"/>
  <c r="BE236" i="1"/>
  <c r="AG236" i="1"/>
  <c r="BD237" i="1"/>
  <c r="AF237" i="1"/>
  <c r="BE237" i="1"/>
  <c r="AG237" i="1"/>
  <c r="BD238" i="1"/>
  <c r="AF238" i="1"/>
  <c r="BE238" i="1"/>
  <c r="AG238" i="1"/>
  <c r="BD239" i="1"/>
  <c r="AF239" i="1"/>
  <c r="BE239" i="1"/>
  <c r="AG239" i="1"/>
  <c r="BD240" i="1"/>
  <c r="AF240" i="1"/>
  <c r="BE240" i="1"/>
  <c r="AG240" i="1"/>
  <c r="BD241" i="1"/>
  <c r="AF241" i="1"/>
  <c r="BE241" i="1"/>
  <c r="AG241" i="1"/>
  <c r="BD242" i="1"/>
  <c r="AF242" i="1"/>
  <c r="BE242" i="1"/>
  <c r="AG242" i="1"/>
  <c r="BD243" i="1"/>
  <c r="AF243" i="1"/>
  <c r="BE243" i="1"/>
  <c r="AG243" i="1"/>
  <c r="BD244" i="1"/>
  <c r="AF244" i="1"/>
  <c r="BE244" i="1"/>
  <c r="AG244" i="1"/>
  <c r="BD245" i="1"/>
  <c r="AF245" i="1"/>
  <c r="BE245" i="1"/>
  <c r="AG245" i="1"/>
  <c r="BD246" i="1"/>
  <c r="AF246" i="1"/>
  <c r="BE246" i="1"/>
  <c r="AG246" i="1"/>
  <c r="BD247" i="1"/>
  <c r="AF247" i="1"/>
  <c r="BE247" i="1"/>
  <c r="AG247" i="1"/>
  <c r="BD248" i="1"/>
  <c r="AF248" i="1"/>
  <c r="BE248" i="1"/>
  <c r="AG248" i="1"/>
  <c r="BD249" i="1"/>
  <c r="AF249" i="1"/>
  <c r="BE249" i="1"/>
  <c r="AG249" i="1"/>
  <c r="BD250" i="1"/>
  <c r="AF250" i="1"/>
  <c r="BE250" i="1"/>
  <c r="AG250" i="1"/>
  <c r="BD251" i="1"/>
  <c r="AF251" i="1"/>
  <c r="BE251" i="1"/>
  <c r="AG251" i="1"/>
  <c r="BD252" i="1"/>
  <c r="AF252" i="1"/>
  <c r="BE252" i="1"/>
  <c r="AG252" i="1"/>
  <c r="BD253" i="1"/>
  <c r="AF253" i="1"/>
  <c r="BE253" i="1"/>
  <c r="AG253" i="1"/>
  <c r="BD254" i="1"/>
  <c r="AF254" i="1"/>
  <c r="BE254" i="1"/>
  <c r="AG254" i="1"/>
  <c r="BD255" i="1"/>
  <c r="AF255" i="1"/>
  <c r="BE255" i="1"/>
  <c r="AG255" i="1"/>
  <c r="BD256" i="1"/>
  <c r="AF256" i="1"/>
  <c r="BE256" i="1"/>
  <c r="AG256" i="1"/>
  <c r="BD257" i="1"/>
  <c r="AF257" i="1"/>
  <c r="BE257" i="1"/>
  <c r="AG257" i="1"/>
  <c r="BD258" i="1"/>
  <c r="AF258" i="1"/>
  <c r="BE258" i="1"/>
  <c r="AG258" i="1"/>
  <c r="BD259" i="1"/>
  <c r="AF259" i="1"/>
  <c r="BE259" i="1"/>
  <c r="AG259" i="1"/>
  <c r="BD260" i="1"/>
  <c r="AF260" i="1"/>
  <c r="BE260" i="1"/>
  <c r="AG260" i="1"/>
  <c r="BD261" i="1"/>
  <c r="AF261" i="1"/>
  <c r="BE261" i="1"/>
  <c r="AG261" i="1"/>
  <c r="BD262" i="1"/>
  <c r="AF262" i="1"/>
  <c r="BE262" i="1"/>
  <c r="AG262" i="1"/>
  <c r="BD263" i="1"/>
  <c r="AF263" i="1"/>
  <c r="BE263" i="1"/>
  <c r="AG263" i="1"/>
  <c r="BD264" i="1"/>
  <c r="AF264" i="1"/>
  <c r="BE264" i="1"/>
  <c r="AG264" i="1"/>
  <c r="BD265" i="1"/>
  <c r="AF265" i="1"/>
  <c r="BE265" i="1"/>
  <c r="AG265" i="1"/>
  <c r="BD266" i="1"/>
  <c r="AF266" i="1"/>
  <c r="BE266" i="1"/>
  <c r="AG266" i="1"/>
  <c r="BD267" i="1"/>
  <c r="AF267" i="1"/>
  <c r="BE267" i="1"/>
  <c r="AG267" i="1"/>
  <c r="BD268" i="1"/>
  <c r="AF268" i="1"/>
  <c r="BE268" i="1"/>
  <c r="AG268" i="1"/>
  <c r="BD269" i="1"/>
  <c r="AF269" i="1"/>
  <c r="BE269" i="1"/>
  <c r="AG269" i="1"/>
  <c r="BD270" i="1"/>
  <c r="AF270" i="1"/>
  <c r="BE270" i="1"/>
  <c r="AG270" i="1"/>
  <c r="BD271" i="1"/>
  <c r="AF271" i="1"/>
  <c r="BE271" i="1"/>
  <c r="AG271" i="1"/>
  <c r="BD272" i="1"/>
  <c r="AF272" i="1"/>
  <c r="BE272" i="1"/>
  <c r="AG272" i="1"/>
  <c r="BD273" i="1"/>
  <c r="AF273" i="1"/>
  <c r="BE273" i="1"/>
  <c r="AG273" i="1"/>
  <c r="BD274" i="1"/>
  <c r="AF274" i="1"/>
  <c r="BE274" i="1"/>
  <c r="AG274" i="1"/>
  <c r="BD275" i="1"/>
  <c r="AF275" i="1"/>
  <c r="BE275" i="1"/>
  <c r="AG275" i="1"/>
  <c r="BD276" i="1"/>
  <c r="AF276" i="1"/>
  <c r="BE276" i="1"/>
  <c r="AG276" i="1"/>
  <c r="BD277" i="1"/>
  <c r="AF277" i="1"/>
  <c r="BE277" i="1"/>
  <c r="AG277" i="1"/>
  <c r="BD278" i="1"/>
  <c r="AF278" i="1"/>
  <c r="BE278" i="1"/>
  <c r="AG278" i="1"/>
  <c r="BD279" i="1"/>
  <c r="AF279" i="1"/>
  <c r="BE279" i="1"/>
  <c r="AG279" i="1"/>
  <c r="BD280" i="1"/>
  <c r="AF280" i="1"/>
  <c r="BE280" i="1"/>
  <c r="AG280" i="1"/>
  <c r="BD281" i="1"/>
  <c r="AF281" i="1"/>
  <c r="BE281" i="1"/>
  <c r="AG281" i="1"/>
  <c r="BD282" i="1"/>
  <c r="AF282" i="1"/>
  <c r="BE282" i="1"/>
  <c r="AG282" i="1"/>
  <c r="BD283" i="1"/>
  <c r="AF283" i="1"/>
  <c r="BE283" i="1"/>
  <c r="AG283" i="1"/>
  <c r="BD284" i="1"/>
  <c r="AF284" i="1"/>
  <c r="BE284" i="1"/>
  <c r="AG284" i="1"/>
  <c r="BD285" i="1"/>
  <c r="AF285" i="1"/>
  <c r="BE285" i="1"/>
  <c r="AG285" i="1"/>
  <c r="BD286" i="1"/>
  <c r="AF286" i="1"/>
  <c r="BE286" i="1"/>
  <c r="AG286" i="1"/>
  <c r="BD287" i="1"/>
  <c r="AF287" i="1"/>
  <c r="BE287" i="1"/>
  <c r="AG287" i="1"/>
  <c r="BD288" i="1"/>
  <c r="AF288" i="1"/>
  <c r="BE288" i="1"/>
  <c r="AG288" i="1"/>
  <c r="BD289" i="1"/>
  <c r="AF289" i="1"/>
  <c r="BE289" i="1"/>
  <c r="AG289" i="1"/>
  <c r="BD290" i="1"/>
  <c r="AF290" i="1"/>
  <c r="BE290" i="1"/>
  <c r="AG290" i="1"/>
  <c r="BD291" i="1"/>
  <c r="AF291" i="1"/>
  <c r="BE291" i="1"/>
  <c r="AG291" i="1"/>
  <c r="BD292" i="1"/>
  <c r="AF292" i="1"/>
  <c r="BE292" i="1"/>
  <c r="AG292" i="1"/>
  <c r="BD293" i="1"/>
  <c r="AF293" i="1"/>
  <c r="BE293" i="1"/>
  <c r="AG293" i="1"/>
  <c r="BD294" i="1"/>
  <c r="AF294" i="1"/>
  <c r="BE294" i="1"/>
  <c r="AG294" i="1"/>
  <c r="BD295" i="1"/>
  <c r="AF295" i="1"/>
  <c r="BE295" i="1"/>
  <c r="AG295" i="1"/>
  <c r="BD296" i="1"/>
  <c r="AF296" i="1"/>
  <c r="BE296" i="1"/>
  <c r="AG296" i="1"/>
  <c r="BD297" i="1"/>
  <c r="AF297" i="1"/>
  <c r="BE297" i="1"/>
  <c r="AG297" i="1"/>
  <c r="BD298" i="1"/>
  <c r="AF298" i="1"/>
  <c r="BE298" i="1"/>
  <c r="AG298" i="1"/>
  <c r="BD299" i="1"/>
  <c r="AF299" i="1"/>
  <c r="BE299" i="1"/>
  <c r="AG299" i="1"/>
  <c r="BD300" i="1"/>
  <c r="AF300" i="1"/>
  <c r="BE300" i="1"/>
  <c r="AG300" i="1"/>
  <c r="BD301" i="1"/>
  <c r="AF301" i="1"/>
  <c r="BE301" i="1"/>
  <c r="AG301" i="1"/>
  <c r="BD302" i="1"/>
  <c r="AF302" i="1"/>
  <c r="BE302" i="1"/>
  <c r="AG302" i="1"/>
  <c r="BD303" i="1"/>
  <c r="AF303" i="1"/>
  <c r="BE303" i="1"/>
  <c r="AG303" i="1"/>
  <c r="BD304" i="1"/>
  <c r="AF304" i="1"/>
  <c r="BE304" i="1"/>
  <c r="AG304" i="1"/>
  <c r="BD305" i="1"/>
  <c r="AF305" i="1"/>
  <c r="BE305" i="1"/>
  <c r="AG305" i="1"/>
  <c r="BD306" i="1"/>
  <c r="AF306" i="1"/>
  <c r="BE306" i="1"/>
  <c r="AG306" i="1"/>
  <c r="BD307" i="1"/>
  <c r="AF307" i="1"/>
  <c r="BE307" i="1"/>
  <c r="AG307" i="1"/>
  <c r="BD308" i="1"/>
  <c r="AF308" i="1"/>
  <c r="BE308" i="1"/>
  <c r="AG308" i="1"/>
  <c r="BD309" i="1"/>
  <c r="AF309" i="1"/>
  <c r="BE309" i="1"/>
  <c r="AG309" i="1"/>
  <c r="BD310" i="1"/>
  <c r="AF310" i="1"/>
  <c r="BE310" i="1"/>
  <c r="AG310" i="1"/>
  <c r="BD311" i="1"/>
  <c r="AF311" i="1"/>
  <c r="BE311" i="1"/>
  <c r="AG311" i="1"/>
  <c r="BD312" i="1"/>
  <c r="AF312" i="1"/>
  <c r="BE312" i="1"/>
  <c r="AG312" i="1"/>
  <c r="BD313" i="1"/>
  <c r="AF313" i="1"/>
  <c r="BE313" i="1"/>
  <c r="AG313" i="1"/>
  <c r="BD314" i="1"/>
  <c r="AF314" i="1"/>
  <c r="BE314" i="1"/>
  <c r="AG314" i="1"/>
  <c r="BD315" i="1"/>
  <c r="AF315" i="1"/>
  <c r="BE315" i="1"/>
  <c r="AG315" i="1"/>
  <c r="BD316" i="1"/>
  <c r="AF316" i="1"/>
  <c r="BE316" i="1"/>
  <c r="AG316" i="1"/>
  <c r="BD317" i="1"/>
  <c r="AF317" i="1"/>
  <c r="BE317" i="1"/>
  <c r="AG317" i="1"/>
  <c r="BD318" i="1"/>
  <c r="AF318" i="1"/>
  <c r="BE318" i="1"/>
  <c r="AG318" i="1"/>
  <c r="BD319" i="1"/>
  <c r="AF319" i="1"/>
  <c r="BE319" i="1"/>
  <c r="AG319" i="1"/>
  <c r="BD320" i="1"/>
  <c r="AF320" i="1"/>
  <c r="BE320" i="1"/>
  <c r="AG320" i="1"/>
  <c r="BD321" i="1"/>
  <c r="AF321" i="1"/>
  <c r="BE321" i="1"/>
  <c r="AG321" i="1"/>
  <c r="BD322" i="1"/>
  <c r="AF322" i="1"/>
  <c r="BE322" i="1"/>
  <c r="AG322" i="1"/>
  <c r="BD323" i="1"/>
  <c r="AF323" i="1"/>
  <c r="BE323" i="1"/>
  <c r="AG323" i="1"/>
  <c r="BD324" i="1"/>
  <c r="AF324" i="1"/>
  <c r="BE324" i="1"/>
  <c r="AG324" i="1"/>
  <c r="BD325" i="1"/>
  <c r="AF325" i="1"/>
  <c r="BE325" i="1"/>
  <c r="AG325" i="1"/>
  <c r="BD326" i="1"/>
  <c r="AF326" i="1"/>
  <c r="BE326" i="1"/>
  <c r="AG326" i="1"/>
  <c r="BD327" i="1"/>
  <c r="AF327" i="1"/>
  <c r="BE327" i="1"/>
  <c r="AG327" i="1"/>
  <c r="BD328" i="1"/>
  <c r="AF328" i="1"/>
  <c r="BE328" i="1"/>
  <c r="AG328" i="1"/>
  <c r="BD329" i="1"/>
  <c r="AF329" i="1"/>
  <c r="BE329" i="1"/>
  <c r="AG329" i="1"/>
  <c r="BD330" i="1"/>
  <c r="AF330" i="1"/>
  <c r="BE330" i="1"/>
  <c r="AG330" i="1"/>
  <c r="BD331" i="1"/>
  <c r="AF331" i="1"/>
  <c r="BE331" i="1"/>
  <c r="AG331" i="1"/>
  <c r="BD332" i="1"/>
  <c r="AF332" i="1"/>
  <c r="BE332" i="1"/>
  <c r="AG332" i="1"/>
  <c r="BD333" i="1"/>
  <c r="AF333" i="1"/>
  <c r="BE333" i="1"/>
  <c r="AG333" i="1"/>
  <c r="BD334" i="1"/>
  <c r="AF334" i="1"/>
  <c r="BE334" i="1"/>
  <c r="AG334" i="1"/>
  <c r="BD335" i="1"/>
  <c r="AF335" i="1"/>
  <c r="BE335" i="1"/>
  <c r="AG335" i="1"/>
  <c r="BD336" i="1"/>
  <c r="AF336" i="1"/>
  <c r="BE336" i="1"/>
  <c r="AG336" i="1"/>
  <c r="BD337" i="1"/>
  <c r="AF337" i="1"/>
  <c r="BE337" i="1"/>
  <c r="AG337" i="1"/>
  <c r="BD338" i="1"/>
  <c r="AF338" i="1"/>
  <c r="BE338" i="1"/>
  <c r="AG338" i="1"/>
  <c r="BD339" i="1"/>
  <c r="AF339" i="1"/>
  <c r="BE339" i="1"/>
  <c r="AG339" i="1"/>
  <c r="BD340" i="1"/>
  <c r="AF340" i="1"/>
  <c r="BE340" i="1"/>
  <c r="AG340" i="1"/>
  <c r="BD341" i="1"/>
  <c r="AF341" i="1"/>
  <c r="BE341" i="1"/>
  <c r="AG341" i="1"/>
  <c r="BD342" i="1"/>
  <c r="AF342" i="1"/>
  <c r="BE342" i="1"/>
  <c r="AG342" i="1"/>
  <c r="BD343" i="1"/>
  <c r="AF343" i="1"/>
  <c r="BE343" i="1"/>
  <c r="AG343" i="1"/>
  <c r="BD344" i="1"/>
  <c r="AF344" i="1"/>
  <c r="BE344" i="1"/>
  <c r="AG344" i="1"/>
  <c r="BD345" i="1"/>
  <c r="AF345" i="1"/>
  <c r="BE345" i="1"/>
  <c r="AG345" i="1"/>
  <c r="BD346" i="1"/>
  <c r="AF346" i="1"/>
  <c r="BE346" i="1"/>
  <c r="AG346" i="1"/>
  <c r="BD347" i="1"/>
  <c r="AF347" i="1"/>
  <c r="BE347" i="1"/>
  <c r="AG347" i="1"/>
  <c r="BD348" i="1"/>
  <c r="AF348" i="1"/>
  <c r="BE348" i="1"/>
  <c r="AG348" i="1"/>
  <c r="BD349" i="1"/>
  <c r="AF349" i="1"/>
  <c r="BE349" i="1"/>
  <c r="AG349" i="1"/>
  <c r="BD350" i="1"/>
  <c r="AF350" i="1"/>
  <c r="BE350" i="1"/>
  <c r="AG350" i="1"/>
  <c r="BD351" i="1"/>
  <c r="AF351" i="1"/>
  <c r="BE351" i="1"/>
  <c r="AG351" i="1"/>
  <c r="BD352" i="1"/>
  <c r="AF352" i="1"/>
  <c r="BE352" i="1"/>
  <c r="AG352" i="1"/>
  <c r="BD353" i="1"/>
  <c r="AF353" i="1"/>
  <c r="BE353" i="1"/>
  <c r="AG353" i="1"/>
  <c r="BD354" i="1"/>
  <c r="AF354" i="1"/>
  <c r="BE354" i="1"/>
  <c r="AG354" i="1"/>
  <c r="BD355" i="1"/>
  <c r="AF355" i="1"/>
  <c r="BE355" i="1"/>
  <c r="AG355" i="1"/>
  <c r="BD356" i="1"/>
  <c r="AF356" i="1"/>
  <c r="BE356" i="1"/>
  <c r="AG356" i="1"/>
  <c r="BD357" i="1"/>
  <c r="AF357" i="1"/>
  <c r="BE357" i="1"/>
  <c r="AG357" i="1"/>
  <c r="BD358" i="1"/>
  <c r="AF358" i="1"/>
  <c r="BE358" i="1"/>
  <c r="AG358" i="1"/>
  <c r="BD359" i="1"/>
  <c r="AF359" i="1"/>
  <c r="BE359" i="1"/>
  <c r="AG359" i="1"/>
  <c r="BD360" i="1"/>
  <c r="AF360" i="1"/>
  <c r="BE360" i="1"/>
  <c r="AG360" i="1"/>
  <c r="BD361" i="1"/>
  <c r="AF361" i="1"/>
  <c r="BE361" i="1"/>
  <c r="AG361" i="1"/>
  <c r="BD362" i="1"/>
  <c r="AF362" i="1"/>
  <c r="BE362" i="1"/>
  <c r="AG362" i="1"/>
  <c r="BD363" i="1"/>
  <c r="AF363" i="1"/>
  <c r="BE363" i="1"/>
  <c r="AG363" i="1"/>
  <c r="BD364" i="1"/>
  <c r="AF364" i="1"/>
  <c r="BE364" i="1"/>
  <c r="AG364" i="1"/>
  <c r="BD365" i="1"/>
  <c r="AF365" i="1"/>
  <c r="BE365" i="1"/>
  <c r="AG365" i="1"/>
  <c r="BD366" i="1"/>
  <c r="AF366" i="1"/>
  <c r="BE366" i="1"/>
  <c r="AG366" i="1"/>
  <c r="BD367" i="1"/>
  <c r="AF367" i="1"/>
  <c r="BE367" i="1"/>
  <c r="AG367" i="1"/>
  <c r="BD368" i="1"/>
  <c r="AF368" i="1"/>
  <c r="BE368" i="1"/>
  <c r="AG368" i="1"/>
  <c r="BD369" i="1"/>
  <c r="AF369" i="1"/>
  <c r="BE369" i="1"/>
  <c r="AG369" i="1"/>
  <c r="BD370" i="1"/>
  <c r="AF370" i="1"/>
  <c r="BE370" i="1"/>
  <c r="AG370" i="1"/>
  <c r="BD371" i="1"/>
  <c r="AF371" i="1"/>
  <c r="BE371" i="1"/>
  <c r="AG371" i="1"/>
  <c r="BD372" i="1"/>
  <c r="AF372" i="1"/>
  <c r="BE372" i="1"/>
  <c r="AG372" i="1"/>
  <c r="BD373" i="1"/>
  <c r="AF373" i="1"/>
  <c r="BE373" i="1"/>
  <c r="AG373" i="1"/>
  <c r="BD374" i="1"/>
  <c r="AF374" i="1"/>
  <c r="BE374" i="1"/>
  <c r="AG374" i="1"/>
  <c r="BD375" i="1"/>
  <c r="AF375" i="1"/>
  <c r="BE375" i="1"/>
  <c r="AG375" i="1"/>
  <c r="BD376" i="1"/>
  <c r="AF376" i="1"/>
  <c r="BE376" i="1"/>
  <c r="AG376" i="1"/>
  <c r="BD377" i="1"/>
  <c r="AF377" i="1"/>
  <c r="BE377" i="1"/>
  <c r="AG377" i="1"/>
  <c r="BD378" i="1"/>
  <c r="AF378" i="1"/>
  <c r="BE378" i="1"/>
  <c r="AG378" i="1"/>
  <c r="BD379" i="1"/>
  <c r="AF379" i="1"/>
  <c r="BE379" i="1"/>
  <c r="AG379" i="1"/>
  <c r="BD380" i="1"/>
  <c r="AF380" i="1"/>
  <c r="BE380" i="1"/>
  <c r="AG380" i="1"/>
  <c r="BD381" i="1"/>
  <c r="AF381" i="1"/>
  <c r="BE381" i="1"/>
  <c r="AG381" i="1"/>
  <c r="BD382" i="1"/>
  <c r="AF382" i="1"/>
  <c r="BE382" i="1"/>
  <c r="AG382" i="1"/>
  <c r="BD383" i="1"/>
  <c r="AF383" i="1"/>
  <c r="BE383" i="1"/>
  <c r="AG383" i="1"/>
  <c r="BD384" i="1"/>
  <c r="AF384" i="1"/>
  <c r="BE384" i="1"/>
  <c r="AG384" i="1"/>
  <c r="BD385" i="1"/>
  <c r="AF385" i="1"/>
  <c r="BE385" i="1"/>
  <c r="AG385" i="1"/>
  <c r="BD386" i="1"/>
  <c r="AF386" i="1"/>
  <c r="BE386" i="1"/>
  <c r="AG386" i="1"/>
  <c r="BD387" i="1"/>
  <c r="AF387" i="1"/>
  <c r="BE387" i="1"/>
  <c r="AG387" i="1"/>
  <c r="BD388" i="1"/>
  <c r="AF388" i="1"/>
  <c r="BE388" i="1"/>
  <c r="AG388" i="1"/>
  <c r="BD389" i="1"/>
  <c r="AF389" i="1"/>
  <c r="BE389" i="1"/>
  <c r="AG389" i="1"/>
  <c r="BD390" i="1"/>
  <c r="AF390" i="1"/>
  <c r="BE390" i="1"/>
  <c r="AG390" i="1"/>
  <c r="BD391" i="1"/>
  <c r="AF391" i="1"/>
  <c r="BE391" i="1"/>
  <c r="AG391" i="1"/>
  <c r="BD392" i="1"/>
  <c r="AF392" i="1"/>
  <c r="BE392" i="1"/>
  <c r="AG392" i="1"/>
  <c r="BD393" i="1"/>
  <c r="AF393" i="1"/>
  <c r="BE393" i="1"/>
  <c r="AG393" i="1"/>
  <c r="BD394" i="1"/>
  <c r="AF394" i="1"/>
  <c r="BE394" i="1"/>
  <c r="AG394" i="1"/>
  <c r="BD395" i="1"/>
  <c r="AF395" i="1"/>
  <c r="BE395" i="1"/>
  <c r="AG395" i="1"/>
  <c r="BD396" i="1"/>
  <c r="AF396" i="1"/>
  <c r="BE396" i="1"/>
  <c r="AG396" i="1"/>
  <c r="BD397" i="1"/>
  <c r="AF397" i="1"/>
  <c r="BE397" i="1"/>
  <c r="AG397" i="1"/>
  <c r="BD398" i="1"/>
  <c r="AF398" i="1"/>
  <c r="BE398" i="1"/>
  <c r="AG398" i="1"/>
  <c r="BD399" i="1"/>
  <c r="AF399" i="1"/>
  <c r="BE399" i="1"/>
  <c r="AG399" i="1"/>
  <c r="BD400" i="1"/>
  <c r="AF400" i="1"/>
  <c r="BE400" i="1"/>
  <c r="AG400" i="1"/>
  <c r="BD401" i="1"/>
  <c r="AF401" i="1"/>
  <c r="BE401" i="1"/>
  <c r="AG401" i="1"/>
  <c r="BD402" i="1"/>
  <c r="AF402" i="1"/>
  <c r="BE402" i="1"/>
  <c r="AG402" i="1"/>
  <c r="BD403" i="1"/>
  <c r="AF403" i="1"/>
  <c r="BE403" i="1"/>
  <c r="AG403" i="1"/>
  <c r="BD404" i="1"/>
  <c r="AF404" i="1"/>
  <c r="BE404" i="1"/>
  <c r="AG404" i="1"/>
  <c r="BD405" i="1"/>
  <c r="AF405" i="1"/>
  <c r="BE405" i="1"/>
  <c r="AG405" i="1"/>
  <c r="BD406" i="1"/>
  <c r="AF406" i="1"/>
  <c r="BE406" i="1"/>
  <c r="AG406" i="1"/>
  <c r="BD407" i="1"/>
  <c r="AF407" i="1"/>
  <c r="BE407" i="1"/>
  <c r="AG407" i="1"/>
  <c r="BD408" i="1"/>
  <c r="AF408" i="1"/>
  <c r="BE408" i="1"/>
  <c r="AG408" i="1"/>
  <c r="BD409" i="1"/>
  <c r="AF409" i="1"/>
  <c r="BE409" i="1"/>
  <c r="AG409" i="1"/>
  <c r="BD410" i="1"/>
  <c r="AF410" i="1"/>
  <c r="BE410" i="1"/>
  <c r="AG410" i="1"/>
  <c r="BD411" i="1"/>
  <c r="AF411" i="1"/>
  <c r="BE411" i="1"/>
  <c r="AG411" i="1"/>
  <c r="BD412" i="1"/>
  <c r="AF412" i="1"/>
  <c r="BE412" i="1"/>
  <c r="AG412" i="1"/>
  <c r="BD413" i="1"/>
  <c r="AF413" i="1"/>
  <c r="BE413" i="1"/>
  <c r="AG413" i="1"/>
  <c r="BD414" i="1"/>
  <c r="AF414" i="1"/>
  <c r="BE414" i="1"/>
  <c r="AG414" i="1"/>
  <c r="BD415" i="1"/>
  <c r="AF415" i="1"/>
  <c r="BE415" i="1"/>
  <c r="AG415" i="1"/>
  <c r="BD416" i="1"/>
  <c r="AF416" i="1"/>
  <c r="BE416" i="1"/>
  <c r="AG416" i="1"/>
  <c r="BD417" i="1"/>
  <c r="AF417" i="1"/>
  <c r="BE417" i="1"/>
  <c r="AG417" i="1"/>
  <c r="BD418" i="1"/>
  <c r="AF418" i="1"/>
  <c r="BE418" i="1"/>
  <c r="AG418" i="1"/>
  <c r="BD419" i="1"/>
  <c r="AF419" i="1"/>
  <c r="BE419" i="1"/>
  <c r="AG419" i="1"/>
  <c r="BD420" i="1"/>
  <c r="AF420" i="1"/>
  <c r="BE420" i="1"/>
  <c r="AG420" i="1"/>
  <c r="BD421" i="1"/>
  <c r="AF421" i="1"/>
  <c r="BE421" i="1"/>
  <c r="AG421" i="1"/>
  <c r="BD422" i="1"/>
  <c r="AF422" i="1"/>
  <c r="BE422" i="1"/>
  <c r="AG422" i="1"/>
  <c r="BD423" i="1"/>
  <c r="AF423" i="1"/>
  <c r="BE423" i="1"/>
  <c r="AG423" i="1"/>
  <c r="BD424" i="1"/>
  <c r="AF424" i="1"/>
  <c r="BE424" i="1"/>
  <c r="AG424" i="1"/>
  <c r="BD425" i="1"/>
  <c r="AF425" i="1"/>
  <c r="BE425" i="1"/>
  <c r="AG425" i="1"/>
  <c r="BD426" i="1"/>
  <c r="AF426" i="1"/>
  <c r="BE426" i="1"/>
  <c r="AG426" i="1"/>
  <c r="BD427" i="1"/>
  <c r="AF427" i="1"/>
  <c r="BE427" i="1"/>
  <c r="AG427" i="1"/>
  <c r="BD428" i="1"/>
  <c r="AF428" i="1"/>
  <c r="BE428" i="1"/>
  <c r="AG428" i="1"/>
  <c r="BD429" i="1"/>
  <c r="AF429" i="1"/>
  <c r="BE429" i="1"/>
  <c r="AG429" i="1"/>
  <c r="BD430" i="1"/>
  <c r="AF430" i="1"/>
  <c r="BE430" i="1"/>
  <c r="AG430" i="1"/>
  <c r="BD431" i="1"/>
  <c r="AF431" i="1"/>
  <c r="BE431" i="1"/>
  <c r="AG431" i="1"/>
  <c r="BD432" i="1"/>
  <c r="AF432" i="1"/>
  <c r="BE432" i="1"/>
  <c r="AG432" i="1"/>
  <c r="BD433" i="1"/>
  <c r="AF433" i="1"/>
  <c r="BE433" i="1"/>
  <c r="AG433" i="1"/>
  <c r="BD434" i="1"/>
  <c r="AF434" i="1"/>
  <c r="BE434" i="1"/>
  <c r="AG434" i="1"/>
  <c r="BD435" i="1"/>
  <c r="AF435" i="1"/>
  <c r="BE435" i="1"/>
  <c r="AG435" i="1"/>
  <c r="BD436" i="1"/>
  <c r="AF436" i="1"/>
  <c r="BE436" i="1"/>
  <c r="AG436" i="1"/>
  <c r="BD437" i="1"/>
  <c r="AF437" i="1"/>
  <c r="BE437" i="1"/>
  <c r="AG437" i="1"/>
  <c r="BD438" i="1"/>
  <c r="AF438" i="1"/>
  <c r="BE438" i="1"/>
  <c r="AG438" i="1"/>
  <c r="BD439" i="1"/>
  <c r="AF439" i="1"/>
  <c r="BE439" i="1"/>
  <c r="AG439" i="1"/>
  <c r="BD440" i="1"/>
  <c r="AF440" i="1"/>
  <c r="BE440" i="1"/>
  <c r="AG440" i="1"/>
  <c r="BD441" i="1"/>
  <c r="AF441" i="1"/>
  <c r="BE441" i="1"/>
  <c r="AG441" i="1"/>
  <c r="BD442" i="1"/>
  <c r="AF442" i="1"/>
  <c r="BE442" i="1"/>
  <c r="AG442" i="1"/>
  <c r="BD443" i="1"/>
  <c r="AF443" i="1"/>
  <c r="BE443" i="1"/>
  <c r="AG443" i="1"/>
  <c r="BD444" i="1"/>
  <c r="AF444" i="1"/>
  <c r="BE444" i="1"/>
  <c r="AG444" i="1"/>
  <c r="BD445" i="1"/>
  <c r="AF445" i="1"/>
  <c r="BE445" i="1"/>
  <c r="AG445" i="1"/>
  <c r="BD446" i="1"/>
  <c r="AF446" i="1"/>
  <c r="BE446" i="1"/>
  <c r="AG446" i="1"/>
  <c r="BD447" i="1"/>
  <c r="AF447" i="1"/>
  <c r="BE447" i="1"/>
  <c r="AG447" i="1"/>
  <c r="BD448" i="1"/>
  <c r="AF448" i="1"/>
  <c r="BE448" i="1"/>
  <c r="AG448" i="1"/>
  <c r="BD449" i="1"/>
  <c r="AF449" i="1"/>
  <c r="BE449" i="1"/>
  <c r="AG449" i="1"/>
  <c r="BD450" i="1"/>
  <c r="AF450" i="1"/>
  <c r="BE450" i="1"/>
  <c r="AG450" i="1"/>
  <c r="BD451" i="1"/>
  <c r="AF451" i="1"/>
  <c r="BE451" i="1"/>
  <c r="AG451" i="1"/>
  <c r="BD452" i="1"/>
  <c r="AF452" i="1"/>
  <c r="BE452" i="1"/>
  <c r="AG452" i="1"/>
  <c r="BD453" i="1"/>
  <c r="AF453" i="1"/>
  <c r="BE453" i="1"/>
  <c r="AG453" i="1"/>
  <c r="BD454" i="1"/>
  <c r="AF454" i="1"/>
  <c r="BE454" i="1"/>
  <c r="AG454" i="1"/>
  <c r="BD455" i="1"/>
  <c r="AF455" i="1"/>
  <c r="BE455" i="1"/>
  <c r="AG455" i="1"/>
  <c r="BD456" i="1"/>
  <c r="AF456" i="1"/>
  <c r="BE456" i="1"/>
  <c r="AG456" i="1"/>
  <c r="BD457" i="1"/>
  <c r="AF457" i="1"/>
  <c r="BE457" i="1"/>
  <c r="AG457" i="1"/>
  <c r="BD458" i="1"/>
  <c r="AF458" i="1"/>
  <c r="BE458" i="1"/>
  <c r="AG458" i="1"/>
  <c r="BD459" i="1"/>
  <c r="AF459" i="1"/>
  <c r="BE459" i="1"/>
  <c r="AG459" i="1"/>
  <c r="BD460" i="1"/>
  <c r="AF460" i="1"/>
  <c r="BE460" i="1"/>
  <c r="AG460" i="1"/>
  <c r="BD461" i="1"/>
  <c r="AF461" i="1"/>
  <c r="BE461" i="1"/>
  <c r="AG461" i="1"/>
  <c r="BD462" i="1"/>
  <c r="AF462" i="1"/>
  <c r="BE462" i="1"/>
  <c r="AG462" i="1"/>
  <c r="BD463" i="1"/>
  <c r="AF463" i="1"/>
  <c r="BE463" i="1"/>
  <c r="AG463" i="1"/>
  <c r="BD464" i="1"/>
  <c r="AF464" i="1"/>
  <c r="BE464" i="1"/>
  <c r="AG464" i="1"/>
  <c r="BD465" i="1"/>
  <c r="AF465" i="1"/>
  <c r="BE465" i="1"/>
  <c r="AG465" i="1"/>
  <c r="BD466" i="1"/>
  <c r="AF466" i="1"/>
  <c r="BE466" i="1"/>
  <c r="AG466" i="1"/>
  <c r="BD467" i="1"/>
  <c r="AF467" i="1"/>
  <c r="BE467" i="1"/>
  <c r="AG467" i="1"/>
  <c r="BD468" i="1"/>
  <c r="AF468" i="1"/>
  <c r="BE468" i="1"/>
  <c r="AG468" i="1"/>
  <c r="BD469" i="1"/>
  <c r="AF469" i="1"/>
  <c r="BE469" i="1"/>
  <c r="AG469" i="1"/>
  <c r="BD470" i="1"/>
  <c r="AF470" i="1"/>
  <c r="BE470" i="1"/>
  <c r="AG470" i="1"/>
  <c r="BD471" i="1"/>
  <c r="AF471" i="1"/>
  <c r="BE471" i="1"/>
  <c r="AG471" i="1"/>
  <c r="BD472" i="1"/>
  <c r="AF472" i="1"/>
  <c r="BE472" i="1"/>
  <c r="AG472" i="1"/>
  <c r="BD473" i="1"/>
  <c r="AF473" i="1"/>
  <c r="BE473" i="1"/>
  <c r="AG473" i="1"/>
  <c r="BD474" i="1"/>
  <c r="AF474" i="1"/>
  <c r="BE474" i="1"/>
  <c r="AG474" i="1"/>
  <c r="BD475" i="1"/>
  <c r="AF475" i="1"/>
  <c r="BE475" i="1"/>
  <c r="AG475" i="1"/>
  <c r="BD476" i="1"/>
  <c r="AF476" i="1"/>
  <c r="BE476" i="1"/>
  <c r="AG476" i="1"/>
  <c r="BD477" i="1"/>
  <c r="AF477" i="1"/>
  <c r="BE477" i="1"/>
  <c r="AG477" i="1"/>
  <c r="BD478" i="1"/>
  <c r="AF478" i="1"/>
  <c r="BE478" i="1"/>
  <c r="AG478" i="1"/>
  <c r="BD479" i="1"/>
  <c r="AF479" i="1"/>
  <c r="BE479" i="1"/>
  <c r="AG479" i="1"/>
  <c r="BD480" i="1"/>
  <c r="AF480" i="1"/>
  <c r="BE480" i="1"/>
  <c r="AG480" i="1"/>
  <c r="BD481" i="1"/>
  <c r="AF481" i="1"/>
  <c r="BE481" i="1"/>
  <c r="AG481" i="1"/>
  <c r="BD482" i="1"/>
  <c r="AF482" i="1"/>
  <c r="BE482" i="1"/>
  <c r="AG482" i="1"/>
  <c r="BD483" i="1"/>
  <c r="AF483" i="1"/>
  <c r="BE483" i="1"/>
  <c r="AG483" i="1"/>
  <c r="BD484" i="1"/>
  <c r="AF484" i="1"/>
  <c r="BE484" i="1"/>
  <c r="AG484" i="1"/>
  <c r="BD485" i="1"/>
  <c r="AF485" i="1"/>
  <c r="BE485" i="1"/>
  <c r="AG485" i="1"/>
  <c r="BD486" i="1"/>
  <c r="AF486" i="1"/>
  <c r="BE486" i="1"/>
  <c r="AG486" i="1"/>
  <c r="BD487" i="1"/>
  <c r="AF487" i="1"/>
  <c r="BE487" i="1"/>
  <c r="AG487" i="1"/>
  <c r="BD488" i="1"/>
  <c r="AF488" i="1"/>
  <c r="BE488" i="1"/>
  <c r="AG488" i="1"/>
  <c r="BD489" i="1"/>
  <c r="AF489" i="1"/>
  <c r="BE489" i="1"/>
  <c r="AG489" i="1"/>
  <c r="BD490" i="1"/>
  <c r="AF490" i="1"/>
  <c r="BE490" i="1"/>
  <c r="AG490" i="1"/>
  <c r="BD491" i="1"/>
  <c r="AF491" i="1"/>
  <c r="BE491" i="1"/>
  <c r="AG491" i="1"/>
  <c r="BD492" i="1"/>
  <c r="AF492" i="1"/>
  <c r="BE492" i="1"/>
  <c r="AG492" i="1"/>
  <c r="BD493" i="1"/>
  <c r="AF493" i="1"/>
  <c r="BE493" i="1"/>
  <c r="AG493" i="1"/>
  <c r="BD494" i="1"/>
  <c r="AF494" i="1"/>
  <c r="BE494" i="1"/>
  <c r="AG494" i="1"/>
  <c r="BD495" i="1"/>
  <c r="AF495" i="1"/>
  <c r="BE495" i="1"/>
  <c r="AG495" i="1"/>
  <c r="BD496" i="1"/>
  <c r="AF496" i="1"/>
  <c r="BE496" i="1"/>
  <c r="AG496" i="1"/>
  <c r="BD497" i="1"/>
  <c r="AF497" i="1"/>
  <c r="BE497" i="1"/>
  <c r="AG497" i="1"/>
  <c r="BD498" i="1"/>
  <c r="AF498" i="1"/>
  <c r="BE498" i="1"/>
  <c r="AG498" i="1"/>
  <c r="BD499" i="1"/>
  <c r="AF499" i="1"/>
  <c r="BE499" i="1"/>
  <c r="AG499" i="1"/>
  <c r="BD500" i="1"/>
  <c r="AF500" i="1"/>
  <c r="BE500" i="1"/>
  <c r="AG500" i="1"/>
  <c r="BD501" i="1"/>
  <c r="AF501" i="1"/>
  <c r="BE501" i="1"/>
  <c r="AG501" i="1"/>
  <c r="BD502" i="1"/>
  <c r="AF502" i="1"/>
  <c r="BE502" i="1"/>
  <c r="AG502" i="1"/>
  <c r="BD503" i="1"/>
  <c r="AF503" i="1"/>
  <c r="BE503" i="1"/>
  <c r="AG503" i="1"/>
  <c r="BD504" i="1"/>
  <c r="AF504" i="1"/>
  <c r="BE504" i="1"/>
  <c r="AG504" i="1"/>
  <c r="BD505" i="1"/>
  <c r="AF505" i="1"/>
  <c r="BE505" i="1"/>
  <c r="AG505" i="1"/>
  <c r="BD506" i="1"/>
  <c r="AF506" i="1"/>
  <c r="BE506" i="1"/>
  <c r="AG506" i="1"/>
  <c r="BD507" i="1"/>
  <c r="AF507" i="1"/>
  <c r="BE507" i="1"/>
  <c r="AG507" i="1"/>
  <c r="BD508" i="1"/>
  <c r="AF508" i="1"/>
  <c r="BE508" i="1"/>
  <c r="AG508" i="1"/>
  <c r="BD509" i="1"/>
  <c r="AF509" i="1"/>
  <c r="BE509" i="1"/>
  <c r="AG509" i="1"/>
  <c r="BD510" i="1"/>
  <c r="AF510" i="1"/>
  <c r="BE510" i="1"/>
  <c r="AG510" i="1"/>
  <c r="BD511" i="1"/>
  <c r="AF511" i="1"/>
  <c r="BE511" i="1"/>
  <c r="AG511" i="1"/>
  <c r="BD512" i="1"/>
  <c r="AF512" i="1"/>
  <c r="BE512" i="1"/>
  <c r="AG512" i="1"/>
  <c r="BD513" i="1"/>
  <c r="AF513" i="1"/>
  <c r="BE513" i="1"/>
  <c r="AG513" i="1"/>
  <c r="BD514" i="1"/>
  <c r="AF514" i="1"/>
  <c r="BE514" i="1"/>
  <c r="AG514" i="1"/>
  <c r="BD515" i="1"/>
  <c r="AF515" i="1"/>
  <c r="BE515" i="1"/>
  <c r="AG515" i="1"/>
  <c r="BD516" i="1"/>
  <c r="AF516" i="1"/>
  <c r="BE516" i="1"/>
  <c r="AG516" i="1"/>
  <c r="BD517" i="1"/>
  <c r="AF517" i="1"/>
  <c r="BE517" i="1"/>
  <c r="AG517" i="1"/>
  <c r="BD518" i="1"/>
  <c r="AF518" i="1"/>
  <c r="BE518" i="1"/>
  <c r="AG518" i="1"/>
  <c r="BD519" i="1"/>
  <c r="AF519" i="1"/>
  <c r="BE519" i="1"/>
  <c r="AG519" i="1"/>
  <c r="BD520" i="1"/>
  <c r="AF520" i="1"/>
  <c r="BE520" i="1"/>
  <c r="AG520" i="1"/>
  <c r="BD521" i="1"/>
  <c r="AF521" i="1"/>
  <c r="BE521" i="1"/>
  <c r="AG521" i="1"/>
  <c r="BD522" i="1"/>
  <c r="AF522" i="1"/>
  <c r="BE522" i="1"/>
  <c r="AG522" i="1"/>
  <c r="BD523" i="1"/>
  <c r="AF523" i="1"/>
  <c r="BE523" i="1"/>
  <c r="AG523" i="1"/>
  <c r="BD524" i="1"/>
  <c r="AF524" i="1"/>
  <c r="BE524" i="1"/>
  <c r="AG524" i="1"/>
  <c r="BD525" i="1"/>
  <c r="AF525" i="1"/>
  <c r="BE525" i="1"/>
  <c r="AG525" i="1"/>
  <c r="BD526" i="1"/>
  <c r="AF526" i="1"/>
  <c r="BE526" i="1"/>
  <c r="AG526" i="1"/>
  <c r="BD527" i="1"/>
  <c r="AF527" i="1"/>
  <c r="BE527" i="1"/>
  <c r="AG527" i="1"/>
  <c r="BD528" i="1"/>
  <c r="AF528" i="1"/>
  <c r="BE528" i="1"/>
  <c r="AG528" i="1"/>
  <c r="BD529" i="1"/>
  <c r="AF529" i="1"/>
  <c r="BE529" i="1"/>
  <c r="AG529" i="1"/>
  <c r="BD530" i="1"/>
  <c r="AF530" i="1"/>
  <c r="BE530" i="1"/>
  <c r="AG530" i="1"/>
  <c r="BD531" i="1"/>
  <c r="AF531" i="1"/>
  <c r="BE531" i="1"/>
  <c r="AG531" i="1"/>
  <c r="BD532" i="1"/>
  <c r="AF532" i="1"/>
  <c r="BE532" i="1"/>
  <c r="AG532" i="1"/>
  <c r="BD533" i="1"/>
  <c r="AF533" i="1"/>
  <c r="BE533" i="1"/>
  <c r="AG533" i="1"/>
  <c r="BD534" i="1"/>
  <c r="AF534" i="1"/>
  <c r="BE534" i="1"/>
  <c r="AG534" i="1"/>
  <c r="BD535" i="1"/>
  <c r="AF535" i="1"/>
  <c r="BE535" i="1"/>
  <c r="AG535" i="1"/>
  <c r="BD536" i="1"/>
  <c r="AF536" i="1"/>
  <c r="BE536" i="1"/>
  <c r="AG536" i="1"/>
  <c r="BD537" i="1"/>
  <c r="AF537" i="1"/>
  <c r="BE537" i="1"/>
  <c r="AG537" i="1"/>
  <c r="BD538" i="1"/>
  <c r="AF538" i="1"/>
  <c r="BE538" i="1"/>
  <c r="AG538" i="1"/>
  <c r="BD539" i="1"/>
  <c r="AF539" i="1"/>
  <c r="BE539" i="1"/>
  <c r="AG539" i="1"/>
  <c r="BD540" i="1"/>
  <c r="AF540" i="1"/>
  <c r="BE540" i="1"/>
  <c r="AG540" i="1"/>
  <c r="BD541" i="1"/>
  <c r="AF541" i="1"/>
  <c r="BE541" i="1"/>
  <c r="AG541" i="1"/>
  <c r="BD542" i="1"/>
  <c r="AF542" i="1"/>
  <c r="BE542" i="1"/>
  <c r="AG542" i="1"/>
  <c r="BD543" i="1"/>
  <c r="AF543" i="1"/>
  <c r="BE543" i="1"/>
  <c r="AG543" i="1"/>
  <c r="BD544" i="1"/>
  <c r="AF544" i="1"/>
  <c r="BE544" i="1"/>
  <c r="AG544" i="1"/>
  <c r="BD545" i="1"/>
  <c r="AF545" i="1"/>
  <c r="BE545" i="1"/>
  <c r="AG545" i="1"/>
  <c r="BD546" i="1"/>
  <c r="AF546" i="1"/>
  <c r="BE546" i="1"/>
  <c r="AG546" i="1"/>
  <c r="BD547" i="1"/>
  <c r="AF547" i="1"/>
  <c r="BE547" i="1"/>
  <c r="AG547" i="1"/>
  <c r="BD548" i="1"/>
  <c r="AF548" i="1"/>
  <c r="BE548" i="1"/>
  <c r="AG548" i="1"/>
  <c r="BD549" i="1"/>
  <c r="AF549" i="1"/>
  <c r="BE549" i="1"/>
  <c r="AG549" i="1"/>
  <c r="BD550" i="1"/>
  <c r="AF550" i="1"/>
  <c r="BE550" i="1"/>
  <c r="AG550" i="1"/>
  <c r="BD551" i="1"/>
  <c r="AF551" i="1"/>
  <c r="BE551" i="1"/>
  <c r="AG551" i="1"/>
  <c r="BD552" i="1"/>
  <c r="AF552" i="1"/>
  <c r="BE552" i="1"/>
  <c r="AG552" i="1"/>
  <c r="BD553" i="1"/>
  <c r="AF553" i="1"/>
  <c r="BE553" i="1"/>
  <c r="AG553" i="1"/>
  <c r="BD554" i="1"/>
  <c r="AF554" i="1"/>
  <c r="BE554" i="1"/>
  <c r="AG554" i="1"/>
  <c r="BD555" i="1"/>
  <c r="AF555" i="1"/>
  <c r="BE555" i="1"/>
  <c r="AG555" i="1"/>
  <c r="BD556" i="1"/>
  <c r="AF556" i="1"/>
  <c r="BE556" i="1"/>
  <c r="AG556" i="1"/>
  <c r="BD557" i="1"/>
  <c r="AF557" i="1"/>
  <c r="BE557" i="1"/>
  <c r="AG557" i="1"/>
  <c r="BD558" i="1"/>
  <c r="AF558" i="1"/>
  <c r="BE558" i="1"/>
  <c r="AG558" i="1"/>
  <c r="BD559" i="1"/>
  <c r="AF559" i="1"/>
  <c r="BE559" i="1"/>
  <c r="AG559" i="1"/>
  <c r="BD560" i="1"/>
  <c r="AF560" i="1"/>
  <c r="BE560" i="1"/>
  <c r="AG560" i="1"/>
  <c r="BD561" i="1"/>
  <c r="AF561" i="1"/>
  <c r="BE561" i="1"/>
  <c r="AG561" i="1"/>
  <c r="BD562" i="1"/>
  <c r="AF562" i="1"/>
  <c r="BE562" i="1"/>
  <c r="AG562" i="1"/>
  <c r="BD563" i="1"/>
  <c r="AF563" i="1"/>
  <c r="BE563" i="1"/>
  <c r="AG563" i="1"/>
  <c r="BD564" i="1"/>
  <c r="AF564" i="1"/>
  <c r="BE564" i="1"/>
  <c r="AG564" i="1"/>
  <c r="BD565" i="1"/>
  <c r="AF565" i="1"/>
  <c r="BE565" i="1"/>
  <c r="AG565" i="1"/>
  <c r="BD566" i="1"/>
  <c r="AF566" i="1"/>
  <c r="BE566" i="1"/>
  <c r="AG566" i="1"/>
  <c r="BD567" i="1"/>
  <c r="AF567" i="1"/>
  <c r="BE567" i="1"/>
  <c r="AG567" i="1"/>
  <c r="BD568" i="1"/>
  <c r="AF568" i="1"/>
  <c r="BE568" i="1"/>
  <c r="AG568" i="1"/>
  <c r="BD569" i="1"/>
  <c r="AF569" i="1"/>
  <c r="BE569" i="1"/>
  <c r="AG569" i="1"/>
  <c r="BD570" i="1"/>
  <c r="AF570" i="1"/>
  <c r="BE570" i="1"/>
  <c r="AG570" i="1"/>
  <c r="BD571" i="1"/>
  <c r="AF571" i="1"/>
  <c r="BE571" i="1"/>
  <c r="AG571" i="1"/>
  <c r="BD572" i="1"/>
  <c r="AF572" i="1"/>
  <c r="BE572" i="1"/>
  <c r="AG572" i="1"/>
  <c r="BD573" i="1"/>
  <c r="AF573" i="1"/>
  <c r="BE573" i="1"/>
  <c r="AG573" i="1"/>
  <c r="BD574" i="1"/>
  <c r="AF574" i="1"/>
  <c r="BE574" i="1"/>
  <c r="AG574" i="1"/>
  <c r="BD575" i="1"/>
  <c r="AF575" i="1"/>
  <c r="BE575" i="1"/>
  <c r="AG575" i="1"/>
  <c r="BD576" i="1"/>
  <c r="AF576" i="1"/>
  <c r="BE576" i="1"/>
  <c r="AG576" i="1"/>
  <c r="BD577" i="1"/>
  <c r="AF577" i="1"/>
  <c r="BE577" i="1"/>
  <c r="AG577" i="1"/>
  <c r="BD578" i="1"/>
  <c r="AF578" i="1"/>
  <c r="BE578" i="1"/>
  <c r="AG578" i="1"/>
  <c r="BD579" i="1"/>
  <c r="AF579" i="1"/>
  <c r="BE579" i="1"/>
  <c r="AG579" i="1"/>
  <c r="BD580" i="1"/>
  <c r="AF580" i="1"/>
  <c r="BE580" i="1"/>
  <c r="AG580" i="1"/>
  <c r="BD581" i="1"/>
  <c r="AF581" i="1"/>
  <c r="BE581" i="1"/>
  <c r="AG581" i="1"/>
  <c r="BD582" i="1"/>
  <c r="AF582" i="1"/>
  <c r="BE582" i="1"/>
  <c r="AG582" i="1"/>
  <c r="BD583" i="1"/>
  <c r="AF583" i="1"/>
  <c r="BE583" i="1"/>
  <c r="AG583" i="1"/>
  <c r="BD584" i="1"/>
  <c r="AF584" i="1"/>
  <c r="BE584" i="1"/>
  <c r="AG584" i="1"/>
  <c r="BD585" i="1"/>
  <c r="AF585" i="1"/>
  <c r="BE585" i="1"/>
  <c r="AG585" i="1"/>
  <c r="BD586" i="1"/>
  <c r="AF586" i="1"/>
  <c r="BE586" i="1"/>
  <c r="AG586" i="1"/>
  <c r="BD587" i="1"/>
  <c r="AF587" i="1"/>
  <c r="BE587" i="1"/>
  <c r="AG587" i="1"/>
  <c r="BD588" i="1"/>
  <c r="AF588" i="1"/>
  <c r="BE588" i="1"/>
  <c r="AG588" i="1"/>
  <c r="BD589" i="1"/>
  <c r="AF589" i="1"/>
  <c r="BE589" i="1"/>
  <c r="AG589" i="1"/>
  <c r="BD590" i="1"/>
  <c r="AF590" i="1"/>
  <c r="BE590" i="1"/>
  <c r="AG590" i="1"/>
  <c r="BD591" i="1"/>
  <c r="AF591" i="1"/>
  <c r="BE591" i="1"/>
  <c r="AG591" i="1"/>
  <c r="BD592" i="1"/>
  <c r="AF592" i="1"/>
  <c r="BE592" i="1"/>
  <c r="AG592" i="1"/>
  <c r="BD593" i="1"/>
  <c r="AF593" i="1"/>
  <c r="BE593" i="1"/>
  <c r="AG593" i="1"/>
  <c r="BD594" i="1"/>
  <c r="AF594" i="1"/>
  <c r="BE594" i="1"/>
  <c r="AG594" i="1"/>
  <c r="BD595" i="1"/>
  <c r="AF595" i="1"/>
  <c r="BE595" i="1"/>
  <c r="AG595" i="1"/>
  <c r="BD596" i="1"/>
  <c r="AF596" i="1"/>
  <c r="BE596" i="1"/>
  <c r="AG596" i="1"/>
  <c r="BD597" i="1"/>
  <c r="AF597" i="1"/>
  <c r="BE597" i="1"/>
  <c r="AG597" i="1"/>
  <c r="BD598" i="1"/>
  <c r="AF598" i="1"/>
  <c r="BE598" i="1"/>
  <c r="AG598" i="1"/>
  <c r="BD599" i="1"/>
  <c r="AF599" i="1"/>
  <c r="BE599" i="1"/>
  <c r="AG599" i="1"/>
  <c r="BD600" i="1"/>
  <c r="AF600" i="1"/>
  <c r="BE600" i="1"/>
  <c r="AG600" i="1"/>
  <c r="BD601" i="1"/>
  <c r="AF601" i="1"/>
  <c r="BE601" i="1"/>
  <c r="AG601" i="1"/>
  <c r="BD602" i="1"/>
  <c r="AF602" i="1"/>
  <c r="BE602" i="1"/>
  <c r="AG602" i="1"/>
  <c r="BD603" i="1"/>
  <c r="AF603" i="1"/>
  <c r="BE603" i="1"/>
  <c r="AG603" i="1"/>
  <c r="BD604" i="1"/>
  <c r="AF604" i="1"/>
  <c r="BE604" i="1"/>
  <c r="AG604" i="1"/>
  <c r="BD605" i="1"/>
  <c r="AF605" i="1"/>
  <c r="BE605" i="1"/>
  <c r="AG605" i="1"/>
  <c r="BD606" i="1"/>
  <c r="AF606" i="1"/>
  <c r="BE606" i="1"/>
  <c r="AG606" i="1"/>
  <c r="BD607" i="1"/>
  <c r="AF607" i="1"/>
  <c r="BE607" i="1"/>
  <c r="AG607" i="1"/>
  <c r="BD608" i="1"/>
  <c r="AF608" i="1"/>
  <c r="BE608" i="1"/>
  <c r="AG608" i="1"/>
  <c r="BD609" i="1"/>
  <c r="AF609" i="1"/>
  <c r="BE609" i="1"/>
  <c r="AG609" i="1"/>
  <c r="BD610" i="1"/>
  <c r="AF610" i="1"/>
  <c r="BE610" i="1"/>
  <c r="AG610" i="1"/>
  <c r="BD611" i="1"/>
  <c r="AF611" i="1"/>
  <c r="BE611" i="1"/>
  <c r="AG611" i="1"/>
  <c r="BD612" i="1"/>
  <c r="AF612" i="1"/>
  <c r="BE612" i="1"/>
  <c r="AG612" i="1"/>
  <c r="BD613" i="1"/>
  <c r="AF613" i="1"/>
  <c r="BE613" i="1"/>
  <c r="AG613" i="1"/>
  <c r="BD614" i="1"/>
  <c r="AF614" i="1"/>
  <c r="BE614" i="1"/>
  <c r="AG614" i="1"/>
  <c r="BD615" i="1"/>
  <c r="AF615" i="1"/>
  <c r="BE615" i="1"/>
  <c r="AG615" i="1"/>
  <c r="BD616" i="1"/>
  <c r="AF616" i="1"/>
  <c r="BE616" i="1"/>
  <c r="AG616" i="1"/>
  <c r="BD617" i="1"/>
  <c r="AF617" i="1"/>
  <c r="BE617" i="1"/>
  <c r="AG617" i="1"/>
  <c r="BD618" i="1"/>
  <c r="AF618" i="1"/>
  <c r="BE618" i="1"/>
  <c r="AG618" i="1"/>
  <c r="BD619" i="1"/>
  <c r="AF619" i="1"/>
  <c r="BE619" i="1"/>
  <c r="AG619" i="1"/>
  <c r="BD620" i="1"/>
  <c r="AF620" i="1"/>
  <c r="BE620" i="1"/>
  <c r="AG620" i="1"/>
  <c r="BD621" i="1"/>
  <c r="AF621" i="1"/>
  <c r="BE621" i="1"/>
  <c r="AG621" i="1"/>
  <c r="BD622" i="1"/>
  <c r="AF622" i="1"/>
  <c r="BE622" i="1"/>
  <c r="AG622" i="1"/>
  <c r="BD623" i="1"/>
  <c r="AF623" i="1"/>
  <c r="BE623" i="1"/>
  <c r="AG623" i="1"/>
  <c r="BD624" i="1"/>
  <c r="AF624" i="1"/>
  <c r="BE624" i="1"/>
  <c r="AG624" i="1"/>
  <c r="BD625" i="1"/>
  <c r="AF625" i="1"/>
  <c r="BE625" i="1"/>
  <c r="AG625" i="1"/>
  <c r="BD626" i="1"/>
  <c r="AF626" i="1"/>
  <c r="BE626" i="1"/>
  <c r="AG626" i="1"/>
  <c r="BD627" i="1"/>
  <c r="AF627" i="1"/>
  <c r="BE627" i="1"/>
  <c r="AG627" i="1"/>
  <c r="BD628" i="1"/>
  <c r="AF628" i="1"/>
  <c r="BE628" i="1"/>
  <c r="AG628" i="1"/>
  <c r="BD629" i="1"/>
  <c r="AF629" i="1"/>
  <c r="BE629" i="1"/>
  <c r="AG629" i="1"/>
  <c r="BD630" i="1"/>
  <c r="AF630" i="1"/>
  <c r="BE630" i="1"/>
  <c r="AG630" i="1"/>
  <c r="BD631" i="1"/>
  <c r="AF631" i="1"/>
  <c r="BE631" i="1"/>
  <c r="AG631" i="1"/>
  <c r="BD632" i="1"/>
  <c r="AF632" i="1"/>
  <c r="BE632" i="1"/>
  <c r="AG632" i="1"/>
  <c r="BD633" i="1"/>
  <c r="AF633" i="1"/>
  <c r="BE633" i="1"/>
  <c r="AG633" i="1"/>
  <c r="BD634" i="1"/>
  <c r="AF634" i="1"/>
  <c r="BE634" i="1"/>
  <c r="AG634" i="1"/>
  <c r="BD635" i="1"/>
  <c r="AF635" i="1"/>
  <c r="BE635" i="1"/>
  <c r="AG635" i="1"/>
  <c r="BD636" i="1"/>
  <c r="AF636" i="1"/>
  <c r="BE636" i="1"/>
  <c r="AG636" i="1"/>
  <c r="BD637" i="1"/>
  <c r="AF637" i="1"/>
  <c r="BE637" i="1"/>
  <c r="AG637" i="1"/>
  <c r="BD638" i="1"/>
  <c r="AF638" i="1"/>
  <c r="BE638" i="1"/>
  <c r="AG638" i="1"/>
  <c r="BD639" i="1"/>
  <c r="AF639" i="1"/>
  <c r="BE639" i="1"/>
  <c r="AG639" i="1"/>
  <c r="BD640" i="1"/>
  <c r="AF640" i="1"/>
  <c r="BE640" i="1"/>
  <c r="AG640" i="1"/>
  <c r="BD641" i="1"/>
  <c r="AF641" i="1"/>
  <c r="BE641" i="1"/>
  <c r="AG641" i="1"/>
  <c r="BD642" i="1"/>
  <c r="AF642" i="1"/>
  <c r="BE642" i="1"/>
  <c r="AG642" i="1"/>
  <c r="BD643" i="1"/>
  <c r="AF643" i="1"/>
  <c r="BE643" i="1"/>
  <c r="AG643" i="1"/>
  <c r="BD644" i="1"/>
  <c r="AF644" i="1"/>
  <c r="BE644" i="1"/>
  <c r="AG644" i="1"/>
  <c r="BD645" i="1"/>
  <c r="AF645" i="1"/>
  <c r="BE645" i="1"/>
  <c r="AG645" i="1"/>
  <c r="BD646" i="1"/>
  <c r="AF646" i="1"/>
  <c r="BE646" i="1"/>
  <c r="AG646" i="1"/>
  <c r="BD647" i="1"/>
  <c r="AF647" i="1"/>
  <c r="BE647" i="1"/>
  <c r="AG647" i="1"/>
  <c r="BD648" i="1"/>
  <c r="AF648" i="1"/>
  <c r="BE648" i="1"/>
  <c r="AG648" i="1"/>
  <c r="BD649" i="1"/>
  <c r="AF649" i="1"/>
  <c r="BE649" i="1"/>
  <c r="AG649" i="1"/>
  <c r="BD650" i="1"/>
  <c r="AF650" i="1"/>
  <c r="BE650" i="1"/>
  <c r="AG650" i="1"/>
  <c r="BD651" i="1"/>
  <c r="AF651" i="1"/>
  <c r="BE651" i="1"/>
  <c r="AG651" i="1"/>
  <c r="BD652" i="1"/>
  <c r="AF652" i="1"/>
  <c r="BE652" i="1"/>
  <c r="AG652" i="1"/>
  <c r="BD653" i="1"/>
  <c r="AF653" i="1"/>
  <c r="BE653" i="1"/>
  <c r="AG653" i="1"/>
  <c r="BD654" i="1"/>
  <c r="AF654" i="1"/>
  <c r="BE654" i="1"/>
  <c r="AG654" i="1"/>
  <c r="BD655" i="1"/>
  <c r="AF655" i="1"/>
  <c r="BE655" i="1"/>
  <c r="AG655" i="1"/>
  <c r="BD656" i="1"/>
  <c r="AF656" i="1"/>
  <c r="BE656" i="1"/>
  <c r="AG656" i="1"/>
  <c r="BD657" i="1"/>
  <c r="AF657" i="1"/>
  <c r="BE657" i="1"/>
  <c r="AG657" i="1"/>
  <c r="BD658" i="1"/>
  <c r="AF658" i="1"/>
  <c r="BE658" i="1"/>
  <c r="AG658" i="1"/>
  <c r="BD659" i="1"/>
  <c r="AF659" i="1"/>
  <c r="BE659" i="1"/>
  <c r="AG659" i="1"/>
  <c r="BD660" i="1"/>
  <c r="AF660" i="1"/>
  <c r="BE660" i="1"/>
  <c r="AG660" i="1"/>
  <c r="BD661" i="1"/>
  <c r="AF661" i="1"/>
  <c r="BE661" i="1"/>
  <c r="AG661" i="1"/>
  <c r="BD662" i="1"/>
  <c r="AF662" i="1"/>
  <c r="BE662" i="1"/>
  <c r="AG662" i="1"/>
  <c r="BD663" i="1"/>
  <c r="AF663" i="1"/>
  <c r="BE663" i="1"/>
  <c r="AG663" i="1"/>
  <c r="BD664" i="1"/>
  <c r="AF664" i="1"/>
  <c r="BE664" i="1"/>
  <c r="AG664" i="1"/>
  <c r="BD665" i="1"/>
  <c r="AF665" i="1"/>
  <c r="BE665" i="1"/>
  <c r="AG665" i="1"/>
  <c r="BD666" i="1"/>
  <c r="AF666" i="1"/>
  <c r="BE666" i="1"/>
  <c r="AG666" i="1"/>
  <c r="BD667" i="1"/>
  <c r="AF667" i="1"/>
  <c r="BE667" i="1"/>
  <c r="AG667" i="1"/>
  <c r="BD668" i="1"/>
  <c r="AF668" i="1"/>
  <c r="BE668" i="1"/>
  <c r="AG668" i="1"/>
  <c r="BD669" i="1"/>
  <c r="AF669" i="1"/>
  <c r="BE669" i="1"/>
  <c r="AG669" i="1"/>
  <c r="BD670" i="1"/>
  <c r="AF670" i="1"/>
  <c r="BE670" i="1"/>
  <c r="AG670" i="1"/>
  <c r="BD671" i="1"/>
  <c r="AF671" i="1"/>
  <c r="BE671" i="1"/>
  <c r="AG671" i="1"/>
  <c r="BD672" i="1"/>
  <c r="AF672" i="1"/>
  <c r="BE672" i="1"/>
  <c r="AG672" i="1"/>
  <c r="BD673" i="1"/>
  <c r="AF673" i="1"/>
  <c r="BE673" i="1"/>
  <c r="AG673" i="1"/>
  <c r="BD674" i="1"/>
  <c r="AF674" i="1"/>
  <c r="BE674" i="1"/>
  <c r="AG674" i="1"/>
  <c r="BD675" i="1"/>
  <c r="AF675" i="1"/>
  <c r="BE675" i="1"/>
  <c r="AG675" i="1"/>
  <c r="BD676" i="1"/>
  <c r="AF676" i="1"/>
  <c r="BE676" i="1"/>
  <c r="AG676" i="1"/>
  <c r="BD677" i="1"/>
  <c r="AF677" i="1"/>
  <c r="BE677" i="1"/>
  <c r="AG677" i="1"/>
  <c r="BD678" i="1"/>
  <c r="AF678" i="1"/>
  <c r="BE678" i="1"/>
  <c r="AG678" i="1"/>
  <c r="BD679" i="1"/>
  <c r="AF679" i="1"/>
  <c r="BE679" i="1"/>
  <c r="AG679" i="1"/>
  <c r="BD680" i="1"/>
  <c r="AF680" i="1"/>
  <c r="BE680" i="1"/>
  <c r="AG680" i="1"/>
  <c r="BD681" i="1"/>
  <c r="AF681" i="1"/>
  <c r="BE681" i="1"/>
  <c r="AG681" i="1"/>
  <c r="BD682" i="1"/>
  <c r="AF682" i="1"/>
  <c r="BE682" i="1"/>
  <c r="AG682" i="1"/>
  <c r="BD683" i="1"/>
  <c r="AF683" i="1"/>
  <c r="BE683" i="1"/>
  <c r="AG683" i="1"/>
  <c r="BD684" i="1"/>
  <c r="AF684" i="1"/>
  <c r="BE684" i="1"/>
  <c r="AG684" i="1"/>
  <c r="BD685" i="1"/>
  <c r="AF685" i="1"/>
  <c r="BE685" i="1"/>
  <c r="AG685" i="1"/>
  <c r="BD686" i="1"/>
  <c r="AF686" i="1"/>
  <c r="BE686" i="1"/>
  <c r="AG686" i="1"/>
  <c r="BD687" i="1"/>
  <c r="AF687" i="1"/>
  <c r="BE687" i="1"/>
  <c r="AG687" i="1"/>
  <c r="BD688" i="1"/>
  <c r="AF688" i="1"/>
  <c r="BE688" i="1"/>
  <c r="AG688" i="1"/>
  <c r="BD689" i="1"/>
  <c r="AF689" i="1"/>
  <c r="BE689" i="1"/>
  <c r="AG689" i="1"/>
  <c r="BD690" i="1"/>
  <c r="AF690" i="1"/>
  <c r="BE690" i="1"/>
  <c r="AG690" i="1"/>
  <c r="BD691" i="1"/>
  <c r="AF691" i="1"/>
  <c r="BE691" i="1"/>
  <c r="AG691" i="1"/>
  <c r="BD692" i="1"/>
  <c r="AF692" i="1"/>
  <c r="BE692" i="1"/>
  <c r="AG692" i="1"/>
  <c r="BD693" i="1"/>
  <c r="AF693" i="1"/>
  <c r="BE693" i="1"/>
  <c r="AG693" i="1"/>
  <c r="BD694" i="1"/>
  <c r="AF694" i="1"/>
  <c r="BE694" i="1"/>
  <c r="AG694" i="1"/>
  <c r="BD695" i="1"/>
  <c r="AF695" i="1"/>
  <c r="BE695" i="1"/>
  <c r="AG695" i="1"/>
  <c r="BD696" i="1"/>
  <c r="AF696" i="1"/>
  <c r="BE696" i="1"/>
  <c r="AG696" i="1"/>
  <c r="BD697" i="1"/>
  <c r="AF697" i="1"/>
  <c r="BE697" i="1"/>
  <c r="AG697" i="1"/>
  <c r="BD698" i="1"/>
  <c r="AF698" i="1"/>
  <c r="BE698" i="1"/>
  <c r="AG698" i="1"/>
  <c r="BD699" i="1"/>
  <c r="AF699" i="1"/>
  <c r="BE699" i="1"/>
  <c r="AG699" i="1"/>
  <c r="BD700" i="1"/>
  <c r="AF700" i="1"/>
  <c r="BE700" i="1"/>
  <c r="AG700" i="1"/>
  <c r="BD701" i="1"/>
  <c r="AF701" i="1"/>
  <c r="BE701" i="1"/>
  <c r="AG701" i="1"/>
  <c r="BD702" i="1"/>
  <c r="AF702" i="1"/>
  <c r="BE702" i="1"/>
  <c r="AG702" i="1"/>
  <c r="BD703" i="1"/>
  <c r="AF703" i="1"/>
  <c r="BE703" i="1"/>
  <c r="AG703" i="1"/>
  <c r="BD704" i="1"/>
  <c r="AF704" i="1"/>
  <c r="BE704" i="1"/>
  <c r="AG704" i="1"/>
  <c r="BD705" i="1"/>
  <c r="AF705" i="1"/>
  <c r="BE705" i="1"/>
  <c r="AG705" i="1"/>
  <c r="BD706" i="1"/>
  <c r="AF706" i="1"/>
  <c r="BE706" i="1"/>
  <c r="AG706" i="1"/>
  <c r="BD707" i="1"/>
  <c r="AF707" i="1"/>
  <c r="BE707" i="1"/>
  <c r="AG707" i="1"/>
  <c r="BD708" i="1"/>
  <c r="AF708" i="1"/>
  <c r="BE708" i="1"/>
  <c r="AG708" i="1"/>
  <c r="BD709" i="1"/>
  <c r="AF709" i="1"/>
  <c r="BE709" i="1"/>
  <c r="AG709" i="1"/>
  <c r="BD710" i="1"/>
  <c r="AF710" i="1"/>
  <c r="BE710" i="1"/>
  <c r="AG710" i="1"/>
  <c r="BD711" i="1"/>
  <c r="AF711" i="1"/>
  <c r="BE711" i="1"/>
  <c r="AG711" i="1"/>
  <c r="BD712" i="1"/>
  <c r="AF712" i="1"/>
  <c r="BE712" i="1"/>
  <c r="AG712" i="1"/>
  <c r="BD713" i="1"/>
  <c r="AF713" i="1"/>
  <c r="BE713" i="1"/>
  <c r="AG713" i="1"/>
  <c r="BD714" i="1"/>
  <c r="AF714" i="1"/>
  <c r="BE714" i="1"/>
  <c r="AG714" i="1"/>
  <c r="BD715" i="1"/>
  <c r="AF715" i="1"/>
  <c r="BE715" i="1"/>
  <c r="AG715" i="1"/>
  <c r="BD716" i="1"/>
  <c r="AF716" i="1"/>
  <c r="BE716" i="1"/>
  <c r="AG716" i="1"/>
  <c r="BD717" i="1"/>
  <c r="AF717" i="1"/>
  <c r="BE717" i="1"/>
  <c r="AG717" i="1"/>
  <c r="BD718" i="1"/>
  <c r="AF718" i="1"/>
  <c r="BE718" i="1"/>
  <c r="AG718" i="1"/>
  <c r="BD719" i="1"/>
  <c r="AF719" i="1"/>
  <c r="BE719" i="1"/>
  <c r="AG719" i="1"/>
  <c r="BD720" i="1"/>
  <c r="AF720" i="1"/>
  <c r="BE720" i="1"/>
  <c r="AG720" i="1"/>
  <c r="BD721" i="1"/>
  <c r="AF721" i="1"/>
  <c r="BE721" i="1"/>
  <c r="AG721" i="1"/>
  <c r="BD722" i="1"/>
  <c r="AF722" i="1"/>
  <c r="BE722" i="1"/>
  <c r="AG722" i="1"/>
  <c r="BD723" i="1"/>
  <c r="AF723" i="1"/>
  <c r="BE723" i="1"/>
  <c r="AG723" i="1"/>
  <c r="BD724" i="1"/>
  <c r="AF724" i="1"/>
  <c r="BE724" i="1"/>
  <c r="AG724" i="1"/>
  <c r="BD725" i="1"/>
  <c r="AF725" i="1"/>
  <c r="BE725" i="1"/>
  <c r="AG725" i="1"/>
  <c r="BD726" i="1"/>
  <c r="AF726" i="1"/>
  <c r="BE726" i="1"/>
  <c r="AG726" i="1"/>
  <c r="BD727" i="1"/>
  <c r="AF727" i="1"/>
  <c r="BE727" i="1"/>
  <c r="AG727" i="1"/>
  <c r="BD728" i="1"/>
  <c r="AF728" i="1"/>
  <c r="BE728" i="1"/>
  <c r="AG728" i="1"/>
  <c r="BD729" i="1"/>
  <c r="AF729" i="1"/>
  <c r="BE729" i="1"/>
  <c r="AG729" i="1"/>
  <c r="BD730" i="1"/>
  <c r="AF730" i="1"/>
  <c r="BE730" i="1"/>
  <c r="AG730" i="1"/>
  <c r="BD731" i="1"/>
  <c r="AF731" i="1"/>
  <c r="BE731" i="1"/>
  <c r="AG731" i="1"/>
  <c r="BD732" i="1"/>
  <c r="AF732" i="1"/>
  <c r="BE732" i="1"/>
  <c r="AG732" i="1"/>
  <c r="BD733" i="1"/>
  <c r="AF733" i="1"/>
  <c r="BE733" i="1"/>
  <c r="AG733" i="1"/>
  <c r="BD734" i="1"/>
  <c r="AF734" i="1"/>
  <c r="BE734" i="1"/>
  <c r="AG734" i="1"/>
  <c r="BD735" i="1"/>
  <c r="AF735" i="1"/>
  <c r="BE735" i="1"/>
  <c r="AG735" i="1"/>
  <c r="BD736" i="1"/>
  <c r="AF736" i="1"/>
  <c r="BE736" i="1"/>
  <c r="AG736" i="1"/>
  <c r="BD737" i="1"/>
  <c r="AF737" i="1"/>
  <c r="BE737" i="1"/>
  <c r="AG737" i="1"/>
  <c r="BD738" i="1"/>
  <c r="AF738" i="1"/>
  <c r="BE738" i="1"/>
  <c r="AG738" i="1"/>
  <c r="BD739" i="1"/>
  <c r="AF739" i="1"/>
  <c r="BE739" i="1"/>
  <c r="AG739" i="1"/>
  <c r="BD740" i="1"/>
  <c r="AF740" i="1"/>
  <c r="BE740" i="1"/>
  <c r="AG740" i="1"/>
  <c r="BD741" i="1"/>
  <c r="AF741" i="1"/>
  <c r="BE741" i="1"/>
  <c r="AG741" i="1"/>
  <c r="BD742" i="1"/>
  <c r="AF742" i="1"/>
  <c r="BE742" i="1"/>
  <c r="AG742" i="1"/>
  <c r="BD743" i="1"/>
  <c r="AF743" i="1"/>
  <c r="BE743" i="1"/>
  <c r="AG743" i="1"/>
  <c r="BD744" i="1"/>
  <c r="AF744" i="1"/>
  <c r="BE744" i="1"/>
  <c r="AG744" i="1"/>
  <c r="BD745" i="1"/>
  <c r="AF745" i="1"/>
  <c r="BE745" i="1"/>
  <c r="AG745" i="1"/>
  <c r="BD746" i="1"/>
  <c r="AF746" i="1"/>
  <c r="BE746" i="1"/>
  <c r="AG746" i="1"/>
  <c r="BD747" i="1"/>
  <c r="AF747" i="1"/>
  <c r="BE747" i="1"/>
  <c r="AG747" i="1"/>
  <c r="BD748" i="1"/>
  <c r="AF748" i="1"/>
  <c r="BE748" i="1"/>
  <c r="AG748" i="1"/>
  <c r="BD749" i="1"/>
  <c r="AF749" i="1"/>
  <c r="BE749" i="1"/>
  <c r="AG749" i="1"/>
  <c r="BD750" i="1"/>
  <c r="AF750" i="1"/>
  <c r="BE750" i="1"/>
  <c r="AG750" i="1"/>
  <c r="BD751" i="1"/>
  <c r="AF751" i="1"/>
  <c r="BE751" i="1"/>
  <c r="AG751" i="1"/>
  <c r="BD752" i="1"/>
  <c r="AF752" i="1"/>
  <c r="BE752" i="1"/>
  <c r="AG752" i="1"/>
  <c r="BD753" i="1"/>
  <c r="AF753" i="1"/>
  <c r="BE753" i="1"/>
  <c r="AG753" i="1"/>
  <c r="BD754" i="1"/>
  <c r="AF754" i="1"/>
  <c r="BE754" i="1"/>
  <c r="AG754" i="1"/>
  <c r="BD755" i="1"/>
  <c r="AF755" i="1"/>
  <c r="BE755" i="1"/>
  <c r="AG755" i="1"/>
  <c r="BD756" i="1"/>
  <c r="AF756" i="1"/>
  <c r="BE756" i="1"/>
  <c r="AG756" i="1"/>
  <c r="BD757" i="1"/>
  <c r="AF757" i="1"/>
  <c r="BE757" i="1"/>
  <c r="AG757" i="1"/>
  <c r="BD758" i="1"/>
  <c r="AF758" i="1"/>
  <c r="BE758" i="1"/>
  <c r="AG758" i="1"/>
  <c r="BD759" i="1"/>
  <c r="AF759" i="1"/>
  <c r="BE759" i="1"/>
  <c r="AG759" i="1"/>
  <c r="BD760" i="1"/>
  <c r="AF760" i="1"/>
  <c r="BE760" i="1"/>
  <c r="AG760" i="1"/>
  <c r="BD761" i="1"/>
  <c r="AF761" i="1"/>
  <c r="BE761" i="1"/>
  <c r="AG761" i="1"/>
  <c r="BD762" i="1"/>
  <c r="AF762" i="1"/>
  <c r="BE762" i="1"/>
  <c r="AG762" i="1"/>
  <c r="BD763" i="1"/>
  <c r="AF763" i="1"/>
  <c r="BE763" i="1"/>
  <c r="AG763" i="1"/>
  <c r="BD764" i="1"/>
  <c r="AF764" i="1"/>
  <c r="BE764" i="1"/>
  <c r="AG764" i="1"/>
  <c r="BD765" i="1"/>
  <c r="AF765" i="1"/>
  <c r="BE765" i="1"/>
  <c r="AG765" i="1"/>
  <c r="BD766" i="1"/>
  <c r="AF766" i="1"/>
  <c r="BE766" i="1"/>
  <c r="AG766" i="1"/>
  <c r="BD767" i="1"/>
  <c r="AF767" i="1"/>
  <c r="BE767" i="1"/>
  <c r="AG767" i="1"/>
  <c r="BD768" i="1"/>
  <c r="AF768" i="1"/>
  <c r="BE768" i="1"/>
  <c r="AG768" i="1"/>
  <c r="BD769" i="1"/>
  <c r="AF769" i="1"/>
  <c r="BE769" i="1"/>
  <c r="AG769" i="1"/>
  <c r="BD770" i="1"/>
  <c r="AF770" i="1"/>
  <c r="BE770" i="1"/>
  <c r="AG770" i="1"/>
  <c r="BD771" i="1"/>
  <c r="AF771" i="1"/>
  <c r="BE771" i="1"/>
  <c r="AG771" i="1"/>
  <c r="BD772" i="1"/>
  <c r="AF772" i="1"/>
  <c r="BE772" i="1"/>
  <c r="AG772" i="1"/>
  <c r="BD773" i="1"/>
  <c r="AF773" i="1"/>
  <c r="BE773" i="1"/>
  <c r="AG773" i="1"/>
  <c r="BD774" i="1"/>
  <c r="AF774" i="1"/>
  <c r="BE774" i="1"/>
  <c r="AG774" i="1"/>
  <c r="BD775" i="1"/>
  <c r="AF775" i="1"/>
  <c r="BE775" i="1"/>
  <c r="AG775" i="1"/>
  <c r="BD776" i="1"/>
  <c r="AF776" i="1"/>
  <c r="BE776" i="1"/>
  <c r="AG776" i="1"/>
  <c r="BD777" i="1"/>
  <c r="AF777" i="1"/>
  <c r="BE777" i="1"/>
  <c r="AG777" i="1"/>
  <c r="BD778" i="1"/>
  <c r="AF778" i="1"/>
  <c r="BE778" i="1"/>
  <c r="AG778" i="1"/>
  <c r="BD779" i="1"/>
  <c r="AF779" i="1"/>
  <c r="BE779" i="1"/>
  <c r="AG779" i="1"/>
  <c r="BD780" i="1"/>
  <c r="AF780" i="1"/>
  <c r="BE780" i="1"/>
  <c r="AG780" i="1"/>
  <c r="BD781" i="1"/>
  <c r="AF781" i="1"/>
  <c r="BE781" i="1"/>
  <c r="AG781" i="1"/>
  <c r="BD782" i="1"/>
  <c r="AF782" i="1"/>
  <c r="BE782" i="1"/>
  <c r="AG782" i="1"/>
  <c r="BD783" i="1"/>
  <c r="AF783" i="1"/>
  <c r="BE783" i="1"/>
  <c r="AG783" i="1"/>
  <c r="BD784" i="1"/>
  <c r="AF784" i="1"/>
  <c r="BE784" i="1"/>
  <c r="AG784" i="1"/>
  <c r="BD785" i="1"/>
  <c r="AF785" i="1"/>
  <c r="BE785" i="1"/>
  <c r="AG785" i="1"/>
  <c r="BD786" i="1"/>
  <c r="AF786" i="1"/>
  <c r="BE786" i="1"/>
  <c r="AG786" i="1"/>
  <c r="BD787" i="1"/>
  <c r="AF787" i="1"/>
  <c r="BE787" i="1"/>
  <c r="AG787" i="1"/>
  <c r="BD788" i="1"/>
  <c r="AF788" i="1"/>
  <c r="BE788" i="1"/>
  <c r="AG788" i="1"/>
  <c r="BD789" i="1"/>
  <c r="AF789" i="1"/>
  <c r="BE789" i="1"/>
  <c r="AG789" i="1"/>
  <c r="BD790" i="1"/>
  <c r="AF790" i="1"/>
  <c r="BE790" i="1"/>
  <c r="AG790" i="1"/>
  <c r="BD791" i="1"/>
  <c r="AF791" i="1"/>
  <c r="BE791" i="1"/>
  <c r="AG791" i="1"/>
  <c r="BD792" i="1"/>
  <c r="AF792" i="1"/>
  <c r="BE792" i="1"/>
  <c r="AG792" i="1"/>
  <c r="BD793" i="1"/>
  <c r="AF793" i="1"/>
  <c r="BE793" i="1"/>
  <c r="AG793" i="1"/>
  <c r="BD794" i="1"/>
  <c r="AF794" i="1"/>
  <c r="BE794" i="1"/>
  <c r="AG794" i="1"/>
  <c r="BD795" i="1"/>
  <c r="AF795" i="1"/>
  <c r="BE795" i="1"/>
  <c r="AG795" i="1"/>
  <c r="BD796" i="1"/>
  <c r="AF796" i="1"/>
  <c r="BE796" i="1"/>
  <c r="AG796" i="1"/>
  <c r="BD797" i="1"/>
  <c r="AF797" i="1"/>
  <c r="BE797" i="1"/>
  <c r="AG797" i="1"/>
  <c r="BD798" i="1"/>
  <c r="AF798" i="1"/>
  <c r="BE798" i="1"/>
  <c r="AG798" i="1"/>
  <c r="BD799" i="1"/>
  <c r="AF799" i="1"/>
  <c r="BE799" i="1"/>
  <c r="AG799" i="1"/>
  <c r="BD800" i="1"/>
  <c r="AF800" i="1"/>
  <c r="BE800" i="1"/>
  <c r="AG800" i="1"/>
  <c r="BD801" i="1"/>
  <c r="AF801" i="1"/>
  <c r="BE801" i="1"/>
  <c r="AG801" i="1"/>
  <c r="BD802" i="1"/>
  <c r="AF802" i="1"/>
  <c r="BE802" i="1"/>
  <c r="AG802" i="1"/>
  <c r="BD803" i="1"/>
  <c r="AF803" i="1"/>
  <c r="BE803" i="1"/>
  <c r="AG803" i="1"/>
  <c r="BD804" i="1"/>
  <c r="AF804" i="1"/>
  <c r="BE804" i="1"/>
  <c r="AG804" i="1"/>
  <c r="BD805" i="1"/>
  <c r="AF805" i="1"/>
  <c r="BE805" i="1"/>
  <c r="AG805" i="1"/>
  <c r="BD806" i="1"/>
  <c r="AF806" i="1"/>
  <c r="BE806" i="1"/>
  <c r="AG806" i="1"/>
  <c r="BD807" i="1"/>
  <c r="AF807" i="1"/>
  <c r="BE807" i="1"/>
  <c r="AG807" i="1"/>
  <c r="BD808" i="1"/>
  <c r="AF808" i="1"/>
  <c r="BE808" i="1"/>
  <c r="AG808" i="1"/>
  <c r="BD809" i="1"/>
  <c r="AF809" i="1"/>
  <c r="BE809" i="1"/>
  <c r="AG809" i="1"/>
  <c r="BD810" i="1"/>
  <c r="AF810" i="1"/>
  <c r="BE810" i="1"/>
  <c r="AG810" i="1"/>
  <c r="BD811" i="1"/>
  <c r="AF811" i="1"/>
  <c r="BE811" i="1"/>
  <c r="AG811" i="1"/>
  <c r="BD812" i="1"/>
  <c r="AF812" i="1"/>
  <c r="BE812" i="1"/>
  <c r="AG812" i="1"/>
  <c r="BD813" i="1"/>
  <c r="AF813" i="1"/>
  <c r="BE813" i="1"/>
  <c r="AG813" i="1"/>
  <c r="BD814" i="1"/>
  <c r="AF814" i="1"/>
  <c r="BE814" i="1"/>
  <c r="AG814" i="1"/>
  <c r="BD815" i="1"/>
  <c r="AF815" i="1"/>
  <c r="BE815" i="1"/>
  <c r="AG815" i="1"/>
  <c r="BD816" i="1"/>
  <c r="AF816" i="1"/>
  <c r="BE816" i="1"/>
  <c r="AG816" i="1"/>
  <c r="BD817" i="1"/>
  <c r="AF817" i="1"/>
  <c r="BE817" i="1"/>
  <c r="AG817" i="1"/>
  <c r="BD818" i="1"/>
  <c r="AF818" i="1"/>
  <c r="BE818" i="1"/>
  <c r="AG818" i="1"/>
  <c r="BD819" i="1"/>
  <c r="AF819" i="1"/>
  <c r="BE819" i="1"/>
  <c r="AG819" i="1"/>
  <c r="BD820" i="1"/>
  <c r="AF820" i="1"/>
  <c r="BE820" i="1"/>
  <c r="AG820" i="1"/>
  <c r="BD821" i="1"/>
  <c r="AF821" i="1"/>
  <c r="BE821" i="1"/>
  <c r="AG821" i="1"/>
  <c r="BD822" i="1"/>
  <c r="AF822" i="1"/>
  <c r="BE822" i="1"/>
  <c r="AG822" i="1"/>
  <c r="BD823" i="1"/>
  <c r="AF823" i="1"/>
  <c r="BE823" i="1"/>
  <c r="AG823" i="1"/>
  <c r="BD824" i="1"/>
  <c r="AF824" i="1"/>
  <c r="BE824" i="1"/>
  <c r="AG824" i="1"/>
  <c r="BD825" i="1"/>
  <c r="AF825" i="1"/>
  <c r="BE825" i="1"/>
  <c r="AG825" i="1"/>
  <c r="BD826" i="1"/>
  <c r="AF826" i="1"/>
  <c r="BE826" i="1"/>
  <c r="AG826" i="1"/>
  <c r="BD827" i="1"/>
  <c r="AF827" i="1"/>
  <c r="BE827" i="1"/>
  <c r="AG827" i="1"/>
  <c r="BD828" i="1"/>
  <c r="AF828" i="1"/>
  <c r="BE828" i="1"/>
  <c r="AG828" i="1"/>
  <c r="BD829" i="1"/>
  <c r="AF829" i="1"/>
  <c r="BE829" i="1"/>
  <c r="AG829" i="1"/>
  <c r="BD830" i="1"/>
  <c r="AF830" i="1"/>
  <c r="BE830" i="1"/>
  <c r="AG830" i="1"/>
  <c r="BD831" i="1"/>
  <c r="AF831" i="1"/>
  <c r="BE831" i="1"/>
  <c r="AG831" i="1"/>
  <c r="BD832" i="1"/>
  <c r="AF832" i="1"/>
  <c r="BE832" i="1"/>
  <c r="AG832" i="1"/>
  <c r="BD833" i="1"/>
  <c r="AF833" i="1"/>
  <c r="BE833" i="1"/>
  <c r="AG833" i="1"/>
  <c r="BD834" i="1"/>
  <c r="AF834" i="1"/>
  <c r="BE834" i="1"/>
  <c r="AG834" i="1"/>
  <c r="BD835" i="1"/>
  <c r="AF835" i="1"/>
  <c r="BE835" i="1"/>
  <c r="AG835" i="1"/>
  <c r="BD836" i="1"/>
  <c r="AF836" i="1"/>
  <c r="BE836" i="1"/>
  <c r="AG836" i="1"/>
  <c r="BD837" i="1"/>
  <c r="AF837" i="1"/>
  <c r="BE837" i="1"/>
  <c r="AG837" i="1"/>
  <c r="BD838" i="1"/>
  <c r="AF838" i="1"/>
  <c r="BE838" i="1"/>
  <c r="AG838" i="1"/>
  <c r="BD839" i="1"/>
  <c r="AF839" i="1"/>
  <c r="BE839" i="1"/>
  <c r="AG839" i="1"/>
  <c r="BD840" i="1"/>
  <c r="AF840" i="1"/>
  <c r="BE840" i="1"/>
  <c r="AG840" i="1"/>
  <c r="BD841" i="1"/>
  <c r="AF841" i="1"/>
  <c r="BE841" i="1"/>
  <c r="AG841" i="1"/>
  <c r="BD842" i="1"/>
  <c r="AF842" i="1"/>
  <c r="BE842" i="1"/>
  <c r="AG842" i="1"/>
  <c r="BD843" i="1"/>
  <c r="AF843" i="1"/>
  <c r="BE843" i="1"/>
  <c r="AG843" i="1"/>
  <c r="BD844" i="1"/>
  <c r="AF844" i="1"/>
  <c r="BE844" i="1"/>
  <c r="AG844" i="1"/>
  <c r="BD845" i="1"/>
  <c r="AF845" i="1"/>
  <c r="BE845" i="1"/>
  <c r="AG845" i="1"/>
  <c r="BD846" i="1"/>
  <c r="AF846" i="1"/>
  <c r="BE846" i="1"/>
  <c r="AG846" i="1"/>
  <c r="BD847" i="1"/>
  <c r="AF847" i="1"/>
  <c r="BE847" i="1"/>
  <c r="AG847" i="1"/>
  <c r="BD848" i="1"/>
  <c r="AF848" i="1"/>
  <c r="BE848" i="1"/>
  <c r="AG848" i="1"/>
  <c r="BD849" i="1"/>
  <c r="AF849" i="1"/>
  <c r="BE849" i="1"/>
  <c r="AG849" i="1"/>
  <c r="BD850" i="1"/>
  <c r="AF850" i="1"/>
  <c r="BE850" i="1"/>
  <c r="AG850" i="1"/>
  <c r="BD851" i="1"/>
  <c r="AF851" i="1"/>
  <c r="BE851" i="1"/>
  <c r="AG851" i="1"/>
  <c r="BD852" i="1"/>
  <c r="AF852" i="1"/>
  <c r="BE852" i="1"/>
  <c r="AG852" i="1"/>
  <c r="BD853" i="1"/>
  <c r="AF853" i="1"/>
  <c r="BE853" i="1"/>
  <c r="AG853" i="1"/>
  <c r="BD854" i="1"/>
  <c r="AF854" i="1"/>
  <c r="BE854" i="1"/>
  <c r="AG854" i="1"/>
  <c r="BD855" i="1"/>
  <c r="AF855" i="1"/>
  <c r="BE855" i="1"/>
  <c r="AG855" i="1"/>
  <c r="BD856" i="1"/>
  <c r="AF856" i="1"/>
  <c r="BE856" i="1"/>
  <c r="AG856" i="1"/>
  <c r="BD857" i="1"/>
  <c r="AF857" i="1"/>
  <c r="BE857" i="1"/>
  <c r="AG857" i="1"/>
  <c r="BD858" i="1"/>
  <c r="AF858" i="1"/>
  <c r="BE858" i="1"/>
  <c r="AG858" i="1"/>
  <c r="BD859" i="1"/>
  <c r="AF859" i="1"/>
  <c r="BE859" i="1"/>
  <c r="AG859" i="1"/>
  <c r="BD860" i="1"/>
  <c r="AF860" i="1"/>
  <c r="BE860" i="1"/>
  <c r="AG860" i="1"/>
  <c r="BD861" i="1"/>
  <c r="AF861" i="1"/>
  <c r="BE861" i="1"/>
  <c r="AG861" i="1"/>
  <c r="BD862" i="1"/>
  <c r="AF862" i="1"/>
  <c r="BE862" i="1"/>
  <c r="AG862" i="1"/>
  <c r="BD863" i="1"/>
  <c r="AF863" i="1"/>
  <c r="BE863" i="1"/>
  <c r="AG863" i="1"/>
  <c r="BD864" i="1"/>
  <c r="AF864" i="1"/>
  <c r="BE864" i="1"/>
  <c r="AG864" i="1"/>
  <c r="BD865" i="1"/>
  <c r="AF865" i="1"/>
  <c r="BE865" i="1"/>
  <c r="AG865" i="1"/>
  <c r="BD866" i="1"/>
  <c r="AF866" i="1"/>
  <c r="BE866" i="1"/>
  <c r="AG866" i="1"/>
  <c r="X4" i="7"/>
  <c r="BD7" i="1"/>
  <c r="AF7" i="1"/>
  <c r="Y4" i="7"/>
  <c r="BE7" i="1"/>
  <c r="AG7" i="1"/>
  <c r="Z4" i="7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B7" i="14"/>
  <c r="C7" i="14"/>
  <c r="I7" i="14"/>
  <c r="L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BO96" i="3"/>
  <c r="BO97" i="3"/>
  <c r="BO98" i="3"/>
  <c r="BO99" i="3"/>
  <c r="BO100" i="3"/>
  <c r="BO72" i="3"/>
  <c r="BO73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54" i="3"/>
  <c r="BO52" i="3"/>
  <c r="BO53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34" i="3"/>
  <c r="BO7" i="3"/>
  <c r="BO6" i="3"/>
  <c r="BO5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<sst xmlns="http://schemas.openxmlformats.org/spreadsheetml/2006/main" count="16726" uniqueCount="1474">
  <si>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</si>
  <si>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</si>
  <si>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</si>
  <si>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</si>
  <si>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</si>
  <si>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</si>
  <si>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</si>
  <si>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</si>
  <si>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</si>
  <si>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</si>
  <si>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</si>
  <si>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</si>
  <si>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</si>
  <si>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</si>
  <si>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</si>
  <si>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</si>
  <si>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</si>
  <si>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</si>
  <si>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</si>
  <si>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</si>
  <si>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</si>
  <si>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</si>
  <si>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</si>
  <si>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</si>
  <si>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</si>
  <si>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</si>
  <si>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</si>
  <si>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</si>
  <si>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</si>
  <si>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</si>
  <si>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</si>
  <si>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</si>
  <si>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</si>
  <si>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</si>
  <si>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</si>
  <si>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</si>
  <si>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</si>
  <si>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</si>
  <si>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</si>
  <si>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</si>
  <si>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</si>
  <si>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</si>
  <si>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</si>
  <si>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</si>
  <si>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</si>
  <si>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</si>
  <si>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</si>
  <si>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</si>
  <si>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</si>
  <si>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</si>
  <si>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</si>
  <si>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</si>
  <si>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</si>
  <si>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</si>
  <si>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</si>
  <si>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</si>
  <si>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</si>
  <si>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</si>
  <si>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</si>
  <si>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</si>
  <si>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</si>
  <si>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</si>
  <si>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</si>
  <si>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</si>
  <si>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</si>
  <si>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</si>
  <si>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</si>
  <si>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</si>
  <si>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</si>
  <si>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</si>
  <si>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</si>
  <si>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</si>
  <si>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</si>
  <si>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</si>
  <si>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</si>
  <si>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</si>
  <si>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</si>
  <si>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</si>
  <si>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</si>
  <si>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</si>
  <si>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</si>
  <si>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</si>
  <si>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</si>
  <si>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</si>
  <si>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</si>
  <si>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</si>
  <si>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</si>
  <si>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</si>
  <si>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</si>
  <si>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</si>
  <si>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</si>
  <si>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</si>
  <si>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</si>
  <si>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</si>
  <si>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</si>
  <si>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</si>
  <si>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</si>
  <si>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</si>
  <si>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</si>
  <si>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</si>
  <si>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</si>
  <si>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</si>
  <si>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</si>
  <si>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</si>
  <si>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</si>
  <si>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</si>
  <si>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</si>
  <si>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</si>
  <si>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</si>
  <si>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</si>
  <si>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</si>
  <si>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</si>
  <si>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</si>
  <si>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</si>
  <si>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</si>
  <si>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</si>
  <si>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</si>
  <si>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</si>
  <si>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</si>
  <si>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</si>
  <si>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</si>
  <si>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</si>
  <si>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</si>
  <si>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</si>
  <si>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</si>
  <si>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</si>
  <si>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</si>
  <si>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</si>
  <si>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</si>
  <si>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</si>
  <si>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</si>
  <si>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</si>
  <si>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</si>
  <si>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</si>
  <si>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</si>
  <si>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</si>
  <si>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</si>
  <si>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</si>
  <si>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</si>
  <si>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</si>
  <si>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</si>
  <si>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</si>
  <si>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</si>
  <si>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</si>
  <si>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</si>
  <si>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</si>
  <si>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</si>
  <si>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</si>
  <si>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</si>
  <si>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</si>
  <si>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</si>
  <si>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</si>
  <si>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</si>
  <si>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</si>
  <si>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</si>
  <si>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</si>
  <si>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</si>
  <si>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</si>
  <si>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</si>
  <si>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</si>
  <si>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</si>
  <si>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</si>
  <si>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</si>
  <si>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</si>
  <si>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</si>
  <si>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</si>
  <si>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</si>
  <si>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</si>
  <si>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</si>
  <si>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</si>
  <si>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</si>
  <si>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</si>
  <si>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</si>
  <si>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</si>
  <si>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</si>
  <si>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</si>
  <si>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</si>
  <si>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</si>
  <si>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</si>
  <si>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</si>
  <si>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</si>
  <si>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</si>
  <si>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</si>
  <si>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</si>
  <si>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</si>
  <si>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</si>
  <si>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</si>
  <si>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</si>
  <si>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</si>
  <si>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</si>
  <si>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</si>
  <si>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</si>
  <si>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</si>
  <si>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</si>
  <si>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</si>
  <si>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</si>
  <si>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</si>
  <si>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</si>
  <si>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</si>
  <si>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</si>
  <si>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</si>
  <si>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</si>
  <si>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</si>
  <si>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</si>
  <si>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</si>
  <si>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</si>
  <si>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</si>
  <si>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</si>
  <si>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</si>
  <si>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</si>
  <si>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</si>
  <si>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</si>
  <si>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</si>
  <si>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</si>
  <si>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</si>
  <si>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</si>
  <si>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</si>
  <si>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</si>
  <si>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</si>
  <si>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</si>
  <si>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</si>
  <si>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</si>
  <si>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</si>
  <si>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</si>
  <si>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</si>
  <si>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</si>
  <si>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</si>
  <si>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</si>
  <si>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</si>
  <si>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</si>
  <si>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</si>
  <si>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</si>
  <si>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</si>
  <si>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</si>
  <si>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</si>
  <si>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</si>
  <si>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</si>
  <si>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</si>
  <si>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</si>
  <si>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</si>
  <si>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</si>
  <si>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</si>
  <si>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</si>
  <si>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</si>
  <si>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</si>
  <si>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</si>
  <si>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</si>
  <si>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</si>
  <si>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</si>
  <si>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</si>
  <si>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</si>
  <si>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</si>
  <si>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</si>
  <si>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</si>
  <si>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</si>
  <si>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</si>
  <si>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</si>
  <si>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</si>
  <si>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</si>
  <si>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</si>
  <si>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</si>
  <si>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</si>
  <si>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</si>
  <si>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</si>
  <si>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</si>
  <si>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</si>
  <si>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</si>
  <si>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</si>
  <si>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</si>
  <si>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</si>
  <si>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</si>
  <si>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</si>
  <si>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</si>
  <si>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</si>
  <si>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</si>
  <si>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</si>
  <si>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</si>
  <si>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</si>
  <si>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</si>
  <si>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</si>
  <si>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</si>
  <si>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</si>
  <si>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</si>
  <si>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</si>
  <si>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</si>
  <si>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</si>
  <si>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</si>
  <si>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</si>
  <si>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</si>
  <si>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</si>
  <si>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</si>
  <si>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</si>
  <si>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</si>
  <si>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</si>
  <si>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</si>
  <si>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</si>
  <si>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</si>
  <si>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</si>
  <si>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</si>
  <si>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</si>
  <si>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</si>
  <si>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</si>
  <si>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</si>
  <si>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</si>
  <si>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</si>
  <si>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</si>
  <si>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</si>
  <si>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</si>
  <si>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</si>
  <si>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</si>
  <si>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</si>
  <si>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</si>
  <si>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</si>
  <si>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</si>
  <si>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</si>
  <si>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</si>
  <si>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</si>
  <si>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</si>
  <si>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</si>
  <si>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</si>
  <si>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</si>
  <si>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</si>
  <si>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</si>
  <si>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</si>
  <si>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</si>
  <si>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</si>
  <si>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</si>
  <si>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</si>
  <si>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</si>
  <si>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</si>
  <si>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</si>
  <si>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</si>
  <si>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</si>
  <si>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</si>
  <si>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</si>
  <si>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</si>
  <si>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</si>
  <si>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</si>
  <si>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</si>
  <si>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</si>
  <si>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</si>
  <si>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</si>
  <si>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</si>
  <si>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</si>
  <si>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</si>
  <si>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</si>
  <si>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</si>
  <si>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</si>
  <si>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</si>
  <si>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</si>
  <si>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</si>
  <si>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</si>
  <si>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</si>
  <si>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</si>
  <si>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</si>
  <si>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</si>
  <si>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</si>
  <si>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</si>
  <si>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</si>
  <si>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</si>
  <si>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</si>
  <si>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</si>
  <si>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</si>
  <si>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</si>
  <si>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</si>
  <si>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</si>
  <si>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</si>
  <si>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</si>
  <si>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</si>
  <si>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</si>
  <si>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</si>
  <si>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</si>
  <si>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</si>
  <si>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</si>
  <si>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</si>
  <si>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</si>
  <si>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</si>
  <si>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</si>
  <si>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</si>
  <si>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</si>
  <si>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</si>
  <si>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</si>
  <si>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</si>
  <si>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</si>
  <si>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</si>
  <si>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</si>
  <si>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</si>
  <si>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</si>
  <si>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</si>
  <si>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</si>
  <si>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</si>
  <si>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</si>
  <si>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</si>
  <si>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</si>
  <si>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</si>
  <si>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</si>
  <si>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</si>
  <si>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</si>
  <si>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</si>
  <si>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</si>
  <si>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</si>
  <si>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</si>
  <si>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</si>
  <si>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</si>
  <si>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</si>
  <si>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</si>
  <si>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</si>
  <si>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</si>
  <si>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</si>
  <si>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</si>
  <si>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</si>
  <si>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</si>
  <si>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</si>
  <si>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</si>
  <si>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</si>
  <si>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</si>
  <si>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</si>
  <si>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</si>
  <si>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</si>
  <si>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</si>
  <si>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</si>
  <si>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</si>
  <si>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</si>
  <si>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</si>
  <si>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</si>
  <si>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</si>
  <si>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</si>
  <si>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</si>
  <si>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</si>
  <si>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</si>
  <si>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</si>
  <si>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</si>
  <si>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</si>
  <si>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</si>
  <si>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</si>
  <si>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</si>
  <si>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</si>
  <si>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</si>
  <si>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</si>
  <si>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</si>
  <si>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</si>
  <si>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</si>
  <si>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</si>
  <si>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</si>
  <si>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</si>
  <si>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</si>
  <si>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</si>
  <si>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</si>
  <si>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</si>
  <si>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</si>
  <si>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</si>
  <si>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</si>
  <si>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</si>
  <si>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</si>
  <si>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</si>
  <si>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</si>
  <si>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</si>
  <si>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</si>
  <si>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</si>
  <si>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</si>
  <si>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</si>
  <si>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</si>
  <si>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</si>
  <si>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</si>
  <si>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</si>
  <si>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</si>
  <si>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</si>
  <si>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</si>
  <si>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</si>
  <si>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</si>
  <si>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</si>
  <si>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</si>
  <si>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</si>
  <si>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</si>
  <si>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</si>
  <si>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</si>
  <si>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</si>
  <si>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</si>
  <si>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</si>
  <si>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</si>
  <si>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</si>
  <si>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</si>
  <si>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</si>
  <si>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</si>
  <si>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</si>
  <si>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</si>
  <si>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</si>
  <si>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</si>
  <si>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</si>
  <si>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</si>
  <si>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</si>
  <si>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</si>
  <si>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</si>
  <si>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</si>
  <si>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</si>
  <si>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</si>
  <si>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</si>
  <si>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</si>
  <si>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</si>
  <si>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</si>
  <si>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</si>
  <si>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</si>
  <si>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</si>
  <si>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</si>
  <si>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</si>
  <si>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</si>
  <si>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</si>
  <si>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</si>
  <si>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</si>
  <si>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</si>
  <si>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</si>
  <si>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</si>
  <si>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</si>
  <si>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</si>
  <si>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</si>
  <si>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</si>
  <si>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</si>
  <si>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</si>
  <si>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</si>
  <si>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</si>
  <si>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</si>
  <si>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</si>
  <si>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</si>
  <si>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</si>
  <si>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</si>
  <si>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</si>
  <si>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</si>
  <si>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</si>
  <si>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</si>
  <si>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</si>
  <si>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</si>
  <si>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</si>
  <si>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</si>
  <si>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</si>
  <si>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</si>
  <si>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</si>
  <si>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</si>
  <si>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</si>
  <si>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</si>
  <si>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</si>
  <si>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</si>
  <si>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</si>
  <si>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</si>
  <si>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</si>
  <si>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</si>
  <si>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</si>
  <si>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</si>
  <si>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</si>
  <si>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</si>
  <si>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</si>
  <si>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</si>
  <si>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</si>
  <si>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</si>
  <si>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</si>
  <si>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</si>
  <si>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</si>
  <si>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</si>
  <si>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</si>
  <si>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</si>
  <si>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</si>
  <si>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</si>
  <si>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</si>
  <si>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</si>
  <si>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</si>
  <si>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</si>
  <si>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</si>
  <si>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</si>
  <si>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</si>
  <si>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</si>
  <si>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</si>
  <si>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</si>
  <si>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</si>
  <si>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</si>
  <si>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</si>
  <si>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</si>
  <si>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</si>
  <si>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</si>
  <si>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</si>
  <si>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</si>
  <si>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</si>
  <si>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</si>
  <si>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</si>
  <si>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</si>
  <si>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</si>
  <si>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</si>
  <si>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</si>
  <si>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</si>
  <si>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</si>
  <si>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</si>
  <si>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</si>
  <si>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</si>
  <si>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</si>
  <si>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</si>
  <si>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</si>
  <si>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</si>
  <si>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</si>
  <si>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</si>
  <si>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</si>
  <si>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</si>
  <si>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</si>
  <si>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</si>
  <si>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</si>
  <si>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</si>
  <si>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</si>
  <si>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</si>
  <si>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</si>
  <si>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</si>
  <si>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</si>
  <si>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</si>
  <si>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</si>
  <si>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</si>
  <si>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</si>
  <si>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</si>
  <si>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</si>
  <si>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</si>
  <si>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</si>
  <si>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</si>
  <si>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</si>
  <si>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</si>
  <si>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</si>
  <si>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</si>
  <si>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</si>
  <si>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</si>
  <si>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</si>
  <si>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</si>
  <si>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</si>
  <si>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</si>
  <si>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</si>
  <si>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</si>
  <si>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</si>
  <si>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</si>
  <si>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</si>
  <si>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</si>
  <si>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</si>
  <si>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</si>
  <si>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</si>
  <si>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</si>
  <si>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</si>
  <si>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</si>
  <si>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</si>
  <si>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</si>
  <si>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</si>
  <si>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</si>
  <si>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</si>
  <si>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</si>
  <si>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</si>
  <si>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</si>
  <si>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</si>
  <si>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</si>
  <si>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</si>
  <si>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</si>
  <si>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</si>
  <si>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</si>
  <si>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</si>
  <si>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</si>
  <si>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</si>
  <si>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</si>
  <si>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</si>
  <si>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</si>
  <si>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</si>
  <si>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</si>
  <si>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</si>
  <si>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</si>
  <si>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</si>
  <si>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</si>
  <si>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</si>
  <si>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</si>
  <si>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</si>
  <si>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</si>
  <si>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</si>
  <si>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</si>
  <si>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</si>
  <si>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</si>
  <si>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</si>
  <si>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</si>
  <si>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</si>
  <si>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</si>
  <si>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</si>
  <si>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</si>
  <si>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</si>
  <si>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</si>
  <si>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</si>
  <si>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</si>
  <si>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</si>
  <si>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</si>
  <si>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</si>
  <si>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</si>
  <si>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</si>
  <si>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</si>
  <si>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</si>
  <si>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</si>
  <si>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</si>
  <si>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</si>
  <si>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</si>
  <si>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</si>
  <si>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</si>
  <si>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</si>
  <si>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</si>
  <si>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</si>
  <si>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</si>
  <si>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</si>
  <si>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</si>
  <si>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</si>
  <si>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</si>
  <si>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</si>
  <si>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</si>
  <si>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</si>
  <si>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</si>
  <si>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</si>
  <si>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</si>
  <si>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</si>
  <si>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</si>
  <si>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</si>
  <si>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</si>
  <si>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</si>
  <si>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</si>
  <si>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</si>
  <si>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</si>
  <si>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</si>
  <si>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</si>
  <si>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</si>
  <si>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</si>
  <si>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</si>
  <si>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</si>
  <si>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</si>
  <si>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</si>
  <si>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</si>
  <si>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</si>
  <si>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</si>
  <si>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</si>
  <si>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</si>
  <si>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</si>
  <si>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</si>
  <si>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</si>
  <si>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</si>
  <si>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</si>
  <si>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</si>
  <si>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</si>
  <si>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</si>
  <si>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</si>
  <si>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</si>
  <si>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</si>
  <si>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</si>
  <si>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</si>
  <si>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</si>
  <si>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</si>
  <si>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</si>
  <si>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</si>
  <si>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</si>
  <si>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</si>
  <si>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</si>
  <si>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</si>
  <si>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</si>
  <si>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</si>
  <si>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</si>
  <si>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</si>
  <si>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</si>
  <si>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</si>
  <si>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</si>
  <si>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</si>
  <si>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</si>
  <si>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</si>
  <si>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</si>
  <si>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</si>
  <si>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</si>
  <si>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</si>
  <si>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</si>
  <si>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</si>
  <si>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</si>
  <si>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</si>
  <si>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</si>
  <si>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</si>
  <si>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</si>
  <si>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</si>
  <si>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</si>
  <si>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</si>
  <si>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</si>
  <si>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</si>
  <si>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</si>
  <si>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</si>
  <si>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</si>
  <si>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</si>
  <si>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</si>
  <si>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</si>
  <si>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</si>
  <si>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</si>
  <si>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</si>
  <si>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</si>
  <si>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</si>
  <si>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</si>
  <si>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</si>
  <si>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</si>
  <si>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</si>
  <si>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</si>
  <si>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</si>
  <si>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</si>
  <si>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</si>
  <si>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</si>
  <si>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</si>
  <si>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</si>
  <si>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</si>
  <si>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</si>
  <si>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</si>
  <si>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</si>
  <si>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</si>
  <si>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</si>
  <si>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</si>
  <si>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</si>
  <si>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</si>
  <si>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</si>
  <si>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</si>
  <si>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</si>
  <si>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</si>
  <si>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</si>
  <si>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</si>
  <si>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</si>
  <si>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</si>
  <si>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</si>
  <si>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</si>
  <si>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</si>
  <si>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</si>
  <si>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</si>
  <si>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</si>
  <si>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</si>
  <si>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</si>
  <si>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</si>
  <si>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</si>
  <si>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</si>
  <si>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</si>
  <si>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</si>
  <si>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</si>
  <si>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</si>
  <si>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</si>
  <si>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</si>
  <si>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</si>
  <si>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</si>
  <si>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</si>
  <si>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</si>
  <si>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</si>
  <si>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</si>
  <si>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</si>
  <si>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</si>
  <si>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</si>
  <si>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</si>
  <si>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</si>
  <si>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</si>
  <si>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</si>
  <si>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</si>
  <si>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</si>
  <si>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</si>
  <si>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</si>
  <si>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</si>
  <si>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</si>
  <si>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</si>
  <si>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</si>
  <si>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</si>
  <si>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</si>
  <si>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</si>
  <si>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</si>
  <si>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</si>
  <si>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</si>
  <si>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</si>
  <si>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</si>
  <si>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</si>
  <si>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</si>
  <si>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</si>
  <si>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</si>
  <si>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</si>
  <si>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</si>
  <si>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</si>
  <si>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</si>
  <si>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buff_32</t>
  </si>
  <si>
    <t>眩晕</t>
  </si>
  <si>
    <t>buff_33</t>
  </si>
  <si>
    <t>减速</t>
  </si>
  <si>
    <t>buff_34</t>
    <phoneticPr fontId="1" type="noConversion"/>
  </si>
  <si>
    <t>防御增加</t>
  </si>
  <si>
    <t>buff_35</t>
    <phoneticPr fontId="1" type="noConversion"/>
  </si>
  <si>
    <t>buff_36</t>
    <phoneticPr fontId="1" type="noConversion"/>
  </si>
  <si>
    <t>减防</t>
  </si>
  <si>
    <t>buff_37</t>
    <phoneticPr fontId="1" type="noConversion"/>
  </si>
  <si>
    <t>减攻</t>
  </si>
  <si>
    <t>buff_38</t>
    <phoneticPr fontId="1" type="noConversion"/>
  </si>
  <si>
    <t>buff_39</t>
    <phoneticPr fontId="1" type="noConversion"/>
  </si>
  <si>
    <t>混乱</t>
  </si>
  <si>
    <t>buff_40</t>
    <phoneticPr fontId="1" type="noConversion"/>
  </si>
  <si>
    <t>攻击增加</t>
  </si>
  <si>
    <t>buff_41</t>
    <phoneticPr fontId="1" type="noConversion"/>
  </si>
  <si>
    <t>死亡回血</t>
  </si>
  <si>
    <t>buff_42</t>
    <phoneticPr fontId="1" type="noConversion"/>
  </si>
  <si>
    <t>加速</t>
  </si>
  <si>
    <t>buff_43</t>
    <phoneticPr fontId="1" type="noConversion"/>
  </si>
  <si>
    <t>免疫中毒</t>
  </si>
  <si>
    <t>buff_44</t>
    <phoneticPr fontId="1" type="noConversion"/>
  </si>
  <si>
    <t>免疫眩晕</t>
  </si>
  <si>
    <t>buff_45</t>
    <phoneticPr fontId="1" type="noConversion"/>
  </si>
  <si>
    <t>免疫混乱</t>
  </si>
  <si>
    <t>buff_46</t>
    <phoneticPr fontId="1" type="noConversion"/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</si>
  <si>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</si>
  <si>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</si>
  <si>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</si>
  <si>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</si>
  <si>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</si>
  <si>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</si>
  <si>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</si>
  <si>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</si>
  <si>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</si>
  <si>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</si>
  <si>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3" type="noConversion"/>
  </si>
  <si>
    <t>尼尔斯</t>
    <phoneticPr fontId="13" type="noConversion"/>
  </si>
  <si>
    <t>碧翠丝</t>
    <phoneticPr fontId="13" type="noConversion"/>
  </si>
  <si>
    <t>艾琳</t>
    <phoneticPr fontId="13" type="noConversion"/>
  </si>
  <si>
    <t>尤朵拉</t>
    <phoneticPr fontId="13" type="noConversion"/>
  </si>
  <si>
    <t>洛克</t>
  </si>
  <si>
    <t>尤尼丝</t>
    <phoneticPr fontId="13" type="noConversion"/>
  </si>
  <si>
    <t>艾德蒙</t>
    <phoneticPr fontId="13" type="noConversion"/>
  </si>
  <si>
    <t>啾啾</t>
  </si>
  <si>
    <t>贝蒂</t>
  </si>
  <si>
    <t>伊芙</t>
    <phoneticPr fontId="13" type="noConversion"/>
  </si>
  <si>
    <t>麦克白</t>
  </si>
  <si>
    <t>未命名9</t>
  </si>
  <si>
    <t>未命名10</t>
  </si>
  <si>
    <t>吉拉</t>
  </si>
  <si>
    <t>爱茉莉</t>
    <phoneticPr fontId="13" type="noConversion"/>
  </si>
  <si>
    <t>娜塔莎</t>
    <phoneticPr fontId="13" type="noConversion"/>
  </si>
  <si>
    <t>珍妮芙</t>
  </si>
  <si>
    <t>伊西多</t>
  </si>
  <si>
    <t>修</t>
  </si>
  <si>
    <t>国王</t>
  </si>
  <si>
    <t>霍尔</t>
  </si>
  <si>
    <t>未命名</t>
  </si>
  <si>
    <t>buff_47</t>
    <phoneticPr fontId="1" type="noConversion"/>
  </si>
  <si>
    <t>每回合回血</t>
    <rPh sb="0" eb="1">
      <t>mei</t>
    </rPh>
    <rPh sb="1" eb="2">
      <t>hui'h</t>
    </rPh>
    <rPh sb="3" eb="4">
      <t>hui'xue</t>
    </rPh>
    <phoneticPr fontId="1" type="noConversion"/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</si>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</sst>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BS1" activePane="topRight" state="frozen"/>
      <selection pane="topRight" activeCell="CH6" sqref="CH6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269</v>
      </c>
      <c r="G1" s="14" t="s">
        <v>270</v>
      </c>
      <c r="H1" s="15" t="s">
        <v>271</v>
      </c>
      <c r="I1" s="14" t="s">
        <v>272</v>
      </c>
      <c r="J1" s="14" t="s">
        <v>273</v>
      </c>
      <c r="K1" s="14" t="s">
        <v>274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254</v>
      </c>
      <c r="G2" t="s">
        <v>254</v>
      </c>
      <c r="H2" t="s">
        <v>254</v>
      </c>
      <c r="I2" t="s">
        <v>254</v>
      </c>
      <c r="J2" t="s">
        <v>254</v>
      </c>
      <c r="K2" t="s">
        <v>254</v>
      </c>
      <c r="L2" t="s">
        <v>264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258</v>
      </c>
      <c r="B3" t="s">
        <v>255</v>
      </c>
      <c r="C3" t="s">
        <v>152</v>
      </c>
      <c r="D3" t="s">
        <v>153</v>
      </c>
      <c r="E3" t="s">
        <v>154</v>
      </c>
      <c r="F3" t="s">
        <v>127</v>
      </c>
      <c r="G3" t="s">
        <v>128</v>
      </c>
      <c r="H3" t="s">
        <v>256</v>
      </c>
      <c r="I3" t="s">
        <v>152</v>
      </c>
      <c r="J3" t="s">
        <v>153</v>
      </c>
      <c r="K3" t="s">
        <v>154</v>
      </c>
      <c r="M3" t="s">
        <v>674</v>
      </c>
      <c r="N3" t="s">
        <v>675</v>
      </c>
      <c r="O3" t="s">
        <v>676</v>
      </c>
      <c r="P3" t="s">
        <v>674</v>
      </c>
      <c r="Q3" t="s">
        <v>675</v>
      </c>
      <c r="R3" t="s">
        <v>676</v>
      </c>
      <c r="S3" t="s">
        <v>706</v>
      </c>
      <c r="T3" t="s">
        <v>707</v>
      </c>
      <c r="U3" t="s">
        <v>708</v>
      </c>
      <c r="V3" t="s">
        <v>726</v>
      </c>
      <c r="W3" t="s">
        <v>677</v>
      </c>
      <c r="X3" t="s">
        <v>678</v>
      </c>
      <c r="Y3" t="s">
        <v>679</v>
      </c>
      <c r="Z3" s="1" t="s">
        <v>692</v>
      </c>
      <c r="AA3" s="1" t="s">
        <v>693</v>
      </c>
      <c r="AB3" s="1" t="s">
        <v>694</v>
      </c>
      <c r="AC3" s="1" t="s">
        <v>695</v>
      </c>
      <c r="AD3" s="1" t="s">
        <v>696</v>
      </c>
      <c r="AE3" s="1" t="s">
        <v>697</v>
      </c>
      <c r="AF3" s="1"/>
      <c r="AG3" s="17" t="s">
        <v>814</v>
      </c>
      <c r="AH3" s="17" t="s">
        <v>815</v>
      </c>
      <c r="AI3" s="2" t="s">
        <v>816</v>
      </c>
      <c r="AJ3" s="2" t="s">
        <v>817</v>
      </c>
      <c r="AK3" s="17" t="s">
        <v>818</v>
      </c>
      <c r="AL3" s="17" t="s">
        <v>819</v>
      </c>
      <c r="AM3" s="2" t="s">
        <v>820</v>
      </c>
      <c r="AN3" s="2" t="s">
        <v>821</v>
      </c>
      <c r="AO3" s="17" t="s">
        <v>822</v>
      </c>
      <c r="AP3" s="17" t="s">
        <v>823</v>
      </c>
      <c r="AQ3" s="2" t="s">
        <v>824</v>
      </c>
      <c r="AR3" s="2" t="s">
        <v>825</v>
      </c>
      <c r="AS3" s="1" t="s">
        <v>835</v>
      </c>
      <c r="AT3" s="1" t="s">
        <v>836</v>
      </c>
      <c r="AU3" s="1" t="s">
        <v>837</v>
      </c>
      <c r="AV3" s="1"/>
      <c r="AW3" s="1" t="s">
        <v>841</v>
      </c>
      <c r="AX3" s="1" t="s">
        <v>842</v>
      </c>
      <c r="AY3" s="1" t="s">
        <v>843</v>
      </c>
      <c r="AZ3" s="1" t="s">
        <v>844</v>
      </c>
      <c r="BA3" s="1"/>
      <c r="BB3" s="1"/>
      <c r="BC3" s="1"/>
      <c r="BD3" s="1"/>
      <c r="BE3" s="1"/>
      <c r="BG3" t="s">
        <v>814</v>
      </c>
      <c r="BH3" t="s">
        <v>815</v>
      </c>
      <c r="BI3" s="1" t="s">
        <v>816</v>
      </c>
      <c r="BJ3" s="1" t="s">
        <v>817</v>
      </c>
      <c r="BK3" t="s">
        <v>818</v>
      </c>
      <c r="BL3" t="s">
        <v>819</v>
      </c>
      <c r="BM3" s="1" t="s">
        <v>820</v>
      </c>
      <c r="BN3" s="1" t="s">
        <v>821</v>
      </c>
      <c r="BO3" t="s">
        <v>822</v>
      </c>
      <c r="BP3" t="s">
        <v>823</v>
      </c>
      <c r="BQ3" s="1" t="s">
        <v>824</v>
      </c>
      <c r="BR3" s="1" t="s">
        <v>825</v>
      </c>
      <c r="BU3" t="str">
        <f>B3</f>
        <v>角色</v>
      </c>
      <c r="BV3" s="43" t="s">
        <v>1454</v>
      </c>
      <c r="BW3" t="s">
        <v>1451</v>
      </c>
      <c r="BX3" s="17" t="s">
        <v>1452</v>
      </c>
      <c r="BY3" s="44" t="s">
        <v>1454</v>
      </c>
      <c r="BZ3" s="44" t="s">
        <v>1451</v>
      </c>
      <c r="CA3" s="44" t="s">
        <v>1452</v>
      </c>
      <c r="CC3" s="16" t="str">
        <f>BU3</f>
        <v>角色</v>
      </c>
      <c r="CD3" t="s">
        <v>1455</v>
      </c>
      <c r="CE3" t="s">
        <v>1456</v>
      </c>
      <c r="CF3" t="s">
        <v>1457</v>
      </c>
      <c r="CG3" t="s">
        <v>1458</v>
      </c>
      <c r="CH3" t="s">
        <v>1459</v>
      </c>
      <c r="CI3" t="s">
        <v>1460</v>
      </c>
    </row>
    <row r="4" spans="1:87" x14ac:dyDescent="0.15">
      <c r="A4">
        <v>1</v>
      </c>
      <c r="B4" t="s">
        <v>259</v>
      </c>
      <c r="C4" t="s">
        <v>471</v>
      </c>
      <c r="D4" t="s">
        <v>472</v>
      </c>
      <c r="E4" t="s">
        <v>475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对敌方单体攻击，造成100%攻击力（+26）点伤害。</v>
      </c>
      <c r="Q4" s="14" t="str">
        <f>VLOOKUP(1*10000000+$A4*10000+Q$2*100+1,主动技能!$B:$I,8,FALSE)</f>
        <v>对敌方前排攻击，造成125%攻击力（+130）点伤害。</v>
      </c>
      <c r="R4" s="14" t="str">
        <f>VLOOKUP(1*10000000+$A4*10000+R$2*100+1,主动技能!$B:$I,8,FALSE)</f>
        <v>对敌方全体攻击，造成125%攻击力（+65）点伤害。并附带流血。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1379</v>
      </c>
      <c r="AQ4" s="17" t="s">
        <v>1380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死神之怒</v>
      </c>
      <c r="BX4" s="17" t="str">
        <f t="shared" si="2"/>
        <v>黑暗龙卷风</v>
      </c>
      <c r="BY4" s="44" t="str">
        <f>S4</f>
        <v>单体</v>
      </c>
      <c r="BZ4" s="44" t="str">
        <f t="shared" ref="BZ4:CA4" si="3">T4</f>
        <v>横扫</v>
      </c>
      <c r="CA4" s="44" t="str">
        <f t="shared" si="3"/>
        <v>全体</v>
      </c>
      <c r="CC4" s="16" t="str">
        <f t="shared" ref="CC4:CC25" si="4">BU4</f>
        <v>战士</v>
      </c>
      <c r="CD4">
        <v>100</v>
      </c>
      <c r="CE4">
        <v>10</v>
      </c>
      <c r="CF4">
        <v>125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942</v>
      </c>
      <c r="C5" t="s">
        <v>471</v>
      </c>
      <c r="D5" t="s">
        <v>472</v>
      </c>
      <c r="E5" t="s">
        <v>475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对敌方单体攻击，造成100%攻击力（+26）点伤害。</v>
      </c>
      <c r="Q5" s="14" t="str">
        <f>VLOOKUP(1*10000000+$A5*10000+Q$2*100+1,主动技能!$B:$I,8,FALSE)</f>
        <v>对敌方范围攻击，造成125%攻击力（+130）点伤害。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700</v>
      </c>
      <c r="AQ5" s="17" t="s">
        <v>1381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260</v>
      </c>
      <c r="C6" t="s">
        <v>471</v>
      </c>
      <c r="D6" t="s">
        <v>472</v>
      </c>
      <c r="E6" t="s">
        <v>475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对敌方单体攻击，造成100%攻击力（+26）点伤害。</v>
      </c>
      <c r="Q6" s="14" t="str">
        <f>VLOOKUP(1*10000000+$A6*10000+Q$2*100+1,主动技能!$B:$I,8,FALSE)</f>
        <v>对敌方范围攻击，造成125%攻击力（+130）点伤害。</v>
      </c>
      <c r="R6" s="14" t="str">
        <f>VLOOKUP(1*10000000+$A6*10000+R$2*100+1,主动技能!$B:$I,8,FALSE)</f>
        <v>对敌方全体攻击，造成125%攻击力（+65）点伤害。并使目标概率眩晕2回合。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1383</v>
      </c>
      <c r="AQ6" s="17" t="s">
        <v>1382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943</v>
      </c>
      <c r="C7" s="39" t="s">
        <v>1363</v>
      </c>
      <c r="D7" s="39" t="s">
        <v>1364</v>
      </c>
      <c r="E7" s="39" t="s">
        <v>1106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对敌方单体攻击，造成100%攻击力（+26）点伤害。</v>
      </c>
      <c r="Q7" s="41" t="str">
        <f>VLOOKUP(1*10000000+$A7*10000+Q$2*100+1,主动技能!$B:$I,8,FALSE)</f>
        <v>对敌方单体攻击，造成150%攻击力（+130）点伤害。</v>
      </c>
      <c r="R7" s="41" t="str">
        <f>VLOOKUP(1*10000000+$A7*10000+R$2*100+1,主动技能!$B:$I,8,FALSE)</f>
        <v>对敌方贯穿攻击，造成125%攻击力（+130）点伤害。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710</v>
      </c>
      <c r="AM7" s="41"/>
      <c r="AQ7" s="39" t="s">
        <v>1384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944</v>
      </c>
      <c r="C8" t="s">
        <v>1365</v>
      </c>
      <c r="D8" t="s">
        <v>1366</v>
      </c>
      <c r="E8" t="s">
        <v>1367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对敌方单体攻击，造成100%攻击力（+26）点伤害。</v>
      </c>
      <c r="Q8" s="14" t="str">
        <f>VLOOKUP(1*10000000+$A8*10000+Q$2*100+1,主动技能!$B:$I,8,FALSE)</f>
        <v>对敌方后排单体攻击，造成150%攻击力（+130）点伤害。</v>
      </c>
      <c r="R8" s="14" t="str">
        <f>VLOOKUP(1*10000000+$A8*10000+R$2*100+1,主动技能!$B:$I,8,FALSE)</f>
        <v>对敌方全体攻击，造成125%攻击力（+65）点伤害。并附带减速。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1385</v>
      </c>
      <c r="AQ8" s="17" t="s">
        <v>1386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945</v>
      </c>
      <c r="C9" t="s">
        <v>1368</v>
      </c>
      <c r="D9" t="s">
        <v>1369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对敌方单体攻击，造成100%攻击力（+26）点伤害。</v>
      </c>
      <c r="Q9" s="14" t="str">
        <f>VLOOKUP(1*10000000+$A9*10000+Q$2*100+1,主动技能!$B:$I,8,FALSE)</f>
        <v>增加己方全体10%（+52）点防御。</v>
      </c>
      <c r="R9" s="14" t="str">
        <f>VLOOKUP(1*10000000+$A9*10000+R$2*100+1,主动技能!$B:$I,8,FALSE)</f>
        <v>对敌方横扫攻击，造成125%攻击力（+130）点伤害。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1387</v>
      </c>
      <c r="AO9" s="17" t="s">
        <v>827</v>
      </c>
      <c r="AP9" s="17" t="s">
        <v>711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946</v>
      </c>
      <c r="C10" t="s">
        <v>1370</v>
      </c>
      <c r="D10" t="s">
        <v>1371</v>
      </c>
      <c r="E10" t="s">
        <v>1365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对敌方单体攻击，造成100%攻击力（+26）点伤害。</v>
      </c>
      <c r="Q10" s="14" t="str">
        <f>VLOOKUP(1*10000000+$A10*10000+Q$2*100+1,主动技能!$B:$I,8,FALSE)</f>
        <v>对敌方后排单体攻击，造成150%攻击力（+130）点伤害。</v>
      </c>
      <c r="R10" s="14" t="str">
        <f>VLOOKUP(1*10000000+$A10*10000+R$2*100+1,主动技能!$B:$I,8,FALSE)</f>
        <v>对敌方全体攻击，造成125%攻击力（+65）点伤害。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665</v>
      </c>
      <c r="AQ10" s="17" t="s">
        <v>1389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947</v>
      </c>
      <c r="C11" t="s">
        <v>1367</v>
      </c>
      <c r="D11" t="s">
        <v>1372</v>
      </c>
      <c r="E11" t="s">
        <v>1363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对敌方单体攻击，造成100%攻击力（+26）点伤害。</v>
      </c>
      <c r="Q11" s="14" t="str">
        <f>VLOOKUP(1*10000000+$A11*10000+Q$2*100+1,主动技能!$B:$I,8,FALSE)</f>
        <v>对敌方单体攻击，造成150%攻击力（+130）点伤害。并附带减速。</v>
      </c>
      <c r="R11" s="14" t="str">
        <f>VLOOKUP(1*10000000+$A11*10000+R$2*100+1,主动技能!$B:$I,8,FALSE)</f>
        <v>对敌方全体攻击，造成125%攻击力（+65）点伤害。并附带减速。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1388</v>
      </c>
      <c r="AQ11" s="17" t="s">
        <v>1383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948</v>
      </c>
      <c r="C12" t="s">
        <v>8</v>
      </c>
      <c r="D12" t="s">
        <v>1373</v>
      </c>
      <c r="E12" t="s">
        <v>1364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对敌方单体攻击，造成100%攻击力（+26）点伤害。</v>
      </c>
      <c r="Q12" s="14" t="str">
        <f>VLOOKUP(1*10000000+$A12*10000+Q$2*100+1,主动技能!$B:$I,8,FALSE)</f>
        <v>对敌方单体攻击，造成150%攻击力（+130）点伤害。</v>
      </c>
      <c r="R12" s="14" t="str">
        <f>VLOOKUP(1*10000000+$A12*10000+R$2*100+1,主动技能!$B:$I,8,FALSE)</f>
        <v>对敌方全体攻击，造成125%攻击力（+65）点伤害。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700</v>
      </c>
      <c r="AQ12" s="17" t="s">
        <v>689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949</v>
      </c>
      <c r="C13" t="s">
        <v>1373</v>
      </c>
      <c r="D13" t="s">
        <v>1374</v>
      </c>
      <c r="E13" t="s">
        <v>1364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对敌方单体攻击，造成100%攻击力（+26）点伤害。</v>
      </c>
      <c r="Q13" s="14" t="str">
        <f>VLOOKUP(1*10000000+$A13*10000+Q$2*100+1,主动技能!$B:$I,8,FALSE)</f>
        <v>对我方随机3个单体回复10%（+83）点生命值。</v>
      </c>
      <c r="R13" s="14" t="str">
        <f>VLOOKUP(1*10000000+$A13*10000+R$2*100+1,主动技能!$B:$I,8,FALSE)</f>
        <v>对敌方全体攻击，造成125%攻击力（+65）点伤害。附带中毒.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1391</v>
      </c>
      <c r="AQ13" s="17" t="s">
        <v>691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950</v>
      </c>
      <c r="C14" s="39" t="s">
        <v>1375</v>
      </c>
      <c r="D14" s="39" t="s">
        <v>1372</v>
      </c>
      <c r="E14" s="39" t="s">
        <v>1370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对敌方单体攻击，造成100%攻击力（+26）点伤害。</v>
      </c>
      <c r="Q14" s="41" t="str">
        <f>VLOOKUP(1*10000000+$A14*10000+Q$2*100+1,主动技能!$B:$I,8,FALSE)</f>
        <v>对敌方单体攻击，造成100%攻击力（+65）点伤害。并眩晕目标。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1393</v>
      </c>
      <c r="AQ14" s="39" t="s">
        <v>1394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951</v>
      </c>
      <c r="C15" t="s">
        <v>1374</v>
      </c>
      <c r="D15" t="s">
        <v>1373</v>
      </c>
      <c r="E15" t="s">
        <v>1370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对敌方单体攻击，造成100%攻击力（+26）点伤害。</v>
      </c>
      <c r="Q15" s="14" t="str">
        <f>VLOOKUP(1*10000000+$A15*10000+Q$2*100+1,主动技能!$B:$I,8,FALSE)</f>
        <v>对敌方单体攻击，造成150%攻击力（+130）点伤害。并附带中毒。</v>
      </c>
      <c r="R15" s="14" t="str">
        <f>VLOOKUP(1*10000000+$A15*10000+R$2*100+1,主动技能!$B:$I,8,FALSE)</f>
        <v>对敌方全体攻击，造成125%攻击力（+65）点伤害。附带中毒.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1395</v>
      </c>
      <c r="AQ15" s="17" t="s">
        <v>1396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952</v>
      </c>
      <c r="C16" t="s">
        <v>1365</v>
      </c>
      <c r="D16" t="s">
        <v>1362</v>
      </c>
      <c r="E16" t="s">
        <v>1369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对敌方单体攻击，造成100%攻击力（+26）点伤害。</v>
      </c>
      <c r="Q16" s="14" t="str">
        <f>VLOOKUP(1*10000000+$A16*10000+Q$2*100+1,主动技能!$B:$I,8,FALSE)</f>
        <v>对我方随机3个单体回复10%（+83）点生命值。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1397</v>
      </c>
      <c r="AQ16" s="17" t="s">
        <v>1392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953</v>
      </c>
      <c r="C17" s="39" t="s">
        <v>1362</v>
      </c>
      <c r="D17" s="39" t="s">
        <v>1376</v>
      </c>
      <c r="E17" s="39" t="s">
        <v>1377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对敌方单体攻击，造成100%攻击力（+26）点伤害。</v>
      </c>
      <c r="Q17" s="41" t="str">
        <f>VLOOKUP(1*10000000+$A17*10000+Q$2*100+1,主动技能!$B:$I,8,FALSE)</f>
        <v>对敌方单体攻击，造成150%攻击力（+130）点伤害。</v>
      </c>
      <c r="R17" s="41" t="str">
        <f>VLOOKUP(1*10000000+$A17*10000+R$2*100+1,主动技能!$B:$I,8,FALSE)</f>
        <v>对敌方全体攻击，造成125%攻击力（+65）点伤害。并目标攻击-20%,目标防御-10%。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1398</v>
      </c>
      <c r="AQ17" s="39" t="s">
        <v>1399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954</v>
      </c>
      <c r="C18" t="s">
        <v>1374</v>
      </c>
      <c r="D18" t="s">
        <v>1373</v>
      </c>
      <c r="E18" t="s">
        <v>1375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对敌方单体攻击，造成100%攻击力（+26）点伤害。</v>
      </c>
      <c r="Q18" s="14" t="str">
        <f>VLOOKUP(1*10000000+$A18*10000+Q$2*100+1,主动技能!$B:$I,8,FALSE)</f>
        <v>对敌方后排单体攻击，造成150%攻击力（+130）点伤害。</v>
      </c>
      <c r="R18" s="14" t="str">
        <f>VLOOKUP(1*10000000+$A18*10000+R$2*100+1,主动技能!$B:$I,8,FALSE)</f>
        <v>对敌方全体攻击，造成125%攻击力（+65）点伤害。并使目标眩晕2回合。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1400</v>
      </c>
      <c r="AQ18" s="17" t="s">
        <v>686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955</v>
      </c>
      <c r="C19" t="s">
        <v>1106</v>
      </c>
      <c r="D19" t="s">
        <v>1365</v>
      </c>
      <c r="E19" t="s">
        <v>1366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对敌方单体攻击，造成100%攻击力（+26）点伤害。</v>
      </c>
      <c r="Q19" s="14" t="str">
        <f>VLOOKUP(1*10000000+$A19*10000+Q$2*100+1,主动技能!$B:$I,8,FALSE)</f>
        <v>对敌方单体攻击，造成150%攻击力（+130）点伤害。</v>
      </c>
      <c r="R19" s="14" t="str">
        <f>VLOOKUP(1*10000000+$A19*10000+R$2*100+1,主动技能!$B:$I,8,FALSE)</f>
        <v>对敌方横扫攻击，造成125%攻击力（+130）点伤害。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688</v>
      </c>
      <c r="AM19"/>
      <c r="AO19" s="17" t="s">
        <v>827</v>
      </c>
      <c r="AP19" s="17" t="s">
        <v>711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956</v>
      </c>
      <c r="C20" t="s">
        <v>1370</v>
      </c>
      <c r="D20" t="s">
        <v>1367</v>
      </c>
      <c r="E20" t="s">
        <v>1369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对敌方单体攻击，造成100%攻击力（+26）点伤害。</v>
      </c>
      <c r="Q20" s="14" t="str">
        <f>VLOOKUP(1*10000000+$A20*10000+Q$2*100+1,主动技能!$B:$I,8,FALSE)</f>
        <v>对敌方单体攻击，造成150%攻击力（+130）点伤害。</v>
      </c>
      <c r="R20" s="14" t="str">
        <f>VLOOKUP(1*10000000+$A20*10000+R$2*100+1,主动技能!$B:$I,8,FALSE)</f>
        <v>对敌方全体攻击，造成125%攻击力（+65）点伤害。并使目标眩晕2回合。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1401</v>
      </c>
      <c r="AQ20" s="17" t="s">
        <v>686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957</v>
      </c>
      <c r="C21" t="s">
        <v>1368</v>
      </c>
      <c r="D21" t="s">
        <v>1376</v>
      </c>
      <c r="E21" t="s">
        <v>1363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对敌方单体攻击，造成100%攻击力（+26）点伤害。</v>
      </c>
      <c r="Q21" s="14" t="str">
        <f>VLOOKUP(1*10000000+$A21*10000+Q$2*100+1,主动技能!$B:$I,8,FALSE)</f>
        <v>对敌方后排单体攻击，造成150%攻击力（+130）点伤害。</v>
      </c>
      <c r="R21" s="14" t="str">
        <f>VLOOKUP(1*10000000+$A21*10000+R$2*100+1,主动技能!$B:$I,8,FALSE)</f>
        <v>对敌方全体攻击，造成125%攻击力（+65）点伤害。并附带流血。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1402</v>
      </c>
      <c r="AQ21" s="17" t="s">
        <v>1403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958</v>
      </c>
      <c r="C22" t="s">
        <v>1365</v>
      </c>
      <c r="D22" t="s">
        <v>8</v>
      </c>
      <c r="E22" t="s">
        <v>1377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对敌方单体攻击，造成100%攻击力（+26）点伤害。</v>
      </c>
      <c r="Q22" s="14" t="str">
        <f>VLOOKUP(1*10000000+$A22*10000+Q$2*100+1,主动技能!$B:$I,8,FALSE)</f>
        <v>增加己方全体10%（+52）点防御。</v>
      </c>
      <c r="R22" s="14" t="str">
        <f>VLOOKUP(1*10000000+$A22*10000+R$2*100+1,主动技能!$B:$I,8,FALSE)</f>
        <v>对敌方贯穿攻击，造成125%攻击力（+130）点伤害。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1404</v>
      </c>
      <c r="AQ22" s="17" t="s">
        <v>1405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959</v>
      </c>
      <c r="C23" t="s">
        <v>1366</v>
      </c>
      <c r="D23" t="s">
        <v>1377</v>
      </c>
      <c r="E23" t="s">
        <v>1378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对敌方单体攻击，造成100%攻击力（+26）点伤害。</v>
      </c>
      <c r="Q23" s="14" t="str">
        <f>VLOOKUP(1*10000000+$A23*10000+Q$2*100+1,主动技能!$B:$I,8,FALSE)</f>
        <v>对敌方前排攻击，造成125%攻击力（+130）点伤害。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1406</v>
      </c>
      <c r="AQ23" s="17" t="s">
        <v>1407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960</v>
      </c>
      <c r="C24" t="s">
        <v>1377</v>
      </c>
      <c r="D24" t="s">
        <v>1369</v>
      </c>
      <c r="E24" t="s">
        <v>1365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对敌方单体攻击，造成100%攻击力（+26）点伤害。</v>
      </c>
      <c r="Q24" s="14" t="str">
        <f>VLOOKUP(1*10000000+$A24*10000+Q$2*100+1,主动技能!$B:$I,8,FALSE)</f>
        <v>对敌方范围攻击，造成125%攻击力（+130）点伤害。</v>
      </c>
      <c r="R24" s="14" t="str">
        <f>VLOOKUP(1*10000000+$A24*10000+R$2*100+1,主动技能!$B:$I,8,FALSE)</f>
        <v>对敌方全体攻击，造成125%攻击力（+65）点伤害。并目标攻击-20%,目标防御-10%。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1410</v>
      </c>
      <c r="AQ24" s="17" t="s">
        <v>1409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961</v>
      </c>
      <c r="C25" t="s">
        <v>1373</v>
      </c>
      <c r="D25" t="s">
        <v>1372</v>
      </c>
      <c r="E25" t="s">
        <v>1374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对敌方单体攻击，造成100%攻击力（+26）点伤害。</v>
      </c>
      <c r="Q25" s="14" t="str">
        <f>VLOOKUP(1*10000000+$A25*10000+Q$2*100+1,主动技能!$B:$I,8,FALSE)</f>
        <v>对我方随机3个单体回复10%（+83）点生命值。</v>
      </c>
      <c r="R25" s="14" t="str">
        <f>VLOOKUP(1*10000000+$A25*10000+R$2*100+1,主动技能!$B:$I,8,FALSE)</f>
        <v>对敌方全体攻击，造成125%攻击力（+65）点伤害。并附带减速。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1397</v>
      </c>
      <c r="AQ25" s="17" t="s">
        <v>1408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B26" s="36"/>
    </row>
  </sheetData>
  <phoneticPr fontId="1" type="noConversion"/>
  <conditionalFormatting sqref="B7:B26">
    <cfRule type="duplicateValues" dxfId="14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I1" workbookViewId="0">
      <selection activeCell="AE4" sqref="AE4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1421</v>
      </c>
      <c r="J1" s="35" t="s">
        <v>1424</v>
      </c>
      <c r="L1" t="s">
        <v>898</v>
      </c>
      <c r="O1" t="s">
        <v>899</v>
      </c>
    </row>
    <row r="2" spans="2:31" ht="18" x14ac:dyDescent="0.2">
      <c r="B2" t="s">
        <v>628</v>
      </c>
      <c r="C2" t="s">
        <v>728</v>
      </c>
      <c r="D2" t="s">
        <v>628</v>
      </c>
      <c r="F2">
        <v>1</v>
      </c>
      <c r="G2" t="s">
        <v>670</v>
      </c>
      <c r="I2" s="34" t="s">
        <v>845</v>
      </c>
      <c r="J2" s="35" t="s">
        <v>1425</v>
      </c>
      <c r="K2" s="34"/>
      <c r="L2" s="34" t="s">
        <v>1106</v>
      </c>
      <c r="M2" s="34" t="s">
        <v>858</v>
      </c>
      <c r="N2" s="34"/>
      <c r="O2" s="34" t="s">
        <v>870</v>
      </c>
      <c r="P2" s="34" t="s">
        <v>871</v>
      </c>
      <c r="AB2" s="30" t="s">
        <v>730</v>
      </c>
    </row>
    <row r="3" spans="2:31" ht="18" x14ac:dyDescent="0.2">
      <c r="B3" t="s">
        <v>629</v>
      </c>
      <c r="C3" t="s">
        <v>662</v>
      </c>
      <c r="D3" t="s">
        <v>629</v>
      </c>
      <c r="F3">
        <v>2</v>
      </c>
      <c r="G3" t="s">
        <v>671</v>
      </c>
      <c r="I3" s="34" t="s">
        <v>725</v>
      </c>
      <c r="J3" s="35" t="s">
        <v>1426</v>
      </c>
      <c r="K3" s="34"/>
      <c r="L3" s="34" t="s">
        <v>1378</v>
      </c>
      <c r="M3" s="34" t="s">
        <v>862</v>
      </c>
      <c r="N3" s="34"/>
      <c r="O3" s="34" t="s">
        <v>872</v>
      </c>
      <c r="P3" s="34" t="s">
        <v>873</v>
      </c>
      <c r="S3" s="14" t="s">
        <v>710</v>
      </c>
      <c r="T3" t="str">
        <f>VLOOKUP(S3,C:D,2,FALSE)</f>
        <v>eff_chongjizhan</v>
      </c>
      <c r="AB3" s="30" t="s">
        <v>731</v>
      </c>
    </row>
    <row r="4" spans="2:31" ht="18" x14ac:dyDescent="0.2">
      <c r="B4" t="s">
        <v>630</v>
      </c>
      <c r="C4" t="s">
        <v>663</v>
      </c>
      <c r="D4" t="s">
        <v>630</v>
      </c>
      <c r="F4">
        <v>3</v>
      </c>
      <c r="G4" t="s">
        <v>671</v>
      </c>
      <c r="I4" s="34" t="s">
        <v>846</v>
      </c>
      <c r="J4" s="35" t="s">
        <v>1427</v>
      </c>
      <c r="K4" s="34"/>
      <c r="L4" s="34" t="s">
        <v>1370</v>
      </c>
      <c r="M4" s="34" t="s">
        <v>865</v>
      </c>
      <c r="N4" s="34"/>
      <c r="O4" s="34" t="s">
        <v>874</v>
      </c>
      <c r="P4" s="35" t="s">
        <v>875</v>
      </c>
      <c r="S4" t="s">
        <v>700</v>
      </c>
      <c r="T4" t="str">
        <f t="shared" ref="T4:T56" si="0">VLOOKUP(S4,C:D,2,FALSE)</f>
        <v>eff_leiji</v>
      </c>
      <c r="AB4" s="30" t="s">
        <v>732</v>
      </c>
      <c r="AE4" s="7"/>
    </row>
    <row r="5" spans="2:31" ht="18" x14ac:dyDescent="0.2">
      <c r="B5" t="s">
        <v>631</v>
      </c>
      <c r="C5" t="s">
        <v>830</v>
      </c>
      <c r="D5" t="s">
        <v>631</v>
      </c>
      <c r="I5" s="34" t="s">
        <v>1411</v>
      </c>
      <c r="J5" s="35" t="s">
        <v>1428</v>
      </c>
      <c r="K5" s="34"/>
      <c r="L5" s="34" t="s">
        <v>8</v>
      </c>
      <c r="M5" s="34" t="s">
        <v>855</v>
      </c>
      <c r="N5" s="34"/>
      <c r="O5" s="34" t="s">
        <v>876</v>
      </c>
      <c r="P5" s="35" t="s">
        <v>877</v>
      </c>
      <c r="S5" t="s">
        <v>703</v>
      </c>
      <c r="T5" t="str">
        <f t="shared" si="0"/>
        <v>eff_xuanbingjian_1</v>
      </c>
      <c r="AB5" s="30" t="s">
        <v>733</v>
      </c>
      <c r="AE5" s="7"/>
    </row>
    <row r="6" spans="2:31" ht="18" x14ac:dyDescent="0.2">
      <c r="B6" t="s">
        <v>632</v>
      </c>
      <c r="C6" t="s">
        <v>727</v>
      </c>
      <c r="D6" t="s">
        <v>632</v>
      </c>
      <c r="I6" s="34" t="s">
        <v>709</v>
      </c>
      <c r="J6" s="35" t="s">
        <v>1429</v>
      </c>
      <c r="K6" s="34"/>
      <c r="L6" s="34" t="s">
        <v>1366</v>
      </c>
      <c r="M6" s="34" t="s">
        <v>857</v>
      </c>
      <c r="N6" s="34"/>
      <c r="O6" s="34" t="s">
        <v>714</v>
      </c>
      <c r="P6" s="35" t="s">
        <v>878</v>
      </c>
      <c r="S6" s="14" t="s">
        <v>710</v>
      </c>
      <c r="T6" t="str">
        <f t="shared" si="0"/>
        <v>eff_chongjizhan</v>
      </c>
      <c r="AB6" s="30" t="s">
        <v>734</v>
      </c>
      <c r="AE6" s="13"/>
    </row>
    <row r="7" spans="2:31" ht="18" x14ac:dyDescent="0.2">
      <c r="B7" t="s">
        <v>633</v>
      </c>
      <c r="C7" t="s">
        <v>664</v>
      </c>
      <c r="D7" t="s">
        <v>633</v>
      </c>
      <c r="I7" s="34" t="s">
        <v>702</v>
      </c>
      <c r="J7" s="35" t="s">
        <v>1430</v>
      </c>
      <c r="K7" s="34"/>
      <c r="L7" s="34" t="s">
        <v>1376</v>
      </c>
      <c r="M7" s="34" t="s">
        <v>850</v>
      </c>
      <c r="N7" s="34"/>
      <c r="O7" s="34" t="s">
        <v>879</v>
      </c>
      <c r="P7" s="35" t="s">
        <v>880</v>
      </c>
      <c r="S7" s="14" t="s">
        <v>710</v>
      </c>
      <c r="T7" t="str">
        <f t="shared" si="0"/>
        <v>eff_chongjizhan</v>
      </c>
      <c r="AB7" s="30" t="s">
        <v>735</v>
      </c>
    </row>
    <row r="8" spans="2:31" ht="18" x14ac:dyDescent="0.2">
      <c r="B8" t="s">
        <v>634</v>
      </c>
      <c r="C8" t="s">
        <v>665</v>
      </c>
      <c r="D8" t="s">
        <v>634</v>
      </c>
      <c r="I8" s="34" t="s">
        <v>714</v>
      </c>
      <c r="J8" s="35" t="s">
        <v>1431</v>
      </c>
      <c r="K8" s="34"/>
      <c r="L8" s="34" t="s">
        <v>1373</v>
      </c>
      <c r="M8" s="34" t="s">
        <v>848</v>
      </c>
      <c r="N8" s="34"/>
      <c r="O8" s="34" t="s">
        <v>881</v>
      </c>
      <c r="P8" s="35" t="s">
        <v>882</v>
      </c>
      <c r="S8" s="14" t="s">
        <v>710</v>
      </c>
      <c r="T8" t="str">
        <f t="shared" si="0"/>
        <v>eff_chongjizhan</v>
      </c>
      <c r="AB8" s="30" t="s">
        <v>736</v>
      </c>
    </row>
    <row r="9" spans="2:31" ht="18" x14ac:dyDescent="0.2">
      <c r="B9" t="s">
        <v>635</v>
      </c>
      <c r="C9" t="s">
        <v>666</v>
      </c>
      <c r="D9" t="s">
        <v>635</v>
      </c>
      <c r="I9" s="34" t="s">
        <v>1412</v>
      </c>
      <c r="J9" s="35" t="s">
        <v>1432</v>
      </c>
      <c r="K9" s="34"/>
      <c r="L9" s="34" t="s">
        <v>1372</v>
      </c>
      <c r="M9" s="34" t="s">
        <v>860</v>
      </c>
      <c r="N9" s="34"/>
      <c r="O9" s="34" t="s">
        <v>847</v>
      </c>
      <c r="P9" s="35" t="s">
        <v>883</v>
      </c>
      <c r="S9" t="s">
        <v>700</v>
      </c>
      <c r="T9" t="str">
        <f t="shared" si="0"/>
        <v>eff_leiji</v>
      </c>
      <c r="AB9" s="30" t="s">
        <v>737</v>
      </c>
    </row>
    <row r="10" spans="2:31" ht="18" x14ac:dyDescent="0.2">
      <c r="B10" t="s">
        <v>636</v>
      </c>
      <c r="C10" t="s">
        <v>667</v>
      </c>
      <c r="D10" t="s">
        <v>636</v>
      </c>
      <c r="I10" s="34" t="s">
        <v>717</v>
      </c>
      <c r="J10" s="35" t="s">
        <v>1433</v>
      </c>
      <c r="K10" s="34"/>
      <c r="L10" s="34" t="s">
        <v>1371</v>
      </c>
      <c r="M10" s="34" t="s">
        <v>851</v>
      </c>
      <c r="N10" s="34"/>
      <c r="O10" s="34" t="s">
        <v>884</v>
      </c>
      <c r="P10" s="35" t="s">
        <v>885</v>
      </c>
      <c r="S10" s="14" t="s">
        <v>710</v>
      </c>
      <c r="T10" t="str">
        <f t="shared" si="0"/>
        <v>eff_chongjizhan</v>
      </c>
      <c r="AB10" s="30" t="s">
        <v>738</v>
      </c>
    </row>
    <row r="11" spans="2:31" ht="18" x14ac:dyDescent="0.2">
      <c r="B11" t="s">
        <v>637</v>
      </c>
      <c r="C11" t="s">
        <v>668</v>
      </c>
      <c r="D11" t="s">
        <v>637</v>
      </c>
      <c r="I11" s="34" t="s">
        <v>699</v>
      </c>
      <c r="J11" s="35" t="s">
        <v>1434</v>
      </c>
      <c r="K11" s="34"/>
      <c r="L11" s="34" t="s">
        <v>611</v>
      </c>
      <c r="M11" s="34" t="s">
        <v>859</v>
      </c>
      <c r="N11" s="34"/>
      <c r="O11" s="34" t="s">
        <v>886</v>
      </c>
      <c r="P11" s="35" t="s">
        <v>887</v>
      </c>
      <c r="S11" t="s">
        <v>664</v>
      </c>
      <c r="T11" t="str">
        <f t="shared" si="0"/>
        <v>eff_huichunshu</v>
      </c>
      <c r="AB11" s="30" t="s">
        <v>739</v>
      </c>
    </row>
    <row r="12" spans="2:31" ht="18" x14ac:dyDescent="0.2">
      <c r="B12" t="s">
        <v>638</v>
      </c>
      <c r="C12" t="s">
        <v>729</v>
      </c>
      <c r="D12" t="s">
        <v>638</v>
      </c>
      <c r="I12" s="34" t="s">
        <v>712</v>
      </c>
      <c r="J12" s="35" t="s">
        <v>1435</v>
      </c>
      <c r="K12" s="34"/>
      <c r="L12" s="34" t="s">
        <v>1375</v>
      </c>
      <c r="M12" s="34" t="s">
        <v>863</v>
      </c>
      <c r="N12" s="34"/>
      <c r="O12" s="34" t="s">
        <v>888</v>
      </c>
      <c r="P12" s="35" t="s">
        <v>889</v>
      </c>
      <c r="S12" s="14" t="s">
        <v>710</v>
      </c>
      <c r="T12" t="str">
        <f t="shared" si="0"/>
        <v>eff_chongjizhan</v>
      </c>
      <c r="AB12" s="30" t="s">
        <v>740</v>
      </c>
    </row>
    <row r="13" spans="2:31" ht="18" x14ac:dyDescent="0.2">
      <c r="B13" t="s">
        <v>639</v>
      </c>
      <c r="C13" t="s">
        <v>826</v>
      </c>
      <c r="D13" t="s">
        <v>639</v>
      </c>
      <c r="I13" s="34" t="s">
        <v>1413</v>
      </c>
      <c r="J13" s="35" t="s">
        <v>1436</v>
      </c>
      <c r="K13" s="34"/>
      <c r="L13" s="34" t="s">
        <v>1364</v>
      </c>
      <c r="M13" s="34" t="s">
        <v>864</v>
      </c>
      <c r="N13" s="34"/>
      <c r="O13" s="34" t="s">
        <v>890</v>
      </c>
      <c r="P13" s="35" t="s">
        <v>891</v>
      </c>
      <c r="S13" s="14" t="s">
        <v>710</v>
      </c>
      <c r="T13" t="str">
        <f t="shared" si="0"/>
        <v>eff_chongjizhan</v>
      </c>
      <c r="AB13" s="30" t="s">
        <v>741</v>
      </c>
    </row>
    <row r="14" spans="2:31" ht="18" x14ac:dyDescent="0.2">
      <c r="B14" t="s">
        <v>933</v>
      </c>
      <c r="C14" t="s">
        <v>1390</v>
      </c>
      <c r="D14" t="s">
        <v>640</v>
      </c>
      <c r="I14" s="34" t="s">
        <v>1414</v>
      </c>
      <c r="J14" s="35" t="s">
        <v>1437</v>
      </c>
      <c r="K14" s="34"/>
      <c r="L14" s="34"/>
      <c r="M14" s="34"/>
      <c r="N14" s="34"/>
      <c r="O14" s="34" t="s">
        <v>892</v>
      </c>
      <c r="P14" s="35" t="s">
        <v>893</v>
      </c>
      <c r="S14" t="s">
        <v>685</v>
      </c>
      <c r="T14" t="str">
        <f t="shared" si="0"/>
        <v>eff_wanyuezhan_1</v>
      </c>
      <c r="AB14" s="30" t="s">
        <v>742</v>
      </c>
    </row>
    <row r="15" spans="2:31" ht="18" x14ac:dyDescent="0.2">
      <c r="B15" t="s">
        <v>641</v>
      </c>
      <c r="C15" t="s">
        <v>669</v>
      </c>
      <c r="D15" t="s">
        <v>641</v>
      </c>
      <c r="I15" s="34" t="s">
        <v>705</v>
      </c>
      <c r="J15" s="35" t="s">
        <v>1438</v>
      </c>
      <c r="K15" s="34"/>
      <c r="L15" s="34"/>
      <c r="M15" s="34"/>
      <c r="N15" s="34"/>
      <c r="O15" s="34" t="s">
        <v>894</v>
      </c>
      <c r="P15" s="35" t="s">
        <v>895</v>
      </c>
      <c r="S15" t="s">
        <v>702</v>
      </c>
      <c r="T15" t="str">
        <f t="shared" si="0"/>
        <v>eff_xuanbingjian_1</v>
      </c>
      <c r="AB15" s="30" t="s">
        <v>743</v>
      </c>
    </row>
    <row r="16" spans="2:31" ht="18" x14ac:dyDescent="0.2">
      <c r="B16" t="s">
        <v>642</v>
      </c>
      <c r="C16" t="s">
        <v>831</v>
      </c>
      <c r="D16" t="s">
        <v>642</v>
      </c>
      <c r="I16" s="34" t="s">
        <v>1415</v>
      </c>
      <c r="J16" s="35" t="s">
        <v>1439</v>
      </c>
      <c r="K16" s="34"/>
      <c r="L16" s="34" t="s">
        <v>1369</v>
      </c>
      <c r="M16" s="34" t="s">
        <v>861</v>
      </c>
      <c r="N16" s="34"/>
      <c r="O16" s="34" t="s">
        <v>896</v>
      </c>
      <c r="P16" s="35" t="s">
        <v>897</v>
      </c>
      <c r="S16" s="14" t="s">
        <v>710</v>
      </c>
      <c r="T16" t="str">
        <f t="shared" si="0"/>
        <v>eff_chongjizhan</v>
      </c>
      <c r="AB16" s="30" t="s">
        <v>744</v>
      </c>
    </row>
    <row r="17" spans="2:28" ht="18" x14ac:dyDescent="0.2">
      <c r="B17" t="s">
        <v>643</v>
      </c>
      <c r="C17" t="s">
        <v>680</v>
      </c>
      <c r="D17" t="s">
        <v>643</v>
      </c>
      <c r="I17" s="34" t="s">
        <v>713</v>
      </c>
      <c r="J17" s="35" t="s">
        <v>1440</v>
      </c>
      <c r="K17" s="34"/>
      <c r="L17" s="34" t="s">
        <v>1368</v>
      </c>
      <c r="M17" s="34" t="s">
        <v>852</v>
      </c>
      <c r="N17" s="34"/>
      <c r="O17" s="34" t="s">
        <v>932</v>
      </c>
      <c r="P17" s="34" t="s">
        <v>931</v>
      </c>
      <c r="S17" t="s">
        <v>685</v>
      </c>
      <c r="T17" t="str">
        <f t="shared" si="0"/>
        <v>eff_wanyuezhan_1</v>
      </c>
      <c r="AB17" s="30" t="s">
        <v>745</v>
      </c>
    </row>
    <row r="18" spans="2:28" ht="18" x14ac:dyDescent="0.2">
      <c r="B18" t="s">
        <v>644</v>
      </c>
      <c r="C18" t="s">
        <v>681</v>
      </c>
      <c r="D18" t="s">
        <v>644</v>
      </c>
      <c r="I18" s="34" t="s">
        <v>721</v>
      </c>
      <c r="J18" s="35" t="s">
        <v>1441</v>
      </c>
      <c r="K18" s="34"/>
      <c r="L18" s="34" t="s">
        <v>1374</v>
      </c>
      <c r="M18" s="34" t="s">
        <v>867</v>
      </c>
      <c r="N18" s="34"/>
      <c r="S18" t="s">
        <v>714</v>
      </c>
      <c r="T18" t="str">
        <f t="shared" si="0"/>
        <v>eff_shouhuzhili</v>
      </c>
      <c r="AB18" s="30" t="s">
        <v>746</v>
      </c>
    </row>
    <row r="19" spans="2:28" ht="18" x14ac:dyDescent="0.2">
      <c r="B19" t="s">
        <v>645</v>
      </c>
      <c r="C19" t="s">
        <v>682</v>
      </c>
      <c r="D19" t="s">
        <v>645</v>
      </c>
      <c r="I19" s="34" t="s">
        <v>720</v>
      </c>
      <c r="J19" s="35" t="s">
        <v>1442</v>
      </c>
      <c r="K19" s="34"/>
      <c r="L19" s="34" t="s">
        <v>1363</v>
      </c>
      <c r="M19" s="34" t="s">
        <v>849</v>
      </c>
      <c r="N19" s="34"/>
      <c r="S19" s="27" t="s">
        <v>717</v>
      </c>
      <c r="T19" t="str">
        <f t="shared" si="0"/>
        <v>eff_bingtuci</v>
      </c>
      <c r="AB19" s="30" t="s">
        <v>747</v>
      </c>
    </row>
    <row r="20" spans="2:28" ht="18" x14ac:dyDescent="0.2">
      <c r="B20" t="s">
        <v>646</v>
      </c>
      <c r="C20" t="s">
        <v>683</v>
      </c>
      <c r="D20" t="s">
        <v>646</v>
      </c>
      <c r="I20" s="34" t="s">
        <v>1416</v>
      </c>
      <c r="J20" s="35" t="s">
        <v>1443</v>
      </c>
      <c r="K20" s="34"/>
      <c r="L20" s="34" t="s">
        <v>1377</v>
      </c>
      <c r="M20" s="34" t="s">
        <v>856</v>
      </c>
      <c r="N20" s="34"/>
      <c r="S20" s="27" t="s">
        <v>723</v>
      </c>
      <c r="T20" t="str">
        <f t="shared" si="0"/>
        <v>eff_xuanbingjian_1</v>
      </c>
      <c r="AB20" s="30" t="s">
        <v>748</v>
      </c>
    </row>
    <row r="21" spans="2:28" ht="18" x14ac:dyDescent="0.2">
      <c r="B21" t="s">
        <v>647</v>
      </c>
      <c r="C21" t="s">
        <v>684</v>
      </c>
      <c r="D21" t="s">
        <v>647</v>
      </c>
      <c r="I21" s="34" t="s">
        <v>711</v>
      </c>
      <c r="J21" s="35" t="s">
        <v>1444</v>
      </c>
      <c r="K21" s="34"/>
      <c r="L21" s="34" t="s">
        <v>1367</v>
      </c>
      <c r="M21" s="34" t="s">
        <v>854</v>
      </c>
      <c r="N21" s="34"/>
      <c r="S21" s="27" t="s">
        <v>724</v>
      </c>
      <c r="T21" t="str">
        <f t="shared" si="0"/>
        <v>eff_shouhuzhili</v>
      </c>
      <c r="AB21" s="30" t="s">
        <v>749</v>
      </c>
    </row>
    <row r="22" spans="2:28" ht="18" x14ac:dyDescent="0.2">
      <c r="B22" t="s">
        <v>648</v>
      </c>
      <c r="C22" t="s">
        <v>833</v>
      </c>
      <c r="D22" t="s">
        <v>648</v>
      </c>
      <c r="I22" s="34" t="s">
        <v>1417</v>
      </c>
      <c r="J22" s="35" t="s">
        <v>1445</v>
      </c>
      <c r="K22" s="34"/>
      <c r="L22" s="34" t="s">
        <v>1423</v>
      </c>
      <c r="M22" s="34" t="s">
        <v>866</v>
      </c>
      <c r="N22" s="34"/>
      <c r="S22" s="27" t="s">
        <v>711</v>
      </c>
      <c r="T22" t="str">
        <f t="shared" si="0"/>
        <v>eff_wanyuezhan_1</v>
      </c>
      <c r="AB22" s="30" t="s">
        <v>750</v>
      </c>
    </row>
    <row r="23" spans="2:28" ht="18" x14ac:dyDescent="0.2">
      <c r="B23" t="s">
        <v>649</v>
      </c>
      <c r="C23" t="s">
        <v>827</v>
      </c>
      <c r="D23" t="s">
        <v>649</v>
      </c>
      <c r="I23" s="34" t="s">
        <v>722</v>
      </c>
      <c r="J23" s="35" t="s">
        <v>1446</v>
      </c>
      <c r="K23" s="34"/>
      <c r="L23" s="34" t="s">
        <v>1365</v>
      </c>
      <c r="M23" s="34" t="s">
        <v>853</v>
      </c>
      <c r="N23" s="34"/>
      <c r="S23" s="27" t="s">
        <v>712</v>
      </c>
      <c r="T23" t="str">
        <f t="shared" si="0"/>
        <v>eff_huichunshu</v>
      </c>
      <c r="AB23" s="30" t="s">
        <v>751</v>
      </c>
    </row>
    <row r="24" spans="2:28" ht="18" x14ac:dyDescent="0.2">
      <c r="B24" t="s">
        <v>650</v>
      </c>
      <c r="C24" t="s">
        <v>685</v>
      </c>
      <c r="D24" t="s">
        <v>650</v>
      </c>
      <c r="I24" s="34" t="s">
        <v>704</v>
      </c>
      <c r="J24" s="35" t="s">
        <v>1447</v>
      </c>
      <c r="K24" s="34"/>
      <c r="L24" s="34"/>
      <c r="M24" s="34"/>
      <c r="N24" s="34"/>
      <c r="S24" s="27" t="s">
        <v>698</v>
      </c>
      <c r="T24" t="str">
        <f t="shared" si="0"/>
        <v>eff_heilongjuanfeng</v>
      </c>
      <c r="AB24" s="30" t="s">
        <v>752</v>
      </c>
    </row>
    <row r="25" spans="2:28" ht="18" x14ac:dyDescent="0.2">
      <c r="B25" t="s">
        <v>651</v>
      </c>
      <c r="C25" t="s">
        <v>832</v>
      </c>
      <c r="D25" t="s">
        <v>651</v>
      </c>
      <c r="I25" s="34" t="s">
        <v>1418</v>
      </c>
      <c r="J25" s="35" t="s">
        <v>1448</v>
      </c>
      <c r="K25" s="34"/>
      <c r="L25" s="34"/>
      <c r="M25" s="34"/>
      <c r="N25" s="34"/>
      <c r="S25" s="27" t="s">
        <v>709</v>
      </c>
      <c r="T25" t="str">
        <f t="shared" si="0"/>
        <v>eff_chongjizhan</v>
      </c>
      <c r="AB25" s="30" t="s">
        <v>753</v>
      </c>
    </row>
    <row r="26" spans="2:28" ht="18" x14ac:dyDescent="0.2">
      <c r="B26" t="s">
        <v>652</v>
      </c>
      <c r="C26" t="s">
        <v>686</v>
      </c>
      <c r="D26" t="s">
        <v>652</v>
      </c>
      <c r="I26" s="34" t="s">
        <v>701</v>
      </c>
      <c r="J26" s="35" t="s">
        <v>1449</v>
      </c>
      <c r="K26" s="34"/>
      <c r="M26" s="34"/>
      <c r="N26" s="34"/>
      <c r="S26" s="27" t="s">
        <v>712</v>
      </c>
      <c r="T26" t="str">
        <f t="shared" si="0"/>
        <v>eff_huichunshu</v>
      </c>
      <c r="AB26" s="30" t="s">
        <v>754</v>
      </c>
    </row>
    <row r="27" spans="2:28" ht="18" x14ac:dyDescent="0.2">
      <c r="B27" t="s">
        <v>653</v>
      </c>
      <c r="C27" t="s">
        <v>828</v>
      </c>
      <c r="D27" t="s">
        <v>934</v>
      </c>
      <c r="I27" s="34" t="s">
        <v>1419</v>
      </c>
      <c r="J27" s="35" t="s">
        <v>1450</v>
      </c>
      <c r="K27" s="34"/>
      <c r="M27" s="34"/>
      <c r="N27" s="34"/>
      <c r="S27" s="27" t="s">
        <v>691</v>
      </c>
      <c r="T27" t="str">
        <f t="shared" si="0"/>
        <v>eff_zuzhou</v>
      </c>
      <c r="AB27" s="30" t="s">
        <v>755</v>
      </c>
    </row>
    <row r="28" spans="2:28" ht="18" x14ac:dyDescent="0.2">
      <c r="B28" t="s">
        <v>654</v>
      </c>
      <c r="C28" t="s">
        <v>829</v>
      </c>
      <c r="D28" t="s">
        <v>935</v>
      </c>
      <c r="I28" s="34"/>
      <c r="J28" s="34"/>
      <c r="K28" s="34"/>
      <c r="M28" s="34"/>
      <c r="N28" s="34"/>
      <c r="S28" s="27" t="s">
        <v>711</v>
      </c>
      <c r="T28" t="str">
        <f t="shared" si="0"/>
        <v>eff_wanyuezhan_1</v>
      </c>
      <c r="AB28" s="30" t="s">
        <v>756</v>
      </c>
    </row>
    <row r="29" spans="2:28" ht="18" x14ac:dyDescent="0.2">
      <c r="B29" t="s">
        <v>655</v>
      </c>
      <c r="C29" t="s">
        <v>1386</v>
      </c>
      <c r="D29" t="s">
        <v>655</v>
      </c>
      <c r="I29" s="35" t="s">
        <v>1422</v>
      </c>
      <c r="J29" s="34"/>
      <c r="K29" s="34"/>
      <c r="M29" s="34"/>
      <c r="N29" s="34"/>
      <c r="S29" s="27" t="s">
        <v>722</v>
      </c>
      <c r="T29" t="str">
        <f t="shared" si="0"/>
        <v>eff_jihanbingbao</v>
      </c>
      <c r="AB29" s="30" t="s">
        <v>757</v>
      </c>
    </row>
    <row r="30" spans="2:28" ht="18" x14ac:dyDescent="0.2">
      <c r="B30" t="s">
        <v>656</v>
      </c>
      <c r="C30" t="s">
        <v>687</v>
      </c>
      <c r="D30" t="s">
        <v>656</v>
      </c>
      <c r="I30" s="34" t="s">
        <v>1106</v>
      </c>
      <c r="J30" s="34" t="s">
        <v>858</v>
      </c>
      <c r="K30" s="34"/>
      <c r="M30" s="34"/>
      <c r="N30" s="34"/>
      <c r="S30" s="28" t="s">
        <v>698</v>
      </c>
      <c r="T30" t="str">
        <f t="shared" si="0"/>
        <v>eff_heilongjuanfeng</v>
      </c>
      <c r="AB30" s="30" t="s">
        <v>758</v>
      </c>
    </row>
    <row r="31" spans="2:28" ht="18" x14ac:dyDescent="0.2">
      <c r="B31" t="s">
        <v>657</v>
      </c>
      <c r="C31" t="s">
        <v>834</v>
      </c>
      <c r="D31" t="s">
        <v>657</v>
      </c>
      <c r="I31" s="34" t="s">
        <v>1378</v>
      </c>
      <c r="J31" s="34" t="s">
        <v>862</v>
      </c>
      <c r="K31" s="34"/>
      <c r="M31" s="34"/>
      <c r="N31" s="34"/>
      <c r="S31" s="28" t="s">
        <v>701</v>
      </c>
      <c r="T31" t="str">
        <f t="shared" si="0"/>
        <v>eff_shenlehuacai</v>
      </c>
      <c r="AB31" s="30" t="s">
        <v>759</v>
      </c>
    </row>
    <row r="32" spans="2:28" ht="18" x14ac:dyDescent="0.2">
      <c r="B32" t="s">
        <v>658</v>
      </c>
      <c r="C32" t="s">
        <v>688</v>
      </c>
      <c r="D32" t="s">
        <v>658</v>
      </c>
      <c r="I32" s="34" t="s">
        <v>1370</v>
      </c>
      <c r="J32" s="34" t="s">
        <v>865</v>
      </c>
      <c r="K32" s="34"/>
      <c r="M32" s="34"/>
      <c r="N32" s="34"/>
      <c r="S32" s="28" t="s">
        <v>704</v>
      </c>
      <c r="T32" t="str">
        <f t="shared" si="0"/>
        <v>eff_zileishan</v>
      </c>
      <c r="AB32" s="30" t="s">
        <v>760</v>
      </c>
    </row>
    <row r="33" spans="1:28" ht="18" x14ac:dyDescent="0.2">
      <c r="B33" t="s">
        <v>659</v>
      </c>
      <c r="C33" t="s">
        <v>689</v>
      </c>
      <c r="D33" t="s">
        <v>659</v>
      </c>
      <c r="I33" s="34" t="s">
        <v>8</v>
      </c>
      <c r="J33" s="34" t="s">
        <v>855</v>
      </c>
      <c r="S33" s="28" t="s">
        <v>705</v>
      </c>
      <c r="T33" t="str">
        <f t="shared" si="0"/>
        <v>eff_yuezhiwu</v>
      </c>
      <c r="AB33" s="30" t="s">
        <v>761</v>
      </c>
    </row>
    <row r="34" spans="1:28" ht="18" x14ac:dyDescent="0.2">
      <c r="B34" t="s">
        <v>660</v>
      </c>
      <c r="C34" t="s">
        <v>690</v>
      </c>
      <c r="D34" t="s">
        <v>660</v>
      </c>
      <c r="I34" s="34" t="s">
        <v>1366</v>
      </c>
      <c r="J34" s="34" t="s">
        <v>857</v>
      </c>
      <c r="S34" s="28" t="s">
        <v>705</v>
      </c>
      <c r="T34" t="str">
        <f t="shared" si="0"/>
        <v>eff_yuezhiwu</v>
      </c>
      <c r="AB34" s="30" t="s">
        <v>762</v>
      </c>
    </row>
    <row r="35" spans="1:28" ht="18" x14ac:dyDescent="0.2">
      <c r="B35" t="s">
        <v>661</v>
      </c>
      <c r="C35" t="s">
        <v>691</v>
      </c>
      <c r="D35" t="s">
        <v>661</v>
      </c>
      <c r="I35" s="34" t="s">
        <v>1376</v>
      </c>
      <c r="J35" s="34" t="s">
        <v>850</v>
      </c>
      <c r="S35" s="28" t="s">
        <v>705</v>
      </c>
      <c r="T35" t="str">
        <f t="shared" si="0"/>
        <v>eff_yuezhiwu</v>
      </c>
      <c r="AB35" s="30" t="s">
        <v>763</v>
      </c>
    </row>
    <row r="36" spans="1:28" ht="18" x14ac:dyDescent="0.2">
      <c r="I36" s="34" t="s">
        <v>1373</v>
      </c>
      <c r="J36" s="34" t="s">
        <v>848</v>
      </c>
      <c r="S36" s="28" t="s">
        <v>701</v>
      </c>
      <c r="T36" t="str">
        <f t="shared" si="0"/>
        <v>eff_shenlehuacai</v>
      </c>
      <c r="AB36" s="30" t="s">
        <v>764</v>
      </c>
    </row>
    <row r="37" spans="1:28" ht="18" x14ac:dyDescent="0.2">
      <c r="I37" s="34" t="s">
        <v>1372</v>
      </c>
      <c r="J37" s="34" t="s">
        <v>860</v>
      </c>
      <c r="S37" s="28" t="s">
        <v>711</v>
      </c>
      <c r="T37" t="str">
        <f t="shared" si="0"/>
        <v>eff_wanyuezhan_1</v>
      </c>
      <c r="AB37" s="30" t="s">
        <v>765</v>
      </c>
    </row>
    <row r="38" spans="1:28" ht="18" x14ac:dyDescent="0.2">
      <c r="I38" s="34" t="s">
        <v>1371</v>
      </c>
      <c r="J38" s="34" t="s">
        <v>851</v>
      </c>
      <c r="S38" s="28" t="s">
        <v>713</v>
      </c>
      <c r="T38" t="str">
        <f t="shared" si="0"/>
        <v>eff_zirankuizeng</v>
      </c>
      <c r="AB38" s="30" t="s">
        <v>766</v>
      </c>
    </row>
    <row r="39" spans="1:28" ht="18" x14ac:dyDescent="0.2">
      <c r="I39" s="34" t="s">
        <v>1420</v>
      </c>
      <c r="J39" s="34" t="s">
        <v>859</v>
      </c>
      <c r="S39" s="28" t="s">
        <v>714</v>
      </c>
      <c r="T39" t="str">
        <f t="shared" si="0"/>
        <v>eff_shouhuzhili</v>
      </c>
      <c r="AB39" s="30" t="s">
        <v>767</v>
      </c>
    </row>
    <row r="40" spans="1:28" ht="18" x14ac:dyDescent="0.2">
      <c r="I40" s="34" t="s">
        <v>1375</v>
      </c>
      <c r="J40" s="34" t="s">
        <v>863</v>
      </c>
      <c r="S40" s="28" t="s">
        <v>714</v>
      </c>
      <c r="T40" t="str">
        <f t="shared" si="0"/>
        <v>eff_shouhuzhili</v>
      </c>
      <c r="AB40" s="30" t="s">
        <v>768</v>
      </c>
    </row>
    <row r="41" spans="1:28" ht="18" x14ac:dyDescent="0.2">
      <c r="A41">
        <v>1</v>
      </c>
      <c r="B41" t="s">
        <v>670</v>
      </c>
      <c r="C41" t="s">
        <v>672</v>
      </c>
      <c r="D41" t="s">
        <v>670</v>
      </c>
      <c r="I41" s="34" t="s">
        <v>1364</v>
      </c>
      <c r="J41" s="34" t="s">
        <v>864</v>
      </c>
      <c r="S41" s="28" t="s">
        <v>715</v>
      </c>
      <c r="T41" t="str">
        <f t="shared" si="0"/>
        <v>eff_renyuzhinu</v>
      </c>
      <c r="AB41" s="30" t="s">
        <v>769</v>
      </c>
    </row>
    <row r="42" spans="1:28" ht="18" x14ac:dyDescent="0.2">
      <c r="A42">
        <v>2</v>
      </c>
      <c r="B42" t="s">
        <v>671</v>
      </c>
      <c r="C42" t="s">
        <v>673</v>
      </c>
      <c r="D42" t="s">
        <v>671</v>
      </c>
      <c r="I42" s="34"/>
      <c r="J42" s="34"/>
      <c r="S42" s="28" t="s">
        <v>699</v>
      </c>
      <c r="T42" t="str">
        <f t="shared" si="0"/>
        <v>eff_leiji</v>
      </c>
      <c r="AB42" s="30" t="s">
        <v>770</v>
      </c>
    </row>
    <row r="43" spans="1:28" ht="18" x14ac:dyDescent="0.2">
      <c r="A43">
        <v>3</v>
      </c>
      <c r="B43" t="s">
        <v>671</v>
      </c>
      <c r="I43" s="34"/>
      <c r="J43" s="34"/>
      <c r="S43" s="28" t="s">
        <v>715</v>
      </c>
      <c r="T43" t="str">
        <f t="shared" si="0"/>
        <v>eff_renyuzhinu</v>
      </c>
      <c r="AB43" s="30" t="s">
        <v>771</v>
      </c>
    </row>
    <row r="44" spans="1:28" ht="18" x14ac:dyDescent="0.2">
      <c r="I44" s="34" t="s">
        <v>1369</v>
      </c>
      <c r="J44" s="34" t="s">
        <v>861</v>
      </c>
      <c r="S44" s="28" t="s">
        <v>716</v>
      </c>
      <c r="T44" t="e">
        <f t="shared" si="0"/>
        <v>#N/A</v>
      </c>
      <c r="AB44" s="30" t="s">
        <v>772</v>
      </c>
    </row>
    <row r="45" spans="1:28" ht="18" x14ac:dyDescent="0.2">
      <c r="I45" s="34" t="s">
        <v>1368</v>
      </c>
      <c r="J45" s="34" t="s">
        <v>852</v>
      </c>
      <c r="S45" s="28" t="s">
        <v>716</v>
      </c>
      <c r="T45" t="e">
        <f t="shared" si="0"/>
        <v>#N/A</v>
      </c>
      <c r="AB45" s="30" t="s">
        <v>773</v>
      </c>
    </row>
    <row r="46" spans="1:28" ht="18" x14ac:dyDescent="0.2">
      <c r="I46" s="34" t="s">
        <v>1374</v>
      </c>
      <c r="J46" s="34" t="s">
        <v>867</v>
      </c>
      <c r="S46" s="29" t="s">
        <v>718</v>
      </c>
      <c r="T46" t="str">
        <f t="shared" si="0"/>
        <v>eff_xuepiaoqianli</v>
      </c>
      <c r="AB46" s="30" t="s">
        <v>774</v>
      </c>
    </row>
    <row r="47" spans="1:28" ht="18" x14ac:dyDescent="0.2">
      <c r="I47" s="34" t="s">
        <v>1363</v>
      </c>
      <c r="J47" s="34" t="s">
        <v>849</v>
      </c>
      <c r="S47" s="29" t="s">
        <v>719</v>
      </c>
      <c r="T47" t="e">
        <f t="shared" si="0"/>
        <v>#N/A</v>
      </c>
      <c r="AB47" s="30" t="s">
        <v>775</v>
      </c>
    </row>
    <row r="48" spans="1:28" ht="18" x14ac:dyDescent="0.2">
      <c r="I48" s="34" t="s">
        <v>1377</v>
      </c>
      <c r="J48" s="34" t="s">
        <v>856</v>
      </c>
      <c r="S48" s="28" t="s">
        <v>701</v>
      </c>
      <c r="T48" t="str">
        <f t="shared" si="0"/>
        <v>eff_shenlehuacai</v>
      </c>
      <c r="AB48" s="30" t="s">
        <v>776</v>
      </c>
    </row>
    <row r="49" spans="9:28" ht="18" x14ac:dyDescent="0.2">
      <c r="I49" s="34" t="s">
        <v>1367</v>
      </c>
      <c r="J49" s="34" t="s">
        <v>854</v>
      </c>
      <c r="S49" s="29" t="s">
        <v>720</v>
      </c>
      <c r="T49" t="str">
        <f t="shared" si="0"/>
        <v>eff_kuanglongci</v>
      </c>
      <c r="AB49" s="30" t="s">
        <v>777</v>
      </c>
    </row>
    <row r="50" spans="9:28" ht="18" x14ac:dyDescent="0.2">
      <c r="I50" s="34" t="s">
        <v>1423</v>
      </c>
      <c r="J50" s="34" t="s">
        <v>866</v>
      </c>
      <c r="S50" s="28" t="s">
        <v>713</v>
      </c>
      <c r="T50" t="str">
        <f t="shared" si="0"/>
        <v>eff_zirankuizeng</v>
      </c>
      <c r="AB50" s="30" t="s">
        <v>778</v>
      </c>
    </row>
    <row r="51" spans="9:28" ht="18" x14ac:dyDescent="0.2">
      <c r="I51" s="34" t="s">
        <v>1365</v>
      </c>
      <c r="J51" s="34" t="s">
        <v>853</v>
      </c>
      <c r="S51" s="29" t="s">
        <v>721</v>
      </c>
      <c r="T51" t="str">
        <f t="shared" si="0"/>
        <v>eff_xingyujianglin</v>
      </c>
      <c r="AB51" s="30" t="s">
        <v>779</v>
      </c>
    </row>
    <row r="52" spans="9:28" ht="18" x14ac:dyDescent="0.2">
      <c r="I52" s="34"/>
      <c r="J52" s="34"/>
      <c r="S52" s="29" t="s">
        <v>725</v>
      </c>
      <c r="T52" t="str">
        <f t="shared" si="0"/>
        <v>eff_sishenzhinu</v>
      </c>
      <c r="AB52" s="30" t="s">
        <v>780</v>
      </c>
    </row>
    <row r="53" spans="9:28" ht="18" x14ac:dyDescent="0.2">
      <c r="I53" s="34"/>
      <c r="J53" s="34"/>
      <c r="S53" s="29" t="s">
        <v>713</v>
      </c>
      <c r="T53" t="str">
        <f t="shared" si="0"/>
        <v>eff_zirankuizeng</v>
      </c>
      <c r="AB53" s="30" t="s">
        <v>781</v>
      </c>
    </row>
    <row r="54" spans="9:28" ht="18" x14ac:dyDescent="0.2">
      <c r="I54" s="34"/>
      <c r="J54" s="34"/>
      <c r="S54" s="28" t="s">
        <v>701</v>
      </c>
      <c r="T54" t="str">
        <f t="shared" si="0"/>
        <v>eff_shenlehuacai</v>
      </c>
      <c r="AB54" s="30" t="s">
        <v>782</v>
      </c>
    </row>
    <row r="55" spans="9:28" ht="18" x14ac:dyDescent="0.2">
      <c r="I55" s="34"/>
      <c r="J55" s="34"/>
      <c r="S55" s="29" t="s">
        <v>720</v>
      </c>
      <c r="T55" t="str">
        <f t="shared" si="0"/>
        <v>eff_kuanglongci</v>
      </c>
      <c r="AB55" s="30" t="s">
        <v>783</v>
      </c>
    </row>
    <row r="56" spans="9:28" ht="18" x14ac:dyDescent="0.2">
      <c r="I56" s="34"/>
      <c r="J56" s="34"/>
      <c r="S56" s="29" t="s">
        <v>719</v>
      </c>
      <c r="T56" t="e">
        <f t="shared" si="0"/>
        <v>#N/A</v>
      </c>
      <c r="AB56" s="30" t="s">
        <v>784</v>
      </c>
    </row>
    <row r="57" spans="9:28" ht="18" x14ac:dyDescent="0.2">
      <c r="J57" s="34"/>
      <c r="AB57" s="30" t="s">
        <v>785</v>
      </c>
    </row>
    <row r="58" spans="9:28" ht="18" x14ac:dyDescent="0.2">
      <c r="J58" s="34"/>
      <c r="AB58" s="30" t="s">
        <v>786</v>
      </c>
    </row>
    <row r="59" spans="9:28" ht="18" x14ac:dyDescent="0.2">
      <c r="J59" s="34"/>
      <c r="AB59" s="30" t="s">
        <v>787</v>
      </c>
    </row>
    <row r="60" spans="9:28" ht="18" x14ac:dyDescent="0.2">
      <c r="J60" s="34"/>
      <c r="AB60" s="30" t="s">
        <v>788</v>
      </c>
    </row>
    <row r="61" spans="9:28" ht="18" x14ac:dyDescent="0.2">
      <c r="J61" s="34"/>
      <c r="AB61" s="30" t="s">
        <v>789</v>
      </c>
    </row>
    <row r="62" spans="9:28" ht="18" x14ac:dyDescent="0.2">
      <c r="J62" s="34"/>
      <c r="AB62" s="30" t="s">
        <v>790</v>
      </c>
    </row>
    <row r="63" spans="9:28" ht="18" x14ac:dyDescent="0.2">
      <c r="J63" s="34"/>
      <c r="AB63" s="30" t="s">
        <v>791</v>
      </c>
    </row>
    <row r="64" spans="9:28" ht="18" x14ac:dyDescent="0.2">
      <c r="J64" s="34"/>
      <c r="AB64" s="30" t="s">
        <v>792</v>
      </c>
    </row>
    <row r="65" spans="10:28" ht="18" x14ac:dyDescent="0.2">
      <c r="J65" s="34"/>
      <c r="AB65" s="30" t="s">
        <v>793</v>
      </c>
    </row>
    <row r="66" spans="10:28" ht="18" x14ac:dyDescent="0.2">
      <c r="J66" s="34"/>
      <c r="AB66" s="30" t="s">
        <v>794</v>
      </c>
    </row>
    <row r="67" spans="10:28" ht="18" x14ac:dyDescent="0.2">
      <c r="AB67" s="30" t="s">
        <v>795</v>
      </c>
    </row>
    <row r="68" spans="10:28" ht="18" x14ac:dyDescent="0.2">
      <c r="AB68" s="30" t="s">
        <v>796</v>
      </c>
    </row>
    <row r="69" spans="10:28" ht="18" x14ac:dyDescent="0.2">
      <c r="AB69" s="30" t="s">
        <v>797</v>
      </c>
    </row>
    <row r="70" spans="10:28" ht="18" x14ac:dyDescent="0.2">
      <c r="AB70" s="30" t="s">
        <v>798</v>
      </c>
    </row>
    <row r="71" spans="10:28" ht="18" x14ac:dyDescent="0.2">
      <c r="AB71" s="30" t="s">
        <v>799</v>
      </c>
    </row>
    <row r="72" spans="10:28" ht="18" x14ac:dyDescent="0.2">
      <c r="AB72" s="30" t="s">
        <v>800</v>
      </c>
    </row>
    <row r="73" spans="10:28" ht="18" x14ac:dyDescent="0.2">
      <c r="AB73" s="30" t="s">
        <v>801</v>
      </c>
    </row>
    <row r="74" spans="10:28" ht="18" x14ac:dyDescent="0.2">
      <c r="AB74" s="30" t="s">
        <v>802</v>
      </c>
    </row>
    <row r="75" spans="10:28" ht="18" x14ac:dyDescent="0.2">
      <c r="AB75" s="30" t="s">
        <v>803</v>
      </c>
    </row>
    <row r="76" spans="10:28" ht="18" x14ac:dyDescent="0.2">
      <c r="AB76" s="30" t="s">
        <v>804</v>
      </c>
    </row>
    <row r="77" spans="10:28" ht="18" x14ac:dyDescent="0.2">
      <c r="AB77" s="30" t="s">
        <v>805</v>
      </c>
    </row>
    <row r="78" spans="10:28" ht="18" x14ac:dyDescent="0.2">
      <c r="AB78" s="30" t="s">
        <v>806</v>
      </c>
    </row>
    <row r="79" spans="10:28" ht="18" x14ac:dyDescent="0.2">
      <c r="AB79" s="30" t="s">
        <v>807</v>
      </c>
    </row>
    <row r="80" spans="10:28" ht="18" x14ac:dyDescent="0.2">
      <c r="AB80" s="30" t="s">
        <v>808</v>
      </c>
    </row>
    <row r="81" spans="28:28" ht="18" x14ac:dyDescent="0.2">
      <c r="AB81" s="30" t="s">
        <v>809</v>
      </c>
    </row>
    <row r="82" spans="28:28" ht="18" x14ac:dyDescent="0.2">
      <c r="AB82" s="30" t="s">
        <v>810</v>
      </c>
    </row>
    <row r="83" spans="28:28" ht="18" x14ac:dyDescent="0.2">
      <c r="AB83" s="30" t="s">
        <v>811</v>
      </c>
    </row>
    <row r="84" spans="28:28" ht="18" x14ac:dyDescent="0.2">
      <c r="AB84" s="30" t="s">
        <v>812</v>
      </c>
    </row>
    <row r="85" spans="28:28" ht="18" x14ac:dyDescent="0.2">
      <c r="AB85" s="30" t="s">
        <v>813</v>
      </c>
    </row>
    <row r="187" spans="31:31" x14ac:dyDescent="0.15">
      <c r="AE187" s="19"/>
    </row>
  </sheetData>
  <phoneticPr fontId="1" type="noConversion"/>
  <conditionalFormatting sqref="AD1:AF1048576">
    <cfRule type="duplicateValues" dxfId="13" priority="14"/>
  </conditionalFormatting>
  <conditionalFormatting sqref="AH6:AH22">
    <cfRule type="duplicateValues" dxfId="12" priority="13"/>
  </conditionalFormatting>
  <conditionalFormatting sqref="AH5">
    <cfRule type="duplicateValues" dxfId="11" priority="11"/>
  </conditionalFormatting>
  <conditionalFormatting sqref="AH40:AH41 AH46 AH23:AH38">
    <cfRule type="duplicateValues" dxfId="10" priority="19"/>
  </conditionalFormatting>
  <conditionalFormatting sqref="I3:I19">
    <cfRule type="duplicateValues" dxfId="9" priority="9"/>
  </conditionalFormatting>
  <conditionalFormatting sqref="I2">
    <cfRule type="duplicateValues" dxfId="8" priority="8"/>
  </conditionalFormatting>
  <conditionalFormatting sqref="I20:I32">
    <cfRule type="duplicateValues" dxfId="7" priority="10"/>
  </conditionalFormatting>
  <conditionalFormatting sqref="K2:K32">
    <cfRule type="duplicateValues" dxfId="6" priority="6"/>
  </conditionalFormatting>
  <conditionalFormatting sqref="N2:N32">
    <cfRule type="duplicateValues" dxfId="5" priority="5"/>
  </conditionalFormatting>
  <conditionalFormatting sqref="M26:M32">
    <cfRule type="duplicateValues" dxfId="4" priority="4"/>
  </conditionalFormatting>
  <conditionalFormatting sqref="P2:P16">
    <cfRule type="duplicateValues" dxfId="3" priority="3"/>
  </conditionalFormatting>
  <conditionalFormatting sqref="AE2:AG28">
    <cfRule type="duplicateValues" dxfId="2" priority="2"/>
  </conditionalFormatting>
  <conditionalFormatting sqref="L2:L4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B35" sqref="B35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316</v>
      </c>
      <c r="AG1" t="s">
        <v>278</v>
      </c>
      <c r="AH1" t="s">
        <v>391</v>
      </c>
    </row>
    <row r="2" spans="1:43" x14ac:dyDescent="0.15">
      <c r="A2" s="12" t="s">
        <v>132</v>
      </c>
      <c r="B2" t="s">
        <v>301</v>
      </c>
      <c r="E2" t="s">
        <v>302</v>
      </c>
      <c r="I2" s="12" t="s">
        <v>306</v>
      </c>
      <c r="J2" t="s">
        <v>307</v>
      </c>
      <c r="K2" t="s">
        <v>469</v>
      </c>
      <c r="L2" t="s">
        <v>308</v>
      </c>
      <c r="M2" t="s">
        <v>309</v>
      </c>
      <c r="N2" t="s">
        <v>310</v>
      </c>
      <c r="O2" t="s">
        <v>475</v>
      </c>
      <c r="Q2" t="s">
        <v>306</v>
      </c>
      <c r="R2" s="33" t="s">
        <v>840</v>
      </c>
      <c r="AA2" t="s">
        <v>311</v>
      </c>
      <c r="AB2">
        <v>0.2</v>
      </c>
      <c r="AE2" t="s">
        <v>313</v>
      </c>
      <c r="AF2" t="s">
        <v>328</v>
      </c>
      <c r="AG2">
        <v>0</v>
      </c>
      <c r="AK2" s="12" t="s">
        <v>392</v>
      </c>
      <c r="AL2" s="12" t="s">
        <v>314</v>
      </c>
    </row>
    <row r="3" spans="1:43" x14ac:dyDescent="0.15">
      <c r="A3" s="12">
        <v>0</v>
      </c>
      <c r="B3">
        <v>200</v>
      </c>
      <c r="E3" s="12" t="s">
        <v>303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33">
        <v>80</v>
      </c>
      <c r="T3" t="s">
        <v>329</v>
      </c>
      <c r="U3">
        <f>INT(K3*$F$3)</f>
        <v>208</v>
      </c>
      <c r="AA3" t="s">
        <v>312</v>
      </c>
      <c r="AB3">
        <v>0.2</v>
      </c>
      <c r="AE3" t="s">
        <v>127</v>
      </c>
      <c r="AF3" t="s">
        <v>315</v>
      </c>
      <c r="AG3">
        <v>50</v>
      </c>
      <c r="AK3" s="12" t="s">
        <v>320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304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33">
        <v>320</v>
      </c>
      <c r="T4" t="s">
        <v>330</v>
      </c>
      <c r="U4">
        <f t="shared" ref="U4:U22" si="4">INT(K4*$F$3)</f>
        <v>256</v>
      </c>
      <c r="AE4" t="s">
        <v>317</v>
      </c>
      <c r="AF4" t="s">
        <v>319</v>
      </c>
      <c r="AG4">
        <v>100</v>
      </c>
      <c r="AK4" s="12" t="s">
        <v>327</v>
      </c>
      <c r="AL4">
        <v>0.4</v>
      </c>
    </row>
    <row r="5" spans="1:43" x14ac:dyDescent="0.15">
      <c r="A5" s="12">
        <v>2</v>
      </c>
      <c r="B5">
        <v>320</v>
      </c>
      <c r="E5" s="12" t="s">
        <v>305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33">
        <v>400</v>
      </c>
      <c r="T5" t="s">
        <v>331</v>
      </c>
      <c r="U5">
        <f t="shared" si="4"/>
        <v>400</v>
      </c>
      <c r="AE5" t="s">
        <v>267</v>
      </c>
      <c r="AF5" t="s">
        <v>318</v>
      </c>
      <c r="AK5" s="12" t="s">
        <v>321</v>
      </c>
      <c r="AL5">
        <v>0.6</v>
      </c>
      <c r="AQ5" s="18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33">
        <v>400</v>
      </c>
      <c r="T6" t="s">
        <v>332</v>
      </c>
      <c r="U6">
        <f t="shared" si="4"/>
        <v>640</v>
      </c>
      <c r="AK6" s="12" t="s">
        <v>322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33">
        <v>400</v>
      </c>
      <c r="T7" t="s">
        <v>333</v>
      </c>
      <c r="U7">
        <f t="shared" si="4"/>
        <v>904</v>
      </c>
      <c r="AK7" s="12" t="s">
        <v>323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33">
        <v>800</v>
      </c>
      <c r="T8" t="s">
        <v>334</v>
      </c>
      <c r="U8">
        <f t="shared" si="4"/>
        <v>1280</v>
      </c>
      <c r="AK8" s="12" t="s">
        <v>324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33">
        <v>800</v>
      </c>
      <c r="T9" t="s">
        <v>335</v>
      </c>
      <c r="U9">
        <f t="shared" si="4"/>
        <v>1811</v>
      </c>
      <c r="AK9" s="12" t="s">
        <v>325</v>
      </c>
      <c r="AL9" s="18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33">
        <v>1600</v>
      </c>
      <c r="T10" t="s">
        <v>336</v>
      </c>
      <c r="U10">
        <f t="shared" si="4"/>
        <v>2561</v>
      </c>
      <c r="AK10" s="12" t="s">
        <v>326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33">
        <v>1600</v>
      </c>
      <c r="T11" t="s">
        <v>337</v>
      </c>
      <c r="U11">
        <f t="shared" si="4"/>
        <v>3623</v>
      </c>
      <c r="AK11" s="12" t="s">
        <v>416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33">
        <v>3200</v>
      </c>
      <c r="T12" t="s">
        <v>338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33">
        <v>3200</v>
      </c>
      <c r="T13" t="s">
        <v>339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33">
        <v>6410.0000000000027</v>
      </c>
      <c r="T14" t="s">
        <v>340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33">
        <v>6409.9999999999927</v>
      </c>
      <c r="T15" t="s">
        <v>341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33">
        <v>12829.999999999995</v>
      </c>
      <c r="T16" t="s">
        <v>342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33">
        <v>12830.00000000002</v>
      </c>
      <c r="T17" t="s">
        <v>343</v>
      </c>
      <c r="U17">
        <f t="shared" si="4"/>
        <v>29009</v>
      </c>
      <c r="AL17" s="18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33">
        <v>25659.999999999989</v>
      </c>
      <c r="T18" t="s">
        <v>344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33">
        <v>25660.00000000004</v>
      </c>
      <c r="T19" t="s">
        <v>345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33">
        <v>51319.999999999978</v>
      </c>
      <c r="T20" t="s">
        <v>346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33">
        <v>51320.000000000058</v>
      </c>
      <c r="T21" t="s">
        <v>347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33">
        <v>102679.99999999993</v>
      </c>
      <c r="T22" t="s">
        <v>348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33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349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350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351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352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353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354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355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356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357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358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359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360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361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362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363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364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365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366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367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368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369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370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371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372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373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374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375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376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377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378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379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380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381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382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383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384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385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386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387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388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302</v>
      </c>
    </row>
    <row r="4" spans="1:18" x14ac:dyDescent="0.15">
      <c r="A4">
        <v>1</v>
      </c>
      <c r="B4" t="s">
        <v>259</v>
      </c>
      <c r="C4" t="s">
        <v>305</v>
      </c>
    </row>
    <row r="5" spans="1:18" x14ac:dyDescent="0.15">
      <c r="A5">
        <v>2</v>
      </c>
      <c r="B5" t="s">
        <v>260</v>
      </c>
      <c r="C5" t="s">
        <v>305</v>
      </c>
    </row>
    <row r="6" spans="1:18" x14ac:dyDescent="0.15">
      <c r="A6">
        <v>3</v>
      </c>
      <c r="B6" t="s">
        <v>261</v>
      </c>
      <c r="C6" t="s">
        <v>305</v>
      </c>
    </row>
    <row r="7" spans="1:18" x14ac:dyDescent="0.15">
      <c r="A7">
        <v>4</v>
      </c>
      <c r="B7" s="36" t="s">
        <v>907</v>
      </c>
      <c r="C7" t="s">
        <v>303</v>
      </c>
    </row>
    <row r="8" spans="1:18" x14ac:dyDescent="0.15">
      <c r="A8">
        <v>5</v>
      </c>
      <c r="B8" s="37" t="s">
        <v>908</v>
      </c>
      <c r="C8" t="s">
        <v>303</v>
      </c>
    </row>
    <row r="9" spans="1:18" x14ac:dyDescent="0.15">
      <c r="A9">
        <v>6</v>
      </c>
      <c r="B9" s="37" t="s">
        <v>909</v>
      </c>
      <c r="C9" t="s">
        <v>303</v>
      </c>
    </row>
    <row r="10" spans="1:18" x14ac:dyDescent="0.15">
      <c r="A10">
        <v>7</v>
      </c>
      <c r="B10" s="37" t="s">
        <v>910</v>
      </c>
      <c r="C10" t="s">
        <v>303</v>
      </c>
    </row>
    <row r="11" spans="1:18" x14ac:dyDescent="0.15">
      <c r="A11">
        <v>8</v>
      </c>
      <c r="B11" s="37" t="s">
        <v>911</v>
      </c>
      <c r="C11" t="s">
        <v>303</v>
      </c>
    </row>
    <row r="12" spans="1:18" x14ac:dyDescent="0.15">
      <c r="A12">
        <v>9</v>
      </c>
      <c r="B12" s="37" t="s">
        <v>912</v>
      </c>
      <c r="C12" t="s">
        <v>303</v>
      </c>
    </row>
    <row r="13" spans="1:18" x14ac:dyDescent="0.15">
      <c r="A13">
        <v>10</v>
      </c>
      <c r="B13" s="36" t="s">
        <v>913</v>
      </c>
      <c r="C13" t="s">
        <v>303</v>
      </c>
    </row>
    <row r="14" spans="1:18" x14ac:dyDescent="0.15">
      <c r="A14">
        <v>11</v>
      </c>
      <c r="B14" s="37" t="s">
        <v>914</v>
      </c>
      <c r="C14" t="s">
        <v>303</v>
      </c>
    </row>
    <row r="15" spans="1:18" x14ac:dyDescent="0.15">
      <c r="A15">
        <v>12</v>
      </c>
      <c r="B15" s="37" t="s">
        <v>915</v>
      </c>
      <c r="C15" t="s">
        <v>303</v>
      </c>
    </row>
    <row r="16" spans="1:18" x14ac:dyDescent="0.15">
      <c r="A16">
        <v>13</v>
      </c>
      <c r="B16" s="36" t="s">
        <v>916</v>
      </c>
      <c r="C16" t="s">
        <v>303</v>
      </c>
      <c r="M16" t="s">
        <v>401</v>
      </c>
      <c r="N16" t="s">
        <v>402</v>
      </c>
      <c r="O16" t="s">
        <v>403</v>
      </c>
      <c r="P16" t="s">
        <v>404</v>
      </c>
      <c r="Q16" t="s">
        <v>412</v>
      </c>
      <c r="R16" t="s">
        <v>405</v>
      </c>
    </row>
    <row r="17" spans="1:18" x14ac:dyDescent="0.15">
      <c r="A17">
        <v>14</v>
      </c>
      <c r="B17" s="36" t="s">
        <v>917</v>
      </c>
      <c r="C17" t="s">
        <v>304</v>
      </c>
      <c r="L17" t="s">
        <v>400</v>
      </c>
      <c r="M17" s="17" t="s">
        <v>407</v>
      </c>
      <c r="N17" s="17">
        <v>10</v>
      </c>
      <c r="O17" s="17" t="s">
        <v>408</v>
      </c>
      <c r="P17" s="17">
        <v>5</v>
      </c>
      <c r="Q17" s="17" t="s">
        <v>412</v>
      </c>
      <c r="R17" s="17">
        <v>100</v>
      </c>
    </row>
    <row r="18" spans="1:18" x14ac:dyDescent="0.15">
      <c r="A18">
        <v>15</v>
      </c>
      <c r="B18" s="37" t="s">
        <v>918</v>
      </c>
      <c r="C18" t="s">
        <v>304</v>
      </c>
      <c r="L18" t="s">
        <v>399</v>
      </c>
      <c r="M18" t="s">
        <v>407</v>
      </c>
      <c r="N18">
        <v>20</v>
      </c>
      <c r="O18" t="s">
        <v>408</v>
      </c>
      <c r="P18">
        <v>15</v>
      </c>
      <c r="R18">
        <v>200</v>
      </c>
    </row>
    <row r="19" spans="1:18" x14ac:dyDescent="0.15">
      <c r="A19">
        <v>16</v>
      </c>
      <c r="B19" s="36" t="s">
        <v>919</v>
      </c>
      <c r="C19" t="s">
        <v>304</v>
      </c>
      <c r="L19" t="s">
        <v>398</v>
      </c>
      <c r="M19" t="s">
        <v>407</v>
      </c>
      <c r="N19">
        <v>30</v>
      </c>
      <c r="O19" t="s">
        <v>408</v>
      </c>
      <c r="P19">
        <v>25</v>
      </c>
      <c r="R19">
        <v>300</v>
      </c>
    </row>
    <row r="20" spans="1:18" x14ac:dyDescent="0.15">
      <c r="A20">
        <v>17</v>
      </c>
      <c r="B20" s="36" t="s">
        <v>920</v>
      </c>
      <c r="C20" t="s">
        <v>304</v>
      </c>
    </row>
    <row r="21" spans="1:18" x14ac:dyDescent="0.15">
      <c r="A21">
        <v>18</v>
      </c>
      <c r="B21" s="36" t="s">
        <v>921</v>
      </c>
      <c r="C21" t="s">
        <v>304</v>
      </c>
    </row>
    <row r="22" spans="1:18" x14ac:dyDescent="0.15">
      <c r="A22">
        <v>19</v>
      </c>
      <c r="B22" s="36" t="s">
        <v>922</v>
      </c>
      <c r="C22" t="s">
        <v>304</v>
      </c>
    </row>
    <row r="23" spans="1:18" x14ac:dyDescent="0.15">
      <c r="A23">
        <v>20</v>
      </c>
      <c r="B23" s="38" t="s">
        <v>923</v>
      </c>
      <c r="C23" t="s">
        <v>304</v>
      </c>
    </row>
    <row r="24" spans="1:18" x14ac:dyDescent="0.15">
      <c r="A24">
        <v>21</v>
      </c>
      <c r="B24" s="38" t="s">
        <v>924</v>
      </c>
      <c r="C24" t="s">
        <v>304</v>
      </c>
      <c r="L24" t="s">
        <v>406</v>
      </c>
    </row>
    <row r="25" spans="1:18" x14ac:dyDescent="0.15">
      <c r="A25">
        <v>22</v>
      </c>
      <c r="B25" s="36" t="s">
        <v>925</v>
      </c>
      <c r="C25" t="s">
        <v>305</v>
      </c>
      <c r="M25" t="s">
        <v>302</v>
      </c>
      <c r="N25" t="s">
        <v>126</v>
      </c>
      <c r="O25" t="s">
        <v>409</v>
      </c>
      <c r="P25" t="s">
        <v>410</v>
      </c>
    </row>
    <row r="26" spans="1:18" x14ac:dyDescent="0.15">
      <c r="A26">
        <v>23</v>
      </c>
      <c r="B26" s="36" t="s">
        <v>926</v>
      </c>
      <c r="C26" t="s">
        <v>305</v>
      </c>
      <c r="L26" t="s">
        <v>400</v>
      </c>
      <c r="M26">
        <v>0</v>
      </c>
      <c r="N26">
        <v>50</v>
      </c>
      <c r="O26" t="s">
        <v>407</v>
      </c>
      <c r="P26" s="14" t="s">
        <v>411</v>
      </c>
    </row>
    <row r="27" spans="1:18" x14ac:dyDescent="0.15">
      <c r="A27">
        <v>24</v>
      </c>
      <c r="B27" s="36" t="s">
        <v>927</v>
      </c>
      <c r="C27" t="s">
        <v>305</v>
      </c>
    </row>
    <row r="28" spans="1:18" x14ac:dyDescent="0.15">
      <c r="A28">
        <v>25</v>
      </c>
      <c r="B28" s="36" t="s">
        <v>928</v>
      </c>
      <c r="C28" t="s">
        <v>305</v>
      </c>
    </row>
    <row r="29" spans="1:18" x14ac:dyDescent="0.15">
      <c r="A29">
        <v>26</v>
      </c>
      <c r="B29" s="36" t="s">
        <v>929</v>
      </c>
      <c r="C29" t="s">
        <v>305</v>
      </c>
    </row>
    <row r="30" spans="1:18" x14ac:dyDescent="0.15">
      <c r="A30">
        <v>27</v>
      </c>
      <c r="B30" s="36" t="s">
        <v>930</v>
      </c>
      <c r="C30" t="s">
        <v>305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326"/>
  <sheetViews>
    <sheetView workbookViewId="0">
      <pane xSplit="8" ySplit="6" topLeftCell="I154" activePane="bottomRight" state="frozen"/>
      <selection pane="topRight" activeCell="I1" sqref="I1"/>
      <selection pane="bottomLeft" activeCell="A7" sqref="A7"/>
      <selection pane="bottomRight" activeCell="I176" sqref="I176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25" t="s">
        <v>1</v>
      </c>
    </row>
    <row r="3" spans="1:85" x14ac:dyDescent="0.15">
      <c r="AA3" s="1" t="s">
        <v>389</v>
      </c>
    </row>
    <row r="4" spans="1:85" x14ac:dyDescent="0.15">
      <c r="B4" s="7" t="s">
        <v>2</v>
      </c>
      <c r="C4" s="7"/>
      <c r="D4" s="7" t="s">
        <v>266</v>
      </c>
      <c r="E4" s="7" t="s">
        <v>257</v>
      </c>
      <c r="F4" s="7" t="s">
        <v>262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389</v>
      </c>
      <c r="AB4" s="1" t="s">
        <v>22</v>
      </c>
      <c r="AC4" s="1" t="s">
        <v>23</v>
      </c>
      <c r="AD4" s="1" t="s">
        <v>24</v>
      </c>
      <c r="AE4" s="26" t="s">
        <v>283</v>
      </c>
      <c r="AF4" s="1" t="s">
        <v>284</v>
      </c>
      <c r="AG4" s="1" t="s">
        <v>285</v>
      </c>
      <c r="AH4" s="26" t="s">
        <v>622</v>
      </c>
      <c r="AI4" s="26" t="s">
        <v>623</v>
      </c>
      <c r="AJ4" s="1" t="s">
        <v>624</v>
      </c>
      <c r="AK4" s="1" t="s">
        <v>295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1"/>
      <c r="BG5" s="1"/>
      <c r="BH5" s="1"/>
      <c r="BI5" s="1"/>
    </row>
    <row r="6" spans="1:85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262</v>
      </c>
      <c r="G6" s="13" t="s">
        <v>263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286</v>
      </c>
      <c r="AF6" s="1" t="s">
        <v>287</v>
      </c>
      <c r="AG6" s="1" t="s">
        <v>288</v>
      </c>
      <c r="AH6" s="26" t="s">
        <v>625</v>
      </c>
      <c r="AI6" s="26" t="s">
        <v>626</v>
      </c>
      <c r="AJ6" s="1" t="s">
        <v>627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420</v>
      </c>
      <c r="BB6" s="6"/>
      <c r="BC6" s="6"/>
      <c r="BD6" s="6" t="s">
        <v>619</v>
      </c>
      <c r="BE6" s="6" t="s">
        <v>620</v>
      </c>
      <c r="BF6" s="6" t="s">
        <v>275</v>
      </c>
      <c r="BG6" s="6" t="s">
        <v>278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428</v>
      </c>
      <c r="I7" s="20" t="str">
        <f t="shared" ref="I7:I26" si="0">"对敌方"&amp;L7&amp;"攻击，造成"&amp;Z7&amp;"%攻击力（+"&amp;AB7&amp;"）点伤害。"</f>
        <v>对敌方单体攻击，造成100%攻击力（+26）点伤害。</v>
      </c>
      <c r="J7" s="20" t="s">
        <v>279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VLOOKUP(D7,BF:BG,2,FALSE)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26</v>
      </c>
      <c r="AC7" s="19"/>
      <c r="AD7" s="19"/>
      <c r="AE7" s="25">
        <f>(VLOOKUP(G7,角色!V:AE,主动技能!F7+7,FALSE))</f>
        <v>0</v>
      </c>
      <c r="AF7" s="19">
        <f>BD7</f>
        <v>0</v>
      </c>
      <c r="AG7" s="19">
        <f>BE7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127</v>
      </c>
      <c r="BG7">
        <v>0</v>
      </c>
    </row>
    <row r="8" spans="1:85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428</v>
      </c>
      <c r="I8" s="20" t="str">
        <f t="shared" si="0"/>
        <v>对敌方单体攻击，造成100%攻击力（+32）点伤害。</v>
      </c>
      <c r="J8" s="4" t="s">
        <v>279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32</v>
      </c>
      <c r="AE8" s="25">
        <f>(VLOOKUP(G8,角色!V:AE,主动技能!F8+7,FALSE))</f>
        <v>0</v>
      </c>
      <c r="AF8" s="19">
        <f t="shared" ref="AF8:AF71" si="8">BD8</f>
        <v>0</v>
      </c>
      <c r="AG8" s="19">
        <f t="shared" ref="AG8:AG71" si="9">BE8</f>
        <v>0</v>
      </c>
      <c r="AH8" s="25" t="str">
        <f>VLOOKUP(F8,特效对应!F:G,2,FALSE)</f>
        <v>attack</v>
      </c>
      <c r="AJ8">
        <f t="shared" ref="AJ8:AJ71" si="10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1">BA8</f>
        <v>#N/A</v>
      </c>
      <c r="BC8" t="e">
        <f t="shared" si="11"/>
        <v>#N/A</v>
      </c>
      <c r="BD8">
        <f t="shared" ref="BD8:BD71" si="12">IF(F8=1,0,IF(F8=2,2,3))</f>
        <v>0</v>
      </c>
      <c r="BE8">
        <f t="shared" ref="BE8:BE71" si="13">IF(F8=1,0,IF(F8=2,1,2))</f>
        <v>0</v>
      </c>
      <c r="BF8" t="s">
        <v>128</v>
      </c>
      <c r="BG8">
        <v>50</v>
      </c>
    </row>
    <row r="9" spans="1:85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4">IF(E8=E$5,1,E8+1)</f>
        <v>3</v>
      </c>
      <c r="F9" s="8">
        <f t="shared" ref="F9:F72" si="15">IF(E9=1,IF(F8=$F$5,1,F8+1),F8)</f>
        <v>1</v>
      </c>
      <c r="G9" s="8">
        <f t="shared" ref="G9:G72" si="16">IF((F9=1)*(E9=1),G8+1,G8)</f>
        <v>1</v>
      </c>
      <c r="H9" s="4" t="s">
        <v>428</v>
      </c>
      <c r="I9" s="20" t="str">
        <f t="shared" si="0"/>
        <v>对敌方单体攻击，造成100%攻击力（+50）点伤害。</v>
      </c>
      <c r="J9" s="4" t="s">
        <v>279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50</v>
      </c>
      <c r="AE9" s="25">
        <f>(VLOOKUP(G9,角色!V:AE,主动技能!F9+7,FALSE))</f>
        <v>0</v>
      </c>
      <c r="AF9" s="19">
        <f t="shared" si="8"/>
        <v>0</v>
      </c>
      <c r="AG9" s="19">
        <f t="shared" si="9"/>
        <v>0</v>
      </c>
      <c r="AH9" s="25" t="str">
        <f>VLOOKUP(F9,特效对应!F:G,2,FALSE)</f>
        <v>attack</v>
      </c>
      <c r="AJ9">
        <f t="shared" si="10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1"/>
        <v>#N/A</v>
      </c>
      <c r="BC9" t="e">
        <f t="shared" si="11"/>
        <v>#N/A</v>
      </c>
      <c r="BD9">
        <f t="shared" si="12"/>
        <v>0</v>
      </c>
      <c r="BE9">
        <f t="shared" si="13"/>
        <v>0</v>
      </c>
      <c r="BF9" t="s">
        <v>256</v>
      </c>
      <c r="BG9">
        <v>100</v>
      </c>
    </row>
    <row r="10" spans="1:85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4"/>
        <v>4</v>
      </c>
      <c r="F10" s="8">
        <f t="shared" si="15"/>
        <v>1</v>
      </c>
      <c r="G10" s="8">
        <f t="shared" si="16"/>
        <v>1</v>
      </c>
      <c r="H10" s="4" t="s">
        <v>428</v>
      </c>
      <c r="I10" s="20" t="str">
        <f t="shared" si="0"/>
        <v>对敌方单体攻击，造成100%攻击力（+80）点伤害。</v>
      </c>
      <c r="J10" s="4" t="s">
        <v>279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80</v>
      </c>
      <c r="AE10" s="25">
        <f>(VLOOKUP(G10,角色!V:AE,主动技能!F10+7,FALSE))</f>
        <v>0</v>
      </c>
      <c r="AF10" s="19">
        <f t="shared" si="8"/>
        <v>0</v>
      </c>
      <c r="AG10" s="19">
        <f t="shared" si="9"/>
        <v>0</v>
      </c>
      <c r="AH10" s="25" t="str">
        <f>VLOOKUP(F10,特效对应!F:G,2,FALSE)</f>
        <v>attack</v>
      </c>
      <c r="AJ10">
        <f t="shared" si="10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1"/>
        <v>#N/A</v>
      </c>
      <c r="BC10" t="e">
        <f t="shared" si="11"/>
        <v>#N/A</v>
      </c>
      <c r="BD10">
        <f t="shared" si="12"/>
        <v>0</v>
      </c>
      <c r="BE10">
        <f t="shared" si="13"/>
        <v>0</v>
      </c>
      <c r="BF10" t="s">
        <v>276</v>
      </c>
      <c r="BG10">
        <v>100</v>
      </c>
    </row>
    <row r="11" spans="1:85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4"/>
        <v>5</v>
      </c>
      <c r="F11" s="8">
        <f t="shared" si="15"/>
        <v>1</v>
      </c>
      <c r="G11" s="8">
        <f t="shared" si="16"/>
        <v>1</v>
      </c>
      <c r="H11" s="4" t="s">
        <v>428</v>
      </c>
      <c r="I11" s="20" t="str">
        <f t="shared" si="0"/>
        <v>对敌方单体攻击，造成100%攻击力（+113）点伤害。</v>
      </c>
      <c r="J11" s="4" t="s">
        <v>279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113</v>
      </c>
      <c r="AE11" s="25">
        <f>(VLOOKUP(G11,角色!V:AE,主动技能!F11+7,FALSE))</f>
        <v>0</v>
      </c>
      <c r="AF11" s="19">
        <f t="shared" si="8"/>
        <v>0</v>
      </c>
      <c r="AG11" s="19">
        <f t="shared" si="9"/>
        <v>0</v>
      </c>
      <c r="AH11" s="25" t="str">
        <f>VLOOKUP(F11,特效对应!F:G,2,FALSE)</f>
        <v>attack</v>
      </c>
      <c r="AJ11">
        <f t="shared" si="10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1"/>
        <v>#N/A</v>
      </c>
      <c r="BC11" t="e">
        <f t="shared" si="11"/>
        <v>#N/A</v>
      </c>
      <c r="BD11">
        <f t="shared" si="12"/>
        <v>0</v>
      </c>
      <c r="BE11">
        <f t="shared" si="13"/>
        <v>0</v>
      </c>
      <c r="BF11" t="s">
        <v>277</v>
      </c>
      <c r="BG11">
        <v>100</v>
      </c>
    </row>
    <row r="12" spans="1:85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4"/>
        <v>6</v>
      </c>
      <c r="F12" s="8">
        <f t="shared" si="15"/>
        <v>1</v>
      </c>
      <c r="G12" s="8">
        <f t="shared" si="16"/>
        <v>1</v>
      </c>
      <c r="H12" s="4" t="s">
        <v>428</v>
      </c>
      <c r="I12" s="20" t="str">
        <f t="shared" si="0"/>
        <v>对敌方单体攻击，造成100%攻击力（+160）点伤害。</v>
      </c>
      <c r="J12" s="4" t="s">
        <v>279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160</v>
      </c>
      <c r="AE12" s="25">
        <f>(VLOOKUP(G12,角色!V:AE,主动技能!F12+7,FALSE))</f>
        <v>0</v>
      </c>
      <c r="AF12" s="19">
        <f t="shared" si="8"/>
        <v>0</v>
      </c>
      <c r="AG12" s="19">
        <f t="shared" si="9"/>
        <v>0</v>
      </c>
      <c r="AH12" s="25" t="str">
        <f>VLOOKUP(F12,特效对应!F:G,2,FALSE)</f>
        <v>attack</v>
      </c>
      <c r="AJ12">
        <f t="shared" si="10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1"/>
        <v>#N/A</v>
      </c>
      <c r="BC12" t="e">
        <f t="shared" si="11"/>
        <v>#N/A</v>
      </c>
      <c r="BD12">
        <f t="shared" si="12"/>
        <v>0</v>
      </c>
      <c r="BE12">
        <f t="shared" si="13"/>
        <v>0</v>
      </c>
    </row>
    <row r="13" spans="1:85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4"/>
        <v>7</v>
      </c>
      <c r="F13" s="8">
        <f t="shared" si="15"/>
        <v>1</v>
      </c>
      <c r="G13" s="8">
        <f t="shared" si="16"/>
        <v>1</v>
      </c>
      <c r="H13" s="4" t="s">
        <v>428</v>
      </c>
      <c r="I13" s="20" t="str">
        <f t="shared" si="0"/>
        <v>对敌方单体攻击，造成100%攻击力（+226）点伤害。</v>
      </c>
      <c r="J13" s="4" t="s">
        <v>279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226</v>
      </c>
      <c r="AE13" s="25">
        <f>(VLOOKUP(G13,角色!V:AE,主动技能!F13+7,FALSE))</f>
        <v>0</v>
      </c>
      <c r="AF13" s="19">
        <f t="shared" si="8"/>
        <v>0</v>
      </c>
      <c r="AG13" s="19">
        <f t="shared" si="9"/>
        <v>0</v>
      </c>
      <c r="AH13" s="25" t="str">
        <f>VLOOKUP(F13,特效对应!F:G,2,FALSE)</f>
        <v>attack</v>
      </c>
      <c r="AJ13">
        <f t="shared" si="10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1"/>
        <v>#N/A</v>
      </c>
      <c r="BC13" t="e">
        <f t="shared" si="11"/>
        <v>#N/A</v>
      </c>
      <c r="BD13">
        <f t="shared" si="12"/>
        <v>0</v>
      </c>
      <c r="BE13">
        <f t="shared" si="13"/>
        <v>0</v>
      </c>
    </row>
    <row r="14" spans="1:85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4"/>
        <v>8</v>
      </c>
      <c r="F14" s="8">
        <f t="shared" si="15"/>
        <v>1</v>
      </c>
      <c r="G14" s="8">
        <f t="shared" si="16"/>
        <v>1</v>
      </c>
      <c r="H14" s="4" t="s">
        <v>428</v>
      </c>
      <c r="I14" s="20" t="str">
        <f t="shared" si="0"/>
        <v>对敌方单体攻击，造成100%攻击力（+320）点伤害。</v>
      </c>
      <c r="J14" s="4" t="s">
        <v>279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320</v>
      </c>
      <c r="AE14" s="25">
        <f>(VLOOKUP(G14,角色!V:AE,主动技能!F14+7,FALSE))</f>
        <v>0</v>
      </c>
      <c r="AF14" s="19">
        <f t="shared" si="8"/>
        <v>0</v>
      </c>
      <c r="AG14" s="19">
        <f t="shared" si="9"/>
        <v>0</v>
      </c>
      <c r="AH14" s="25" t="str">
        <f>VLOOKUP(F14,特效对应!F:G,2,FALSE)</f>
        <v>attack</v>
      </c>
      <c r="AJ14">
        <f t="shared" si="10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1"/>
        <v>#N/A</v>
      </c>
      <c r="BC14" t="e">
        <f t="shared" si="11"/>
        <v>#N/A</v>
      </c>
      <c r="BD14">
        <f t="shared" si="12"/>
        <v>0</v>
      </c>
      <c r="BE14">
        <f t="shared" si="13"/>
        <v>0</v>
      </c>
    </row>
    <row r="15" spans="1:85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4"/>
        <v>9</v>
      </c>
      <c r="F15" s="8">
        <f t="shared" si="15"/>
        <v>1</v>
      </c>
      <c r="G15" s="8">
        <f t="shared" si="16"/>
        <v>1</v>
      </c>
      <c r="H15" s="4" t="s">
        <v>428</v>
      </c>
      <c r="I15" s="20" t="str">
        <f t="shared" si="0"/>
        <v>对敌方单体攻击，造成100%攻击力（+452）点伤害。</v>
      </c>
      <c r="J15" s="4" t="s">
        <v>279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452</v>
      </c>
      <c r="AE15" s="25">
        <f>(VLOOKUP(G15,角色!V:AE,主动技能!F15+7,FALSE))</f>
        <v>0</v>
      </c>
      <c r="AF15" s="19">
        <f t="shared" si="8"/>
        <v>0</v>
      </c>
      <c r="AG15" s="19">
        <f t="shared" si="9"/>
        <v>0</v>
      </c>
      <c r="AH15" s="25" t="str">
        <f>VLOOKUP(F15,特效对应!F:G,2,FALSE)</f>
        <v>attack</v>
      </c>
      <c r="AJ15">
        <f t="shared" si="10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1"/>
        <v>#N/A</v>
      </c>
      <c r="BC15" t="e">
        <f t="shared" si="11"/>
        <v>#N/A</v>
      </c>
      <c r="BD15">
        <f t="shared" si="12"/>
        <v>0</v>
      </c>
      <c r="BE15">
        <f t="shared" si="13"/>
        <v>0</v>
      </c>
    </row>
    <row r="16" spans="1:85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4"/>
        <v>10</v>
      </c>
      <c r="F16" s="8">
        <f t="shared" si="15"/>
        <v>1</v>
      </c>
      <c r="G16" s="8">
        <f t="shared" si="16"/>
        <v>1</v>
      </c>
      <c r="H16" s="4" t="s">
        <v>428</v>
      </c>
      <c r="I16" s="20" t="str">
        <f t="shared" si="0"/>
        <v>对敌方单体攻击，造成100%攻击力（+640）点伤害。</v>
      </c>
      <c r="J16" s="4" t="s">
        <v>279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640</v>
      </c>
      <c r="AE16" s="25">
        <f>(VLOOKUP(G16,角色!V:AE,主动技能!F16+7,FALSE))</f>
        <v>0</v>
      </c>
      <c r="AF16" s="19">
        <f t="shared" si="8"/>
        <v>0</v>
      </c>
      <c r="AG16" s="19">
        <f t="shared" si="9"/>
        <v>0</v>
      </c>
      <c r="AH16" s="25" t="str">
        <f>VLOOKUP(F16,特效对应!F:G,2,FALSE)</f>
        <v>attack</v>
      </c>
      <c r="AJ16">
        <f t="shared" si="10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1"/>
        <v>#N/A</v>
      </c>
      <c r="BC16" t="e">
        <f t="shared" si="11"/>
        <v>#N/A</v>
      </c>
      <c r="BD16">
        <f t="shared" si="12"/>
        <v>0</v>
      </c>
      <c r="BE16">
        <f t="shared" si="13"/>
        <v>0</v>
      </c>
    </row>
    <row r="17" spans="1:57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4"/>
        <v>11</v>
      </c>
      <c r="F17" s="8">
        <f t="shared" si="15"/>
        <v>1</v>
      </c>
      <c r="G17" s="8">
        <f t="shared" si="16"/>
        <v>1</v>
      </c>
      <c r="H17" s="4" t="s">
        <v>428</v>
      </c>
      <c r="I17" s="20" t="str">
        <f t="shared" si="0"/>
        <v>对敌方单体攻击，造成100%攻击力（+906）点伤害。</v>
      </c>
      <c r="J17" s="4" t="s">
        <v>279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906</v>
      </c>
      <c r="AE17" s="25">
        <f>(VLOOKUP(G17,角色!V:AE,主动技能!F17+7,FALSE))</f>
        <v>0</v>
      </c>
      <c r="AF17" s="19">
        <f t="shared" si="8"/>
        <v>0</v>
      </c>
      <c r="AG17" s="19">
        <f t="shared" si="9"/>
        <v>0</v>
      </c>
      <c r="AH17" s="25" t="str">
        <f>VLOOKUP(F17,特效对应!F:G,2,FALSE)</f>
        <v>attack</v>
      </c>
      <c r="AJ17">
        <f t="shared" si="10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1"/>
        <v>#N/A</v>
      </c>
      <c r="BC17" t="e">
        <f t="shared" si="11"/>
        <v>#N/A</v>
      </c>
      <c r="BD17">
        <f t="shared" si="12"/>
        <v>0</v>
      </c>
      <c r="BE17">
        <f t="shared" si="13"/>
        <v>0</v>
      </c>
    </row>
    <row r="18" spans="1:57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4"/>
        <v>12</v>
      </c>
      <c r="F18" s="8">
        <f t="shared" si="15"/>
        <v>1</v>
      </c>
      <c r="G18" s="8">
        <f t="shared" si="16"/>
        <v>1</v>
      </c>
      <c r="H18" s="4" t="s">
        <v>428</v>
      </c>
      <c r="I18" s="20" t="str">
        <f t="shared" si="0"/>
        <v>对敌方单体攻击，造成100%攻击力（+1281）点伤害。</v>
      </c>
      <c r="J18" s="4" t="s">
        <v>279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1281</v>
      </c>
      <c r="AE18" s="25">
        <f>(VLOOKUP(G18,角色!V:AE,主动技能!F18+7,FALSE))</f>
        <v>0</v>
      </c>
      <c r="AF18" s="19">
        <f t="shared" si="8"/>
        <v>0</v>
      </c>
      <c r="AG18" s="19">
        <f t="shared" si="9"/>
        <v>0</v>
      </c>
      <c r="AH18" s="25" t="str">
        <f>VLOOKUP(F18,特效对应!F:G,2,FALSE)</f>
        <v>attack</v>
      </c>
      <c r="AJ18">
        <f t="shared" si="10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1"/>
        <v>#N/A</v>
      </c>
      <c r="BC18" t="e">
        <f t="shared" si="11"/>
        <v>#N/A</v>
      </c>
      <c r="BD18">
        <f t="shared" si="12"/>
        <v>0</v>
      </c>
      <c r="BE18">
        <f t="shared" si="13"/>
        <v>0</v>
      </c>
    </row>
    <row r="19" spans="1:57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4"/>
        <v>13</v>
      </c>
      <c r="F19" s="8">
        <f t="shared" si="15"/>
        <v>1</v>
      </c>
      <c r="G19" s="8">
        <f t="shared" si="16"/>
        <v>1</v>
      </c>
      <c r="H19" s="4" t="s">
        <v>428</v>
      </c>
      <c r="I19" s="20" t="str">
        <f t="shared" si="0"/>
        <v>对敌方单体攻击，造成100%攻击力（+1812）点伤害。</v>
      </c>
      <c r="J19" s="4" t="s">
        <v>279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1812</v>
      </c>
      <c r="AE19" s="25">
        <f>(VLOOKUP(G19,角色!V:AE,主动技能!F19+7,FALSE))</f>
        <v>0</v>
      </c>
      <c r="AF19" s="19">
        <f t="shared" si="8"/>
        <v>0</v>
      </c>
      <c r="AG19" s="19">
        <f t="shared" si="9"/>
        <v>0</v>
      </c>
      <c r="AH19" s="25" t="str">
        <f>VLOOKUP(F19,特效对应!F:G,2,FALSE)</f>
        <v>attack</v>
      </c>
      <c r="AJ19">
        <f t="shared" si="10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1"/>
        <v>#N/A</v>
      </c>
      <c r="BC19" t="e">
        <f t="shared" si="11"/>
        <v>#N/A</v>
      </c>
      <c r="BD19">
        <f t="shared" si="12"/>
        <v>0</v>
      </c>
      <c r="BE19">
        <f t="shared" si="13"/>
        <v>0</v>
      </c>
    </row>
    <row r="20" spans="1:57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4"/>
        <v>14</v>
      </c>
      <c r="F20" s="8">
        <f t="shared" si="15"/>
        <v>1</v>
      </c>
      <c r="G20" s="8">
        <f t="shared" si="16"/>
        <v>1</v>
      </c>
      <c r="H20" s="4" t="s">
        <v>428</v>
      </c>
      <c r="I20" s="20" t="str">
        <f t="shared" si="0"/>
        <v>对敌方单体攻击，造成100%攻击力（+2563）点伤害。</v>
      </c>
      <c r="J20" s="4" t="s">
        <v>279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2563</v>
      </c>
      <c r="AE20" s="25">
        <f>(VLOOKUP(G20,角色!V:AE,主动技能!F20+7,FALSE))</f>
        <v>0</v>
      </c>
      <c r="AF20" s="19">
        <f t="shared" si="8"/>
        <v>0</v>
      </c>
      <c r="AG20" s="19">
        <f t="shared" si="9"/>
        <v>0</v>
      </c>
      <c r="AH20" s="25" t="str">
        <f>VLOOKUP(F20,特效对应!F:G,2,FALSE)</f>
        <v>attack</v>
      </c>
      <c r="AJ20">
        <f t="shared" si="10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1"/>
        <v>#N/A</v>
      </c>
      <c r="BC20" t="e">
        <f t="shared" si="11"/>
        <v>#N/A</v>
      </c>
      <c r="BD20">
        <f t="shared" si="12"/>
        <v>0</v>
      </c>
      <c r="BE20">
        <f t="shared" si="13"/>
        <v>0</v>
      </c>
    </row>
    <row r="21" spans="1:57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4"/>
        <v>15</v>
      </c>
      <c r="F21" s="8">
        <f t="shared" si="15"/>
        <v>1</v>
      </c>
      <c r="G21" s="8">
        <f t="shared" si="16"/>
        <v>1</v>
      </c>
      <c r="H21" s="4" t="s">
        <v>428</v>
      </c>
      <c r="I21" s="20" t="str">
        <f t="shared" si="0"/>
        <v>对敌方单体攻击，造成100%攻击力（+3626）点伤害。</v>
      </c>
      <c r="J21" s="4" t="s">
        <v>279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3626</v>
      </c>
      <c r="AE21" s="25">
        <f>(VLOOKUP(G21,角色!V:AE,主动技能!F21+7,FALSE))</f>
        <v>0</v>
      </c>
      <c r="AF21" s="19">
        <f t="shared" si="8"/>
        <v>0</v>
      </c>
      <c r="AG21" s="19">
        <f t="shared" si="9"/>
        <v>0</v>
      </c>
      <c r="AH21" s="25" t="str">
        <f>VLOOKUP(F21,特效对应!F:G,2,FALSE)</f>
        <v>attack</v>
      </c>
      <c r="AJ21">
        <f t="shared" si="10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1"/>
        <v>#N/A</v>
      </c>
      <c r="BC21" t="e">
        <f t="shared" si="11"/>
        <v>#N/A</v>
      </c>
      <c r="BD21">
        <f t="shared" si="12"/>
        <v>0</v>
      </c>
      <c r="BE21">
        <f t="shared" si="13"/>
        <v>0</v>
      </c>
    </row>
    <row r="22" spans="1:57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4"/>
        <v>16</v>
      </c>
      <c r="F22" s="8">
        <f t="shared" si="15"/>
        <v>1</v>
      </c>
      <c r="G22" s="8">
        <f t="shared" si="16"/>
        <v>1</v>
      </c>
      <c r="H22" s="4" t="s">
        <v>428</v>
      </c>
      <c r="I22" s="20" t="str">
        <f t="shared" si="0"/>
        <v>对敌方单体攻击，造成100%攻击力（+5128）点伤害。</v>
      </c>
      <c r="J22" s="4" t="s">
        <v>279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5128</v>
      </c>
      <c r="AE22" s="25">
        <f>(VLOOKUP(G22,角色!V:AE,主动技能!F22+7,FALSE))</f>
        <v>0</v>
      </c>
      <c r="AF22" s="19">
        <f t="shared" si="8"/>
        <v>0</v>
      </c>
      <c r="AG22" s="19">
        <f t="shared" si="9"/>
        <v>0</v>
      </c>
      <c r="AH22" s="25" t="str">
        <f>VLOOKUP(F22,特效对应!F:G,2,FALSE)</f>
        <v>attack</v>
      </c>
      <c r="AJ22">
        <f t="shared" si="10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1"/>
        <v>#N/A</v>
      </c>
      <c r="BC22" t="e">
        <f t="shared" si="11"/>
        <v>#N/A</v>
      </c>
      <c r="BD22">
        <f t="shared" si="12"/>
        <v>0</v>
      </c>
      <c r="BE22">
        <f t="shared" si="13"/>
        <v>0</v>
      </c>
    </row>
    <row r="23" spans="1:57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4"/>
        <v>17</v>
      </c>
      <c r="F23" s="8">
        <f t="shared" si="15"/>
        <v>1</v>
      </c>
      <c r="G23" s="8">
        <f t="shared" si="16"/>
        <v>1</v>
      </c>
      <c r="H23" s="4" t="s">
        <v>428</v>
      </c>
      <c r="I23" s="20" t="str">
        <f t="shared" si="0"/>
        <v>对敌方单体攻击，造成100%攻击力（+7254）点伤害。</v>
      </c>
      <c r="J23" s="4" t="s">
        <v>279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7254</v>
      </c>
      <c r="AE23" s="25">
        <f>(VLOOKUP(G23,角色!V:AE,主动技能!F23+7,FALSE))</f>
        <v>0</v>
      </c>
      <c r="AF23" s="19">
        <f t="shared" si="8"/>
        <v>0</v>
      </c>
      <c r="AG23" s="19">
        <f t="shared" si="9"/>
        <v>0</v>
      </c>
      <c r="AH23" s="25" t="str">
        <f>VLOOKUP(F23,特效对应!F:G,2,FALSE)</f>
        <v>attack</v>
      </c>
      <c r="AJ23">
        <f t="shared" si="10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1"/>
        <v>#N/A</v>
      </c>
      <c r="BC23" t="e">
        <f t="shared" si="11"/>
        <v>#N/A</v>
      </c>
      <c r="BD23">
        <f t="shared" si="12"/>
        <v>0</v>
      </c>
      <c r="BE23">
        <f t="shared" si="13"/>
        <v>0</v>
      </c>
    </row>
    <row r="24" spans="1:57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4"/>
        <v>18</v>
      </c>
      <c r="F24" s="8">
        <f t="shared" si="15"/>
        <v>1</v>
      </c>
      <c r="G24" s="8">
        <f t="shared" si="16"/>
        <v>1</v>
      </c>
      <c r="H24" s="4" t="s">
        <v>428</v>
      </c>
      <c r="I24" s="20" t="str">
        <f t="shared" si="0"/>
        <v>对敌方单体攻击，造成100%攻击力（+10260）点伤害。</v>
      </c>
      <c r="J24" s="4" t="s">
        <v>279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10260</v>
      </c>
      <c r="AE24" s="25">
        <f>(VLOOKUP(G24,角色!V:AE,主动技能!F24+7,FALSE))</f>
        <v>0</v>
      </c>
      <c r="AF24" s="19">
        <f t="shared" si="8"/>
        <v>0</v>
      </c>
      <c r="AG24" s="19">
        <f t="shared" si="9"/>
        <v>0</v>
      </c>
      <c r="AH24" s="25" t="str">
        <f>VLOOKUP(F24,特效对应!F:G,2,FALSE)</f>
        <v>attack</v>
      </c>
      <c r="AJ24">
        <f t="shared" si="10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1"/>
        <v>#N/A</v>
      </c>
      <c r="BC24" t="e">
        <f t="shared" si="11"/>
        <v>#N/A</v>
      </c>
      <c r="BD24">
        <f t="shared" si="12"/>
        <v>0</v>
      </c>
      <c r="BE24">
        <f t="shared" si="13"/>
        <v>0</v>
      </c>
    </row>
    <row r="25" spans="1:57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4"/>
        <v>19</v>
      </c>
      <c r="F25" s="8">
        <f t="shared" si="15"/>
        <v>1</v>
      </c>
      <c r="G25" s="8">
        <f t="shared" si="16"/>
        <v>1</v>
      </c>
      <c r="H25" s="4" t="s">
        <v>428</v>
      </c>
      <c r="I25" s="20" t="str">
        <f t="shared" si="0"/>
        <v>对敌方单体攻击，造成100%攻击力（+14512）点伤害。</v>
      </c>
      <c r="J25" s="4" t="s">
        <v>279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14512</v>
      </c>
      <c r="AE25" s="25">
        <f>(VLOOKUP(G25,角色!V:AE,主动技能!F25+7,FALSE))</f>
        <v>0</v>
      </c>
      <c r="AF25" s="19">
        <f t="shared" si="8"/>
        <v>0</v>
      </c>
      <c r="AG25" s="19">
        <f t="shared" si="9"/>
        <v>0</v>
      </c>
      <c r="AH25" s="25" t="str">
        <f>VLOOKUP(F25,特效对应!F:G,2,FALSE)</f>
        <v>attack</v>
      </c>
      <c r="AJ25">
        <f t="shared" si="10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1"/>
        <v>#N/A</v>
      </c>
      <c r="BC25" t="e">
        <f t="shared" si="11"/>
        <v>#N/A</v>
      </c>
      <c r="BD25">
        <f t="shared" si="12"/>
        <v>0</v>
      </c>
      <c r="BE25">
        <f t="shared" si="13"/>
        <v>0</v>
      </c>
    </row>
    <row r="26" spans="1:57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4"/>
        <v>20</v>
      </c>
      <c r="F26" s="8">
        <f t="shared" si="15"/>
        <v>1</v>
      </c>
      <c r="G26" s="8">
        <f t="shared" si="16"/>
        <v>1</v>
      </c>
      <c r="H26" s="4" t="s">
        <v>428</v>
      </c>
      <c r="I26" s="20" t="str">
        <f t="shared" si="0"/>
        <v>对敌方单体攻击，造成100%攻击力（+20525）点伤害。</v>
      </c>
      <c r="J26" s="4" t="s">
        <v>279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20525</v>
      </c>
      <c r="AE26" s="25">
        <f>(VLOOKUP(G26,角色!V:AE,主动技能!F26+7,FALSE))</f>
        <v>0</v>
      </c>
      <c r="AF26" s="19">
        <f t="shared" si="8"/>
        <v>0</v>
      </c>
      <c r="AG26" s="19">
        <f t="shared" si="9"/>
        <v>0</v>
      </c>
      <c r="AH26" s="25" t="str">
        <f>VLOOKUP(F26,特效对应!F:G,2,FALSE)</f>
        <v>attack</v>
      </c>
      <c r="AJ26">
        <f t="shared" si="10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1"/>
        <v>#N/A</v>
      </c>
      <c r="BC26" t="e">
        <f t="shared" si="11"/>
        <v>#N/A</v>
      </c>
      <c r="BD26">
        <f t="shared" si="12"/>
        <v>0</v>
      </c>
      <c r="BE26">
        <f t="shared" si="13"/>
        <v>0</v>
      </c>
    </row>
    <row r="27" spans="1:57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4"/>
        <v>1</v>
      </c>
      <c r="F27" s="8">
        <f t="shared" si="15"/>
        <v>2</v>
      </c>
      <c r="G27" s="8">
        <f t="shared" si="16"/>
        <v>1</v>
      </c>
      <c r="H27" s="4" t="s">
        <v>962</v>
      </c>
      <c r="I27" s="20" t="str">
        <f>"对敌方前排攻击，造成"&amp;Z27&amp;"%攻击力（+"&amp;AB27&amp;"）点伤害。"</f>
        <v>对敌方前排攻击，造成125%攻击力（+130）点伤害。</v>
      </c>
      <c r="J27" s="4" t="s">
        <v>279</v>
      </c>
      <c r="K27" s="1" t="s">
        <v>102</v>
      </c>
      <c r="L27" s="4" t="s">
        <v>964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skill_02</v>
      </c>
      <c r="Y27">
        <f t="shared" si="3"/>
        <v>50</v>
      </c>
      <c r="Z27" s="19">
        <f>IF(VLOOKUP(C27,角色!CC:CI,主动技能!F27*2,FALSE)=0,"",VLOOKUP(C27,角色!CC:CI,主动技能!F27*2,FALSE))</f>
        <v>125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130</v>
      </c>
      <c r="AE27" s="25">
        <f>(VLOOKUP(G27,角色!V:AE,主动技能!F27+7,FALSE))</f>
        <v>1</v>
      </c>
      <c r="AF27" s="19">
        <f t="shared" si="8"/>
        <v>2</v>
      </c>
      <c r="AG27" s="19">
        <f t="shared" si="9"/>
        <v>1</v>
      </c>
      <c r="AH27" s="25" t="str">
        <f>VLOOKUP(F27,特效对应!F:G,2,FALSE)</f>
        <v>attackex</v>
      </c>
      <c r="AJ27">
        <f t="shared" si="10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1"/>
        <v>#N/A</v>
      </c>
      <c r="BC27" t="e">
        <f t="shared" si="11"/>
        <v>#N/A</v>
      </c>
      <c r="BD27">
        <f t="shared" si="12"/>
        <v>2</v>
      </c>
      <c r="BE27">
        <f t="shared" si="13"/>
        <v>1</v>
      </c>
    </row>
    <row r="28" spans="1:57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4"/>
        <v>2</v>
      </c>
      <c r="F28" s="8">
        <f t="shared" si="15"/>
        <v>2</v>
      </c>
      <c r="G28" s="8">
        <f t="shared" si="16"/>
        <v>1</v>
      </c>
      <c r="H28" s="4" t="s">
        <v>962</v>
      </c>
      <c r="I28" s="20" t="str">
        <f t="shared" ref="I28:I46" si="17">"对敌方前排攻击，造成"&amp;Z28&amp;"%攻击力（+"&amp;AB28&amp;"）点伤害。"</f>
        <v>对敌方前排攻击，造成125%攻击力（+160）点伤害。</v>
      </c>
      <c r="J28" s="4" t="s">
        <v>279</v>
      </c>
      <c r="K28" s="1" t="s">
        <v>102</v>
      </c>
      <c r="L28" s="4" t="s">
        <v>964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skill_02</v>
      </c>
      <c r="Y28">
        <f t="shared" si="3"/>
        <v>50</v>
      </c>
      <c r="Z28" s="19">
        <f>IF(VLOOKUP(C28,角色!CC:CI,主动技能!F28*2,FALSE)=0,"",VLOOKUP(C28,角色!CC:CI,主动技能!F28*2,FALSE))</f>
        <v>125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160</v>
      </c>
      <c r="AE28" s="25">
        <f>(VLOOKUP(G28,角色!V:AE,主动技能!F28+7,FALSE))</f>
        <v>1</v>
      </c>
      <c r="AF28" s="19">
        <f t="shared" si="8"/>
        <v>2</v>
      </c>
      <c r="AG28" s="19">
        <f t="shared" si="9"/>
        <v>1</v>
      </c>
      <c r="AH28" s="25" t="str">
        <f>VLOOKUP(F28,特效对应!F:G,2,FALSE)</f>
        <v>attackex</v>
      </c>
      <c r="AJ28">
        <f t="shared" si="10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1"/>
        <v>#N/A</v>
      </c>
      <c r="BC28" t="e">
        <f t="shared" si="11"/>
        <v>#N/A</v>
      </c>
      <c r="BD28">
        <f t="shared" si="12"/>
        <v>2</v>
      </c>
      <c r="BE28">
        <f t="shared" si="13"/>
        <v>1</v>
      </c>
    </row>
    <row r="29" spans="1:57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4"/>
        <v>3</v>
      </c>
      <c r="F29" s="8">
        <f t="shared" si="15"/>
        <v>2</v>
      </c>
      <c r="G29" s="8">
        <f t="shared" si="16"/>
        <v>1</v>
      </c>
      <c r="H29" s="4" t="s">
        <v>962</v>
      </c>
      <c r="I29" s="20" t="str">
        <f t="shared" si="17"/>
        <v>对敌方前排攻击，造成125%攻击力（+250）点伤害。</v>
      </c>
      <c r="J29" s="4" t="s">
        <v>279</v>
      </c>
      <c r="K29" s="1" t="s">
        <v>102</v>
      </c>
      <c r="L29" s="4" t="s">
        <v>964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skill_02</v>
      </c>
      <c r="Y29">
        <f t="shared" si="3"/>
        <v>50</v>
      </c>
      <c r="Z29" s="19">
        <f>IF(VLOOKUP(C29,角色!CC:CI,主动技能!F29*2,FALSE)=0,"",VLOOKUP(C29,角色!CC:CI,主动技能!F29*2,FALSE))</f>
        <v>125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250</v>
      </c>
      <c r="AE29" s="25">
        <f>(VLOOKUP(G29,角色!V:AE,主动技能!F29+7,FALSE))</f>
        <v>1</v>
      </c>
      <c r="AF29" s="19">
        <f t="shared" si="8"/>
        <v>2</v>
      </c>
      <c r="AG29" s="19">
        <f t="shared" si="9"/>
        <v>1</v>
      </c>
      <c r="AH29" s="25" t="str">
        <f>VLOOKUP(F29,特效对应!F:G,2,FALSE)</f>
        <v>attackex</v>
      </c>
      <c r="AJ29">
        <f t="shared" si="10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1"/>
        <v>#N/A</v>
      </c>
      <c r="BC29" t="e">
        <f t="shared" si="11"/>
        <v>#N/A</v>
      </c>
      <c r="BD29">
        <f t="shared" si="12"/>
        <v>2</v>
      </c>
      <c r="BE29">
        <f t="shared" si="13"/>
        <v>1</v>
      </c>
    </row>
    <row r="30" spans="1:57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4"/>
        <v>4</v>
      </c>
      <c r="F30" s="8">
        <f t="shared" si="15"/>
        <v>2</v>
      </c>
      <c r="G30" s="8">
        <f t="shared" si="16"/>
        <v>1</v>
      </c>
      <c r="H30" s="4" t="s">
        <v>962</v>
      </c>
      <c r="I30" s="20" t="str">
        <f t="shared" si="17"/>
        <v>对敌方前排攻击，造成125%攻击力（+400）点伤害。</v>
      </c>
      <c r="J30" s="4" t="s">
        <v>279</v>
      </c>
      <c r="K30" s="1" t="s">
        <v>102</v>
      </c>
      <c r="L30" s="4" t="s">
        <v>964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skill_02</v>
      </c>
      <c r="Y30">
        <f t="shared" si="3"/>
        <v>50</v>
      </c>
      <c r="Z30" s="19">
        <f>IF(VLOOKUP(C30,角色!CC:CI,主动技能!F30*2,FALSE)=0,"",VLOOKUP(C30,角色!CC:CI,主动技能!F30*2,FALSE))</f>
        <v>125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400</v>
      </c>
      <c r="AE30" s="25">
        <f>(VLOOKUP(G30,角色!V:AE,主动技能!F30+7,FALSE))</f>
        <v>1</v>
      </c>
      <c r="AF30" s="19">
        <f t="shared" si="8"/>
        <v>2</v>
      </c>
      <c r="AG30" s="19">
        <f t="shared" si="9"/>
        <v>1</v>
      </c>
      <c r="AH30" s="25" t="str">
        <f>VLOOKUP(F30,特效对应!F:G,2,FALSE)</f>
        <v>attackex</v>
      </c>
      <c r="AJ30">
        <f t="shared" si="10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1"/>
        <v>#N/A</v>
      </c>
      <c r="BC30" t="e">
        <f t="shared" si="11"/>
        <v>#N/A</v>
      </c>
      <c r="BD30">
        <f t="shared" si="12"/>
        <v>2</v>
      </c>
      <c r="BE30">
        <f t="shared" si="13"/>
        <v>1</v>
      </c>
    </row>
    <row r="31" spans="1:57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4"/>
        <v>5</v>
      </c>
      <c r="F31" s="8">
        <f t="shared" si="15"/>
        <v>2</v>
      </c>
      <c r="G31" s="8">
        <f t="shared" si="16"/>
        <v>1</v>
      </c>
      <c r="H31" s="4" t="s">
        <v>962</v>
      </c>
      <c r="I31" s="20" t="str">
        <f t="shared" si="17"/>
        <v>对敌方前排攻击，造成125%攻击力（+565）点伤害。</v>
      </c>
      <c r="J31" s="4" t="s">
        <v>279</v>
      </c>
      <c r="K31" s="1" t="s">
        <v>102</v>
      </c>
      <c r="L31" s="4" t="s">
        <v>964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skill_02</v>
      </c>
      <c r="Y31">
        <f t="shared" si="3"/>
        <v>50</v>
      </c>
      <c r="Z31" s="19">
        <f>IF(VLOOKUP(C31,角色!CC:CI,主动技能!F31*2,FALSE)=0,"",VLOOKUP(C31,角色!CC:CI,主动技能!F31*2,FALSE))</f>
        <v>125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565</v>
      </c>
      <c r="AE31" s="25">
        <f>(VLOOKUP(G31,角色!V:AE,主动技能!F31+7,FALSE))</f>
        <v>1</v>
      </c>
      <c r="AF31" s="19">
        <f t="shared" si="8"/>
        <v>2</v>
      </c>
      <c r="AG31" s="19">
        <f t="shared" si="9"/>
        <v>1</v>
      </c>
      <c r="AH31" s="25" t="str">
        <f>VLOOKUP(F31,特效对应!F:G,2,FALSE)</f>
        <v>attackex</v>
      </c>
      <c r="AJ31">
        <f t="shared" si="10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1"/>
        <v>#N/A</v>
      </c>
      <c r="BC31" t="e">
        <f t="shared" si="11"/>
        <v>#N/A</v>
      </c>
      <c r="BD31">
        <f t="shared" si="12"/>
        <v>2</v>
      </c>
      <c r="BE31">
        <f t="shared" si="13"/>
        <v>1</v>
      </c>
    </row>
    <row r="32" spans="1:57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4"/>
        <v>6</v>
      </c>
      <c r="F32" s="8">
        <f t="shared" si="15"/>
        <v>2</v>
      </c>
      <c r="G32" s="8">
        <f t="shared" si="16"/>
        <v>1</v>
      </c>
      <c r="H32" s="4" t="s">
        <v>962</v>
      </c>
      <c r="I32" s="20" t="str">
        <f t="shared" si="17"/>
        <v>对敌方前排攻击，造成125%攻击力（+800）点伤害。</v>
      </c>
      <c r="J32" s="4" t="s">
        <v>279</v>
      </c>
      <c r="K32" s="1" t="s">
        <v>102</v>
      </c>
      <c r="L32" s="4" t="s">
        <v>964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skill_02</v>
      </c>
      <c r="Y32">
        <f t="shared" si="3"/>
        <v>50</v>
      </c>
      <c r="Z32" s="19">
        <f>IF(VLOOKUP(C32,角色!CC:CI,主动技能!F32*2,FALSE)=0,"",VLOOKUP(C32,角色!CC:CI,主动技能!F32*2,FALSE))</f>
        <v>125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800</v>
      </c>
      <c r="AE32" s="25">
        <f>(VLOOKUP(G32,角色!V:AE,主动技能!F32+7,FALSE))</f>
        <v>1</v>
      </c>
      <c r="AF32" s="19">
        <f t="shared" si="8"/>
        <v>2</v>
      </c>
      <c r="AG32" s="19">
        <f t="shared" si="9"/>
        <v>1</v>
      </c>
      <c r="AH32" s="25" t="str">
        <f>VLOOKUP(F32,特效对应!F:G,2,FALSE)</f>
        <v>attackex</v>
      </c>
      <c r="AJ32">
        <f t="shared" si="10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1"/>
        <v>#N/A</v>
      </c>
      <c r="BC32" t="e">
        <f t="shared" si="11"/>
        <v>#N/A</v>
      </c>
      <c r="BD32">
        <f t="shared" si="12"/>
        <v>2</v>
      </c>
      <c r="BE32">
        <f t="shared" si="13"/>
        <v>1</v>
      </c>
    </row>
    <row r="33" spans="1:57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4"/>
        <v>7</v>
      </c>
      <c r="F33" s="8">
        <f t="shared" si="15"/>
        <v>2</v>
      </c>
      <c r="G33" s="8">
        <f t="shared" si="16"/>
        <v>1</v>
      </c>
      <c r="H33" s="4" t="s">
        <v>962</v>
      </c>
      <c r="I33" s="20" t="str">
        <f t="shared" si="17"/>
        <v>对敌方前排攻击，造成125%攻击力（+1132）点伤害。</v>
      </c>
      <c r="J33" s="4" t="s">
        <v>279</v>
      </c>
      <c r="K33" s="1" t="s">
        <v>102</v>
      </c>
      <c r="L33" s="4" t="s">
        <v>964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skill_02</v>
      </c>
      <c r="Y33">
        <f t="shared" si="3"/>
        <v>50</v>
      </c>
      <c r="Z33" s="19">
        <f>IF(VLOOKUP(C33,角色!CC:CI,主动技能!F33*2,FALSE)=0,"",VLOOKUP(C33,角色!CC:CI,主动技能!F33*2,FALSE))</f>
        <v>125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1132</v>
      </c>
      <c r="AE33" s="25">
        <f>(VLOOKUP(G33,角色!V:AE,主动技能!F33+7,FALSE))</f>
        <v>1</v>
      </c>
      <c r="AF33" s="19">
        <f t="shared" si="8"/>
        <v>2</v>
      </c>
      <c r="AG33" s="19">
        <f t="shared" si="9"/>
        <v>1</v>
      </c>
      <c r="AH33" s="25" t="str">
        <f>VLOOKUP(F33,特效对应!F:G,2,FALSE)</f>
        <v>attackex</v>
      </c>
      <c r="AJ33">
        <f t="shared" si="10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1"/>
        <v>#N/A</v>
      </c>
      <c r="BC33" t="e">
        <f t="shared" si="11"/>
        <v>#N/A</v>
      </c>
      <c r="BD33">
        <f t="shared" si="12"/>
        <v>2</v>
      </c>
      <c r="BE33">
        <f t="shared" si="13"/>
        <v>1</v>
      </c>
    </row>
    <row r="34" spans="1:57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4"/>
        <v>8</v>
      </c>
      <c r="F34" s="8">
        <f t="shared" si="15"/>
        <v>2</v>
      </c>
      <c r="G34" s="8">
        <f t="shared" si="16"/>
        <v>1</v>
      </c>
      <c r="H34" s="4" t="s">
        <v>962</v>
      </c>
      <c r="I34" s="20" t="str">
        <f t="shared" si="17"/>
        <v>对敌方前排攻击，造成125%攻击力（+1601）点伤害。</v>
      </c>
      <c r="J34" s="4" t="s">
        <v>279</v>
      </c>
      <c r="K34" s="1" t="s">
        <v>102</v>
      </c>
      <c r="L34" s="4" t="s">
        <v>964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skill_02</v>
      </c>
      <c r="Y34">
        <f t="shared" si="3"/>
        <v>50</v>
      </c>
      <c r="Z34" s="19">
        <f>IF(VLOOKUP(C34,角色!CC:CI,主动技能!F34*2,FALSE)=0,"",VLOOKUP(C34,角色!CC:CI,主动技能!F34*2,FALSE))</f>
        <v>125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1601</v>
      </c>
      <c r="AE34" s="25">
        <f>(VLOOKUP(G34,角色!V:AE,主动技能!F34+7,FALSE))</f>
        <v>1</v>
      </c>
      <c r="AF34" s="19">
        <f t="shared" si="8"/>
        <v>2</v>
      </c>
      <c r="AG34" s="19">
        <f t="shared" si="9"/>
        <v>1</v>
      </c>
      <c r="AH34" s="25" t="str">
        <f>VLOOKUP(F34,特效对应!F:G,2,FALSE)</f>
        <v>attackex</v>
      </c>
      <c r="AJ34">
        <f t="shared" si="10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1"/>
        <v>#N/A</v>
      </c>
      <c r="BC34" t="e">
        <f t="shared" si="11"/>
        <v>#N/A</v>
      </c>
      <c r="BD34">
        <f t="shared" si="12"/>
        <v>2</v>
      </c>
      <c r="BE34">
        <f t="shared" si="13"/>
        <v>1</v>
      </c>
    </row>
    <row r="35" spans="1:57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4"/>
        <v>9</v>
      </c>
      <c r="F35" s="8">
        <f t="shared" si="15"/>
        <v>2</v>
      </c>
      <c r="G35" s="8">
        <f t="shared" si="16"/>
        <v>1</v>
      </c>
      <c r="H35" s="4" t="s">
        <v>962</v>
      </c>
      <c r="I35" s="20" t="str">
        <f t="shared" si="17"/>
        <v>对敌方前排攻击，造成125%攻击力（+2264）点伤害。</v>
      </c>
      <c r="J35" s="4" t="s">
        <v>279</v>
      </c>
      <c r="K35" s="1" t="s">
        <v>102</v>
      </c>
      <c r="L35" s="4" t="s">
        <v>964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skill_02</v>
      </c>
      <c r="Y35">
        <f t="shared" si="3"/>
        <v>50</v>
      </c>
      <c r="Z35" s="19">
        <f>IF(VLOOKUP(C35,角色!CC:CI,主动技能!F35*2,FALSE)=0,"",VLOOKUP(C35,角色!CC:CI,主动技能!F35*2,FALSE))</f>
        <v>125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2264</v>
      </c>
      <c r="AE35" s="25">
        <f>(VLOOKUP(G35,角色!V:AE,主动技能!F35+7,FALSE))</f>
        <v>1</v>
      </c>
      <c r="AF35" s="19">
        <f t="shared" si="8"/>
        <v>2</v>
      </c>
      <c r="AG35" s="19">
        <f t="shared" si="9"/>
        <v>1</v>
      </c>
      <c r="AH35" s="25" t="str">
        <f>VLOOKUP(F35,特效对应!F:G,2,FALSE)</f>
        <v>attackex</v>
      </c>
      <c r="AJ35">
        <f t="shared" si="10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1"/>
        <v>#N/A</v>
      </c>
      <c r="BC35" t="e">
        <f t="shared" si="11"/>
        <v>#N/A</v>
      </c>
      <c r="BD35">
        <f t="shared" si="12"/>
        <v>2</v>
      </c>
      <c r="BE35">
        <f t="shared" si="13"/>
        <v>1</v>
      </c>
    </row>
    <row r="36" spans="1:57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4"/>
        <v>10</v>
      </c>
      <c r="F36" s="8">
        <f t="shared" si="15"/>
        <v>2</v>
      </c>
      <c r="G36" s="8">
        <f t="shared" si="16"/>
        <v>1</v>
      </c>
      <c r="H36" s="4" t="s">
        <v>962</v>
      </c>
      <c r="I36" s="20" t="str">
        <f t="shared" si="17"/>
        <v>对敌方前排攻击，造成125%攻击力（+3203）点伤害。</v>
      </c>
      <c r="J36" s="4" t="s">
        <v>279</v>
      </c>
      <c r="K36" s="1" t="s">
        <v>102</v>
      </c>
      <c r="L36" s="4" t="s">
        <v>964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skill_02</v>
      </c>
      <c r="Y36">
        <f t="shared" si="3"/>
        <v>50</v>
      </c>
      <c r="Z36" s="19">
        <f>IF(VLOOKUP(C36,角色!CC:CI,主动技能!F36*2,FALSE)=0,"",VLOOKUP(C36,角色!CC:CI,主动技能!F36*2,FALSE))</f>
        <v>125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3203</v>
      </c>
      <c r="AE36" s="25">
        <f>(VLOOKUP(G36,角色!V:AE,主动技能!F36+7,FALSE))</f>
        <v>1</v>
      </c>
      <c r="AF36" s="19">
        <f t="shared" si="8"/>
        <v>2</v>
      </c>
      <c r="AG36" s="19">
        <f t="shared" si="9"/>
        <v>1</v>
      </c>
      <c r="AH36" s="25" t="str">
        <f>VLOOKUP(F36,特效对应!F:G,2,FALSE)</f>
        <v>attackex</v>
      </c>
      <c r="AJ36">
        <f t="shared" si="10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1"/>
        <v>#N/A</v>
      </c>
      <c r="BC36" t="e">
        <f t="shared" si="11"/>
        <v>#N/A</v>
      </c>
      <c r="BD36">
        <f t="shared" si="12"/>
        <v>2</v>
      </c>
      <c r="BE36">
        <f t="shared" si="13"/>
        <v>1</v>
      </c>
    </row>
    <row r="37" spans="1:57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4"/>
        <v>11</v>
      </c>
      <c r="F37" s="8">
        <f t="shared" si="15"/>
        <v>2</v>
      </c>
      <c r="G37" s="8">
        <f t="shared" si="16"/>
        <v>1</v>
      </c>
      <c r="H37" s="4" t="s">
        <v>962</v>
      </c>
      <c r="I37" s="20" t="str">
        <f t="shared" si="17"/>
        <v>对敌方前排攻击，造成125%攻击力（+4530）点伤害。</v>
      </c>
      <c r="J37" s="4" t="s">
        <v>279</v>
      </c>
      <c r="K37" s="1" t="s">
        <v>102</v>
      </c>
      <c r="L37" s="4" t="s">
        <v>964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skill_02</v>
      </c>
      <c r="Y37">
        <f t="shared" si="3"/>
        <v>50</v>
      </c>
      <c r="Z37" s="19">
        <f>IF(VLOOKUP(C37,角色!CC:CI,主动技能!F37*2,FALSE)=0,"",VLOOKUP(C37,角色!CC:CI,主动技能!F37*2,FALSE))</f>
        <v>125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4530</v>
      </c>
      <c r="AE37" s="25">
        <f>(VLOOKUP(G37,角色!V:AE,主动技能!F37+7,FALSE))</f>
        <v>1</v>
      </c>
      <c r="AF37" s="19">
        <f t="shared" si="8"/>
        <v>2</v>
      </c>
      <c r="AG37" s="19">
        <f t="shared" si="9"/>
        <v>1</v>
      </c>
      <c r="AH37" s="25" t="str">
        <f>VLOOKUP(F37,特效对应!F:G,2,FALSE)</f>
        <v>attackex</v>
      </c>
      <c r="AJ37">
        <f t="shared" si="10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1"/>
        <v>#N/A</v>
      </c>
      <c r="BC37" t="e">
        <f t="shared" si="11"/>
        <v>#N/A</v>
      </c>
      <c r="BD37">
        <f t="shared" si="12"/>
        <v>2</v>
      </c>
      <c r="BE37">
        <f t="shared" si="13"/>
        <v>1</v>
      </c>
    </row>
    <row r="38" spans="1:57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4"/>
        <v>12</v>
      </c>
      <c r="F38" s="8">
        <f t="shared" si="15"/>
        <v>2</v>
      </c>
      <c r="G38" s="8">
        <f t="shared" si="16"/>
        <v>1</v>
      </c>
      <c r="H38" s="4" t="s">
        <v>962</v>
      </c>
      <c r="I38" s="20" t="str">
        <f t="shared" si="17"/>
        <v>对敌方前排攻击，造成125%攻击力（+6407）点伤害。</v>
      </c>
      <c r="J38" s="4" t="s">
        <v>279</v>
      </c>
      <c r="K38" s="1" t="s">
        <v>102</v>
      </c>
      <c r="L38" s="4" t="s">
        <v>964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skill_02</v>
      </c>
      <c r="Y38">
        <f t="shared" si="3"/>
        <v>50</v>
      </c>
      <c r="Z38" s="19">
        <f>IF(VLOOKUP(C38,角色!CC:CI,主动技能!F38*2,FALSE)=0,"",VLOOKUP(C38,角色!CC:CI,主动技能!F38*2,FALSE))</f>
        <v>125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6407</v>
      </c>
      <c r="AE38" s="25">
        <f>(VLOOKUP(G38,角色!V:AE,主动技能!F38+7,FALSE))</f>
        <v>1</v>
      </c>
      <c r="AF38" s="19">
        <f t="shared" si="8"/>
        <v>2</v>
      </c>
      <c r="AG38" s="19">
        <f t="shared" si="9"/>
        <v>1</v>
      </c>
      <c r="AH38" s="25" t="str">
        <f>VLOOKUP(F38,特效对应!F:G,2,FALSE)</f>
        <v>attackex</v>
      </c>
      <c r="AJ38">
        <f t="shared" si="10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1"/>
        <v>#N/A</v>
      </c>
      <c r="BC38" t="e">
        <f t="shared" si="11"/>
        <v>#N/A</v>
      </c>
      <c r="BD38">
        <f t="shared" si="12"/>
        <v>2</v>
      </c>
      <c r="BE38">
        <f t="shared" si="13"/>
        <v>1</v>
      </c>
    </row>
    <row r="39" spans="1:57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4"/>
        <v>13</v>
      </c>
      <c r="F39" s="8">
        <f t="shared" si="15"/>
        <v>2</v>
      </c>
      <c r="G39" s="8">
        <f t="shared" si="16"/>
        <v>1</v>
      </c>
      <c r="H39" s="4" t="s">
        <v>962</v>
      </c>
      <c r="I39" s="20" t="str">
        <f t="shared" si="17"/>
        <v>对敌方前排攻击，造成125%攻击力（+9063）点伤害。</v>
      </c>
      <c r="J39" s="4" t="s">
        <v>279</v>
      </c>
      <c r="K39" s="1" t="s">
        <v>102</v>
      </c>
      <c r="L39" s="4" t="s">
        <v>964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skill_02</v>
      </c>
      <c r="Y39">
        <f t="shared" si="3"/>
        <v>50</v>
      </c>
      <c r="Z39" s="19">
        <f>IF(VLOOKUP(C39,角色!CC:CI,主动技能!F39*2,FALSE)=0,"",VLOOKUP(C39,角色!CC:CI,主动技能!F39*2,FALSE))</f>
        <v>125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9063</v>
      </c>
      <c r="AE39" s="25">
        <f>(VLOOKUP(G39,角色!V:AE,主动技能!F39+7,FALSE))</f>
        <v>1</v>
      </c>
      <c r="AF39" s="19">
        <f t="shared" si="8"/>
        <v>2</v>
      </c>
      <c r="AG39" s="19">
        <f t="shared" si="9"/>
        <v>1</v>
      </c>
      <c r="AH39" s="25" t="str">
        <f>VLOOKUP(F39,特效对应!F:G,2,FALSE)</f>
        <v>attackex</v>
      </c>
      <c r="AJ39">
        <f t="shared" si="10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1"/>
        <v>#N/A</v>
      </c>
      <c r="BC39" t="e">
        <f t="shared" si="11"/>
        <v>#N/A</v>
      </c>
      <c r="BD39">
        <f t="shared" si="12"/>
        <v>2</v>
      </c>
      <c r="BE39">
        <f t="shared" si="13"/>
        <v>1</v>
      </c>
    </row>
    <row r="40" spans="1:57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4"/>
        <v>14</v>
      </c>
      <c r="F40" s="8">
        <f t="shared" si="15"/>
        <v>2</v>
      </c>
      <c r="G40" s="8">
        <f t="shared" si="16"/>
        <v>1</v>
      </c>
      <c r="H40" s="4" t="s">
        <v>962</v>
      </c>
      <c r="I40" s="20" t="str">
        <f t="shared" si="17"/>
        <v>对敌方前排攻击，造成125%攻击力（+12819）点伤害。</v>
      </c>
      <c r="J40" s="4" t="s">
        <v>279</v>
      </c>
      <c r="K40" s="1" t="s">
        <v>102</v>
      </c>
      <c r="L40" s="4" t="s">
        <v>964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skill_02</v>
      </c>
      <c r="Y40">
        <f t="shared" si="3"/>
        <v>50</v>
      </c>
      <c r="Z40" s="19">
        <f>IF(VLOOKUP(C40,角色!CC:CI,主动技能!F40*2,FALSE)=0,"",VLOOKUP(C40,角色!CC:CI,主动技能!F40*2,FALSE))</f>
        <v>125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12819</v>
      </c>
      <c r="AE40" s="25">
        <f>(VLOOKUP(G40,角色!V:AE,主动技能!F40+7,FALSE))</f>
        <v>1</v>
      </c>
      <c r="AF40" s="19">
        <f t="shared" si="8"/>
        <v>2</v>
      </c>
      <c r="AG40" s="19">
        <f t="shared" si="9"/>
        <v>1</v>
      </c>
      <c r="AH40" s="25" t="str">
        <f>VLOOKUP(F40,特效对应!F:G,2,FALSE)</f>
        <v>attackex</v>
      </c>
      <c r="AJ40">
        <f t="shared" si="10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1"/>
        <v>#N/A</v>
      </c>
      <c r="BC40" t="e">
        <f t="shared" si="11"/>
        <v>#N/A</v>
      </c>
      <c r="BD40">
        <f t="shared" si="12"/>
        <v>2</v>
      </c>
      <c r="BE40">
        <f t="shared" si="13"/>
        <v>1</v>
      </c>
    </row>
    <row r="41" spans="1:57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4"/>
        <v>15</v>
      </c>
      <c r="F41" s="8">
        <f t="shared" si="15"/>
        <v>2</v>
      </c>
      <c r="G41" s="8">
        <f t="shared" si="16"/>
        <v>1</v>
      </c>
      <c r="H41" s="4" t="s">
        <v>962</v>
      </c>
      <c r="I41" s="20" t="str">
        <f t="shared" si="17"/>
        <v>对敌方前排攻击，造成125%攻击力（+18131）点伤害。</v>
      </c>
      <c r="J41" s="4" t="s">
        <v>279</v>
      </c>
      <c r="K41" s="1" t="s">
        <v>102</v>
      </c>
      <c r="L41" s="4" t="s">
        <v>964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skill_02</v>
      </c>
      <c r="Y41">
        <f t="shared" si="3"/>
        <v>50</v>
      </c>
      <c r="Z41" s="19">
        <f>IF(VLOOKUP(C41,角色!CC:CI,主动技能!F41*2,FALSE)=0,"",VLOOKUP(C41,角色!CC:CI,主动技能!F41*2,FALSE))</f>
        <v>125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18131</v>
      </c>
      <c r="AE41" s="25">
        <f>(VLOOKUP(G41,角色!V:AE,主动技能!F41+7,FALSE))</f>
        <v>1</v>
      </c>
      <c r="AF41" s="19">
        <f t="shared" si="8"/>
        <v>2</v>
      </c>
      <c r="AG41" s="19">
        <f t="shared" si="9"/>
        <v>1</v>
      </c>
      <c r="AH41" s="25" t="str">
        <f>VLOOKUP(F41,特效对应!F:G,2,FALSE)</f>
        <v>attackex</v>
      </c>
      <c r="AJ41">
        <f t="shared" si="10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1"/>
        <v>#N/A</v>
      </c>
      <c r="BC41" t="e">
        <f t="shared" si="11"/>
        <v>#N/A</v>
      </c>
      <c r="BD41">
        <f t="shared" si="12"/>
        <v>2</v>
      </c>
      <c r="BE41">
        <f t="shared" si="13"/>
        <v>1</v>
      </c>
    </row>
    <row r="42" spans="1:57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4"/>
        <v>16</v>
      </c>
      <c r="F42" s="8">
        <f t="shared" si="15"/>
        <v>2</v>
      </c>
      <c r="G42" s="8">
        <f t="shared" si="16"/>
        <v>1</v>
      </c>
      <c r="H42" s="4" t="s">
        <v>962</v>
      </c>
      <c r="I42" s="20" t="str">
        <f t="shared" si="17"/>
        <v>对敌方前排攻击，造成125%攻击力（+25644）点伤害。</v>
      </c>
      <c r="J42" s="4" t="s">
        <v>279</v>
      </c>
      <c r="K42" s="1" t="s">
        <v>102</v>
      </c>
      <c r="L42" s="4" t="s">
        <v>964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skill_02</v>
      </c>
      <c r="Y42">
        <f t="shared" si="3"/>
        <v>50</v>
      </c>
      <c r="Z42" s="19">
        <f>IF(VLOOKUP(C42,角色!CC:CI,主动技能!F42*2,FALSE)=0,"",VLOOKUP(C42,角色!CC:CI,主动技能!F42*2,FALSE))</f>
        <v>125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25644</v>
      </c>
      <c r="AE42" s="25">
        <f>(VLOOKUP(G42,角色!V:AE,主动技能!F42+7,FALSE))</f>
        <v>1</v>
      </c>
      <c r="AF42" s="19">
        <f t="shared" si="8"/>
        <v>2</v>
      </c>
      <c r="AG42" s="19">
        <f t="shared" si="9"/>
        <v>1</v>
      </c>
      <c r="AH42" s="25" t="str">
        <f>VLOOKUP(F42,特效对应!F:G,2,FALSE)</f>
        <v>attackex</v>
      </c>
      <c r="AJ42">
        <f t="shared" si="10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1"/>
        <v>#N/A</v>
      </c>
      <c r="BC42" t="e">
        <f t="shared" si="11"/>
        <v>#N/A</v>
      </c>
      <c r="BD42">
        <f t="shared" si="12"/>
        <v>2</v>
      </c>
      <c r="BE42">
        <f t="shared" si="13"/>
        <v>1</v>
      </c>
    </row>
    <row r="43" spans="1:57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4"/>
        <v>17</v>
      </c>
      <c r="F43" s="8">
        <f t="shared" si="15"/>
        <v>2</v>
      </c>
      <c r="G43" s="8">
        <f t="shared" si="16"/>
        <v>1</v>
      </c>
      <c r="H43" s="4" t="s">
        <v>962</v>
      </c>
      <c r="I43" s="20" t="str">
        <f t="shared" si="17"/>
        <v>对敌方前排攻击，造成125%攻击力（+36271）点伤害。</v>
      </c>
      <c r="J43" s="4" t="s">
        <v>279</v>
      </c>
      <c r="K43" s="1" t="s">
        <v>102</v>
      </c>
      <c r="L43" s="4" t="s">
        <v>964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skill_02</v>
      </c>
      <c r="Y43">
        <f t="shared" si="3"/>
        <v>50</v>
      </c>
      <c r="Z43" s="19">
        <f>IF(VLOOKUP(C43,角色!CC:CI,主动技能!F43*2,FALSE)=0,"",VLOOKUP(C43,角色!CC:CI,主动技能!F43*2,FALSE))</f>
        <v>125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36271</v>
      </c>
      <c r="AE43" s="25">
        <f>(VLOOKUP(G43,角色!V:AE,主动技能!F43+7,FALSE))</f>
        <v>1</v>
      </c>
      <c r="AF43" s="19">
        <f t="shared" si="8"/>
        <v>2</v>
      </c>
      <c r="AG43" s="19">
        <f t="shared" si="9"/>
        <v>1</v>
      </c>
      <c r="AH43" s="25" t="str">
        <f>VLOOKUP(F43,特效对应!F:G,2,FALSE)</f>
        <v>attackex</v>
      </c>
      <c r="AJ43">
        <f t="shared" si="10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1"/>
        <v>#N/A</v>
      </c>
      <c r="BC43" t="e">
        <f t="shared" si="11"/>
        <v>#N/A</v>
      </c>
      <c r="BD43">
        <f t="shared" si="12"/>
        <v>2</v>
      </c>
      <c r="BE43">
        <f t="shared" si="13"/>
        <v>1</v>
      </c>
    </row>
    <row r="44" spans="1:57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4"/>
        <v>18</v>
      </c>
      <c r="F44" s="8">
        <f t="shared" si="15"/>
        <v>2</v>
      </c>
      <c r="G44" s="8">
        <f t="shared" si="16"/>
        <v>1</v>
      </c>
      <c r="H44" s="4" t="s">
        <v>962</v>
      </c>
      <c r="I44" s="20" t="str">
        <f t="shared" si="17"/>
        <v>对敌方前排攻击，造成125%攻击力（+51301）点伤害。</v>
      </c>
      <c r="J44" s="4" t="s">
        <v>279</v>
      </c>
      <c r="K44" s="1" t="s">
        <v>102</v>
      </c>
      <c r="L44" s="4" t="s">
        <v>964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skill_02</v>
      </c>
      <c r="Y44">
        <f t="shared" si="3"/>
        <v>50</v>
      </c>
      <c r="Z44" s="19">
        <f>IF(VLOOKUP(C44,角色!CC:CI,主动技能!F44*2,FALSE)=0,"",VLOOKUP(C44,角色!CC:CI,主动技能!F44*2,FALSE))</f>
        <v>125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51301</v>
      </c>
      <c r="AE44" s="25">
        <f>(VLOOKUP(G44,角色!V:AE,主动技能!F44+7,FALSE))</f>
        <v>1</v>
      </c>
      <c r="AF44" s="19">
        <f t="shared" si="8"/>
        <v>2</v>
      </c>
      <c r="AG44" s="19">
        <f t="shared" si="9"/>
        <v>1</v>
      </c>
      <c r="AH44" s="25" t="str">
        <f>VLOOKUP(F44,特效对应!F:G,2,FALSE)</f>
        <v>attackex</v>
      </c>
      <c r="AJ44">
        <f t="shared" si="10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1"/>
        <v>#N/A</v>
      </c>
      <c r="BC44" t="e">
        <f t="shared" si="11"/>
        <v>#N/A</v>
      </c>
      <c r="BD44">
        <f t="shared" si="12"/>
        <v>2</v>
      </c>
      <c r="BE44">
        <f t="shared" si="13"/>
        <v>1</v>
      </c>
    </row>
    <row r="45" spans="1:57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4"/>
        <v>19</v>
      </c>
      <c r="F45" s="8">
        <f t="shared" si="15"/>
        <v>2</v>
      </c>
      <c r="G45" s="8">
        <f t="shared" si="16"/>
        <v>1</v>
      </c>
      <c r="H45" s="4" t="s">
        <v>962</v>
      </c>
      <c r="I45" s="20" t="str">
        <f t="shared" si="17"/>
        <v>对敌方前排攻击，造成125%攻击力（+72560）点伤害。</v>
      </c>
      <c r="J45" s="4" t="s">
        <v>279</v>
      </c>
      <c r="K45" s="1" t="s">
        <v>102</v>
      </c>
      <c r="L45" s="4" t="s">
        <v>964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skill_02</v>
      </c>
      <c r="Y45">
        <f t="shared" si="3"/>
        <v>50</v>
      </c>
      <c r="Z45" s="19">
        <f>IF(VLOOKUP(C45,角色!CC:CI,主动技能!F45*2,FALSE)=0,"",VLOOKUP(C45,角色!CC:CI,主动技能!F45*2,FALSE))</f>
        <v>125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72560</v>
      </c>
      <c r="AE45" s="25">
        <f>(VLOOKUP(G45,角色!V:AE,主动技能!F45+7,FALSE))</f>
        <v>1</v>
      </c>
      <c r="AF45" s="19">
        <f t="shared" si="8"/>
        <v>2</v>
      </c>
      <c r="AG45" s="19">
        <f t="shared" si="9"/>
        <v>1</v>
      </c>
      <c r="AH45" s="25" t="str">
        <f>VLOOKUP(F45,特效对应!F:G,2,FALSE)</f>
        <v>attackex</v>
      </c>
      <c r="AJ45">
        <f t="shared" si="10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1"/>
        <v>#N/A</v>
      </c>
      <c r="BC45" t="e">
        <f t="shared" si="11"/>
        <v>#N/A</v>
      </c>
      <c r="BD45">
        <f t="shared" si="12"/>
        <v>2</v>
      </c>
      <c r="BE45">
        <f t="shared" si="13"/>
        <v>1</v>
      </c>
    </row>
    <row r="46" spans="1:57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4"/>
        <v>20</v>
      </c>
      <c r="F46" s="8">
        <f t="shared" si="15"/>
        <v>2</v>
      </c>
      <c r="G46" s="8">
        <f t="shared" si="16"/>
        <v>1</v>
      </c>
      <c r="H46" s="4" t="s">
        <v>962</v>
      </c>
      <c r="I46" s="20" t="str">
        <f t="shared" si="17"/>
        <v>对敌方前排攻击，造成125%攻击力（+102628）点伤害。</v>
      </c>
      <c r="J46" s="4" t="s">
        <v>279</v>
      </c>
      <c r="K46" s="1" t="s">
        <v>102</v>
      </c>
      <c r="L46" s="4" t="s">
        <v>964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skill_02</v>
      </c>
      <c r="Y46">
        <f t="shared" si="3"/>
        <v>50</v>
      </c>
      <c r="Z46" s="19">
        <f>IF(VLOOKUP(C46,角色!CC:CI,主动技能!F46*2,FALSE)=0,"",VLOOKUP(C46,角色!CC:CI,主动技能!F46*2,FALSE))</f>
        <v>125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102628</v>
      </c>
      <c r="AE46" s="25">
        <f>(VLOOKUP(G46,角色!V:AE,主动技能!F46+7,FALSE))</f>
        <v>1</v>
      </c>
      <c r="AF46" s="19">
        <f t="shared" si="8"/>
        <v>2</v>
      </c>
      <c r="AG46" s="19">
        <f t="shared" si="9"/>
        <v>1</v>
      </c>
      <c r="AH46" s="25" t="str">
        <f>VLOOKUP(F46,特效对应!F:G,2,FALSE)</f>
        <v>attackex</v>
      </c>
      <c r="AJ46">
        <f t="shared" si="10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1"/>
        <v>#N/A</v>
      </c>
      <c r="BC46" t="e">
        <f t="shared" si="11"/>
        <v>#N/A</v>
      </c>
      <c r="BD46">
        <f t="shared" si="12"/>
        <v>2</v>
      </c>
      <c r="BE46">
        <f t="shared" si="13"/>
        <v>1</v>
      </c>
    </row>
    <row r="47" spans="1:57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4"/>
        <v>1</v>
      </c>
      <c r="F47" s="8">
        <f t="shared" si="15"/>
        <v>3</v>
      </c>
      <c r="G47" s="8">
        <f t="shared" si="16"/>
        <v>1</v>
      </c>
      <c r="H47" s="4" t="s">
        <v>963</v>
      </c>
      <c r="I47" s="20" t="str">
        <f>"对敌方全体攻击，造成"&amp;Z47&amp;"%攻击力（+"&amp;AB47&amp;"）点伤害。并附带流血。"</f>
        <v>对敌方全体攻击，造成125%攻击力（+65）点伤害。并附带流血。</v>
      </c>
      <c r="J47" s="4" t="s">
        <v>279</v>
      </c>
      <c r="K47" s="1" t="s">
        <v>102</v>
      </c>
      <c r="L47" s="4" t="s">
        <v>965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skill_15</v>
      </c>
      <c r="Y47">
        <f t="shared" si="3"/>
        <v>100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65</v>
      </c>
      <c r="AE47" s="25">
        <f>(VLOOKUP(G47,角色!V:AE,主动技能!F47+7,FALSE))</f>
        <v>1</v>
      </c>
      <c r="AF47" s="19">
        <f t="shared" si="8"/>
        <v>3</v>
      </c>
      <c r="AG47" s="19">
        <f t="shared" si="9"/>
        <v>2</v>
      </c>
      <c r="AH47" s="25" t="str">
        <f>VLOOKUP(F47,特效对应!F:G,2,FALSE)</f>
        <v>attackex</v>
      </c>
      <c r="AJ47">
        <f t="shared" si="10"/>
        <v>1</v>
      </c>
      <c r="AK47" t="s">
        <v>117</v>
      </c>
      <c r="AL47" s="4" t="s">
        <v>584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11"/>
        <v>-5</v>
      </c>
      <c r="BC47">
        <f t="shared" si="11"/>
        <v>-5</v>
      </c>
      <c r="BD47">
        <f t="shared" si="12"/>
        <v>3</v>
      </c>
      <c r="BE47">
        <f t="shared" si="13"/>
        <v>2</v>
      </c>
    </row>
    <row r="48" spans="1:57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4"/>
        <v>2</v>
      </c>
      <c r="F48" s="8">
        <f t="shared" si="15"/>
        <v>3</v>
      </c>
      <c r="G48" s="8">
        <f t="shared" si="16"/>
        <v>1</v>
      </c>
      <c r="H48" s="4" t="s">
        <v>963</v>
      </c>
      <c r="I48" s="20" t="str">
        <f t="shared" ref="I48:I66" si="18">"对敌方全体攻击，造成"&amp;Z48&amp;"%攻击力（+"&amp;AB48&amp;"）点伤害。并附带流血。"</f>
        <v>对敌方全体攻击，造成125%攻击力（+80）点伤害。并附带流血。</v>
      </c>
      <c r="J48" s="4" t="s">
        <v>279</v>
      </c>
      <c r="K48" s="1" t="s">
        <v>102</v>
      </c>
      <c r="L48" s="4" t="s">
        <v>965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skill_15</v>
      </c>
      <c r="Y48">
        <f t="shared" si="3"/>
        <v>100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80</v>
      </c>
      <c r="AE48" s="25">
        <f>(VLOOKUP(G48,角色!V:AE,主动技能!F48+7,FALSE))</f>
        <v>1</v>
      </c>
      <c r="AF48" s="19">
        <f t="shared" si="8"/>
        <v>3</v>
      </c>
      <c r="AG48" s="19">
        <f t="shared" si="9"/>
        <v>2</v>
      </c>
      <c r="AH48" s="25" t="str">
        <f>VLOOKUP(F48,特效对应!F:G,2,FALSE)</f>
        <v>attackex</v>
      </c>
      <c r="AJ48">
        <f t="shared" si="10"/>
        <v>2</v>
      </c>
      <c r="AK48" t="s">
        <v>117</v>
      </c>
      <c r="AL48" s="4" t="s">
        <v>584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11"/>
        <v>-5</v>
      </c>
      <c r="BC48">
        <f t="shared" si="11"/>
        <v>-5</v>
      </c>
      <c r="BD48">
        <f t="shared" si="12"/>
        <v>3</v>
      </c>
      <c r="BE48">
        <f t="shared" si="13"/>
        <v>2</v>
      </c>
    </row>
    <row r="49" spans="1:57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4"/>
        <v>3</v>
      </c>
      <c r="F49" s="8">
        <f t="shared" si="15"/>
        <v>3</v>
      </c>
      <c r="G49" s="8">
        <f t="shared" si="16"/>
        <v>1</v>
      </c>
      <c r="H49" s="4" t="s">
        <v>963</v>
      </c>
      <c r="I49" s="20" t="str">
        <f t="shared" si="18"/>
        <v>对敌方全体攻击，造成125%攻击力（+125）点伤害。并附带流血。</v>
      </c>
      <c r="J49" s="4" t="s">
        <v>279</v>
      </c>
      <c r="K49" s="1" t="s">
        <v>102</v>
      </c>
      <c r="L49" s="4" t="s">
        <v>965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skill_15</v>
      </c>
      <c r="Y49">
        <f t="shared" si="3"/>
        <v>100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125</v>
      </c>
      <c r="AE49" s="25">
        <f>(VLOOKUP(G49,角色!V:AE,主动技能!F49+7,FALSE))</f>
        <v>1</v>
      </c>
      <c r="AF49" s="19">
        <f t="shared" si="8"/>
        <v>3</v>
      </c>
      <c r="AG49" s="19">
        <f t="shared" si="9"/>
        <v>2</v>
      </c>
      <c r="AH49" s="25" t="str">
        <f>VLOOKUP(F49,特效对应!F:G,2,FALSE)</f>
        <v>attackex</v>
      </c>
      <c r="AJ49">
        <f t="shared" si="10"/>
        <v>3</v>
      </c>
      <c r="AK49" t="s">
        <v>117</v>
      </c>
      <c r="AL49" s="4" t="s">
        <v>584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11"/>
        <v>-5</v>
      </c>
      <c r="BC49">
        <f t="shared" si="11"/>
        <v>-5</v>
      </c>
      <c r="BD49">
        <f t="shared" si="12"/>
        <v>3</v>
      </c>
      <c r="BE49">
        <f t="shared" si="13"/>
        <v>2</v>
      </c>
    </row>
    <row r="50" spans="1:57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4"/>
        <v>4</v>
      </c>
      <c r="F50" s="8">
        <f t="shared" si="15"/>
        <v>3</v>
      </c>
      <c r="G50" s="8">
        <f t="shared" si="16"/>
        <v>1</v>
      </c>
      <c r="H50" s="4" t="s">
        <v>963</v>
      </c>
      <c r="I50" s="20" t="str">
        <f t="shared" si="18"/>
        <v>对敌方全体攻击，造成125%攻击力（+200）点伤害。并附带流血。</v>
      </c>
      <c r="J50" s="4" t="s">
        <v>279</v>
      </c>
      <c r="K50" s="1" t="s">
        <v>102</v>
      </c>
      <c r="L50" s="4" t="s">
        <v>965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skill_15</v>
      </c>
      <c r="Y50">
        <f t="shared" si="3"/>
        <v>100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200</v>
      </c>
      <c r="AE50" s="25">
        <f>(VLOOKUP(G50,角色!V:AE,主动技能!F50+7,FALSE))</f>
        <v>1</v>
      </c>
      <c r="AF50" s="19">
        <f t="shared" si="8"/>
        <v>3</v>
      </c>
      <c r="AG50" s="19">
        <f t="shared" si="9"/>
        <v>2</v>
      </c>
      <c r="AH50" s="25" t="str">
        <f>VLOOKUP(F50,特效对应!F:G,2,FALSE)</f>
        <v>attackex</v>
      </c>
      <c r="AJ50">
        <f t="shared" si="10"/>
        <v>4</v>
      </c>
      <c r="AK50" t="s">
        <v>117</v>
      </c>
      <c r="AL50" s="4" t="s">
        <v>584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11"/>
        <v>-5</v>
      </c>
      <c r="BC50">
        <f t="shared" si="11"/>
        <v>-5</v>
      </c>
      <c r="BD50">
        <f t="shared" si="12"/>
        <v>3</v>
      </c>
      <c r="BE50">
        <f t="shared" si="13"/>
        <v>2</v>
      </c>
    </row>
    <row r="51" spans="1:57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4"/>
        <v>5</v>
      </c>
      <c r="F51" s="8">
        <f t="shared" si="15"/>
        <v>3</v>
      </c>
      <c r="G51" s="8">
        <f t="shared" si="16"/>
        <v>1</v>
      </c>
      <c r="H51" s="4" t="s">
        <v>963</v>
      </c>
      <c r="I51" s="20" t="str">
        <f t="shared" si="18"/>
        <v>对敌方全体攻击，造成125%攻击力（+282）点伤害。并附带流血。</v>
      </c>
      <c r="J51" s="4" t="s">
        <v>279</v>
      </c>
      <c r="K51" s="1" t="s">
        <v>102</v>
      </c>
      <c r="L51" s="4" t="s">
        <v>965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skill_15</v>
      </c>
      <c r="Y51">
        <f t="shared" si="3"/>
        <v>100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282</v>
      </c>
      <c r="AE51" s="25">
        <f>(VLOOKUP(G51,角色!V:AE,主动技能!F51+7,FALSE))</f>
        <v>1</v>
      </c>
      <c r="AF51" s="19">
        <f t="shared" si="8"/>
        <v>3</v>
      </c>
      <c r="AG51" s="19">
        <f t="shared" si="9"/>
        <v>2</v>
      </c>
      <c r="AH51" s="25" t="str">
        <f>VLOOKUP(F51,特效对应!F:G,2,FALSE)</f>
        <v>attackex</v>
      </c>
      <c r="AJ51">
        <f t="shared" si="10"/>
        <v>5</v>
      </c>
      <c r="AK51" t="s">
        <v>117</v>
      </c>
      <c r="AL51" s="4" t="s">
        <v>584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11"/>
        <v>-5</v>
      </c>
      <c r="BC51">
        <f t="shared" si="11"/>
        <v>-5</v>
      </c>
      <c r="BD51">
        <f t="shared" si="12"/>
        <v>3</v>
      </c>
      <c r="BE51">
        <f t="shared" si="13"/>
        <v>2</v>
      </c>
    </row>
    <row r="52" spans="1:57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4"/>
        <v>6</v>
      </c>
      <c r="F52" s="8">
        <f t="shared" si="15"/>
        <v>3</v>
      </c>
      <c r="G52" s="8">
        <f t="shared" si="16"/>
        <v>1</v>
      </c>
      <c r="H52" s="4" t="s">
        <v>963</v>
      </c>
      <c r="I52" s="20" t="str">
        <f t="shared" si="18"/>
        <v>对敌方全体攻击，造成125%攻击力（+400）点伤害。并附带流血。</v>
      </c>
      <c r="J52" s="4" t="s">
        <v>279</v>
      </c>
      <c r="K52" s="1" t="s">
        <v>102</v>
      </c>
      <c r="L52" s="4" t="s">
        <v>965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skill_15</v>
      </c>
      <c r="Y52">
        <f t="shared" si="3"/>
        <v>100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400</v>
      </c>
      <c r="AE52" s="25">
        <f>(VLOOKUP(G52,角色!V:AE,主动技能!F52+7,FALSE))</f>
        <v>1</v>
      </c>
      <c r="AF52" s="19">
        <f t="shared" si="8"/>
        <v>3</v>
      </c>
      <c r="AG52" s="19">
        <f t="shared" si="9"/>
        <v>2</v>
      </c>
      <c r="AH52" s="25" t="str">
        <f>VLOOKUP(F52,特效对应!F:G,2,FALSE)</f>
        <v>attackex</v>
      </c>
      <c r="AJ52">
        <f t="shared" si="10"/>
        <v>6</v>
      </c>
      <c r="AK52" t="s">
        <v>117</v>
      </c>
      <c r="AL52" s="4" t="s">
        <v>584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11"/>
        <v>-5</v>
      </c>
      <c r="BC52">
        <f t="shared" si="11"/>
        <v>-5</v>
      </c>
      <c r="BD52">
        <f t="shared" si="12"/>
        <v>3</v>
      </c>
      <c r="BE52">
        <f t="shared" si="13"/>
        <v>2</v>
      </c>
    </row>
    <row r="53" spans="1:57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4"/>
        <v>7</v>
      </c>
      <c r="F53" s="8">
        <f t="shared" si="15"/>
        <v>3</v>
      </c>
      <c r="G53" s="8">
        <f t="shared" si="16"/>
        <v>1</v>
      </c>
      <c r="H53" s="4" t="s">
        <v>963</v>
      </c>
      <c r="I53" s="20" t="str">
        <f t="shared" si="18"/>
        <v>对敌方全体攻击，造成125%攻击力（+566）点伤害。并附带流血。</v>
      </c>
      <c r="J53" s="4" t="s">
        <v>279</v>
      </c>
      <c r="K53" s="1" t="s">
        <v>102</v>
      </c>
      <c r="L53" s="4" t="s">
        <v>965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skill_15</v>
      </c>
      <c r="Y53">
        <f t="shared" si="3"/>
        <v>100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566</v>
      </c>
      <c r="AE53" s="25">
        <f>(VLOOKUP(G53,角色!V:AE,主动技能!F53+7,FALSE))</f>
        <v>1</v>
      </c>
      <c r="AF53" s="19">
        <f t="shared" si="8"/>
        <v>3</v>
      </c>
      <c r="AG53" s="19">
        <f t="shared" si="9"/>
        <v>2</v>
      </c>
      <c r="AH53" s="25" t="str">
        <f>VLOOKUP(F53,特效对应!F:G,2,FALSE)</f>
        <v>attackex</v>
      </c>
      <c r="AJ53">
        <f t="shared" si="10"/>
        <v>7</v>
      </c>
      <c r="AK53" t="s">
        <v>117</v>
      </c>
      <c r="AL53" s="4" t="s">
        <v>584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11"/>
        <v>-5</v>
      </c>
      <c r="BC53">
        <f t="shared" si="11"/>
        <v>-5</v>
      </c>
      <c r="BD53">
        <f t="shared" si="12"/>
        <v>3</v>
      </c>
      <c r="BE53">
        <f t="shared" si="13"/>
        <v>2</v>
      </c>
    </row>
    <row r="54" spans="1:57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4"/>
        <v>8</v>
      </c>
      <c r="F54" s="8">
        <f t="shared" si="15"/>
        <v>3</v>
      </c>
      <c r="G54" s="8">
        <f t="shared" si="16"/>
        <v>1</v>
      </c>
      <c r="H54" s="4" t="s">
        <v>963</v>
      </c>
      <c r="I54" s="20" t="str">
        <f t="shared" si="18"/>
        <v>对敌方全体攻击，造成125%攻击力（+800）点伤害。并附带流血。</v>
      </c>
      <c r="J54" s="4" t="s">
        <v>279</v>
      </c>
      <c r="K54" s="1" t="s">
        <v>102</v>
      </c>
      <c r="L54" s="4" t="s">
        <v>965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skill_15</v>
      </c>
      <c r="Y54">
        <f t="shared" si="3"/>
        <v>100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800</v>
      </c>
      <c r="AE54" s="25">
        <f>(VLOOKUP(G54,角色!V:AE,主动技能!F54+7,FALSE))</f>
        <v>1</v>
      </c>
      <c r="AF54" s="19">
        <f t="shared" si="8"/>
        <v>3</v>
      </c>
      <c r="AG54" s="19">
        <f t="shared" si="9"/>
        <v>2</v>
      </c>
      <c r="AH54" s="25" t="str">
        <f>VLOOKUP(F54,特效对应!F:G,2,FALSE)</f>
        <v>attackex</v>
      </c>
      <c r="AJ54">
        <f t="shared" si="10"/>
        <v>8</v>
      </c>
      <c r="AK54" t="s">
        <v>117</v>
      </c>
      <c r="AL54" s="4" t="s">
        <v>584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11"/>
        <v>-5</v>
      </c>
      <c r="BC54">
        <f t="shared" si="11"/>
        <v>-5</v>
      </c>
      <c r="BD54">
        <f t="shared" si="12"/>
        <v>3</v>
      </c>
      <c r="BE54">
        <f t="shared" si="13"/>
        <v>2</v>
      </c>
    </row>
    <row r="55" spans="1:57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4"/>
        <v>9</v>
      </c>
      <c r="F55" s="8">
        <f t="shared" si="15"/>
        <v>3</v>
      </c>
      <c r="G55" s="8">
        <f t="shared" si="16"/>
        <v>1</v>
      </c>
      <c r="H55" s="4" t="s">
        <v>963</v>
      </c>
      <c r="I55" s="20" t="str">
        <f t="shared" si="18"/>
        <v>对敌方全体攻击，造成125%攻击力（+1132）点伤害。并附带流血。</v>
      </c>
      <c r="J55" s="4" t="s">
        <v>279</v>
      </c>
      <c r="K55" s="1" t="s">
        <v>102</v>
      </c>
      <c r="L55" s="4" t="s">
        <v>965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skill_15</v>
      </c>
      <c r="Y55">
        <f t="shared" si="3"/>
        <v>100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1132</v>
      </c>
      <c r="AE55" s="25">
        <f>(VLOOKUP(G55,角色!V:AE,主动技能!F55+7,FALSE))</f>
        <v>1</v>
      </c>
      <c r="AF55" s="19">
        <f t="shared" si="8"/>
        <v>3</v>
      </c>
      <c r="AG55" s="19">
        <f t="shared" si="9"/>
        <v>2</v>
      </c>
      <c r="AH55" s="25" t="str">
        <f>VLOOKUP(F55,特效对应!F:G,2,FALSE)</f>
        <v>attackex</v>
      </c>
      <c r="AJ55">
        <f t="shared" si="10"/>
        <v>9</v>
      </c>
      <c r="AK55" t="s">
        <v>117</v>
      </c>
      <c r="AL55" s="4" t="s">
        <v>584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11"/>
        <v>-5</v>
      </c>
      <c r="BC55">
        <f t="shared" si="11"/>
        <v>-5</v>
      </c>
      <c r="BD55">
        <f t="shared" si="12"/>
        <v>3</v>
      </c>
      <c r="BE55">
        <f t="shared" si="13"/>
        <v>2</v>
      </c>
    </row>
    <row r="56" spans="1:57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4"/>
        <v>10</v>
      </c>
      <c r="F56" s="8">
        <f t="shared" si="15"/>
        <v>3</v>
      </c>
      <c r="G56" s="8">
        <f t="shared" si="16"/>
        <v>1</v>
      </c>
      <c r="H56" s="4" t="s">
        <v>963</v>
      </c>
      <c r="I56" s="20" t="str">
        <f t="shared" si="18"/>
        <v>对敌方全体攻击，造成125%攻击力（+1601）点伤害。并附带流血。</v>
      </c>
      <c r="J56" s="4" t="s">
        <v>279</v>
      </c>
      <c r="K56" s="1" t="s">
        <v>102</v>
      </c>
      <c r="L56" s="4" t="s">
        <v>965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skill_15</v>
      </c>
      <c r="Y56">
        <f t="shared" si="3"/>
        <v>100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1601</v>
      </c>
      <c r="AE56" s="25">
        <f>(VLOOKUP(G56,角色!V:AE,主动技能!F56+7,FALSE))</f>
        <v>1</v>
      </c>
      <c r="AF56" s="19">
        <f t="shared" si="8"/>
        <v>3</v>
      </c>
      <c r="AG56" s="19">
        <f t="shared" si="9"/>
        <v>2</v>
      </c>
      <c r="AH56" s="25" t="str">
        <f>VLOOKUP(F56,特效对应!F:G,2,FALSE)</f>
        <v>attackex</v>
      </c>
      <c r="AJ56">
        <f t="shared" si="10"/>
        <v>10</v>
      </c>
      <c r="AK56" t="s">
        <v>117</v>
      </c>
      <c r="AL56" s="4" t="s">
        <v>584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11"/>
        <v>-5</v>
      </c>
      <c r="BC56">
        <f t="shared" si="11"/>
        <v>-5</v>
      </c>
      <c r="BD56">
        <f t="shared" si="12"/>
        <v>3</v>
      </c>
      <c r="BE56">
        <f t="shared" si="13"/>
        <v>2</v>
      </c>
    </row>
    <row r="57" spans="1:57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4"/>
        <v>11</v>
      </c>
      <c r="F57" s="8">
        <f t="shared" si="15"/>
        <v>3</v>
      </c>
      <c r="G57" s="8">
        <f t="shared" si="16"/>
        <v>1</v>
      </c>
      <c r="H57" s="4" t="s">
        <v>963</v>
      </c>
      <c r="I57" s="20" t="str">
        <f t="shared" si="18"/>
        <v>对敌方全体攻击，造成125%攻击力（+2265）点伤害。并附带流血。</v>
      </c>
      <c r="J57" s="4" t="s">
        <v>279</v>
      </c>
      <c r="K57" s="1" t="s">
        <v>102</v>
      </c>
      <c r="L57" s="4" t="s">
        <v>965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skill_15</v>
      </c>
      <c r="Y57">
        <f t="shared" si="3"/>
        <v>100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2265</v>
      </c>
      <c r="AE57" s="25">
        <f>(VLOOKUP(G57,角色!V:AE,主动技能!F57+7,FALSE))</f>
        <v>1</v>
      </c>
      <c r="AF57" s="19">
        <f t="shared" si="8"/>
        <v>3</v>
      </c>
      <c r="AG57" s="19">
        <f t="shared" si="9"/>
        <v>2</v>
      </c>
      <c r="AH57" s="25" t="str">
        <f>VLOOKUP(F57,特效对应!F:G,2,FALSE)</f>
        <v>attackex</v>
      </c>
      <c r="AJ57">
        <f t="shared" si="10"/>
        <v>11</v>
      </c>
      <c r="AK57" t="s">
        <v>117</v>
      </c>
      <c r="AL57" s="4" t="s">
        <v>584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11"/>
        <v>-5</v>
      </c>
      <c r="BC57">
        <f t="shared" si="11"/>
        <v>-5</v>
      </c>
      <c r="BD57">
        <f t="shared" si="12"/>
        <v>3</v>
      </c>
      <c r="BE57">
        <f t="shared" si="13"/>
        <v>2</v>
      </c>
    </row>
    <row r="58" spans="1:57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4"/>
        <v>12</v>
      </c>
      <c r="F58" s="8">
        <f t="shared" si="15"/>
        <v>3</v>
      </c>
      <c r="G58" s="8">
        <f t="shared" si="16"/>
        <v>1</v>
      </c>
      <c r="H58" s="4" t="s">
        <v>963</v>
      </c>
      <c r="I58" s="20" t="str">
        <f t="shared" si="18"/>
        <v>对敌方全体攻击，造成125%攻击力（+3203）点伤害。并附带流血。</v>
      </c>
      <c r="J58" s="4" t="s">
        <v>279</v>
      </c>
      <c r="K58" s="1" t="s">
        <v>102</v>
      </c>
      <c r="L58" s="4" t="s">
        <v>965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skill_15</v>
      </c>
      <c r="Y58">
        <f t="shared" si="3"/>
        <v>100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3203</v>
      </c>
      <c r="AE58" s="25">
        <f>(VLOOKUP(G58,角色!V:AE,主动技能!F58+7,FALSE))</f>
        <v>1</v>
      </c>
      <c r="AF58" s="19">
        <f t="shared" si="8"/>
        <v>3</v>
      </c>
      <c r="AG58" s="19">
        <f t="shared" si="9"/>
        <v>2</v>
      </c>
      <c r="AH58" s="25" t="str">
        <f>VLOOKUP(F58,特效对应!F:G,2,FALSE)</f>
        <v>attackex</v>
      </c>
      <c r="AJ58">
        <f t="shared" si="10"/>
        <v>12</v>
      </c>
      <c r="AK58" t="s">
        <v>117</v>
      </c>
      <c r="AL58" s="4" t="s">
        <v>584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11"/>
        <v>-5</v>
      </c>
      <c r="BC58">
        <f t="shared" si="11"/>
        <v>-5</v>
      </c>
      <c r="BD58">
        <f t="shared" si="12"/>
        <v>3</v>
      </c>
      <c r="BE58">
        <f t="shared" si="13"/>
        <v>2</v>
      </c>
    </row>
    <row r="59" spans="1:57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4"/>
        <v>13</v>
      </c>
      <c r="F59" s="8">
        <f t="shared" si="15"/>
        <v>3</v>
      </c>
      <c r="G59" s="8">
        <f t="shared" si="16"/>
        <v>1</v>
      </c>
      <c r="H59" s="4" t="s">
        <v>963</v>
      </c>
      <c r="I59" s="20" t="str">
        <f t="shared" si="18"/>
        <v>对敌方全体攻击，造成125%攻击力（+4531）点伤害。并附带流血。</v>
      </c>
      <c r="J59" s="4" t="s">
        <v>279</v>
      </c>
      <c r="K59" s="1" t="s">
        <v>102</v>
      </c>
      <c r="L59" s="4" t="s">
        <v>965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skill_15</v>
      </c>
      <c r="Y59">
        <f t="shared" si="3"/>
        <v>100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4531</v>
      </c>
      <c r="AE59" s="25">
        <f>(VLOOKUP(G59,角色!V:AE,主动技能!F59+7,FALSE))</f>
        <v>1</v>
      </c>
      <c r="AF59" s="19">
        <f t="shared" si="8"/>
        <v>3</v>
      </c>
      <c r="AG59" s="19">
        <f t="shared" si="9"/>
        <v>2</v>
      </c>
      <c r="AH59" s="25" t="str">
        <f>VLOOKUP(F59,特效对应!F:G,2,FALSE)</f>
        <v>attackex</v>
      </c>
      <c r="AJ59">
        <f t="shared" si="10"/>
        <v>13</v>
      </c>
      <c r="AK59" t="s">
        <v>117</v>
      </c>
      <c r="AL59" s="4" t="s">
        <v>584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11"/>
        <v>-5</v>
      </c>
      <c r="BC59">
        <f t="shared" si="11"/>
        <v>-5</v>
      </c>
      <c r="BD59">
        <f t="shared" si="12"/>
        <v>3</v>
      </c>
      <c r="BE59">
        <f t="shared" si="13"/>
        <v>2</v>
      </c>
    </row>
    <row r="60" spans="1:57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4"/>
        <v>14</v>
      </c>
      <c r="F60" s="8">
        <f t="shared" si="15"/>
        <v>3</v>
      </c>
      <c r="G60" s="8">
        <f t="shared" si="16"/>
        <v>1</v>
      </c>
      <c r="H60" s="4" t="s">
        <v>963</v>
      </c>
      <c r="I60" s="20" t="str">
        <f t="shared" si="18"/>
        <v>对敌方全体攻击，造成125%攻击力（+6409）点伤害。并附带流血。</v>
      </c>
      <c r="J60" s="4" t="s">
        <v>279</v>
      </c>
      <c r="K60" s="1" t="s">
        <v>102</v>
      </c>
      <c r="L60" s="4" t="s">
        <v>965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skill_15</v>
      </c>
      <c r="Y60">
        <f t="shared" si="3"/>
        <v>100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6409</v>
      </c>
      <c r="AE60" s="25">
        <f>(VLOOKUP(G60,角色!V:AE,主动技能!F60+7,FALSE))</f>
        <v>1</v>
      </c>
      <c r="AF60" s="19">
        <f t="shared" si="8"/>
        <v>3</v>
      </c>
      <c r="AG60" s="19">
        <f t="shared" si="9"/>
        <v>2</v>
      </c>
      <c r="AH60" s="25" t="str">
        <f>VLOOKUP(F60,特效对应!F:G,2,FALSE)</f>
        <v>attackex</v>
      </c>
      <c r="AJ60">
        <f t="shared" si="10"/>
        <v>14</v>
      </c>
      <c r="AK60" t="s">
        <v>117</v>
      </c>
      <c r="AL60" s="4" t="s">
        <v>584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11"/>
        <v>-5</v>
      </c>
      <c r="BC60">
        <f t="shared" si="11"/>
        <v>-5</v>
      </c>
      <c r="BD60">
        <f t="shared" si="12"/>
        <v>3</v>
      </c>
      <c r="BE60">
        <f t="shared" si="13"/>
        <v>2</v>
      </c>
    </row>
    <row r="61" spans="1:57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4"/>
        <v>15</v>
      </c>
      <c r="F61" s="8">
        <f t="shared" si="15"/>
        <v>3</v>
      </c>
      <c r="G61" s="8">
        <f t="shared" si="16"/>
        <v>1</v>
      </c>
      <c r="H61" s="4" t="s">
        <v>963</v>
      </c>
      <c r="I61" s="20" t="str">
        <f t="shared" si="18"/>
        <v>对敌方全体攻击，造成125%攻击力（+9065）点伤害。并附带流血。</v>
      </c>
      <c r="J61" s="4" t="s">
        <v>279</v>
      </c>
      <c r="K61" s="1" t="s">
        <v>102</v>
      </c>
      <c r="L61" s="4" t="s">
        <v>965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skill_15</v>
      </c>
      <c r="Y61">
        <f t="shared" si="3"/>
        <v>100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9065</v>
      </c>
      <c r="AE61" s="25">
        <f>(VLOOKUP(G61,角色!V:AE,主动技能!F61+7,FALSE))</f>
        <v>1</v>
      </c>
      <c r="AF61" s="19">
        <f t="shared" si="8"/>
        <v>3</v>
      </c>
      <c r="AG61" s="19">
        <f t="shared" si="9"/>
        <v>2</v>
      </c>
      <c r="AH61" s="25" t="str">
        <f>VLOOKUP(F61,特效对应!F:G,2,FALSE)</f>
        <v>attackex</v>
      </c>
      <c r="AJ61">
        <f t="shared" si="10"/>
        <v>15</v>
      </c>
      <c r="AK61" t="s">
        <v>117</v>
      </c>
      <c r="AL61" s="4" t="s">
        <v>584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11"/>
        <v>-5</v>
      </c>
      <c r="BC61">
        <f t="shared" si="11"/>
        <v>-5</v>
      </c>
      <c r="BD61">
        <f t="shared" si="12"/>
        <v>3</v>
      </c>
      <c r="BE61">
        <f t="shared" si="13"/>
        <v>2</v>
      </c>
    </row>
    <row r="62" spans="1:57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4"/>
        <v>16</v>
      </c>
      <c r="F62" s="8">
        <f t="shared" si="15"/>
        <v>3</v>
      </c>
      <c r="G62" s="8">
        <f t="shared" si="16"/>
        <v>1</v>
      </c>
      <c r="H62" s="4" t="s">
        <v>963</v>
      </c>
      <c r="I62" s="20" t="str">
        <f t="shared" si="18"/>
        <v>对敌方全体攻击，造成125%攻击力（+12822）点伤害。并附带流血。</v>
      </c>
      <c r="J62" s="4" t="s">
        <v>279</v>
      </c>
      <c r="K62" s="1" t="s">
        <v>102</v>
      </c>
      <c r="L62" s="4" t="s">
        <v>965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skill_15</v>
      </c>
      <c r="Y62">
        <f t="shared" si="3"/>
        <v>100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12822</v>
      </c>
      <c r="AE62" s="25">
        <f>(VLOOKUP(G62,角色!V:AE,主动技能!F62+7,FALSE))</f>
        <v>1</v>
      </c>
      <c r="AF62" s="19">
        <f t="shared" si="8"/>
        <v>3</v>
      </c>
      <c r="AG62" s="19">
        <f t="shared" si="9"/>
        <v>2</v>
      </c>
      <c r="AH62" s="25" t="str">
        <f>VLOOKUP(F62,特效对应!F:G,2,FALSE)</f>
        <v>attackex</v>
      </c>
      <c r="AJ62">
        <f t="shared" si="10"/>
        <v>16</v>
      </c>
      <c r="AK62" t="s">
        <v>117</v>
      </c>
      <c r="AL62" s="4" t="s">
        <v>584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11"/>
        <v>-5</v>
      </c>
      <c r="BC62">
        <f t="shared" si="11"/>
        <v>-5</v>
      </c>
      <c r="BD62">
        <f t="shared" si="12"/>
        <v>3</v>
      </c>
      <c r="BE62">
        <f t="shared" si="13"/>
        <v>2</v>
      </c>
    </row>
    <row r="63" spans="1:57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4"/>
        <v>17</v>
      </c>
      <c r="F63" s="8">
        <f t="shared" si="15"/>
        <v>3</v>
      </c>
      <c r="G63" s="8">
        <f t="shared" si="16"/>
        <v>1</v>
      </c>
      <c r="H63" s="4" t="s">
        <v>963</v>
      </c>
      <c r="I63" s="20" t="str">
        <f t="shared" si="18"/>
        <v>对敌方全体攻击，造成125%攻击力（+18135）点伤害。并附带流血。</v>
      </c>
      <c r="J63" s="4" t="s">
        <v>279</v>
      </c>
      <c r="K63" s="1" t="s">
        <v>102</v>
      </c>
      <c r="L63" s="4" t="s">
        <v>965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skill_15</v>
      </c>
      <c r="Y63">
        <f t="shared" si="3"/>
        <v>100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18135</v>
      </c>
      <c r="AE63" s="25">
        <f>(VLOOKUP(G63,角色!V:AE,主动技能!F63+7,FALSE))</f>
        <v>1</v>
      </c>
      <c r="AF63" s="19">
        <f t="shared" si="8"/>
        <v>3</v>
      </c>
      <c r="AG63" s="19">
        <f t="shared" si="9"/>
        <v>2</v>
      </c>
      <c r="AH63" s="25" t="str">
        <f>VLOOKUP(F63,特效对应!F:G,2,FALSE)</f>
        <v>attackex</v>
      </c>
      <c r="AJ63">
        <f t="shared" si="10"/>
        <v>17</v>
      </c>
      <c r="AK63" t="s">
        <v>117</v>
      </c>
      <c r="AL63" s="4" t="s">
        <v>584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11"/>
        <v>-5</v>
      </c>
      <c r="BC63">
        <f t="shared" si="11"/>
        <v>-5</v>
      </c>
      <c r="BD63">
        <f t="shared" si="12"/>
        <v>3</v>
      </c>
      <c r="BE63">
        <f t="shared" si="13"/>
        <v>2</v>
      </c>
    </row>
    <row r="64" spans="1:57" x14ac:dyDescent="0.15">
      <c r="A64" t="str">
        <f t="shared" ref="A64:A68" si="19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4"/>
        <v>18</v>
      </c>
      <c r="F64" s="8">
        <f t="shared" si="15"/>
        <v>3</v>
      </c>
      <c r="G64" s="8">
        <f t="shared" si="16"/>
        <v>1</v>
      </c>
      <c r="H64" s="4" t="s">
        <v>963</v>
      </c>
      <c r="I64" s="20" t="str">
        <f t="shared" si="18"/>
        <v>对敌方全体攻击，造成125%攻击力（+25650）点伤害。并附带流血。</v>
      </c>
      <c r="J64" s="4" t="s">
        <v>279</v>
      </c>
      <c r="K64" s="1" t="s">
        <v>102</v>
      </c>
      <c r="L64" s="4" t="s">
        <v>965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skill_15</v>
      </c>
      <c r="Y64">
        <f t="shared" si="3"/>
        <v>100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25650</v>
      </c>
      <c r="AE64" s="25">
        <f>(VLOOKUP(G64,角色!V:AE,主动技能!F64+7,FALSE))</f>
        <v>1</v>
      </c>
      <c r="AF64" s="19">
        <f t="shared" si="8"/>
        <v>3</v>
      </c>
      <c r="AG64" s="19">
        <f t="shared" si="9"/>
        <v>2</v>
      </c>
      <c r="AH64" s="25" t="str">
        <f>VLOOKUP(F64,特效对应!F:G,2,FALSE)</f>
        <v>attackex</v>
      </c>
      <c r="AJ64">
        <f t="shared" si="10"/>
        <v>18</v>
      </c>
      <c r="AK64" t="s">
        <v>117</v>
      </c>
      <c r="AL64" s="4" t="s">
        <v>584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11"/>
        <v>-5</v>
      </c>
      <c r="BC64">
        <f t="shared" si="11"/>
        <v>-5</v>
      </c>
      <c r="BD64">
        <f t="shared" si="12"/>
        <v>3</v>
      </c>
      <c r="BE64">
        <f t="shared" si="13"/>
        <v>2</v>
      </c>
    </row>
    <row r="65" spans="1:57" x14ac:dyDescent="0.15">
      <c r="A65" t="str">
        <f t="shared" si="19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4"/>
        <v>19</v>
      </c>
      <c r="F65" s="8">
        <f t="shared" si="15"/>
        <v>3</v>
      </c>
      <c r="G65" s="8">
        <f t="shared" si="16"/>
        <v>1</v>
      </c>
      <c r="H65" s="4" t="s">
        <v>963</v>
      </c>
      <c r="I65" s="20" t="str">
        <f t="shared" si="18"/>
        <v>对敌方全体攻击，造成125%攻击力（+36280）点伤害。并附带流血。</v>
      </c>
      <c r="J65" s="4" t="s">
        <v>279</v>
      </c>
      <c r="K65" s="1" t="s">
        <v>102</v>
      </c>
      <c r="L65" s="4" t="s">
        <v>965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skill_15</v>
      </c>
      <c r="Y65">
        <f t="shared" si="3"/>
        <v>100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36280</v>
      </c>
      <c r="AE65" s="25">
        <f>(VLOOKUP(G65,角色!V:AE,主动技能!F65+7,FALSE))</f>
        <v>1</v>
      </c>
      <c r="AF65" s="19">
        <f t="shared" si="8"/>
        <v>3</v>
      </c>
      <c r="AG65" s="19">
        <f t="shared" si="9"/>
        <v>2</v>
      </c>
      <c r="AH65" s="25" t="str">
        <f>VLOOKUP(F65,特效对应!F:G,2,FALSE)</f>
        <v>attackex</v>
      </c>
      <c r="AJ65">
        <f t="shared" si="10"/>
        <v>19</v>
      </c>
      <c r="AK65" t="s">
        <v>117</v>
      </c>
      <c r="AL65" s="4" t="s">
        <v>584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11"/>
        <v>-5</v>
      </c>
      <c r="BC65">
        <f t="shared" si="11"/>
        <v>-5</v>
      </c>
      <c r="BD65">
        <f t="shared" si="12"/>
        <v>3</v>
      </c>
      <c r="BE65">
        <f t="shared" si="13"/>
        <v>2</v>
      </c>
    </row>
    <row r="66" spans="1:57" x14ac:dyDescent="0.15">
      <c r="A66" t="str">
        <f t="shared" si="19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4"/>
        <v>20</v>
      </c>
      <c r="F66" s="8">
        <f t="shared" si="15"/>
        <v>3</v>
      </c>
      <c r="G66" s="8">
        <f t="shared" si="16"/>
        <v>1</v>
      </c>
      <c r="H66" s="4" t="s">
        <v>963</v>
      </c>
      <c r="I66" s="20" t="str">
        <f t="shared" si="18"/>
        <v>对敌方全体攻击，造成125%攻击力（+51314）点伤害。并附带流血。</v>
      </c>
      <c r="J66" s="4" t="s">
        <v>279</v>
      </c>
      <c r="K66" s="1" t="s">
        <v>102</v>
      </c>
      <c r="L66" s="4" t="s">
        <v>965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skill_15</v>
      </c>
      <c r="Y66">
        <f t="shared" si="3"/>
        <v>100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51314</v>
      </c>
      <c r="AE66" s="25">
        <f>(VLOOKUP(G66,角色!V:AE,主动技能!F66+7,FALSE))</f>
        <v>1</v>
      </c>
      <c r="AF66" s="19">
        <f t="shared" si="8"/>
        <v>3</v>
      </c>
      <c r="AG66" s="19">
        <f t="shared" si="9"/>
        <v>2</v>
      </c>
      <c r="AH66" s="25" t="str">
        <f>VLOOKUP(F66,特效对应!F:G,2,FALSE)</f>
        <v>attackex</v>
      </c>
      <c r="AJ66">
        <f t="shared" si="10"/>
        <v>20</v>
      </c>
      <c r="AK66" t="s">
        <v>117</v>
      </c>
      <c r="AL66" s="4" t="s">
        <v>584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11"/>
        <v>-5</v>
      </c>
      <c r="BC66">
        <f t="shared" si="11"/>
        <v>-5</v>
      </c>
      <c r="BD66">
        <f t="shared" si="12"/>
        <v>3</v>
      </c>
      <c r="BE66">
        <f t="shared" si="13"/>
        <v>2</v>
      </c>
    </row>
    <row r="67" spans="1:57" x14ac:dyDescent="0.15">
      <c r="A67" t="str">
        <f t="shared" si="19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4"/>
        <v>1</v>
      </c>
      <c r="F67" s="8">
        <f t="shared" si="15"/>
        <v>1</v>
      </c>
      <c r="G67" s="8">
        <f t="shared" si="16"/>
        <v>2</v>
      </c>
      <c r="H67" s="4" t="s">
        <v>428</v>
      </c>
      <c r="I67" s="20" t="str">
        <f t="shared" ref="I67:I88" si="20">"对敌方"&amp;L67&amp;"攻击，造成"&amp;Z67&amp;"%攻击力（+"&amp;AB67&amp;"）点伤害。"</f>
        <v>对敌方单体攻击，造成100%攻击力（+26）点伤害。</v>
      </c>
      <c r="J67" s="20" t="s">
        <v>279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26</v>
      </c>
      <c r="AC67" s="19"/>
      <c r="AD67" s="19"/>
      <c r="AE67" s="25">
        <f>(VLOOKUP(G67,角色!V:AE,主动技能!F67+7,FALSE))</f>
        <v>1</v>
      </c>
      <c r="AF67" s="19">
        <f t="shared" si="8"/>
        <v>0</v>
      </c>
      <c r="AG67" s="19">
        <f t="shared" si="9"/>
        <v>0</v>
      </c>
      <c r="AH67" s="25" t="str">
        <f>VLOOKUP(F67,特效对应!F:G,2,FALSE)</f>
        <v>attack</v>
      </c>
      <c r="AJ67">
        <f t="shared" si="10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1"/>
        <v>#N/A</v>
      </c>
      <c r="BC67" t="e">
        <f t="shared" si="11"/>
        <v>#N/A</v>
      </c>
      <c r="BD67">
        <f t="shared" si="12"/>
        <v>0</v>
      </c>
      <c r="BE67">
        <f t="shared" si="13"/>
        <v>0</v>
      </c>
    </row>
    <row r="68" spans="1:57" x14ac:dyDescent="0.15">
      <c r="A68" t="str">
        <f t="shared" si="19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4"/>
        <v>2</v>
      </c>
      <c r="F68" s="8">
        <f t="shared" si="15"/>
        <v>1</v>
      </c>
      <c r="G68" s="8">
        <f t="shared" si="16"/>
        <v>2</v>
      </c>
      <c r="H68" s="4" t="s">
        <v>428</v>
      </c>
      <c r="I68" s="20" t="str">
        <f t="shared" si="20"/>
        <v>对敌方单体攻击，造成100%攻击力（+32）点伤害。</v>
      </c>
      <c r="J68" s="4" t="s">
        <v>279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32</v>
      </c>
      <c r="AE68" s="25">
        <f>(VLOOKUP(G68,角色!V:AE,主动技能!F68+7,FALSE))</f>
        <v>1</v>
      </c>
      <c r="AF68" s="19">
        <f t="shared" si="8"/>
        <v>0</v>
      </c>
      <c r="AG68" s="19">
        <f t="shared" si="9"/>
        <v>0</v>
      </c>
      <c r="AH68" s="25" t="str">
        <f>VLOOKUP(F68,特效对应!F:G,2,FALSE)</f>
        <v>attack</v>
      </c>
      <c r="AJ68">
        <f t="shared" si="10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1"/>
        <v>#N/A</v>
      </c>
      <c r="BC68" t="e">
        <f t="shared" si="11"/>
        <v>#N/A</v>
      </c>
      <c r="BD68">
        <f t="shared" si="12"/>
        <v>0</v>
      </c>
      <c r="BE68">
        <f t="shared" si="13"/>
        <v>0</v>
      </c>
    </row>
    <row r="69" spans="1:57" x14ac:dyDescent="0.15">
      <c r="A69" t="str">
        <f t="shared" ref="A69:A102" si="21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4"/>
        <v>3</v>
      </c>
      <c r="F69" s="8">
        <f t="shared" si="15"/>
        <v>1</v>
      </c>
      <c r="G69" s="8">
        <f t="shared" si="16"/>
        <v>2</v>
      </c>
      <c r="H69" s="4" t="s">
        <v>428</v>
      </c>
      <c r="I69" s="20" t="str">
        <f t="shared" si="20"/>
        <v>对敌方单体攻击，造成100%攻击力（+50）点伤害。</v>
      </c>
      <c r="J69" s="4" t="s">
        <v>279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50</v>
      </c>
      <c r="AE69" s="25">
        <f>(VLOOKUP(G69,角色!V:AE,主动技能!F69+7,FALSE))</f>
        <v>1</v>
      </c>
      <c r="AF69" s="19">
        <f t="shared" si="8"/>
        <v>0</v>
      </c>
      <c r="AG69" s="19">
        <f t="shared" si="9"/>
        <v>0</v>
      </c>
      <c r="AH69" s="25" t="str">
        <f>VLOOKUP(F69,特效对应!F:G,2,FALSE)</f>
        <v>attack</v>
      </c>
      <c r="AJ69">
        <f t="shared" si="10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1"/>
        <v>#N/A</v>
      </c>
      <c r="BC69" t="e">
        <f t="shared" si="11"/>
        <v>#N/A</v>
      </c>
      <c r="BD69">
        <f t="shared" si="12"/>
        <v>0</v>
      </c>
      <c r="BE69">
        <f t="shared" si="13"/>
        <v>0</v>
      </c>
    </row>
    <row r="70" spans="1:57" x14ac:dyDescent="0.15">
      <c r="A70" t="str">
        <f t="shared" si="21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4"/>
        <v>4</v>
      </c>
      <c r="F70" s="8">
        <f t="shared" si="15"/>
        <v>1</v>
      </c>
      <c r="G70" s="8">
        <f t="shared" si="16"/>
        <v>2</v>
      </c>
      <c r="H70" s="4" t="s">
        <v>428</v>
      </c>
      <c r="I70" s="20" t="str">
        <f t="shared" si="20"/>
        <v>对敌方单体攻击，造成100%攻击力（+80）点伤害。</v>
      </c>
      <c r="J70" s="4" t="s">
        <v>279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80</v>
      </c>
      <c r="AE70" s="25">
        <f>(VLOOKUP(G70,角色!V:AE,主动技能!F70+7,FALSE))</f>
        <v>1</v>
      </c>
      <c r="AF70" s="19">
        <f t="shared" si="8"/>
        <v>0</v>
      </c>
      <c r="AG70" s="19">
        <f t="shared" si="9"/>
        <v>0</v>
      </c>
      <c r="AH70" s="25" t="str">
        <f>VLOOKUP(F70,特效对应!F:G,2,FALSE)</f>
        <v>attack</v>
      </c>
      <c r="AJ70">
        <f t="shared" si="10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1"/>
        <v>#N/A</v>
      </c>
      <c r="BC70" t="e">
        <f t="shared" si="11"/>
        <v>#N/A</v>
      </c>
      <c r="BD70">
        <f t="shared" si="12"/>
        <v>0</v>
      </c>
      <c r="BE70">
        <f t="shared" si="13"/>
        <v>0</v>
      </c>
    </row>
    <row r="71" spans="1:57" x14ac:dyDescent="0.15">
      <c r="A71" t="str">
        <f t="shared" si="21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4"/>
        <v>5</v>
      </c>
      <c r="F71" s="8">
        <f t="shared" si="15"/>
        <v>1</v>
      </c>
      <c r="G71" s="8">
        <f t="shared" si="16"/>
        <v>2</v>
      </c>
      <c r="H71" s="4" t="s">
        <v>428</v>
      </c>
      <c r="I71" s="20" t="str">
        <f t="shared" si="20"/>
        <v>对敌方单体攻击，造成100%攻击力（+113）点伤害。</v>
      </c>
      <c r="J71" s="4" t="s">
        <v>279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2">IF(AQ71="","",AQ71)&amp;IF(AR71="","","|"&amp;AR71)&amp;IF(AS71="","","|"&amp;AS71)&amp;IF(AT71="","","|"&amp;AT71)&amp;IF(AU71="","","|"&amp;AU71)</f>
        <v/>
      </c>
      <c r="U71" s="6" t="str">
        <f t="shared" ref="U71:U134" si="23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4">VLOOKUP(D71,BF:BG,2,FALSE)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113</v>
      </c>
      <c r="AE71" s="25">
        <f>(VLOOKUP(G71,角色!V:AE,主动技能!F71+7,FALSE))</f>
        <v>1</v>
      </c>
      <c r="AF71" s="19">
        <f t="shared" si="8"/>
        <v>0</v>
      </c>
      <c r="AG71" s="19">
        <f t="shared" si="9"/>
        <v>0</v>
      </c>
      <c r="AH71" s="25" t="str">
        <f>VLOOKUP(F71,特效对应!F:G,2,FALSE)</f>
        <v>attack</v>
      </c>
      <c r="AJ71">
        <f t="shared" si="10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1"/>
        <v>#N/A</v>
      </c>
      <c r="BC71" t="e">
        <f t="shared" si="11"/>
        <v>#N/A</v>
      </c>
      <c r="BD71">
        <f t="shared" si="12"/>
        <v>0</v>
      </c>
      <c r="BE71">
        <f t="shared" si="13"/>
        <v>0</v>
      </c>
    </row>
    <row r="72" spans="1:57" x14ac:dyDescent="0.15">
      <c r="A72" t="str">
        <f t="shared" si="21"/>
        <v>牧师主动技能1等级6</v>
      </c>
      <c r="B72" s="8">
        <f t="shared" ref="B72:B135" si="25">1*10000000+G72*10000+F72*100+E72</f>
        <v>10020106</v>
      </c>
      <c r="C72" s="8" t="str">
        <f>VLOOKUP(G72,角色!A:B,2,FALSE)</f>
        <v>牧师</v>
      </c>
      <c r="D72" s="8" t="str">
        <f t="shared" ref="D72:D135" si="26">$D$4&amp;F72</f>
        <v>主动技能1</v>
      </c>
      <c r="E72" s="8">
        <f t="shared" si="14"/>
        <v>6</v>
      </c>
      <c r="F72" s="8">
        <f t="shared" si="15"/>
        <v>1</v>
      </c>
      <c r="G72" s="8">
        <f t="shared" si="16"/>
        <v>2</v>
      </c>
      <c r="H72" s="4" t="s">
        <v>428</v>
      </c>
      <c r="I72" s="20" t="str">
        <f t="shared" si="20"/>
        <v>对敌方单体攻击，造成100%攻击力（+160）点伤害。</v>
      </c>
      <c r="J72" s="4" t="s">
        <v>279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7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2"/>
        <v/>
      </c>
      <c r="U72" s="6" t="str">
        <f t="shared" si="23"/>
        <v/>
      </c>
      <c r="V72" s="19" t="str">
        <f>VLOOKUP(G72,角色!AW:BC,主动技能!F72+1,FALSE)</f>
        <v>skill_01</v>
      </c>
      <c r="Y72">
        <f t="shared" si="24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160</v>
      </c>
      <c r="AE72" s="25">
        <f>(VLOOKUP(G72,角色!V:AE,主动技能!F72+7,FALSE))</f>
        <v>1</v>
      </c>
      <c r="AF72" s="19">
        <f t="shared" ref="AF72:AF135" si="28">BD72</f>
        <v>0</v>
      </c>
      <c r="AG72" s="19">
        <f t="shared" ref="AG72:AG135" si="29">BE72</f>
        <v>0</v>
      </c>
      <c r="AH72" s="25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1"/>
        <v>牧师主动技能1等级7</v>
      </c>
      <c r="B73" s="8">
        <f t="shared" si="25"/>
        <v>10020107</v>
      </c>
      <c r="C73" s="8" t="str">
        <f>VLOOKUP(G73,角色!A:B,2,FALSE)</f>
        <v>牧师</v>
      </c>
      <c r="D73" s="8" t="str">
        <f t="shared" si="26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428</v>
      </c>
      <c r="I73" s="20" t="str">
        <f t="shared" si="20"/>
        <v>对敌方单体攻击，造成100%攻击力（+226）点伤害。</v>
      </c>
      <c r="J73" s="4" t="s">
        <v>279</v>
      </c>
      <c r="K73" s="1" t="s">
        <v>102</v>
      </c>
      <c r="L73" s="20" t="s">
        <v>106</v>
      </c>
      <c r="M73" s="4"/>
      <c r="N73" s="4">
        <v>100</v>
      </c>
      <c r="O73" s="20" t="str">
        <f t="shared" si="27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2"/>
        <v/>
      </c>
      <c r="U73" s="6" t="str">
        <f t="shared" si="23"/>
        <v/>
      </c>
      <c r="V73" s="19" t="str">
        <f>VLOOKUP(G73,角色!AW:BC,主动技能!F73+1,FALSE)</f>
        <v>skill_01</v>
      </c>
      <c r="Y73">
        <f t="shared" si="24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226</v>
      </c>
      <c r="AE73" s="25">
        <f>(VLOOKUP(G73,角色!V:AE,主动技能!F73+7,FALSE))</f>
        <v>1</v>
      </c>
      <c r="AF73" s="19">
        <f t="shared" si="28"/>
        <v>0</v>
      </c>
      <c r="AG73" s="19">
        <f t="shared" si="29"/>
        <v>0</v>
      </c>
      <c r="AH73" s="25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1"/>
        <v>牧师主动技能1等级8</v>
      </c>
      <c r="B74" s="8">
        <f t="shared" si="25"/>
        <v>10020108</v>
      </c>
      <c r="C74" s="8" t="str">
        <f>VLOOKUP(G74,角色!A:B,2,FALSE)</f>
        <v>牧师</v>
      </c>
      <c r="D74" s="8" t="str">
        <f t="shared" si="26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428</v>
      </c>
      <c r="I74" s="20" t="str">
        <f t="shared" si="20"/>
        <v>对敌方单体攻击，造成100%攻击力（+320）点伤害。</v>
      </c>
      <c r="J74" s="4" t="s">
        <v>279</v>
      </c>
      <c r="K74" s="1" t="s">
        <v>102</v>
      </c>
      <c r="L74" s="20" t="s">
        <v>106</v>
      </c>
      <c r="M74" s="4"/>
      <c r="N74" s="4">
        <v>100</v>
      </c>
      <c r="O74" s="20" t="str">
        <f t="shared" si="27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2"/>
        <v/>
      </c>
      <c r="U74" s="6" t="str">
        <f t="shared" si="23"/>
        <v/>
      </c>
      <c r="V74" s="19" t="str">
        <f>VLOOKUP(G74,角色!AW:BC,主动技能!F74+1,FALSE)</f>
        <v>skill_01</v>
      </c>
      <c r="Y74">
        <f t="shared" si="24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320</v>
      </c>
      <c r="AE74" s="25">
        <f>(VLOOKUP(G74,角色!V:AE,主动技能!F74+7,FALSE))</f>
        <v>1</v>
      </c>
      <c r="AF74" s="19">
        <f t="shared" si="28"/>
        <v>0</v>
      </c>
      <c r="AG74" s="19">
        <f t="shared" si="29"/>
        <v>0</v>
      </c>
      <c r="AH74" s="25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1"/>
        <v>牧师主动技能1等级9</v>
      </c>
      <c r="B75" s="8">
        <f t="shared" si="25"/>
        <v>10020109</v>
      </c>
      <c r="C75" s="8" t="str">
        <f>VLOOKUP(G75,角色!A:B,2,FALSE)</f>
        <v>牧师</v>
      </c>
      <c r="D75" s="8" t="str">
        <f t="shared" si="26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428</v>
      </c>
      <c r="I75" s="20" t="str">
        <f t="shared" si="20"/>
        <v>对敌方单体攻击，造成100%攻击力（+452）点伤害。</v>
      </c>
      <c r="J75" s="4" t="s">
        <v>279</v>
      </c>
      <c r="K75" s="1" t="s">
        <v>102</v>
      </c>
      <c r="L75" s="20" t="s">
        <v>106</v>
      </c>
      <c r="M75" s="4"/>
      <c r="N75" s="4">
        <v>100</v>
      </c>
      <c r="O75" s="20" t="str">
        <f t="shared" si="27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2"/>
        <v/>
      </c>
      <c r="U75" s="6" t="str">
        <f t="shared" si="23"/>
        <v/>
      </c>
      <c r="V75" s="19" t="str">
        <f>VLOOKUP(G75,角色!AW:BC,主动技能!F75+1,FALSE)</f>
        <v>skill_01</v>
      </c>
      <c r="Y75">
        <f t="shared" si="24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452</v>
      </c>
      <c r="AE75" s="25">
        <f>(VLOOKUP(G75,角色!V:AE,主动技能!F75+7,FALSE))</f>
        <v>1</v>
      </c>
      <c r="AF75" s="19">
        <f t="shared" si="28"/>
        <v>0</v>
      </c>
      <c r="AG75" s="19">
        <f t="shared" si="29"/>
        <v>0</v>
      </c>
      <c r="AH75" s="25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1"/>
        <v>牧师主动技能1等级10</v>
      </c>
      <c r="B76" s="8">
        <f t="shared" si="25"/>
        <v>10020110</v>
      </c>
      <c r="C76" s="8" t="str">
        <f>VLOOKUP(G76,角色!A:B,2,FALSE)</f>
        <v>牧师</v>
      </c>
      <c r="D76" s="8" t="str">
        <f t="shared" si="26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428</v>
      </c>
      <c r="I76" s="20" t="str">
        <f t="shared" si="20"/>
        <v>对敌方单体攻击，造成100%攻击力（+640）点伤害。</v>
      </c>
      <c r="J76" s="4" t="s">
        <v>279</v>
      </c>
      <c r="K76" s="1" t="s">
        <v>102</v>
      </c>
      <c r="L76" s="4" t="s">
        <v>106</v>
      </c>
      <c r="M76" s="4"/>
      <c r="N76" s="4">
        <v>100</v>
      </c>
      <c r="O76" s="20" t="str">
        <f t="shared" si="27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2"/>
        <v/>
      </c>
      <c r="U76" s="6" t="str">
        <f t="shared" si="23"/>
        <v/>
      </c>
      <c r="V76" s="19" t="str">
        <f>VLOOKUP(G76,角色!AW:BC,主动技能!F76+1,FALSE)</f>
        <v>skill_01</v>
      </c>
      <c r="Y76">
        <f t="shared" si="24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640</v>
      </c>
      <c r="AE76" s="25">
        <f>(VLOOKUP(G76,角色!V:AE,主动技能!F76+7,FALSE))</f>
        <v>1</v>
      </c>
      <c r="AF76" s="19">
        <f t="shared" si="28"/>
        <v>0</v>
      </c>
      <c r="AG76" s="19">
        <f t="shared" si="29"/>
        <v>0</v>
      </c>
      <c r="AH76" s="25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1"/>
        <v>牧师主动技能1等级11</v>
      </c>
      <c r="B77" s="8">
        <f t="shared" si="25"/>
        <v>10020111</v>
      </c>
      <c r="C77" s="8" t="str">
        <f>VLOOKUP(G77,角色!A:B,2,FALSE)</f>
        <v>牧师</v>
      </c>
      <c r="D77" s="8" t="str">
        <f t="shared" si="26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428</v>
      </c>
      <c r="I77" s="20" t="str">
        <f t="shared" si="20"/>
        <v>对敌方单体攻击，造成100%攻击力（+906）点伤害。</v>
      </c>
      <c r="J77" s="4" t="s">
        <v>279</v>
      </c>
      <c r="K77" s="1" t="s">
        <v>102</v>
      </c>
      <c r="L77" s="4" t="s">
        <v>106</v>
      </c>
      <c r="M77" s="4"/>
      <c r="N77" s="4">
        <v>100</v>
      </c>
      <c r="O77" s="20" t="str">
        <f t="shared" si="27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2"/>
        <v/>
      </c>
      <c r="U77" s="6" t="str">
        <f t="shared" si="23"/>
        <v/>
      </c>
      <c r="V77" s="19" t="str">
        <f>VLOOKUP(G77,角色!AW:BC,主动技能!F77+1,FALSE)</f>
        <v>skill_01</v>
      </c>
      <c r="Y77">
        <f t="shared" si="24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906</v>
      </c>
      <c r="AE77" s="25">
        <f>(VLOOKUP(G77,角色!V:AE,主动技能!F77+7,FALSE))</f>
        <v>1</v>
      </c>
      <c r="AF77" s="19">
        <f t="shared" si="28"/>
        <v>0</v>
      </c>
      <c r="AG77" s="19">
        <f t="shared" si="29"/>
        <v>0</v>
      </c>
      <c r="AH77" s="25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1"/>
        <v>牧师主动技能1等级12</v>
      </c>
      <c r="B78" s="8">
        <f t="shared" si="25"/>
        <v>10020112</v>
      </c>
      <c r="C78" s="8" t="str">
        <f>VLOOKUP(G78,角色!A:B,2,FALSE)</f>
        <v>牧师</v>
      </c>
      <c r="D78" s="8" t="str">
        <f t="shared" si="26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428</v>
      </c>
      <c r="I78" s="20" t="str">
        <f t="shared" si="20"/>
        <v>对敌方单体攻击，造成100%攻击力（+1281）点伤害。</v>
      </c>
      <c r="J78" s="4" t="s">
        <v>279</v>
      </c>
      <c r="K78" s="1" t="s">
        <v>102</v>
      </c>
      <c r="L78" s="4" t="s">
        <v>106</v>
      </c>
      <c r="M78" s="4"/>
      <c r="N78" s="4">
        <v>100</v>
      </c>
      <c r="O78" s="20" t="str">
        <f t="shared" si="27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2"/>
        <v/>
      </c>
      <c r="U78" s="6" t="str">
        <f t="shared" si="23"/>
        <v/>
      </c>
      <c r="V78" s="19" t="str">
        <f>VLOOKUP(G78,角色!AW:BC,主动技能!F78+1,FALSE)</f>
        <v>skill_01</v>
      </c>
      <c r="Y78">
        <f t="shared" si="24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1281</v>
      </c>
      <c r="AE78" s="25">
        <f>(VLOOKUP(G78,角色!V:AE,主动技能!F78+7,FALSE))</f>
        <v>1</v>
      </c>
      <c r="AF78" s="19">
        <f t="shared" si="28"/>
        <v>0</v>
      </c>
      <c r="AG78" s="19">
        <f t="shared" si="29"/>
        <v>0</v>
      </c>
      <c r="AH78" s="25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1"/>
        <v>牧师主动技能1等级13</v>
      </c>
      <c r="B79" s="8">
        <f t="shared" si="25"/>
        <v>10020113</v>
      </c>
      <c r="C79" s="8" t="str">
        <f>VLOOKUP(G79,角色!A:B,2,FALSE)</f>
        <v>牧师</v>
      </c>
      <c r="D79" s="8" t="str">
        <f t="shared" si="26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428</v>
      </c>
      <c r="I79" s="20" t="str">
        <f t="shared" si="20"/>
        <v>对敌方单体攻击，造成100%攻击力（+1812）点伤害。</v>
      </c>
      <c r="J79" s="4" t="s">
        <v>279</v>
      </c>
      <c r="K79" s="1" t="s">
        <v>102</v>
      </c>
      <c r="L79" s="4" t="s">
        <v>106</v>
      </c>
      <c r="M79" s="4"/>
      <c r="N79" s="4">
        <v>100</v>
      </c>
      <c r="O79" s="20" t="str">
        <f t="shared" si="27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2"/>
        <v/>
      </c>
      <c r="U79" s="6" t="str">
        <f t="shared" si="23"/>
        <v/>
      </c>
      <c r="V79" s="19" t="str">
        <f>VLOOKUP(G79,角色!AW:BC,主动技能!F79+1,FALSE)</f>
        <v>skill_01</v>
      </c>
      <c r="Y79">
        <f t="shared" si="24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1812</v>
      </c>
      <c r="AE79" s="25">
        <f>(VLOOKUP(G79,角色!V:AE,主动技能!F79+7,FALSE))</f>
        <v>1</v>
      </c>
      <c r="AF79" s="19">
        <f t="shared" si="28"/>
        <v>0</v>
      </c>
      <c r="AG79" s="19">
        <f t="shared" si="29"/>
        <v>0</v>
      </c>
      <c r="AH79" s="25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1"/>
        <v>牧师主动技能1等级14</v>
      </c>
      <c r="B80" s="8">
        <f t="shared" si="25"/>
        <v>10020114</v>
      </c>
      <c r="C80" s="8" t="str">
        <f>VLOOKUP(G80,角色!A:B,2,FALSE)</f>
        <v>牧师</v>
      </c>
      <c r="D80" s="8" t="str">
        <f t="shared" si="26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428</v>
      </c>
      <c r="I80" s="20" t="str">
        <f t="shared" si="20"/>
        <v>对敌方单体攻击，造成100%攻击力（+2563）点伤害。</v>
      </c>
      <c r="J80" s="4" t="s">
        <v>279</v>
      </c>
      <c r="K80" s="1" t="s">
        <v>102</v>
      </c>
      <c r="L80" s="4" t="s">
        <v>106</v>
      </c>
      <c r="M80" s="4"/>
      <c r="N80" s="4">
        <v>100</v>
      </c>
      <c r="O80" s="20" t="str">
        <f t="shared" si="27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2"/>
        <v/>
      </c>
      <c r="U80" s="6" t="str">
        <f t="shared" si="23"/>
        <v/>
      </c>
      <c r="V80" s="19" t="str">
        <f>VLOOKUP(G80,角色!AW:BC,主动技能!F80+1,FALSE)</f>
        <v>skill_01</v>
      </c>
      <c r="Y80">
        <f t="shared" si="24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2563</v>
      </c>
      <c r="AE80" s="25">
        <f>(VLOOKUP(G80,角色!V:AE,主动技能!F80+7,FALSE))</f>
        <v>1</v>
      </c>
      <c r="AF80" s="19">
        <f t="shared" si="28"/>
        <v>0</v>
      </c>
      <c r="AG80" s="19">
        <f t="shared" si="29"/>
        <v>0</v>
      </c>
      <c r="AH80" s="25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1"/>
        <v>牧师主动技能1等级15</v>
      </c>
      <c r="B81" s="8">
        <f t="shared" si="25"/>
        <v>10020115</v>
      </c>
      <c r="C81" s="8" t="str">
        <f>VLOOKUP(G81,角色!A:B,2,FALSE)</f>
        <v>牧师</v>
      </c>
      <c r="D81" s="8" t="str">
        <f t="shared" si="26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428</v>
      </c>
      <c r="I81" s="20" t="str">
        <f t="shared" si="20"/>
        <v>对敌方单体攻击，造成100%攻击力（+3626）点伤害。</v>
      </c>
      <c r="J81" s="4" t="s">
        <v>279</v>
      </c>
      <c r="K81" s="1" t="s">
        <v>102</v>
      </c>
      <c r="L81" s="4" t="s">
        <v>106</v>
      </c>
      <c r="M81" s="4"/>
      <c r="N81" s="4">
        <v>100</v>
      </c>
      <c r="O81" s="20" t="str">
        <f t="shared" si="27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2"/>
        <v/>
      </c>
      <c r="U81" s="6" t="str">
        <f t="shared" si="23"/>
        <v/>
      </c>
      <c r="V81" s="19" t="str">
        <f>VLOOKUP(G81,角色!AW:BC,主动技能!F81+1,FALSE)</f>
        <v>skill_01</v>
      </c>
      <c r="Y81">
        <f t="shared" si="24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3626</v>
      </c>
      <c r="AE81" s="25">
        <f>(VLOOKUP(G81,角色!V:AE,主动技能!F81+7,FALSE))</f>
        <v>1</v>
      </c>
      <c r="AF81" s="19">
        <f t="shared" si="28"/>
        <v>0</v>
      </c>
      <c r="AG81" s="19">
        <f t="shared" si="29"/>
        <v>0</v>
      </c>
      <c r="AH81" s="25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1"/>
        <v>牧师主动技能1等级16</v>
      </c>
      <c r="B82" s="8">
        <f t="shared" si="25"/>
        <v>10020116</v>
      </c>
      <c r="C82" s="8" t="str">
        <f>VLOOKUP(G82,角色!A:B,2,FALSE)</f>
        <v>牧师</v>
      </c>
      <c r="D82" s="8" t="str">
        <f t="shared" si="26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428</v>
      </c>
      <c r="I82" s="20" t="str">
        <f t="shared" si="20"/>
        <v>对敌方单体攻击，造成100%攻击力（+5128）点伤害。</v>
      </c>
      <c r="J82" s="4" t="s">
        <v>279</v>
      </c>
      <c r="K82" s="1" t="s">
        <v>102</v>
      </c>
      <c r="L82" s="4" t="s">
        <v>106</v>
      </c>
      <c r="M82" s="4"/>
      <c r="N82" s="4">
        <v>100</v>
      </c>
      <c r="O82" s="20" t="str">
        <f t="shared" si="27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2"/>
        <v/>
      </c>
      <c r="U82" s="6" t="str">
        <f t="shared" si="23"/>
        <v/>
      </c>
      <c r="V82" s="19" t="str">
        <f>VLOOKUP(G82,角色!AW:BC,主动技能!F82+1,FALSE)</f>
        <v>skill_01</v>
      </c>
      <c r="Y82">
        <f t="shared" si="24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5128</v>
      </c>
      <c r="AE82" s="25">
        <f>(VLOOKUP(G82,角色!V:AE,主动技能!F82+7,FALSE))</f>
        <v>1</v>
      </c>
      <c r="AF82" s="19">
        <f t="shared" si="28"/>
        <v>0</v>
      </c>
      <c r="AG82" s="19">
        <f t="shared" si="29"/>
        <v>0</v>
      </c>
      <c r="AH82" s="25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1"/>
        <v>牧师主动技能1等级17</v>
      </c>
      <c r="B83" s="8">
        <f t="shared" si="25"/>
        <v>10020117</v>
      </c>
      <c r="C83" s="8" t="str">
        <f>VLOOKUP(G83,角色!A:B,2,FALSE)</f>
        <v>牧师</v>
      </c>
      <c r="D83" s="8" t="str">
        <f t="shared" si="26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428</v>
      </c>
      <c r="I83" s="20" t="str">
        <f t="shared" si="20"/>
        <v>对敌方单体攻击，造成100%攻击力（+7254）点伤害。</v>
      </c>
      <c r="J83" s="4" t="s">
        <v>279</v>
      </c>
      <c r="K83" s="1" t="s">
        <v>102</v>
      </c>
      <c r="L83" s="4" t="s">
        <v>106</v>
      </c>
      <c r="M83" s="4"/>
      <c r="N83" s="4">
        <v>100</v>
      </c>
      <c r="O83" s="20" t="str">
        <f t="shared" si="27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2"/>
        <v/>
      </c>
      <c r="U83" s="6" t="str">
        <f t="shared" si="23"/>
        <v/>
      </c>
      <c r="V83" s="19" t="str">
        <f>VLOOKUP(G83,角色!AW:BC,主动技能!F83+1,FALSE)</f>
        <v>skill_01</v>
      </c>
      <c r="Y83">
        <f t="shared" si="24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7254</v>
      </c>
      <c r="AE83" s="25">
        <f>(VLOOKUP(G83,角色!V:AE,主动技能!F83+7,FALSE))</f>
        <v>1</v>
      </c>
      <c r="AF83" s="19">
        <f t="shared" si="28"/>
        <v>0</v>
      </c>
      <c r="AG83" s="19">
        <f t="shared" si="29"/>
        <v>0</v>
      </c>
      <c r="AH83" s="25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1"/>
        <v>牧师主动技能1等级18</v>
      </c>
      <c r="B84" s="8">
        <f t="shared" si="25"/>
        <v>10020118</v>
      </c>
      <c r="C84" s="8" t="str">
        <f>VLOOKUP(G84,角色!A:B,2,FALSE)</f>
        <v>牧师</v>
      </c>
      <c r="D84" s="8" t="str">
        <f t="shared" si="26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428</v>
      </c>
      <c r="I84" s="20" t="str">
        <f t="shared" si="20"/>
        <v>对敌方单体攻击，造成100%攻击力（+10260）点伤害。</v>
      </c>
      <c r="J84" s="4" t="s">
        <v>279</v>
      </c>
      <c r="K84" s="1" t="s">
        <v>102</v>
      </c>
      <c r="L84" s="4" t="s">
        <v>106</v>
      </c>
      <c r="M84" s="4"/>
      <c r="N84" s="4">
        <v>100</v>
      </c>
      <c r="O84" s="20" t="str">
        <f t="shared" si="27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2"/>
        <v/>
      </c>
      <c r="U84" s="6" t="str">
        <f t="shared" si="23"/>
        <v/>
      </c>
      <c r="V84" s="19" t="str">
        <f>VLOOKUP(G84,角色!AW:BC,主动技能!F84+1,FALSE)</f>
        <v>skill_01</v>
      </c>
      <c r="Y84">
        <f t="shared" si="24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10260</v>
      </c>
      <c r="AE84" s="25">
        <f>(VLOOKUP(G84,角色!V:AE,主动技能!F84+7,FALSE))</f>
        <v>1</v>
      </c>
      <c r="AF84" s="19">
        <f t="shared" si="28"/>
        <v>0</v>
      </c>
      <c r="AG84" s="19">
        <f t="shared" si="29"/>
        <v>0</v>
      </c>
      <c r="AH84" s="25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1"/>
        <v>牧师主动技能1等级19</v>
      </c>
      <c r="B85" s="8">
        <f t="shared" si="25"/>
        <v>10020119</v>
      </c>
      <c r="C85" s="8" t="str">
        <f>VLOOKUP(G85,角色!A:B,2,FALSE)</f>
        <v>牧师</v>
      </c>
      <c r="D85" s="8" t="str">
        <f t="shared" si="26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428</v>
      </c>
      <c r="I85" s="20" t="str">
        <f t="shared" si="20"/>
        <v>对敌方单体攻击，造成100%攻击力（+14512）点伤害。</v>
      </c>
      <c r="J85" s="4" t="s">
        <v>279</v>
      </c>
      <c r="K85" s="1" t="s">
        <v>102</v>
      </c>
      <c r="L85" s="4" t="s">
        <v>106</v>
      </c>
      <c r="M85" s="4"/>
      <c r="N85" s="4">
        <v>100</v>
      </c>
      <c r="O85" s="20" t="str">
        <f t="shared" si="27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2"/>
        <v/>
      </c>
      <c r="U85" s="6" t="str">
        <f t="shared" si="23"/>
        <v/>
      </c>
      <c r="V85" s="19" t="str">
        <f>VLOOKUP(G85,角色!AW:BC,主动技能!F85+1,FALSE)</f>
        <v>skill_01</v>
      </c>
      <c r="Y85">
        <f t="shared" si="24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14512</v>
      </c>
      <c r="AE85" s="25">
        <f>(VLOOKUP(G85,角色!V:AE,主动技能!F85+7,FALSE))</f>
        <v>1</v>
      </c>
      <c r="AF85" s="19">
        <f t="shared" si="28"/>
        <v>0</v>
      </c>
      <c r="AG85" s="19">
        <f t="shared" si="29"/>
        <v>0</v>
      </c>
      <c r="AH85" s="25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1"/>
        <v>牧师主动技能1等级20</v>
      </c>
      <c r="B86" s="8">
        <f t="shared" si="25"/>
        <v>10020120</v>
      </c>
      <c r="C86" s="8" t="str">
        <f>VLOOKUP(G86,角色!A:B,2,FALSE)</f>
        <v>牧师</v>
      </c>
      <c r="D86" s="8" t="str">
        <f t="shared" si="26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428</v>
      </c>
      <c r="I86" s="20" t="str">
        <f t="shared" si="20"/>
        <v>对敌方单体攻击，造成100%攻击力（+20525）点伤害。</v>
      </c>
      <c r="J86" s="4" t="s">
        <v>279</v>
      </c>
      <c r="K86" s="1" t="s">
        <v>102</v>
      </c>
      <c r="L86" s="4" t="s">
        <v>106</v>
      </c>
      <c r="M86" s="4"/>
      <c r="N86" s="4">
        <v>100</v>
      </c>
      <c r="O86" s="20" t="str">
        <f t="shared" si="27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2"/>
        <v/>
      </c>
      <c r="U86" s="6" t="str">
        <f t="shared" si="23"/>
        <v/>
      </c>
      <c r="V86" s="19" t="str">
        <f>VLOOKUP(G86,角色!AW:BC,主动技能!F86+1,FALSE)</f>
        <v>skill_01</v>
      </c>
      <c r="Y86">
        <f t="shared" si="24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20525</v>
      </c>
      <c r="AE86" s="25">
        <f>(VLOOKUP(G86,角色!V:AE,主动技能!F86+7,FALSE))</f>
        <v>1</v>
      </c>
      <c r="AF86" s="19">
        <f t="shared" si="28"/>
        <v>0</v>
      </c>
      <c r="AG86" s="19">
        <f t="shared" si="29"/>
        <v>0</v>
      </c>
      <c r="AH86" s="25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1"/>
        <v>牧师主动技能2等级1</v>
      </c>
      <c r="B87" s="8">
        <f t="shared" si="25"/>
        <v>10020201</v>
      </c>
      <c r="C87" s="8" t="str">
        <f>VLOOKUP(G87,角色!A:B,2,FALSE)</f>
        <v>牧师</v>
      </c>
      <c r="D87" s="8" t="str">
        <f t="shared" si="26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413</v>
      </c>
      <c r="I87" s="20" t="str">
        <f t="shared" si="20"/>
        <v>对敌方范围攻击，造成125%攻击力（+130）点伤害。</v>
      </c>
      <c r="J87" s="4" t="s">
        <v>279</v>
      </c>
      <c r="K87" s="1" t="s">
        <v>102</v>
      </c>
      <c r="L87" s="4" t="s">
        <v>114</v>
      </c>
      <c r="M87" s="4"/>
      <c r="N87" s="4">
        <v>100</v>
      </c>
      <c r="O87" s="20">
        <f t="shared" si="27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2"/>
        <v/>
      </c>
      <c r="U87" s="6" t="str">
        <f t="shared" si="23"/>
        <v/>
      </c>
      <c r="V87" s="19" t="str">
        <f>VLOOKUP(G87,角色!AW:BC,主动技能!F87+1,FALSE)</f>
        <v>skill_03</v>
      </c>
      <c r="Y87">
        <f t="shared" si="24"/>
        <v>50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130</v>
      </c>
      <c r="AE87" s="25">
        <f>(VLOOKUP(G87,角色!V:AE,主动技能!F87+7,FALSE))</f>
        <v>1</v>
      </c>
      <c r="AF87" s="19">
        <f t="shared" si="28"/>
        <v>2</v>
      </c>
      <c r="AG87" s="19">
        <f t="shared" si="29"/>
        <v>1</v>
      </c>
      <c r="AH87" s="25" t="str">
        <f>VLOOKUP(F87,特效对应!F:G,2,FALSE)</f>
        <v>attackex</v>
      </c>
      <c r="AJ87">
        <f t="shared" si="30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31"/>
        <v>#N/A</v>
      </c>
      <c r="BC87" t="e">
        <f t="shared" si="31"/>
        <v>#N/A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1"/>
        <v>牧师主动技能2等级2</v>
      </c>
      <c r="B88" s="8">
        <f t="shared" si="25"/>
        <v>10020202</v>
      </c>
      <c r="C88" s="8" t="str">
        <f>VLOOKUP(G88,角色!A:B,2,FALSE)</f>
        <v>牧师</v>
      </c>
      <c r="D88" s="8" t="str">
        <f t="shared" si="26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413</v>
      </c>
      <c r="I88" s="20" t="str">
        <f t="shared" si="20"/>
        <v>对敌方范围攻击，造成125%攻击力（+160）点伤害。</v>
      </c>
      <c r="J88" s="4" t="s">
        <v>279</v>
      </c>
      <c r="K88" s="1" t="s">
        <v>102</v>
      </c>
      <c r="L88" s="4" t="s">
        <v>114</v>
      </c>
      <c r="M88" s="4"/>
      <c r="N88" s="4">
        <v>100</v>
      </c>
      <c r="O88" s="20">
        <f t="shared" si="27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2"/>
        <v/>
      </c>
      <c r="U88" s="6" t="str">
        <f t="shared" si="23"/>
        <v/>
      </c>
      <c r="V88" s="19" t="str">
        <f>VLOOKUP(G88,角色!AW:BC,主动技能!F88+1,FALSE)</f>
        <v>skill_03</v>
      </c>
      <c r="Y88">
        <f t="shared" si="24"/>
        <v>50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160</v>
      </c>
      <c r="AE88" s="25">
        <f>(VLOOKUP(G88,角色!V:AE,主动技能!F88+7,FALSE))</f>
        <v>1</v>
      </c>
      <c r="AF88" s="19">
        <f t="shared" si="28"/>
        <v>2</v>
      </c>
      <c r="AG88" s="19">
        <f t="shared" si="29"/>
        <v>1</v>
      </c>
      <c r="AH88" s="25" t="str">
        <f>VLOOKUP(F88,特效对应!F:G,2,FALSE)</f>
        <v>attackex</v>
      </c>
      <c r="AJ88">
        <f t="shared" si="30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31"/>
        <v>#N/A</v>
      </c>
      <c r="BC88" t="e">
        <f t="shared" si="31"/>
        <v>#N/A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1"/>
        <v>牧师主动技能2等级3</v>
      </c>
      <c r="B89" s="8">
        <f t="shared" si="25"/>
        <v>10020203</v>
      </c>
      <c r="C89" s="8" t="str">
        <f>VLOOKUP(G89,角色!A:B,2,FALSE)</f>
        <v>牧师</v>
      </c>
      <c r="D89" s="8" t="str">
        <f t="shared" si="26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413</v>
      </c>
      <c r="I89" s="20" t="str">
        <f t="shared" ref="I89:I106" si="37">"对敌方"&amp;L89&amp;"攻击，造成"&amp;Z89&amp;"%攻击力（+"&amp;AB89&amp;"）点伤害。"</f>
        <v>对敌方范围攻击，造成125%攻击力（+250）点伤害。</v>
      </c>
      <c r="J89" s="4" t="s">
        <v>279</v>
      </c>
      <c r="K89" s="1" t="s">
        <v>102</v>
      </c>
      <c r="L89" s="4" t="s">
        <v>114</v>
      </c>
      <c r="M89" s="4"/>
      <c r="N89" s="4">
        <v>100</v>
      </c>
      <c r="O89" s="20">
        <f t="shared" si="27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2"/>
        <v/>
      </c>
      <c r="U89" s="6" t="str">
        <f t="shared" si="23"/>
        <v/>
      </c>
      <c r="V89" s="19" t="str">
        <f>VLOOKUP(G89,角色!AW:BC,主动技能!F89+1,FALSE)</f>
        <v>skill_03</v>
      </c>
      <c r="Y89">
        <f t="shared" si="24"/>
        <v>50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250</v>
      </c>
      <c r="AE89" s="25">
        <f>(VLOOKUP(G89,角色!V:AE,主动技能!F89+7,FALSE))</f>
        <v>1</v>
      </c>
      <c r="AF89" s="19">
        <f t="shared" si="28"/>
        <v>2</v>
      </c>
      <c r="AG89" s="19">
        <f t="shared" si="29"/>
        <v>1</v>
      </c>
      <c r="AH89" s="25" t="str">
        <f>VLOOKUP(F89,特效对应!F:G,2,FALSE)</f>
        <v>attackex</v>
      </c>
      <c r="AJ89">
        <f t="shared" si="30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31"/>
        <v>#N/A</v>
      </c>
      <c r="BC89" t="e">
        <f t="shared" si="31"/>
        <v>#N/A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1"/>
        <v>牧师主动技能2等级4</v>
      </c>
      <c r="B90" s="8">
        <f t="shared" si="25"/>
        <v>10020204</v>
      </c>
      <c r="C90" s="8" t="str">
        <f>VLOOKUP(G90,角色!A:B,2,FALSE)</f>
        <v>牧师</v>
      </c>
      <c r="D90" s="8" t="str">
        <f t="shared" si="26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413</v>
      </c>
      <c r="I90" s="20" t="str">
        <f t="shared" si="37"/>
        <v>对敌方范围攻击，造成125%攻击力（+400）点伤害。</v>
      </c>
      <c r="J90" s="4" t="s">
        <v>279</v>
      </c>
      <c r="K90" s="1" t="s">
        <v>102</v>
      </c>
      <c r="L90" s="4" t="s">
        <v>114</v>
      </c>
      <c r="M90" s="4"/>
      <c r="N90" s="4">
        <v>100</v>
      </c>
      <c r="O90" s="20">
        <f t="shared" si="27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2"/>
        <v/>
      </c>
      <c r="U90" s="6" t="str">
        <f t="shared" si="23"/>
        <v/>
      </c>
      <c r="V90" s="19" t="str">
        <f>VLOOKUP(G90,角色!AW:BC,主动技能!F90+1,FALSE)</f>
        <v>skill_03</v>
      </c>
      <c r="Y90">
        <f t="shared" si="24"/>
        <v>50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400</v>
      </c>
      <c r="AE90" s="25">
        <f>(VLOOKUP(G90,角色!V:AE,主动技能!F90+7,FALSE))</f>
        <v>1</v>
      </c>
      <c r="AF90" s="19">
        <f t="shared" si="28"/>
        <v>2</v>
      </c>
      <c r="AG90" s="19">
        <f t="shared" si="29"/>
        <v>1</v>
      </c>
      <c r="AH90" s="25" t="str">
        <f>VLOOKUP(F90,特效对应!F:G,2,FALSE)</f>
        <v>attackex</v>
      </c>
      <c r="AJ90">
        <f t="shared" si="30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31"/>
        <v>#N/A</v>
      </c>
      <c r="BC90" t="e">
        <f t="shared" si="31"/>
        <v>#N/A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1"/>
        <v>牧师主动技能2等级5</v>
      </c>
      <c r="B91" s="8">
        <f t="shared" si="25"/>
        <v>10020205</v>
      </c>
      <c r="C91" s="8" t="str">
        <f>VLOOKUP(G91,角色!A:B,2,FALSE)</f>
        <v>牧师</v>
      </c>
      <c r="D91" s="8" t="str">
        <f t="shared" si="26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413</v>
      </c>
      <c r="I91" s="20" t="str">
        <f t="shared" si="37"/>
        <v>对敌方范围攻击，造成125%攻击力（+565）点伤害。</v>
      </c>
      <c r="J91" s="4" t="s">
        <v>279</v>
      </c>
      <c r="K91" s="1" t="s">
        <v>102</v>
      </c>
      <c r="L91" s="4" t="s">
        <v>114</v>
      </c>
      <c r="M91" s="4"/>
      <c r="N91" s="4">
        <v>100</v>
      </c>
      <c r="O91" s="20">
        <f t="shared" si="27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2"/>
        <v/>
      </c>
      <c r="U91" s="6" t="str">
        <f t="shared" si="23"/>
        <v/>
      </c>
      <c r="V91" s="19" t="str">
        <f>VLOOKUP(G91,角色!AW:BC,主动技能!F91+1,FALSE)</f>
        <v>skill_03</v>
      </c>
      <c r="Y91">
        <f t="shared" si="24"/>
        <v>50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565</v>
      </c>
      <c r="AE91" s="25">
        <f>(VLOOKUP(G91,角色!V:AE,主动技能!F91+7,FALSE))</f>
        <v>1</v>
      </c>
      <c r="AF91" s="19">
        <f t="shared" si="28"/>
        <v>2</v>
      </c>
      <c r="AG91" s="19">
        <f t="shared" si="29"/>
        <v>1</v>
      </c>
      <c r="AH91" s="25" t="str">
        <f>VLOOKUP(F91,特效对应!F:G,2,FALSE)</f>
        <v>attackex</v>
      </c>
      <c r="AJ91">
        <f t="shared" si="30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31"/>
        <v>#N/A</v>
      </c>
      <c r="BC91" t="e">
        <f t="shared" si="31"/>
        <v>#N/A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1"/>
        <v>牧师主动技能2等级6</v>
      </c>
      <c r="B92" s="8">
        <f t="shared" si="25"/>
        <v>10020206</v>
      </c>
      <c r="C92" s="8" t="str">
        <f>VLOOKUP(G92,角色!A:B,2,FALSE)</f>
        <v>牧师</v>
      </c>
      <c r="D92" s="8" t="str">
        <f t="shared" si="26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413</v>
      </c>
      <c r="I92" s="20" t="str">
        <f t="shared" si="37"/>
        <v>对敌方范围攻击，造成125%攻击力（+800）点伤害。</v>
      </c>
      <c r="J92" s="4" t="s">
        <v>279</v>
      </c>
      <c r="K92" s="1" t="s">
        <v>102</v>
      </c>
      <c r="L92" s="4" t="s">
        <v>114</v>
      </c>
      <c r="M92" s="4"/>
      <c r="N92" s="4">
        <v>100</v>
      </c>
      <c r="O92" s="20">
        <f t="shared" si="27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2"/>
        <v/>
      </c>
      <c r="U92" s="6" t="str">
        <f t="shared" si="23"/>
        <v/>
      </c>
      <c r="V92" s="19" t="str">
        <f>VLOOKUP(G92,角色!AW:BC,主动技能!F92+1,FALSE)</f>
        <v>skill_03</v>
      </c>
      <c r="Y92">
        <f t="shared" si="24"/>
        <v>50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800</v>
      </c>
      <c r="AE92" s="25">
        <f>(VLOOKUP(G92,角色!V:AE,主动技能!F92+7,FALSE))</f>
        <v>1</v>
      </c>
      <c r="AF92" s="19">
        <f t="shared" si="28"/>
        <v>2</v>
      </c>
      <c r="AG92" s="19">
        <f t="shared" si="29"/>
        <v>1</v>
      </c>
      <c r="AH92" s="25" t="str">
        <f>VLOOKUP(F92,特效对应!F:G,2,FALSE)</f>
        <v>attackex</v>
      </c>
      <c r="AJ92">
        <f t="shared" si="30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31"/>
        <v>#N/A</v>
      </c>
      <c r="BC92" t="e">
        <f t="shared" si="31"/>
        <v>#N/A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1"/>
        <v>牧师主动技能2等级7</v>
      </c>
      <c r="B93" s="8">
        <f t="shared" si="25"/>
        <v>10020207</v>
      </c>
      <c r="C93" s="8" t="str">
        <f>VLOOKUP(G93,角色!A:B,2,FALSE)</f>
        <v>牧师</v>
      </c>
      <c r="D93" s="8" t="str">
        <f t="shared" si="26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413</v>
      </c>
      <c r="I93" s="20" t="str">
        <f t="shared" si="37"/>
        <v>对敌方范围攻击，造成125%攻击力（+1132）点伤害。</v>
      </c>
      <c r="J93" s="4" t="s">
        <v>279</v>
      </c>
      <c r="K93" s="1" t="s">
        <v>102</v>
      </c>
      <c r="L93" s="4" t="s">
        <v>114</v>
      </c>
      <c r="M93" s="4"/>
      <c r="N93" s="4">
        <v>100</v>
      </c>
      <c r="O93" s="20">
        <f t="shared" si="27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2"/>
        <v/>
      </c>
      <c r="U93" s="6" t="str">
        <f t="shared" si="23"/>
        <v/>
      </c>
      <c r="V93" s="19" t="str">
        <f>VLOOKUP(G93,角色!AW:BC,主动技能!F93+1,FALSE)</f>
        <v>skill_03</v>
      </c>
      <c r="Y93">
        <f t="shared" si="24"/>
        <v>50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1132</v>
      </c>
      <c r="AE93" s="25">
        <f>(VLOOKUP(G93,角色!V:AE,主动技能!F93+7,FALSE))</f>
        <v>1</v>
      </c>
      <c r="AF93" s="19">
        <f t="shared" si="28"/>
        <v>2</v>
      </c>
      <c r="AG93" s="19">
        <f t="shared" si="29"/>
        <v>1</v>
      </c>
      <c r="AH93" s="25" t="str">
        <f>VLOOKUP(F93,特效对应!F:G,2,FALSE)</f>
        <v>attackex</v>
      </c>
      <c r="AJ93">
        <f t="shared" si="30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31"/>
        <v>#N/A</v>
      </c>
      <c r="BC93" t="e">
        <f t="shared" si="31"/>
        <v>#N/A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1"/>
        <v>牧师主动技能2等级8</v>
      </c>
      <c r="B94" s="8">
        <f t="shared" si="25"/>
        <v>10020208</v>
      </c>
      <c r="C94" s="8" t="str">
        <f>VLOOKUP(G94,角色!A:B,2,FALSE)</f>
        <v>牧师</v>
      </c>
      <c r="D94" s="8" t="str">
        <f t="shared" si="26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413</v>
      </c>
      <c r="I94" s="20" t="str">
        <f t="shared" si="37"/>
        <v>对敌方范围攻击，造成125%攻击力（+1601）点伤害。</v>
      </c>
      <c r="J94" s="4" t="s">
        <v>279</v>
      </c>
      <c r="K94" s="1" t="s">
        <v>102</v>
      </c>
      <c r="L94" s="4" t="s">
        <v>114</v>
      </c>
      <c r="M94" s="4"/>
      <c r="N94" s="4">
        <v>100</v>
      </c>
      <c r="O94" s="20">
        <f t="shared" si="27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2"/>
        <v/>
      </c>
      <c r="U94" s="6" t="str">
        <f t="shared" si="23"/>
        <v/>
      </c>
      <c r="V94" s="19" t="str">
        <f>VLOOKUP(G94,角色!AW:BC,主动技能!F94+1,FALSE)</f>
        <v>skill_03</v>
      </c>
      <c r="Y94">
        <f t="shared" si="24"/>
        <v>50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1601</v>
      </c>
      <c r="AE94" s="25">
        <f>(VLOOKUP(G94,角色!V:AE,主动技能!F94+7,FALSE))</f>
        <v>1</v>
      </c>
      <c r="AF94" s="19">
        <f t="shared" si="28"/>
        <v>2</v>
      </c>
      <c r="AG94" s="19">
        <f t="shared" si="29"/>
        <v>1</v>
      </c>
      <c r="AH94" s="25" t="str">
        <f>VLOOKUP(F94,特效对应!F:G,2,FALSE)</f>
        <v>attackex</v>
      </c>
      <c r="AJ94">
        <f t="shared" si="30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31"/>
        <v>#N/A</v>
      </c>
      <c r="BC94" t="e">
        <f t="shared" si="31"/>
        <v>#N/A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1"/>
        <v>牧师主动技能2等级9</v>
      </c>
      <c r="B95" s="8">
        <f t="shared" si="25"/>
        <v>10020209</v>
      </c>
      <c r="C95" s="8" t="str">
        <f>VLOOKUP(G95,角色!A:B,2,FALSE)</f>
        <v>牧师</v>
      </c>
      <c r="D95" s="8" t="str">
        <f t="shared" si="26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413</v>
      </c>
      <c r="I95" s="20" t="str">
        <f t="shared" si="37"/>
        <v>对敌方范围攻击，造成125%攻击力（+2264）点伤害。</v>
      </c>
      <c r="J95" s="4" t="s">
        <v>279</v>
      </c>
      <c r="K95" s="1" t="s">
        <v>102</v>
      </c>
      <c r="L95" s="4" t="s">
        <v>114</v>
      </c>
      <c r="M95" s="4"/>
      <c r="N95" s="4">
        <v>100</v>
      </c>
      <c r="O95" s="20">
        <f t="shared" si="27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2"/>
        <v/>
      </c>
      <c r="U95" s="6" t="str">
        <f t="shared" si="23"/>
        <v/>
      </c>
      <c r="V95" s="19" t="str">
        <f>VLOOKUP(G95,角色!AW:BC,主动技能!F95+1,FALSE)</f>
        <v>skill_03</v>
      </c>
      <c r="Y95">
        <f t="shared" si="24"/>
        <v>50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2264</v>
      </c>
      <c r="AE95" s="25">
        <f>(VLOOKUP(G95,角色!V:AE,主动技能!F95+7,FALSE))</f>
        <v>1</v>
      </c>
      <c r="AF95" s="19">
        <f t="shared" si="28"/>
        <v>2</v>
      </c>
      <c r="AG95" s="19">
        <f t="shared" si="29"/>
        <v>1</v>
      </c>
      <c r="AH95" s="25" t="str">
        <f>VLOOKUP(F95,特效对应!F:G,2,FALSE)</f>
        <v>attackex</v>
      </c>
      <c r="AJ95">
        <f t="shared" si="30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31"/>
        <v>#N/A</v>
      </c>
      <c r="BC95" t="e">
        <f t="shared" si="31"/>
        <v>#N/A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1"/>
        <v>牧师主动技能2等级10</v>
      </c>
      <c r="B96" s="8">
        <f t="shared" si="25"/>
        <v>10020210</v>
      </c>
      <c r="C96" s="8" t="str">
        <f>VLOOKUP(G96,角色!A:B,2,FALSE)</f>
        <v>牧师</v>
      </c>
      <c r="D96" s="8" t="str">
        <f t="shared" si="26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413</v>
      </c>
      <c r="I96" s="20" t="str">
        <f t="shared" si="37"/>
        <v>对敌方范围攻击，造成125%攻击力（+3203）点伤害。</v>
      </c>
      <c r="J96" s="4" t="s">
        <v>279</v>
      </c>
      <c r="K96" s="1" t="s">
        <v>102</v>
      </c>
      <c r="L96" s="4" t="s">
        <v>114</v>
      </c>
      <c r="M96" s="4"/>
      <c r="N96" s="4">
        <v>100</v>
      </c>
      <c r="O96" s="20">
        <f t="shared" si="27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2"/>
        <v/>
      </c>
      <c r="U96" s="6" t="str">
        <f t="shared" si="23"/>
        <v/>
      </c>
      <c r="V96" s="19" t="str">
        <f>VLOOKUP(G96,角色!AW:BC,主动技能!F96+1,FALSE)</f>
        <v>skill_03</v>
      </c>
      <c r="Y96">
        <f t="shared" si="24"/>
        <v>50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3203</v>
      </c>
      <c r="AE96" s="25">
        <f>(VLOOKUP(G96,角色!V:AE,主动技能!F96+7,FALSE))</f>
        <v>1</v>
      </c>
      <c r="AF96" s="19">
        <f t="shared" si="28"/>
        <v>2</v>
      </c>
      <c r="AG96" s="19">
        <f t="shared" si="29"/>
        <v>1</v>
      </c>
      <c r="AH96" s="25" t="str">
        <f>VLOOKUP(F96,特效对应!F:G,2,FALSE)</f>
        <v>attackex</v>
      </c>
      <c r="AJ96">
        <f t="shared" si="30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31"/>
        <v>#N/A</v>
      </c>
      <c r="BC96" t="e">
        <f t="shared" si="31"/>
        <v>#N/A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1"/>
        <v>牧师主动技能2等级11</v>
      </c>
      <c r="B97" s="8">
        <f t="shared" si="25"/>
        <v>10020211</v>
      </c>
      <c r="C97" s="8" t="str">
        <f>VLOOKUP(G97,角色!A:B,2,FALSE)</f>
        <v>牧师</v>
      </c>
      <c r="D97" s="8" t="str">
        <f t="shared" si="26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413</v>
      </c>
      <c r="I97" s="20" t="str">
        <f t="shared" si="37"/>
        <v>对敌方范围攻击，造成125%攻击力（+4530）点伤害。</v>
      </c>
      <c r="J97" s="4" t="s">
        <v>279</v>
      </c>
      <c r="K97" s="1" t="s">
        <v>102</v>
      </c>
      <c r="L97" s="4" t="s">
        <v>114</v>
      </c>
      <c r="M97" s="4"/>
      <c r="N97" s="4">
        <v>100</v>
      </c>
      <c r="O97" s="20">
        <f t="shared" si="27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2"/>
        <v/>
      </c>
      <c r="U97" s="6" t="str">
        <f t="shared" si="23"/>
        <v/>
      </c>
      <c r="V97" s="19" t="str">
        <f>VLOOKUP(G97,角色!AW:BC,主动技能!F97+1,FALSE)</f>
        <v>skill_03</v>
      </c>
      <c r="Y97">
        <f t="shared" si="24"/>
        <v>50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4530</v>
      </c>
      <c r="AE97" s="25">
        <f>(VLOOKUP(G97,角色!V:AE,主动技能!F97+7,FALSE))</f>
        <v>1</v>
      </c>
      <c r="AF97" s="19">
        <f t="shared" si="28"/>
        <v>2</v>
      </c>
      <c r="AG97" s="19">
        <f t="shared" si="29"/>
        <v>1</v>
      </c>
      <c r="AH97" s="25" t="str">
        <f>VLOOKUP(F97,特效对应!F:G,2,FALSE)</f>
        <v>attackex</v>
      </c>
      <c r="AJ97">
        <f t="shared" si="30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31"/>
        <v>#N/A</v>
      </c>
      <c r="BC97" t="e">
        <f t="shared" si="31"/>
        <v>#N/A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1"/>
        <v>牧师主动技能2等级12</v>
      </c>
      <c r="B98" s="8">
        <f t="shared" si="25"/>
        <v>10020212</v>
      </c>
      <c r="C98" s="8" t="str">
        <f>VLOOKUP(G98,角色!A:B,2,FALSE)</f>
        <v>牧师</v>
      </c>
      <c r="D98" s="8" t="str">
        <f t="shared" si="26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413</v>
      </c>
      <c r="I98" s="20" t="str">
        <f t="shared" si="37"/>
        <v>对敌方范围攻击，造成125%攻击力（+6407）点伤害。</v>
      </c>
      <c r="J98" s="4" t="s">
        <v>279</v>
      </c>
      <c r="K98" s="1" t="s">
        <v>102</v>
      </c>
      <c r="L98" s="4" t="s">
        <v>114</v>
      </c>
      <c r="M98" s="4"/>
      <c r="N98" s="4">
        <v>100</v>
      </c>
      <c r="O98" s="20">
        <f t="shared" si="27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2"/>
        <v/>
      </c>
      <c r="U98" s="6" t="str">
        <f t="shared" si="23"/>
        <v/>
      </c>
      <c r="V98" s="19" t="str">
        <f>VLOOKUP(G98,角色!AW:BC,主动技能!F98+1,FALSE)</f>
        <v>skill_03</v>
      </c>
      <c r="Y98">
        <f t="shared" si="24"/>
        <v>50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6407</v>
      </c>
      <c r="AE98" s="25">
        <f>(VLOOKUP(G98,角色!V:AE,主动技能!F98+7,FALSE))</f>
        <v>1</v>
      </c>
      <c r="AF98" s="19">
        <f t="shared" si="28"/>
        <v>2</v>
      </c>
      <c r="AG98" s="19">
        <f t="shared" si="29"/>
        <v>1</v>
      </c>
      <c r="AH98" s="25" t="str">
        <f>VLOOKUP(F98,特效对应!F:G,2,FALSE)</f>
        <v>attackex</v>
      </c>
      <c r="AJ98">
        <f t="shared" si="30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31"/>
        <v>#N/A</v>
      </c>
      <c r="BC98" t="e">
        <f t="shared" si="31"/>
        <v>#N/A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1"/>
        <v>牧师主动技能2等级13</v>
      </c>
      <c r="B99" s="8">
        <f t="shared" si="25"/>
        <v>10020213</v>
      </c>
      <c r="C99" s="8" t="str">
        <f>VLOOKUP(G99,角色!A:B,2,FALSE)</f>
        <v>牧师</v>
      </c>
      <c r="D99" s="8" t="str">
        <f t="shared" si="26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413</v>
      </c>
      <c r="I99" s="20" t="str">
        <f t="shared" si="37"/>
        <v>对敌方范围攻击，造成125%攻击力（+9063）点伤害。</v>
      </c>
      <c r="J99" s="4" t="s">
        <v>279</v>
      </c>
      <c r="K99" s="1" t="s">
        <v>102</v>
      </c>
      <c r="L99" s="4" t="s">
        <v>114</v>
      </c>
      <c r="M99" s="4"/>
      <c r="N99" s="4">
        <v>100</v>
      </c>
      <c r="O99" s="20">
        <f t="shared" si="27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2"/>
        <v/>
      </c>
      <c r="U99" s="6" t="str">
        <f t="shared" si="23"/>
        <v/>
      </c>
      <c r="V99" s="19" t="str">
        <f>VLOOKUP(G99,角色!AW:BC,主动技能!F99+1,FALSE)</f>
        <v>skill_03</v>
      </c>
      <c r="Y99">
        <f t="shared" si="24"/>
        <v>50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9063</v>
      </c>
      <c r="AE99" s="25">
        <f>(VLOOKUP(G99,角色!V:AE,主动技能!F99+7,FALSE))</f>
        <v>1</v>
      </c>
      <c r="AF99" s="19">
        <f t="shared" si="28"/>
        <v>2</v>
      </c>
      <c r="AG99" s="19">
        <f t="shared" si="29"/>
        <v>1</v>
      </c>
      <c r="AH99" s="25" t="str">
        <f>VLOOKUP(F99,特效对应!F:G,2,FALSE)</f>
        <v>attackex</v>
      </c>
      <c r="AJ99">
        <f t="shared" si="30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31"/>
        <v>#N/A</v>
      </c>
      <c r="BC99" t="e">
        <f t="shared" si="31"/>
        <v>#N/A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1"/>
        <v>牧师主动技能2等级14</v>
      </c>
      <c r="B100" s="8">
        <f t="shared" si="25"/>
        <v>10020214</v>
      </c>
      <c r="C100" s="8" t="str">
        <f>VLOOKUP(G100,角色!A:B,2,FALSE)</f>
        <v>牧师</v>
      </c>
      <c r="D100" s="8" t="str">
        <f t="shared" si="26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413</v>
      </c>
      <c r="I100" s="20" t="str">
        <f t="shared" si="37"/>
        <v>对敌方范围攻击，造成125%攻击力（+12819）点伤害。</v>
      </c>
      <c r="J100" s="4" t="s">
        <v>279</v>
      </c>
      <c r="K100" s="1" t="s">
        <v>102</v>
      </c>
      <c r="L100" s="4" t="s">
        <v>114</v>
      </c>
      <c r="M100" s="4"/>
      <c r="N100" s="4">
        <v>100</v>
      </c>
      <c r="O100" s="20">
        <f t="shared" si="27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2"/>
        <v/>
      </c>
      <c r="U100" s="6" t="str">
        <f t="shared" si="23"/>
        <v/>
      </c>
      <c r="V100" s="19" t="str">
        <f>VLOOKUP(G100,角色!AW:BC,主动技能!F100+1,FALSE)</f>
        <v>skill_03</v>
      </c>
      <c r="Y100">
        <f t="shared" si="24"/>
        <v>50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12819</v>
      </c>
      <c r="AE100" s="25">
        <f>(VLOOKUP(G100,角色!V:AE,主动技能!F100+7,FALSE))</f>
        <v>1</v>
      </c>
      <c r="AF100" s="19">
        <f t="shared" si="28"/>
        <v>2</v>
      </c>
      <c r="AG100" s="19">
        <f t="shared" si="29"/>
        <v>1</v>
      </c>
      <c r="AH100" s="25" t="str">
        <f>VLOOKUP(F100,特效对应!F:G,2,FALSE)</f>
        <v>attackex</v>
      </c>
      <c r="AJ100">
        <f t="shared" si="30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31"/>
        <v>#N/A</v>
      </c>
      <c r="BC100" t="e">
        <f t="shared" si="31"/>
        <v>#N/A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1"/>
        <v>牧师主动技能2等级15</v>
      </c>
      <c r="B101" s="8">
        <f t="shared" si="25"/>
        <v>10020215</v>
      </c>
      <c r="C101" s="8" t="str">
        <f>VLOOKUP(G101,角色!A:B,2,FALSE)</f>
        <v>牧师</v>
      </c>
      <c r="D101" s="8" t="str">
        <f t="shared" si="26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413</v>
      </c>
      <c r="I101" s="20" t="str">
        <f t="shared" si="37"/>
        <v>对敌方范围攻击，造成125%攻击力（+18131）点伤害。</v>
      </c>
      <c r="J101" s="4" t="s">
        <v>279</v>
      </c>
      <c r="K101" s="1" t="s">
        <v>102</v>
      </c>
      <c r="L101" s="4" t="s">
        <v>114</v>
      </c>
      <c r="M101" s="4"/>
      <c r="N101" s="4">
        <v>100</v>
      </c>
      <c r="O101" s="20">
        <f t="shared" si="27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2"/>
        <v/>
      </c>
      <c r="U101" s="6" t="str">
        <f t="shared" si="23"/>
        <v/>
      </c>
      <c r="V101" s="19" t="str">
        <f>VLOOKUP(G101,角色!AW:BC,主动技能!F101+1,FALSE)</f>
        <v>skill_03</v>
      </c>
      <c r="Y101">
        <f t="shared" si="24"/>
        <v>50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18131</v>
      </c>
      <c r="AE101" s="25">
        <f>(VLOOKUP(G101,角色!V:AE,主动技能!F101+7,FALSE))</f>
        <v>1</v>
      </c>
      <c r="AF101" s="19">
        <f t="shared" si="28"/>
        <v>2</v>
      </c>
      <c r="AG101" s="19">
        <f t="shared" si="29"/>
        <v>1</v>
      </c>
      <c r="AH101" s="25" t="str">
        <f>VLOOKUP(F101,特效对应!F:G,2,FALSE)</f>
        <v>attackex</v>
      </c>
      <c r="AJ101">
        <f t="shared" si="30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31"/>
        <v>#N/A</v>
      </c>
      <c r="BC101" t="e">
        <f t="shared" si="31"/>
        <v>#N/A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1"/>
        <v>牧师主动技能2等级16</v>
      </c>
      <c r="B102" s="8">
        <f t="shared" si="25"/>
        <v>10020216</v>
      </c>
      <c r="C102" s="8" t="str">
        <f>VLOOKUP(G102,角色!A:B,2,FALSE)</f>
        <v>牧师</v>
      </c>
      <c r="D102" s="8" t="str">
        <f t="shared" si="26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413</v>
      </c>
      <c r="I102" s="20" t="str">
        <f t="shared" si="37"/>
        <v>对敌方范围攻击，造成125%攻击力（+25644）点伤害。</v>
      </c>
      <c r="J102" s="4" t="s">
        <v>279</v>
      </c>
      <c r="K102" s="1" t="s">
        <v>102</v>
      </c>
      <c r="L102" s="4" t="s">
        <v>114</v>
      </c>
      <c r="M102" s="4"/>
      <c r="N102" s="4">
        <v>100</v>
      </c>
      <c r="O102" s="20">
        <f t="shared" si="27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2"/>
        <v/>
      </c>
      <c r="U102" s="6" t="str">
        <f t="shared" si="23"/>
        <v/>
      </c>
      <c r="V102" s="19" t="str">
        <f>VLOOKUP(G102,角色!AW:BC,主动技能!F102+1,FALSE)</f>
        <v>skill_03</v>
      </c>
      <c r="Y102">
        <f t="shared" si="24"/>
        <v>50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25644</v>
      </c>
      <c r="AE102" s="25">
        <f>(VLOOKUP(G102,角色!V:AE,主动技能!F102+7,FALSE))</f>
        <v>1</v>
      </c>
      <c r="AF102" s="19">
        <f t="shared" si="28"/>
        <v>2</v>
      </c>
      <c r="AG102" s="19">
        <f t="shared" si="29"/>
        <v>1</v>
      </c>
      <c r="AH102" s="25" t="str">
        <f>VLOOKUP(F102,特效对应!F:G,2,FALSE)</f>
        <v>attackex</v>
      </c>
      <c r="AJ102">
        <f t="shared" si="30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31"/>
        <v>#N/A</v>
      </c>
      <c r="BC102" t="e">
        <f t="shared" si="31"/>
        <v>#N/A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8">C103&amp;D103&amp;$E$6&amp;E103</f>
        <v>牧师主动技能2等级17</v>
      </c>
      <c r="B103" s="8">
        <f t="shared" si="25"/>
        <v>10020217</v>
      </c>
      <c r="C103" s="8" t="str">
        <f>VLOOKUP(G103,角色!A:B,2,FALSE)</f>
        <v>牧师</v>
      </c>
      <c r="D103" s="8" t="str">
        <f t="shared" si="26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413</v>
      </c>
      <c r="I103" s="20" t="str">
        <f t="shared" si="37"/>
        <v>对敌方范围攻击，造成125%攻击力（+36271）点伤害。</v>
      </c>
      <c r="J103" s="4" t="s">
        <v>279</v>
      </c>
      <c r="K103" s="1" t="s">
        <v>102</v>
      </c>
      <c r="L103" s="4" t="s">
        <v>114</v>
      </c>
      <c r="M103" s="4"/>
      <c r="N103" s="4">
        <v>100</v>
      </c>
      <c r="O103" s="20">
        <f t="shared" si="27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2"/>
        <v/>
      </c>
      <c r="U103" s="6" t="str">
        <f t="shared" si="23"/>
        <v/>
      </c>
      <c r="V103" s="19" t="str">
        <f>VLOOKUP(G103,角色!AW:BC,主动技能!F103+1,FALSE)</f>
        <v>skill_03</v>
      </c>
      <c r="Y103">
        <f t="shared" si="24"/>
        <v>50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36271</v>
      </c>
      <c r="AE103" s="25">
        <f>(VLOOKUP(G103,角色!V:AE,主动技能!F103+7,FALSE))</f>
        <v>1</v>
      </c>
      <c r="AF103" s="19">
        <f t="shared" si="28"/>
        <v>2</v>
      </c>
      <c r="AG103" s="19">
        <f t="shared" si="29"/>
        <v>1</v>
      </c>
      <c r="AH103" s="25" t="str">
        <f>VLOOKUP(F103,特效对应!F:G,2,FALSE)</f>
        <v>attackex</v>
      </c>
      <c r="AJ103">
        <f t="shared" si="30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31"/>
        <v>#N/A</v>
      </c>
      <c r="BC103" t="e">
        <f t="shared" si="31"/>
        <v>#N/A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8"/>
        <v>牧师主动技能2等级18</v>
      </c>
      <c r="B104" s="8">
        <f t="shared" si="25"/>
        <v>10020218</v>
      </c>
      <c r="C104" s="8" t="str">
        <f>VLOOKUP(G104,角色!A:B,2,FALSE)</f>
        <v>牧师</v>
      </c>
      <c r="D104" s="8" t="str">
        <f t="shared" si="26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413</v>
      </c>
      <c r="I104" s="20" t="str">
        <f t="shared" si="37"/>
        <v>对敌方范围攻击，造成125%攻击力（+51301）点伤害。</v>
      </c>
      <c r="J104" s="4" t="s">
        <v>279</v>
      </c>
      <c r="K104" s="1" t="s">
        <v>102</v>
      </c>
      <c r="L104" s="4" t="s">
        <v>114</v>
      </c>
      <c r="M104" s="4"/>
      <c r="N104" s="4">
        <v>100</v>
      </c>
      <c r="O104" s="20">
        <f t="shared" si="27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2"/>
        <v/>
      </c>
      <c r="U104" s="6" t="str">
        <f t="shared" si="23"/>
        <v/>
      </c>
      <c r="V104" s="19" t="str">
        <f>VLOOKUP(G104,角色!AW:BC,主动技能!F104+1,FALSE)</f>
        <v>skill_03</v>
      </c>
      <c r="Y104">
        <f t="shared" si="24"/>
        <v>50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51301</v>
      </c>
      <c r="AE104" s="25">
        <f>(VLOOKUP(G104,角色!V:AE,主动技能!F104+7,FALSE))</f>
        <v>1</v>
      </c>
      <c r="AF104" s="19">
        <f t="shared" si="28"/>
        <v>2</v>
      </c>
      <c r="AG104" s="19">
        <f t="shared" si="29"/>
        <v>1</v>
      </c>
      <c r="AH104" s="25" t="str">
        <f>VLOOKUP(F104,特效对应!F:G,2,FALSE)</f>
        <v>attackex</v>
      </c>
      <c r="AJ104">
        <f t="shared" si="30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31"/>
        <v>#N/A</v>
      </c>
      <c r="BC104" t="e">
        <f t="shared" si="31"/>
        <v>#N/A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8"/>
        <v>牧师主动技能2等级19</v>
      </c>
      <c r="B105" s="8">
        <f t="shared" si="25"/>
        <v>10020219</v>
      </c>
      <c r="C105" s="8" t="str">
        <f>VLOOKUP(G105,角色!A:B,2,FALSE)</f>
        <v>牧师</v>
      </c>
      <c r="D105" s="8" t="str">
        <f t="shared" si="26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413</v>
      </c>
      <c r="I105" s="20" t="str">
        <f t="shared" si="37"/>
        <v>对敌方范围攻击，造成125%攻击力（+72560）点伤害。</v>
      </c>
      <c r="J105" s="4" t="s">
        <v>279</v>
      </c>
      <c r="K105" s="1" t="s">
        <v>102</v>
      </c>
      <c r="L105" s="4" t="s">
        <v>114</v>
      </c>
      <c r="M105" s="4"/>
      <c r="N105" s="4">
        <v>100</v>
      </c>
      <c r="O105" s="20">
        <f t="shared" si="27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2"/>
        <v/>
      </c>
      <c r="U105" s="6" t="str">
        <f t="shared" si="23"/>
        <v/>
      </c>
      <c r="V105" s="19" t="str">
        <f>VLOOKUP(G105,角色!AW:BC,主动技能!F105+1,FALSE)</f>
        <v>skill_03</v>
      </c>
      <c r="Y105">
        <f t="shared" si="24"/>
        <v>50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72560</v>
      </c>
      <c r="AE105" s="25">
        <f>(VLOOKUP(G105,角色!V:AE,主动技能!F105+7,FALSE))</f>
        <v>1</v>
      </c>
      <c r="AF105" s="19">
        <f t="shared" si="28"/>
        <v>2</v>
      </c>
      <c r="AG105" s="19">
        <f t="shared" si="29"/>
        <v>1</v>
      </c>
      <c r="AH105" s="25" t="str">
        <f>VLOOKUP(F105,特效对应!F:G,2,FALSE)</f>
        <v>attackex</v>
      </c>
      <c r="AJ105">
        <f t="shared" si="30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31"/>
        <v>#N/A</v>
      </c>
      <c r="BC105" t="e">
        <f t="shared" si="31"/>
        <v>#N/A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8"/>
        <v>牧师主动技能2等级20</v>
      </c>
      <c r="B106" s="8">
        <f t="shared" si="25"/>
        <v>10020220</v>
      </c>
      <c r="C106" s="8" t="str">
        <f>VLOOKUP(G106,角色!A:B,2,FALSE)</f>
        <v>牧师</v>
      </c>
      <c r="D106" s="8" t="str">
        <f t="shared" si="26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413</v>
      </c>
      <c r="I106" s="20" t="str">
        <f t="shared" si="37"/>
        <v>对敌方范围攻击，造成125%攻击力（+102628）点伤害。</v>
      </c>
      <c r="J106" s="4" t="s">
        <v>279</v>
      </c>
      <c r="K106" s="1" t="s">
        <v>102</v>
      </c>
      <c r="L106" s="4" t="s">
        <v>114</v>
      </c>
      <c r="M106" s="4"/>
      <c r="N106" s="4">
        <v>100</v>
      </c>
      <c r="O106" s="20">
        <f t="shared" si="27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2"/>
        <v/>
      </c>
      <c r="U106" s="6" t="str">
        <f t="shared" si="23"/>
        <v/>
      </c>
      <c r="V106" s="19" t="str">
        <f>VLOOKUP(G106,角色!AW:BC,主动技能!F106+1,FALSE)</f>
        <v>skill_03</v>
      </c>
      <c r="Y106">
        <f t="shared" si="24"/>
        <v>50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102628</v>
      </c>
      <c r="AE106" s="25">
        <f>(VLOOKUP(G106,角色!V:AE,主动技能!F106+7,FALSE))</f>
        <v>1</v>
      </c>
      <c r="AF106" s="19">
        <f t="shared" si="28"/>
        <v>2</v>
      </c>
      <c r="AG106" s="19">
        <f t="shared" si="29"/>
        <v>1</v>
      </c>
      <c r="AH106" s="25" t="str">
        <f>VLOOKUP(F106,特效对应!F:G,2,FALSE)</f>
        <v>attackex</v>
      </c>
      <c r="AJ106">
        <f t="shared" si="30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31"/>
        <v>#N/A</v>
      </c>
      <c r="BC106" t="e">
        <f t="shared" si="31"/>
        <v>#N/A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8"/>
        <v>牧师主动技能3等级1</v>
      </c>
      <c r="B107" s="8">
        <f t="shared" si="25"/>
        <v>10020301</v>
      </c>
      <c r="C107" s="8" t="str">
        <f>VLOOKUP(G107,角色!A:B,2,FALSE)</f>
        <v>牧师</v>
      </c>
      <c r="D107" s="8" t="str">
        <f t="shared" si="26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427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418</v>
      </c>
      <c r="K107" s="1" t="s">
        <v>104</v>
      </c>
      <c r="L107" s="4" t="s">
        <v>108</v>
      </c>
      <c r="M107" s="4" t="s">
        <v>422</v>
      </c>
      <c r="N107" s="4">
        <v>100</v>
      </c>
      <c r="O107" s="20" t="str">
        <f t="shared" si="27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2"/>
        <v>100007:100:2:0|100019:100:2:0</v>
      </c>
      <c r="U107" s="6" t="str">
        <f t="shared" si="23"/>
        <v/>
      </c>
      <c r="V107" s="19" t="str">
        <f>VLOOKUP(G107,角色!AW:BC,主动技能!F107+1,FALSE)</f>
        <v>skill_16</v>
      </c>
      <c r="Y107">
        <f t="shared" si="24"/>
        <v>100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 t="shared" si="28"/>
        <v>3</v>
      </c>
      <c r="AG107" s="19">
        <f t="shared" si="29"/>
        <v>2</v>
      </c>
      <c r="AH107" s="25" t="str">
        <f>VLOOKUP(F107,特效对应!F:G,2,FALSE)</f>
        <v>attackex</v>
      </c>
      <c r="AJ107">
        <f t="shared" si="30"/>
        <v>1</v>
      </c>
      <c r="AK107" s="2" t="s">
        <v>117</v>
      </c>
      <c r="AL107" s="4" t="s">
        <v>966</v>
      </c>
      <c r="AM107" s="4" t="s">
        <v>1035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8"/>
        <v>牧师主动技能3等级2</v>
      </c>
      <c r="B108" s="8">
        <f t="shared" si="25"/>
        <v>10020302</v>
      </c>
      <c r="C108" s="8" t="str">
        <f>VLOOKUP(G108,角色!A:B,2,FALSE)</f>
        <v>牧师</v>
      </c>
      <c r="D108" s="8" t="str">
        <f t="shared" si="26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427</v>
      </c>
      <c r="I108" s="20" t="str">
        <f t="shared" ref="I108:I126" si="39">"回复我方全体"&amp;BA108&amp;"%生命。并提升我方全体"&amp;BB108&amp;"%攻击。"</f>
        <v>回复我方全体10%生命。并提升我方全体11%攻击。</v>
      </c>
      <c r="J108" s="4" t="s">
        <v>418</v>
      </c>
      <c r="K108" s="1" t="s">
        <v>104</v>
      </c>
      <c r="L108" s="4" t="s">
        <v>108</v>
      </c>
      <c r="M108" s="4" t="s">
        <v>422</v>
      </c>
      <c r="N108" s="4">
        <v>100</v>
      </c>
      <c r="O108" s="20" t="str">
        <f t="shared" si="27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2"/>
        <v>100007:100:2:0|100020:100:2:0</v>
      </c>
      <c r="U108" s="6" t="str">
        <f t="shared" si="23"/>
        <v/>
      </c>
      <c r="V108" s="19" t="str">
        <f>VLOOKUP(G108,角色!AW:BC,主动技能!F108+1,FALSE)</f>
        <v>skill_16</v>
      </c>
      <c r="Y108">
        <f t="shared" si="24"/>
        <v>100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 t="shared" si="28"/>
        <v>3</v>
      </c>
      <c r="AG108" s="19">
        <f t="shared" si="29"/>
        <v>2</v>
      </c>
      <c r="AH108" s="25" t="str">
        <f>VLOOKUP(F108,特效对应!F:G,2,FALSE)</f>
        <v>attackex</v>
      </c>
      <c r="AJ108">
        <f t="shared" si="30"/>
        <v>2</v>
      </c>
      <c r="AK108" s="2" t="s">
        <v>117</v>
      </c>
      <c r="AL108" s="4" t="s">
        <v>966</v>
      </c>
      <c r="AM108" s="4" t="s">
        <v>1036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8"/>
        <v>牧师主动技能3等级3</v>
      </c>
      <c r="B109" s="8">
        <f t="shared" si="25"/>
        <v>10020303</v>
      </c>
      <c r="C109" s="8" t="str">
        <f>VLOOKUP(G109,角色!A:B,2,FALSE)</f>
        <v>牧师</v>
      </c>
      <c r="D109" s="8" t="str">
        <f t="shared" si="26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427</v>
      </c>
      <c r="I109" s="20" t="str">
        <f t="shared" si="39"/>
        <v>回复我方全体11%生命。并提升我方全体11%攻击。</v>
      </c>
      <c r="J109" s="4" t="s">
        <v>418</v>
      </c>
      <c r="K109" s="1" t="s">
        <v>104</v>
      </c>
      <c r="L109" s="4" t="s">
        <v>108</v>
      </c>
      <c r="M109" s="4" t="s">
        <v>422</v>
      </c>
      <c r="N109" s="4">
        <v>100</v>
      </c>
      <c r="O109" s="20" t="str">
        <f t="shared" si="27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2"/>
        <v>100008:100:2:0|100020:100:2:0</v>
      </c>
      <c r="U109" s="6" t="str">
        <f t="shared" si="23"/>
        <v/>
      </c>
      <c r="V109" s="19" t="str">
        <f>VLOOKUP(G109,角色!AW:BC,主动技能!F109+1,FALSE)</f>
        <v>skill_16</v>
      </c>
      <c r="Y109">
        <f t="shared" si="24"/>
        <v>100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 t="shared" si="28"/>
        <v>3</v>
      </c>
      <c r="AG109" s="19">
        <f t="shared" si="29"/>
        <v>2</v>
      </c>
      <c r="AH109" s="25" t="str">
        <f>VLOOKUP(F109,特效对应!F:G,2,FALSE)</f>
        <v>attackex</v>
      </c>
      <c r="AJ109">
        <f t="shared" si="30"/>
        <v>3</v>
      </c>
      <c r="AK109" s="2" t="s">
        <v>117</v>
      </c>
      <c r="AL109" s="4" t="s">
        <v>977</v>
      </c>
      <c r="AM109" s="4" t="s">
        <v>1036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8"/>
        <v>牧师主动技能3等级4</v>
      </c>
      <c r="B110" s="8">
        <f t="shared" si="25"/>
        <v>10020304</v>
      </c>
      <c r="C110" s="8" t="str">
        <f>VLOOKUP(G110,角色!A:B,2,FALSE)</f>
        <v>牧师</v>
      </c>
      <c r="D110" s="8" t="str">
        <f t="shared" si="26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427</v>
      </c>
      <c r="I110" s="20" t="str">
        <f t="shared" si="39"/>
        <v>回复我方全体11%生命。并提升我方全体12%攻击。</v>
      </c>
      <c r="J110" s="4" t="s">
        <v>418</v>
      </c>
      <c r="K110" s="1" t="s">
        <v>104</v>
      </c>
      <c r="L110" s="4" t="s">
        <v>108</v>
      </c>
      <c r="M110" s="4" t="s">
        <v>422</v>
      </c>
      <c r="N110" s="4">
        <v>100</v>
      </c>
      <c r="O110" s="20" t="str">
        <f t="shared" si="27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2"/>
        <v>100008:100:2:0|100021:100:2:0</v>
      </c>
      <c r="U110" s="6" t="str">
        <f t="shared" si="23"/>
        <v/>
      </c>
      <c r="V110" s="19" t="str">
        <f>VLOOKUP(G110,角色!AW:BC,主动技能!F110+1,FALSE)</f>
        <v>skill_16</v>
      </c>
      <c r="Y110">
        <f t="shared" si="24"/>
        <v>100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 t="shared" si="28"/>
        <v>3</v>
      </c>
      <c r="AG110" s="19">
        <f t="shared" si="29"/>
        <v>2</v>
      </c>
      <c r="AH110" s="25" t="str">
        <f>VLOOKUP(F110,特效对应!F:G,2,FALSE)</f>
        <v>attackex</v>
      </c>
      <c r="AJ110">
        <f t="shared" si="30"/>
        <v>4</v>
      </c>
      <c r="AK110" s="2" t="s">
        <v>117</v>
      </c>
      <c r="AL110" s="4" t="s">
        <v>977</v>
      </c>
      <c r="AM110" s="4" t="s">
        <v>1037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8"/>
        <v>牧师主动技能3等级5</v>
      </c>
      <c r="B111" s="8">
        <f t="shared" si="25"/>
        <v>10020305</v>
      </c>
      <c r="C111" s="8" t="str">
        <f>VLOOKUP(G111,角色!A:B,2,FALSE)</f>
        <v>牧师</v>
      </c>
      <c r="D111" s="8" t="str">
        <f t="shared" si="26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427</v>
      </c>
      <c r="I111" s="20" t="str">
        <f t="shared" si="39"/>
        <v>回复我方全体12%生命。并提升我方全体12%攻击。</v>
      </c>
      <c r="J111" s="4" t="s">
        <v>418</v>
      </c>
      <c r="K111" s="1" t="s">
        <v>104</v>
      </c>
      <c r="L111" s="4" t="s">
        <v>108</v>
      </c>
      <c r="M111" s="4" t="s">
        <v>422</v>
      </c>
      <c r="N111" s="4">
        <v>100</v>
      </c>
      <c r="O111" s="20" t="str">
        <f t="shared" si="27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2"/>
        <v>100009:100:2:0|100021:100:2:0</v>
      </c>
      <c r="U111" s="6" t="str">
        <f t="shared" si="23"/>
        <v/>
      </c>
      <c r="V111" s="19" t="str">
        <f>VLOOKUP(G111,角色!AW:BC,主动技能!F111+1,FALSE)</f>
        <v>skill_16</v>
      </c>
      <c r="Y111">
        <f t="shared" si="24"/>
        <v>100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 t="shared" si="28"/>
        <v>3</v>
      </c>
      <c r="AG111" s="19">
        <f t="shared" si="29"/>
        <v>2</v>
      </c>
      <c r="AH111" s="25" t="str">
        <f>VLOOKUP(F111,特效对应!F:G,2,FALSE)</f>
        <v>attackex</v>
      </c>
      <c r="AJ111">
        <f t="shared" si="30"/>
        <v>5</v>
      </c>
      <c r="AK111" s="2" t="s">
        <v>117</v>
      </c>
      <c r="AL111" s="4" t="s">
        <v>978</v>
      </c>
      <c r="AM111" s="4" t="s">
        <v>1037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8"/>
        <v>牧师主动技能3等级6</v>
      </c>
      <c r="B112" s="8">
        <f t="shared" si="25"/>
        <v>10020306</v>
      </c>
      <c r="C112" s="8" t="str">
        <f>VLOOKUP(G112,角色!A:B,2,FALSE)</f>
        <v>牧师</v>
      </c>
      <c r="D112" s="8" t="str">
        <f t="shared" si="26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427</v>
      </c>
      <c r="I112" s="20" t="str">
        <f t="shared" si="39"/>
        <v>回复我方全体12%生命。并提升我方全体13%攻击。</v>
      </c>
      <c r="J112" s="4" t="s">
        <v>418</v>
      </c>
      <c r="K112" s="1" t="s">
        <v>104</v>
      </c>
      <c r="L112" s="4" t="s">
        <v>108</v>
      </c>
      <c r="M112" s="4" t="s">
        <v>422</v>
      </c>
      <c r="N112" s="4">
        <v>100</v>
      </c>
      <c r="O112" s="20" t="str">
        <f t="shared" si="27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2"/>
        <v>100009:100:2:0|100022:100:2:0</v>
      </c>
      <c r="U112" s="6" t="str">
        <f t="shared" si="23"/>
        <v/>
      </c>
      <c r="V112" s="19" t="str">
        <f>VLOOKUP(G112,角色!AW:BC,主动技能!F112+1,FALSE)</f>
        <v>skill_16</v>
      </c>
      <c r="Y112">
        <f t="shared" si="24"/>
        <v>100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 t="shared" si="28"/>
        <v>3</v>
      </c>
      <c r="AG112" s="19">
        <f t="shared" si="29"/>
        <v>2</v>
      </c>
      <c r="AH112" s="25" t="str">
        <f>VLOOKUP(F112,特效对应!F:G,2,FALSE)</f>
        <v>attackex</v>
      </c>
      <c r="AJ112">
        <f t="shared" si="30"/>
        <v>6</v>
      </c>
      <c r="AK112" s="2" t="s">
        <v>117</v>
      </c>
      <c r="AL112" s="4" t="s">
        <v>978</v>
      </c>
      <c r="AM112" s="4" t="s">
        <v>1038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8"/>
        <v>牧师主动技能3等级7</v>
      </c>
      <c r="B113" s="8">
        <f t="shared" si="25"/>
        <v>10020307</v>
      </c>
      <c r="C113" s="8" t="str">
        <f>VLOOKUP(G113,角色!A:B,2,FALSE)</f>
        <v>牧师</v>
      </c>
      <c r="D113" s="8" t="str">
        <f t="shared" si="26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427</v>
      </c>
      <c r="I113" s="20" t="str">
        <f t="shared" si="39"/>
        <v>回复我方全体13%生命。并提升我方全体13%攻击。</v>
      </c>
      <c r="J113" s="4" t="s">
        <v>418</v>
      </c>
      <c r="K113" s="1" t="s">
        <v>104</v>
      </c>
      <c r="L113" s="4" t="s">
        <v>108</v>
      </c>
      <c r="M113" s="4" t="s">
        <v>422</v>
      </c>
      <c r="N113" s="4">
        <v>100</v>
      </c>
      <c r="O113" s="20" t="str">
        <f t="shared" si="27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2"/>
        <v>100010:100:2:0|100022:100:2:0</v>
      </c>
      <c r="U113" s="6" t="str">
        <f t="shared" si="23"/>
        <v/>
      </c>
      <c r="V113" s="19" t="str">
        <f>VLOOKUP(G113,角色!AW:BC,主动技能!F113+1,FALSE)</f>
        <v>skill_16</v>
      </c>
      <c r="Y113">
        <f t="shared" si="24"/>
        <v>100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 t="shared" si="28"/>
        <v>3</v>
      </c>
      <c r="AG113" s="19">
        <f t="shared" si="29"/>
        <v>2</v>
      </c>
      <c r="AH113" s="25" t="str">
        <f>VLOOKUP(F113,特效对应!F:G,2,FALSE)</f>
        <v>attackex</v>
      </c>
      <c r="AJ113">
        <f t="shared" si="30"/>
        <v>7</v>
      </c>
      <c r="AK113" s="2" t="s">
        <v>117</v>
      </c>
      <c r="AL113" s="4" t="s">
        <v>979</v>
      </c>
      <c r="AM113" s="4" t="s">
        <v>1038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8"/>
        <v>牧师主动技能3等级8</v>
      </c>
      <c r="B114" s="8">
        <f t="shared" si="25"/>
        <v>10020308</v>
      </c>
      <c r="C114" s="8" t="str">
        <f>VLOOKUP(G114,角色!A:B,2,FALSE)</f>
        <v>牧师</v>
      </c>
      <c r="D114" s="8" t="str">
        <f t="shared" si="26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427</v>
      </c>
      <c r="I114" s="20" t="str">
        <f t="shared" si="39"/>
        <v>回复我方全体13%生命。并提升我方全体14%攻击。</v>
      </c>
      <c r="J114" s="4" t="s">
        <v>418</v>
      </c>
      <c r="K114" s="1" t="s">
        <v>104</v>
      </c>
      <c r="L114" s="4" t="s">
        <v>108</v>
      </c>
      <c r="M114" s="4" t="s">
        <v>422</v>
      </c>
      <c r="N114" s="4">
        <v>100</v>
      </c>
      <c r="O114" s="20" t="str">
        <f t="shared" si="27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2"/>
        <v>100010:100:2:0|100023:100:2:0</v>
      </c>
      <c r="U114" s="6" t="str">
        <f t="shared" si="23"/>
        <v/>
      </c>
      <c r="V114" s="19" t="str">
        <f>VLOOKUP(G114,角色!AW:BC,主动技能!F114+1,FALSE)</f>
        <v>skill_16</v>
      </c>
      <c r="Y114">
        <f t="shared" si="24"/>
        <v>100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 t="shared" si="28"/>
        <v>3</v>
      </c>
      <c r="AG114" s="19">
        <f t="shared" si="29"/>
        <v>2</v>
      </c>
      <c r="AH114" s="25" t="str">
        <f>VLOOKUP(F114,特效对应!F:G,2,FALSE)</f>
        <v>attackex</v>
      </c>
      <c r="AJ114">
        <f t="shared" si="30"/>
        <v>8</v>
      </c>
      <c r="AK114" s="2" t="s">
        <v>117</v>
      </c>
      <c r="AL114" s="4" t="s">
        <v>979</v>
      </c>
      <c r="AM114" s="4" t="s">
        <v>1039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8"/>
        <v>牧师主动技能3等级9</v>
      </c>
      <c r="B115" s="8">
        <f t="shared" si="25"/>
        <v>10020309</v>
      </c>
      <c r="C115" s="8" t="str">
        <f>VLOOKUP(G115,角色!A:B,2,FALSE)</f>
        <v>牧师</v>
      </c>
      <c r="D115" s="8" t="str">
        <f t="shared" si="26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427</v>
      </c>
      <c r="I115" s="20" t="str">
        <f t="shared" si="39"/>
        <v>回复我方全体14%生命。并提升我方全体14%攻击。</v>
      </c>
      <c r="J115" s="4" t="s">
        <v>418</v>
      </c>
      <c r="K115" s="1" t="s">
        <v>104</v>
      </c>
      <c r="L115" s="4" t="s">
        <v>108</v>
      </c>
      <c r="M115" s="4" t="s">
        <v>422</v>
      </c>
      <c r="N115" s="4">
        <v>100</v>
      </c>
      <c r="O115" s="20" t="str">
        <f t="shared" si="27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2"/>
        <v>100011:100:2:0|100023:100:2:0</v>
      </c>
      <c r="U115" s="6" t="str">
        <f t="shared" si="23"/>
        <v/>
      </c>
      <c r="V115" s="19" t="str">
        <f>VLOOKUP(G115,角色!AW:BC,主动技能!F115+1,FALSE)</f>
        <v>skill_16</v>
      </c>
      <c r="Y115">
        <f t="shared" si="24"/>
        <v>100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 t="shared" si="28"/>
        <v>3</v>
      </c>
      <c r="AG115" s="19">
        <f t="shared" si="29"/>
        <v>2</v>
      </c>
      <c r="AH115" s="25" t="str">
        <f>VLOOKUP(F115,特效对应!F:G,2,FALSE)</f>
        <v>attackex</v>
      </c>
      <c r="AJ115">
        <f t="shared" si="30"/>
        <v>9</v>
      </c>
      <c r="AK115" s="2" t="s">
        <v>117</v>
      </c>
      <c r="AL115" s="4" t="s">
        <v>980</v>
      </c>
      <c r="AM115" s="4" t="s">
        <v>1039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8"/>
        <v>牧师主动技能3等级10</v>
      </c>
      <c r="B116" s="8">
        <f t="shared" si="25"/>
        <v>10020310</v>
      </c>
      <c r="C116" s="8" t="str">
        <f>VLOOKUP(G116,角色!A:B,2,FALSE)</f>
        <v>牧师</v>
      </c>
      <c r="D116" s="8" t="str">
        <f t="shared" si="26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427</v>
      </c>
      <c r="I116" s="20" t="str">
        <f t="shared" si="39"/>
        <v>回复我方全体14%生命。并提升我方全体15%攻击。</v>
      </c>
      <c r="J116" s="4" t="s">
        <v>418</v>
      </c>
      <c r="K116" s="1" t="s">
        <v>104</v>
      </c>
      <c r="L116" s="4" t="s">
        <v>108</v>
      </c>
      <c r="M116" s="4" t="s">
        <v>422</v>
      </c>
      <c r="N116" s="4">
        <v>100</v>
      </c>
      <c r="O116" s="20" t="str">
        <f t="shared" si="27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2"/>
        <v>100011:100:2:0|100024:100:2:0</v>
      </c>
      <c r="U116" s="6" t="str">
        <f t="shared" si="23"/>
        <v/>
      </c>
      <c r="V116" s="19" t="str">
        <f>VLOOKUP(G116,角色!AW:BC,主动技能!F116+1,FALSE)</f>
        <v>skill_16</v>
      </c>
      <c r="Y116">
        <f t="shared" si="24"/>
        <v>100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 t="shared" si="28"/>
        <v>3</v>
      </c>
      <c r="AG116" s="19">
        <f t="shared" si="29"/>
        <v>2</v>
      </c>
      <c r="AH116" s="25" t="str">
        <f>VLOOKUP(F116,特效对应!F:G,2,FALSE)</f>
        <v>attackex</v>
      </c>
      <c r="AJ116">
        <f t="shared" si="30"/>
        <v>10</v>
      </c>
      <c r="AK116" s="2" t="s">
        <v>117</v>
      </c>
      <c r="AL116" s="4" t="s">
        <v>980</v>
      </c>
      <c r="AM116" s="4" t="s">
        <v>1040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8"/>
        <v>牧师主动技能3等级11</v>
      </c>
      <c r="B117" s="8">
        <f t="shared" si="25"/>
        <v>10020311</v>
      </c>
      <c r="C117" s="8" t="str">
        <f>VLOOKUP(G117,角色!A:B,2,FALSE)</f>
        <v>牧师</v>
      </c>
      <c r="D117" s="8" t="str">
        <f t="shared" si="26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427</v>
      </c>
      <c r="I117" s="20" t="str">
        <f t="shared" si="39"/>
        <v>回复我方全体15%生命。并提升我方全体15%攻击。</v>
      </c>
      <c r="J117" s="4" t="s">
        <v>418</v>
      </c>
      <c r="K117" s="1" t="s">
        <v>104</v>
      </c>
      <c r="L117" s="4" t="s">
        <v>108</v>
      </c>
      <c r="M117" s="4" t="s">
        <v>422</v>
      </c>
      <c r="N117" s="4">
        <v>100</v>
      </c>
      <c r="O117" s="20" t="str">
        <f t="shared" si="27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2"/>
        <v>100012:100:2:0|100024:100:2:0</v>
      </c>
      <c r="U117" s="6" t="str">
        <f t="shared" si="23"/>
        <v/>
      </c>
      <c r="V117" s="19" t="str">
        <f>VLOOKUP(G117,角色!AW:BC,主动技能!F117+1,FALSE)</f>
        <v>skill_16</v>
      </c>
      <c r="Y117">
        <f t="shared" si="24"/>
        <v>100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 t="shared" si="28"/>
        <v>3</v>
      </c>
      <c r="AG117" s="19">
        <f t="shared" si="29"/>
        <v>2</v>
      </c>
      <c r="AH117" s="25" t="str">
        <f>VLOOKUP(F117,特效对应!F:G,2,FALSE)</f>
        <v>attackex</v>
      </c>
      <c r="AJ117">
        <f t="shared" si="30"/>
        <v>11</v>
      </c>
      <c r="AK117" s="2" t="s">
        <v>117</v>
      </c>
      <c r="AL117" s="4" t="s">
        <v>981</v>
      </c>
      <c r="AM117" s="4" t="s">
        <v>1040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8"/>
        <v>牧师主动技能3等级12</v>
      </c>
      <c r="B118" s="8">
        <f t="shared" si="25"/>
        <v>10020312</v>
      </c>
      <c r="C118" s="8" t="str">
        <f>VLOOKUP(G118,角色!A:B,2,FALSE)</f>
        <v>牧师</v>
      </c>
      <c r="D118" s="8" t="str">
        <f t="shared" si="26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427</v>
      </c>
      <c r="I118" s="20" t="str">
        <f t="shared" si="39"/>
        <v>回复我方全体15%生命。并提升我方全体16%攻击。</v>
      </c>
      <c r="J118" s="4" t="s">
        <v>418</v>
      </c>
      <c r="K118" s="1" t="s">
        <v>104</v>
      </c>
      <c r="L118" s="4" t="s">
        <v>108</v>
      </c>
      <c r="M118" s="4" t="s">
        <v>422</v>
      </c>
      <c r="N118" s="4">
        <v>100</v>
      </c>
      <c r="O118" s="20" t="str">
        <f t="shared" si="27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2"/>
        <v>100012:100:2:0|100025:100:2:0</v>
      </c>
      <c r="U118" s="6" t="str">
        <f t="shared" si="23"/>
        <v/>
      </c>
      <c r="V118" s="19" t="str">
        <f>VLOOKUP(G118,角色!AW:BC,主动技能!F118+1,FALSE)</f>
        <v>skill_16</v>
      </c>
      <c r="Y118">
        <f t="shared" si="24"/>
        <v>100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 t="shared" si="28"/>
        <v>3</v>
      </c>
      <c r="AG118" s="19">
        <f t="shared" si="29"/>
        <v>2</v>
      </c>
      <c r="AH118" s="25" t="str">
        <f>VLOOKUP(F118,特效对应!F:G,2,FALSE)</f>
        <v>attackex</v>
      </c>
      <c r="AJ118">
        <f t="shared" si="30"/>
        <v>12</v>
      </c>
      <c r="AK118" s="2" t="s">
        <v>117</v>
      </c>
      <c r="AL118" s="4" t="s">
        <v>981</v>
      </c>
      <c r="AM118" s="4" t="s">
        <v>1041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8"/>
        <v>牧师主动技能3等级13</v>
      </c>
      <c r="B119" s="8">
        <f t="shared" si="25"/>
        <v>10020313</v>
      </c>
      <c r="C119" s="8" t="str">
        <f>VLOOKUP(G119,角色!A:B,2,FALSE)</f>
        <v>牧师</v>
      </c>
      <c r="D119" s="8" t="str">
        <f t="shared" si="26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427</v>
      </c>
      <c r="I119" s="20" t="str">
        <f t="shared" si="39"/>
        <v>回复我方全体16%生命。并提升我方全体16%攻击。</v>
      </c>
      <c r="J119" s="4" t="s">
        <v>418</v>
      </c>
      <c r="K119" s="1" t="s">
        <v>104</v>
      </c>
      <c r="L119" s="4" t="s">
        <v>108</v>
      </c>
      <c r="M119" s="4" t="s">
        <v>422</v>
      </c>
      <c r="N119" s="4">
        <v>100</v>
      </c>
      <c r="O119" s="20" t="str">
        <f t="shared" si="27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2"/>
        <v>100013:100:2:0|100025:100:2:0</v>
      </c>
      <c r="U119" s="6" t="str">
        <f t="shared" si="23"/>
        <v/>
      </c>
      <c r="V119" s="19" t="str">
        <f>VLOOKUP(G119,角色!AW:BC,主动技能!F119+1,FALSE)</f>
        <v>skill_16</v>
      </c>
      <c r="Y119">
        <f t="shared" si="24"/>
        <v>100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 t="shared" si="28"/>
        <v>3</v>
      </c>
      <c r="AG119" s="19">
        <f t="shared" si="29"/>
        <v>2</v>
      </c>
      <c r="AH119" s="25" t="str">
        <f>VLOOKUP(F119,特效对应!F:G,2,FALSE)</f>
        <v>attackex</v>
      </c>
      <c r="AJ119">
        <f t="shared" si="30"/>
        <v>13</v>
      </c>
      <c r="AK119" s="2" t="s">
        <v>117</v>
      </c>
      <c r="AL119" s="4" t="s">
        <v>982</v>
      </c>
      <c r="AM119" s="4" t="s">
        <v>1041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8"/>
        <v>牧师主动技能3等级14</v>
      </c>
      <c r="B120" s="8">
        <f t="shared" si="25"/>
        <v>10020314</v>
      </c>
      <c r="C120" s="8" t="str">
        <f>VLOOKUP(G120,角色!A:B,2,FALSE)</f>
        <v>牧师</v>
      </c>
      <c r="D120" s="8" t="str">
        <f t="shared" si="26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427</v>
      </c>
      <c r="I120" s="20" t="str">
        <f t="shared" si="39"/>
        <v>回复我方全体16%生命。并提升我方全体17%攻击。</v>
      </c>
      <c r="J120" s="4" t="s">
        <v>418</v>
      </c>
      <c r="K120" s="1" t="s">
        <v>104</v>
      </c>
      <c r="L120" s="4" t="s">
        <v>108</v>
      </c>
      <c r="M120" s="4" t="s">
        <v>422</v>
      </c>
      <c r="N120" s="4">
        <v>100</v>
      </c>
      <c r="O120" s="20" t="str">
        <f t="shared" si="27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2"/>
        <v>100013:100:2:0|100026:100:2:0</v>
      </c>
      <c r="U120" s="6" t="str">
        <f t="shared" si="23"/>
        <v/>
      </c>
      <c r="V120" s="19" t="str">
        <f>VLOOKUP(G120,角色!AW:BC,主动技能!F120+1,FALSE)</f>
        <v>skill_16</v>
      </c>
      <c r="Y120">
        <f t="shared" si="24"/>
        <v>100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 t="shared" si="28"/>
        <v>3</v>
      </c>
      <c r="AG120" s="19">
        <f t="shared" si="29"/>
        <v>2</v>
      </c>
      <c r="AH120" s="25" t="str">
        <f>VLOOKUP(F120,特效对应!F:G,2,FALSE)</f>
        <v>attackex</v>
      </c>
      <c r="AJ120">
        <f t="shared" si="30"/>
        <v>14</v>
      </c>
      <c r="AK120" s="2" t="s">
        <v>117</v>
      </c>
      <c r="AL120" s="4" t="s">
        <v>982</v>
      </c>
      <c r="AM120" s="4" t="s">
        <v>1042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8"/>
        <v>牧师主动技能3等级15</v>
      </c>
      <c r="B121" s="8">
        <f t="shared" si="25"/>
        <v>10020315</v>
      </c>
      <c r="C121" s="8" t="str">
        <f>VLOOKUP(G121,角色!A:B,2,FALSE)</f>
        <v>牧师</v>
      </c>
      <c r="D121" s="8" t="str">
        <f t="shared" si="26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427</v>
      </c>
      <c r="I121" s="20" t="str">
        <f t="shared" si="39"/>
        <v>回复我方全体17%生命。并提升我方全体17%攻击。</v>
      </c>
      <c r="J121" s="4" t="s">
        <v>418</v>
      </c>
      <c r="K121" s="1" t="s">
        <v>104</v>
      </c>
      <c r="L121" s="4" t="s">
        <v>108</v>
      </c>
      <c r="M121" s="4" t="s">
        <v>422</v>
      </c>
      <c r="N121" s="4">
        <v>100</v>
      </c>
      <c r="O121" s="20" t="str">
        <f t="shared" si="27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2"/>
        <v>100014:100:2:0|100026:100:2:0</v>
      </c>
      <c r="U121" s="6" t="str">
        <f t="shared" si="23"/>
        <v/>
      </c>
      <c r="V121" s="19" t="str">
        <f>VLOOKUP(G121,角色!AW:BC,主动技能!F121+1,FALSE)</f>
        <v>skill_16</v>
      </c>
      <c r="Y121">
        <f t="shared" si="24"/>
        <v>100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 t="shared" si="28"/>
        <v>3</v>
      </c>
      <c r="AG121" s="19">
        <f t="shared" si="29"/>
        <v>2</v>
      </c>
      <c r="AH121" s="25" t="str">
        <f>VLOOKUP(F121,特效对应!F:G,2,FALSE)</f>
        <v>attackex</v>
      </c>
      <c r="AJ121">
        <f t="shared" si="30"/>
        <v>15</v>
      </c>
      <c r="AK121" s="2" t="s">
        <v>117</v>
      </c>
      <c r="AL121" s="4" t="s">
        <v>983</v>
      </c>
      <c r="AM121" s="4" t="s">
        <v>1042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8"/>
        <v>牧师主动技能3等级16</v>
      </c>
      <c r="B122" s="8">
        <f t="shared" si="25"/>
        <v>10020316</v>
      </c>
      <c r="C122" s="8" t="str">
        <f>VLOOKUP(G122,角色!A:B,2,FALSE)</f>
        <v>牧师</v>
      </c>
      <c r="D122" s="8" t="str">
        <f t="shared" si="26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427</v>
      </c>
      <c r="I122" s="20" t="str">
        <f t="shared" si="39"/>
        <v>回复我方全体17%生命。并提升我方全体18%攻击。</v>
      </c>
      <c r="J122" s="4" t="s">
        <v>418</v>
      </c>
      <c r="K122" s="1" t="s">
        <v>104</v>
      </c>
      <c r="L122" s="4" t="s">
        <v>108</v>
      </c>
      <c r="M122" s="4" t="s">
        <v>422</v>
      </c>
      <c r="N122" s="4">
        <v>100</v>
      </c>
      <c r="O122" s="20" t="str">
        <f t="shared" si="27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2"/>
        <v>100014:100:2:0|100027:100:2:0</v>
      </c>
      <c r="U122" s="6" t="str">
        <f t="shared" si="23"/>
        <v/>
      </c>
      <c r="V122" s="19" t="str">
        <f>VLOOKUP(G122,角色!AW:BC,主动技能!F122+1,FALSE)</f>
        <v>skill_16</v>
      </c>
      <c r="Y122">
        <f t="shared" si="24"/>
        <v>100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 t="shared" si="28"/>
        <v>3</v>
      </c>
      <c r="AG122" s="19">
        <f t="shared" si="29"/>
        <v>2</v>
      </c>
      <c r="AH122" s="25" t="str">
        <f>VLOOKUP(F122,特效对应!F:G,2,FALSE)</f>
        <v>attackex</v>
      </c>
      <c r="AJ122">
        <f t="shared" si="30"/>
        <v>16</v>
      </c>
      <c r="AK122" s="2" t="s">
        <v>117</v>
      </c>
      <c r="AL122" s="4" t="s">
        <v>983</v>
      </c>
      <c r="AM122" s="4" t="s">
        <v>1043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0">C123&amp;D123&amp;$E$6&amp;E123</f>
        <v>牧师主动技能3等级17</v>
      </c>
      <c r="B123" s="8">
        <f t="shared" si="25"/>
        <v>10020317</v>
      </c>
      <c r="C123" s="8" t="str">
        <f>VLOOKUP(G123,角色!A:B,2,FALSE)</f>
        <v>牧师</v>
      </c>
      <c r="D123" s="8" t="str">
        <f t="shared" si="26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427</v>
      </c>
      <c r="I123" s="20" t="str">
        <f t="shared" si="39"/>
        <v>回复我方全体18%生命。并提升我方全体18%攻击。</v>
      </c>
      <c r="J123" s="4" t="s">
        <v>418</v>
      </c>
      <c r="K123" s="1" t="s">
        <v>104</v>
      </c>
      <c r="L123" s="4" t="s">
        <v>108</v>
      </c>
      <c r="M123" s="4" t="s">
        <v>422</v>
      </c>
      <c r="N123" s="4">
        <v>100</v>
      </c>
      <c r="O123" s="20" t="str">
        <f t="shared" si="27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2"/>
        <v>100015:100:2:0|100027:100:2:0</v>
      </c>
      <c r="U123" s="6" t="str">
        <f t="shared" si="23"/>
        <v/>
      </c>
      <c r="V123" s="19" t="str">
        <f>VLOOKUP(G123,角色!AW:BC,主动技能!F123+1,FALSE)</f>
        <v>skill_16</v>
      </c>
      <c r="Y123">
        <f t="shared" si="24"/>
        <v>100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 t="shared" si="28"/>
        <v>3</v>
      </c>
      <c r="AG123" s="19">
        <f t="shared" si="29"/>
        <v>2</v>
      </c>
      <c r="AH123" s="25" t="str">
        <f>VLOOKUP(F123,特效对应!F:G,2,FALSE)</f>
        <v>attackex</v>
      </c>
      <c r="AJ123">
        <f t="shared" si="30"/>
        <v>17</v>
      </c>
      <c r="AK123" s="2" t="s">
        <v>117</v>
      </c>
      <c r="AL123" s="4" t="s">
        <v>984</v>
      </c>
      <c r="AM123" s="4" t="s">
        <v>1043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0"/>
        <v>牧师主动技能3等级18</v>
      </c>
      <c r="B124" s="8">
        <f t="shared" si="25"/>
        <v>10020318</v>
      </c>
      <c r="C124" s="8" t="str">
        <f>VLOOKUP(G124,角色!A:B,2,FALSE)</f>
        <v>牧师</v>
      </c>
      <c r="D124" s="8" t="str">
        <f t="shared" si="26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427</v>
      </c>
      <c r="I124" s="20" t="str">
        <f t="shared" si="39"/>
        <v>回复我方全体18%生命。并提升我方全体19%攻击。</v>
      </c>
      <c r="J124" s="4" t="s">
        <v>418</v>
      </c>
      <c r="K124" s="1" t="s">
        <v>104</v>
      </c>
      <c r="L124" s="4" t="s">
        <v>108</v>
      </c>
      <c r="M124" s="4" t="s">
        <v>422</v>
      </c>
      <c r="N124" s="4">
        <v>100</v>
      </c>
      <c r="O124" s="20" t="str">
        <f t="shared" si="27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2"/>
        <v>100015:100:2:0|100028:100:2:0</v>
      </c>
      <c r="U124" s="6" t="str">
        <f t="shared" si="23"/>
        <v/>
      </c>
      <c r="V124" s="19" t="str">
        <f>VLOOKUP(G124,角色!AW:BC,主动技能!F124+1,FALSE)</f>
        <v>skill_16</v>
      </c>
      <c r="Y124">
        <f t="shared" si="24"/>
        <v>100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 t="shared" si="28"/>
        <v>3</v>
      </c>
      <c r="AG124" s="19">
        <f t="shared" si="29"/>
        <v>2</v>
      </c>
      <c r="AH124" s="25" t="str">
        <f>VLOOKUP(F124,特效对应!F:G,2,FALSE)</f>
        <v>attackex</v>
      </c>
      <c r="AJ124">
        <f t="shared" si="30"/>
        <v>18</v>
      </c>
      <c r="AK124" s="2" t="s">
        <v>117</v>
      </c>
      <c r="AL124" s="4" t="s">
        <v>984</v>
      </c>
      <c r="AM124" s="4" t="s">
        <v>1044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0"/>
        <v>牧师主动技能3等级19</v>
      </c>
      <c r="B125" s="8">
        <f t="shared" si="25"/>
        <v>10020319</v>
      </c>
      <c r="C125" s="8" t="str">
        <f>VLOOKUP(G125,角色!A:B,2,FALSE)</f>
        <v>牧师</v>
      </c>
      <c r="D125" s="8" t="str">
        <f t="shared" si="26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427</v>
      </c>
      <c r="I125" s="20" t="str">
        <f t="shared" si="39"/>
        <v>回复我方全体19%生命。并提升我方全体19%攻击。</v>
      </c>
      <c r="J125" s="4" t="s">
        <v>418</v>
      </c>
      <c r="K125" s="1" t="s">
        <v>104</v>
      </c>
      <c r="L125" s="4" t="s">
        <v>108</v>
      </c>
      <c r="M125" s="4" t="s">
        <v>422</v>
      </c>
      <c r="N125" s="4">
        <v>100</v>
      </c>
      <c r="O125" s="20" t="str">
        <f t="shared" si="27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2"/>
        <v>100016:100:2:0|100028:100:2:0</v>
      </c>
      <c r="U125" s="6" t="str">
        <f t="shared" si="23"/>
        <v/>
      </c>
      <c r="V125" s="19" t="str">
        <f>VLOOKUP(G125,角色!AW:BC,主动技能!F125+1,FALSE)</f>
        <v>skill_16</v>
      </c>
      <c r="Y125">
        <f t="shared" si="24"/>
        <v>100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 t="shared" si="28"/>
        <v>3</v>
      </c>
      <c r="AG125" s="19">
        <f t="shared" si="29"/>
        <v>2</v>
      </c>
      <c r="AH125" s="25" t="str">
        <f>VLOOKUP(F125,特效对应!F:G,2,FALSE)</f>
        <v>attackex</v>
      </c>
      <c r="AJ125">
        <f t="shared" si="30"/>
        <v>19</v>
      </c>
      <c r="AK125" s="2" t="s">
        <v>117</v>
      </c>
      <c r="AL125" s="4" t="s">
        <v>985</v>
      </c>
      <c r="AM125" s="4" t="s">
        <v>1044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0"/>
        <v>牧师主动技能3等级20</v>
      </c>
      <c r="B126" s="8">
        <f t="shared" si="25"/>
        <v>10020320</v>
      </c>
      <c r="C126" s="8" t="str">
        <f>VLOOKUP(G126,角色!A:B,2,FALSE)</f>
        <v>牧师</v>
      </c>
      <c r="D126" s="8" t="str">
        <f t="shared" si="26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427</v>
      </c>
      <c r="I126" s="20" t="str">
        <f t="shared" si="39"/>
        <v>回复我方全体20%生命。并提升我方全体20%攻击。</v>
      </c>
      <c r="J126" s="4" t="s">
        <v>418</v>
      </c>
      <c r="K126" s="1" t="s">
        <v>104</v>
      </c>
      <c r="L126" s="4" t="s">
        <v>108</v>
      </c>
      <c r="M126" s="4" t="s">
        <v>422</v>
      </c>
      <c r="N126" s="4">
        <v>100</v>
      </c>
      <c r="O126" s="20" t="str">
        <f t="shared" si="27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2"/>
        <v>100017:100:2:0|100029:100:2:0</v>
      </c>
      <c r="U126" s="6" t="str">
        <f t="shared" si="23"/>
        <v/>
      </c>
      <c r="V126" s="19" t="str">
        <f>VLOOKUP(G126,角色!AW:BC,主动技能!F126+1,FALSE)</f>
        <v>skill_16</v>
      </c>
      <c r="Y126">
        <f t="shared" si="24"/>
        <v>100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 t="shared" si="28"/>
        <v>3</v>
      </c>
      <c r="AG126" s="19">
        <f t="shared" si="29"/>
        <v>2</v>
      </c>
      <c r="AH126" s="25" t="str">
        <f>VLOOKUP(F126,特效对应!F:G,2,FALSE)</f>
        <v>attackex</v>
      </c>
      <c r="AJ126">
        <f t="shared" si="30"/>
        <v>20</v>
      </c>
      <c r="AK126" s="2" t="s">
        <v>117</v>
      </c>
      <c r="AL126" s="4" t="s">
        <v>986</v>
      </c>
      <c r="AM126" s="4" t="s">
        <v>1045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0"/>
        <v>法师主动技能1等级1</v>
      </c>
      <c r="B127" s="8">
        <f t="shared" si="25"/>
        <v>10030101</v>
      </c>
      <c r="C127" s="8" t="str">
        <f>VLOOKUP(G127,角色!A:B,2,FALSE)</f>
        <v>法师</v>
      </c>
      <c r="D127" s="8" t="str">
        <f t="shared" si="26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428</v>
      </c>
      <c r="I127" s="20" t="str">
        <f t="shared" ref="I127:I146" si="41">"对敌方"&amp;L127&amp;"攻击，造成"&amp;Z127&amp;"%攻击力（+"&amp;AB127&amp;"）点伤害。"</f>
        <v>对敌方单体攻击，造成100%攻击力（+26）点伤害。</v>
      </c>
      <c r="J127" s="20" t="s">
        <v>279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7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2"/>
        <v/>
      </c>
      <c r="U127" s="19" t="str">
        <f t="shared" si="23"/>
        <v/>
      </c>
      <c r="V127" s="19" t="str">
        <f>VLOOKUP(G127,角色!AW:BC,主动技能!F127+1,FALSE)</f>
        <v>skill_01</v>
      </c>
      <c r="W127" s="19"/>
      <c r="X127" s="19"/>
      <c r="Y127" s="19">
        <f t="shared" si="24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26</v>
      </c>
      <c r="AC127" s="19"/>
      <c r="AD127" s="19"/>
      <c r="AE127" s="25">
        <f>(VLOOKUP(G127,角色!V:AE,主动技能!F127+7,FALSE))</f>
        <v>1</v>
      </c>
      <c r="AF127" s="19">
        <f t="shared" si="28"/>
        <v>0</v>
      </c>
      <c r="AG127" s="19">
        <f t="shared" si="29"/>
        <v>0</v>
      </c>
      <c r="AH127" s="25" t="str">
        <f>VLOOKUP(F127,特效对应!F:G,2,FALSE)</f>
        <v>attack</v>
      </c>
      <c r="AJ127">
        <f t="shared" si="30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0"/>
        <v>法师主动技能1等级2</v>
      </c>
      <c r="B128" s="8">
        <f t="shared" si="25"/>
        <v>10030102</v>
      </c>
      <c r="C128" s="8" t="str">
        <f>VLOOKUP(G128,角色!A:B,2,FALSE)</f>
        <v>法师</v>
      </c>
      <c r="D128" s="8" t="str">
        <f t="shared" si="26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428</v>
      </c>
      <c r="I128" s="20" t="str">
        <f t="shared" si="41"/>
        <v>对敌方单体攻击，造成100%攻击力（+32）点伤害。</v>
      </c>
      <c r="J128" s="4" t="s">
        <v>279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7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2"/>
        <v/>
      </c>
      <c r="U128" s="6" t="str">
        <f t="shared" si="23"/>
        <v/>
      </c>
      <c r="V128" s="19" t="str">
        <f>VLOOKUP(G128,角色!AW:BC,主动技能!F128+1,FALSE)</f>
        <v>skill_01</v>
      </c>
      <c r="Y128">
        <f t="shared" si="24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32</v>
      </c>
      <c r="AE128" s="25">
        <f>(VLOOKUP(G128,角色!V:AE,主动技能!F128+7,FALSE))</f>
        <v>1</v>
      </c>
      <c r="AF128" s="19">
        <f t="shared" si="28"/>
        <v>0</v>
      </c>
      <c r="AG128" s="19">
        <f t="shared" si="29"/>
        <v>0</v>
      </c>
      <c r="AH128" s="25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0"/>
        <v>法师主动技能1等级3</v>
      </c>
      <c r="B129" s="8">
        <f t="shared" si="25"/>
        <v>10030103</v>
      </c>
      <c r="C129" s="8" t="str">
        <f>VLOOKUP(G129,角色!A:B,2,FALSE)</f>
        <v>法师</v>
      </c>
      <c r="D129" s="8" t="str">
        <f t="shared" si="26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428</v>
      </c>
      <c r="I129" s="20" t="str">
        <f t="shared" si="41"/>
        <v>对敌方单体攻击，造成100%攻击力（+50）点伤害。</v>
      </c>
      <c r="J129" s="4" t="s">
        <v>279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7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2"/>
        <v/>
      </c>
      <c r="U129" s="6" t="str">
        <f t="shared" si="23"/>
        <v/>
      </c>
      <c r="V129" s="19" t="str">
        <f>VLOOKUP(G129,角色!AW:BC,主动技能!F129+1,FALSE)</f>
        <v>skill_01</v>
      </c>
      <c r="Y129">
        <f t="shared" si="24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50</v>
      </c>
      <c r="AE129" s="25">
        <f>(VLOOKUP(G129,角色!V:AE,主动技能!F129+7,FALSE))</f>
        <v>1</v>
      </c>
      <c r="AF129" s="19">
        <f t="shared" si="28"/>
        <v>0</v>
      </c>
      <c r="AG129" s="19">
        <f t="shared" si="29"/>
        <v>0</v>
      </c>
      <c r="AH129" s="25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0"/>
        <v>法师主动技能1等级4</v>
      </c>
      <c r="B130" s="8">
        <f t="shared" si="25"/>
        <v>10030104</v>
      </c>
      <c r="C130" s="8" t="str">
        <f>VLOOKUP(G130,角色!A:B,2,FALSE)</f>
        <v>法师</v>
      </c>
      <c r="D130" s="8" t="str">
        <f t="shared" si="26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428</v>
      </c>
      <c r="I130" s="20" t="str">
        <f t="shared" si="41"/>
        <v>对敌方单体攻击，造成100%攻击力（+80）点伤害。</v>
      </c>
      <c r="J130" s="4" t="s">
        <v>279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7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2"/>
        <v/>
      </c>
      <c r="U130" s="6" t="str">
        <f t="shared" si="23"/>
        <v/>
      </c>
      <c r="V130" s="19" t="str">
        <f>VLOOKUP(G130,角色!AW:BC,主动技能!F130+1,FALSE)</f>
        <v>skill_01</v>
      </c>
      <c r="Y130">
        <f t="shared" si="24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80</v>
      </c>
      <c r="AE130" s="25">
        <f>(VLOOKUP(G130,角色!V:AE,主动技能!F130+7,FALSE))</f>
        <v>1</v>
      </c>
      <c r="AF130" s="19">
        <f t="shared" si="28"/>
        <v>0</v>
      </c>
      <c r="AG130" s="19">
        <f t="shared" si="29"/>
        <v>0</v>
      </c>
      <c r="AH130" s="25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0"/>
        <v>法师主动技能1等级5</v>
      </c>
      <c r="B131" s="8">
        <f t="shared" si="25"/>
        <v>10030105</v>
      </c>
      <c r="C131" s="8" t="str">
        <f>VLOOKUP(G131,角色!A:B,2,FALSE)</f>
        <v>法师</v>
      </c>
      <c r="D131" s="8" t="str">
        <f t="shared" si="26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428</v>
      </c>
      <c r="I131" s="20" t="str">
        <f t="shared" si="41"/>
        <v>对敌方单体攻击，造成100%攻击力（+113）点伤害。</v>
      </c>
      <c r="J131" s="4" t="s">
        <v>279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7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2"/>
        <v/>
      </c>
      <c r="U131" s="6" t="str">
        <f t="shared" si="23"/>
        <v/>
      </c>
      <c r="V131" s="19" t="str">
        <f>VLOOKUP(G131,角色!AW:BC,主动技能!F131+1,FALSE)</f>
        <v>skill_01</v>
      </c>
      <c r="Y131">
        <f t="shared" si="24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113</v>
      </c>
      <c r="AE131" s="25">
        <f>(VLOOKUP(G131,角色!V:AE,主动技能!F131+7,FALSE))</f>
        <v>1</v>
      </c>
      <c r="AF131" s="19">
        <f t="shared" si="28"/>
        <v>0</v>
      </c>
      <c r="AG131" s="19">
        <f t="shared" si="29"/>
        <v>0</v>
      </c>
      <c r="AH131" s="25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0"/>
        <v>法师主动技能1等级6</v>
      </c>
      <c r="B132" s="8">
        <f t="shared" si="25"/>
        <v>10030106</v>
      </c>
      <c r="C132" s="8" t="str">
        <f>VLOOKUP(G132,角色!A:B,2,FALSE)</f>
        <v>法师</v>
      </c>
      <c r="D132" s="8" t="str">
        <f t="shared" si="26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428</v>
      </c>
      <c r="I132" s="20" t="str">
        <f t="shared" si="41"/>
        <v>对敌方单体攻击，造成100%攻击力（+160）点伤害。</v>
      </c>
      <c r="J132" s="4" t="s">
        <v>279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7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2"/>
        <v/>
      </c>
      <c r="U132" s="6" t="str">
        <f t="shared" si="23"/>
        <v/>
      </c>
      <c r="V132" s="19" t="str">
        <f>VLOOKUP(G132,角色!AW:BC,主动技能!F132+1,FALSE)</f>
        <v>skill_01</v>
      </c>
      <c r="Y132">
        <f t="shared" si="24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160</v>
      </c>
      <c r="AE132" s="25">
        <f>(VLOOKUP(G132,角色!V:AE,主动技能!F132+7,FALSE))</f>
        <v>1</v>
      </c>
      <c r="AF132" s="19">
        <f t="shared" si="28"/>
        <v>0</v>
      </c>
      <c r="AG132" s="19">
        <f t="shared" si="29"/>
        <v>0</v>
      </c>
      <c r="AH132" s="25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0"/>
        <v>法师主动技能1等级7</v>
      </c>
      <c r="B133" s="8">
        <f t="shared" si="25"/>
        <v>10030107</v>
      </c>
      <c r="C133" s="8" t="str">
        <f>VLOOKUP(G133,角色!A:B,2,FALSE)</f>
        <v>法师</v>
      </c>
      <c r="D133" s="8" t="str">
        <f t="shared" si="26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428</v>
      </c>
      <c r="I133" s="20" t="str">
        <f t="shared" si="41"/>
        <v>对敌方单体攻击，造成100%攻击力（+226）点伤害。</v>
      </c>
      <c r="J133" s="4" t="s">
        <v>279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7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2"/>
        <v/>
      </c>
      <c r="U133" s="6" t="str">
        <f t="shared" si="23"/>
        <v/>
      </c>
      <c r="V133" s="19" t="str">
        <f>VLOOKUP(G133,角色!AW:BC,主动技能!F133+1,FALSE)</f>
        <v>skill_01</v>
      </c>
      <c r="Y133">
        <f t="shared" si="24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226</v>
      </c>
      <c r="AE133" s="25">
        <f>(VLOOKUP(G133,角色!V:AE,主动技能!F133+7,FALSE))</f>
        <v>1</v>
      </c>
      <c r="AF133" s="19">
        <f t="shared" si="28"/>
        <v>0</v>
      </c>
      <c r="AG133" s="19">
        <f t="shared" si="29"/>
        <v>0</v>
      </c>
      <c r="AH133" s="25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0"/>
        <v>法师主动技能1等级8</v>
      </c>
      <c r="B134" s="8">
        <f t="shared" si="25"/>
        <v>10030108</v>
      </c>
      <c r="C134" s="8" t="str">
        <f>VLOOKUP(G134,角色!A:B,2,FALSE)</f>
        <v>法师</v>
      </c>
      <c r="D134" s="8" t="str">
        <f t="shared" si="26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428</v>
      </c>
      <c r="I134" s="20" t="str">
        <f t="shared" si="41"/>
        <v>对敌方单体攻击，造成100%攻击力（+320）点伤害。</v>
      </c>
      <c r="J134" s="4" t="s">
        <v>279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7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2"/>
        <v/>
      </c>
      <c r="U134" s="6" t="str">
        <f t="shared" si="23"/>
        <v/>
      </c>
      <c r="V134" s="19" t="str">
        <f>VLOOKUP(G134,角色!AW:BC,主动技能!F134+1,FALSE)</f>
        <v>skill_01</v>
      </c>
      <c r="Y134">
        <f t="shared" si="24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320</v>
      </c>
      <c r="AE134" s="25">
        <f>(VLOOKUP(G134,角色!V:AE,主动技能!F134+7,FALSE))</f>
        <v>1</v>
      </c>
      <c r="AF134" s="19">
        <f t="shared" si="28"/>
        <v>0</v>
      </c>
      <c r="AG134" s="19">
        <f t="shared" si="29"/>
        <v>0</v>
      </c>
      <c r="AH134" s="25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0"/>
        <v>法师主动技能1等级9</v>
      </c>
      <c r="B135" s="8">
        <f t="shared" si="25"/>
        <v>10030109</v>
      </c>
      <c r="C135" s="8" t="str">
        <f>VLOOKUP(G135,角色!A:B,2,FALSE)</f>
        <v>法师</v>
      </c>
      <c r="D135" s="8" t="str">
        <f t="shared" si="26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428</v>
      </c>
      <c r="I135" s="20" t="str">
        <f t="shared" si="41"/>
        <v>对敌方单体攻击，造成100%攻击力（+452）点伤害。</v>
      </c>
      <c r="J135" s="4" t="s">
        <v>279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7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42">IF(AQ135="","",AQ135)&amp;IF(AR135="","","|"&amp;AR135)&amp;IF(AS135="","","|"&amp;AS135)&amp;IF(AT135="","","|"&amp;AT135)&amp;IF(AU135="","","|"&amp;AU135)</f>
        <v/>
      </c>
      <c r="U135" s="6" t="str">
        <f t="shared" ref="U135:U186" si="43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4">VLOOKUP(D135,BF:BG,2,FALSE)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452</v>
      </c>
      <c r="AE135" s="25">
        <f>(VLOOKUP(G135,角色!V:AE,主动技能!F135+7,FALSE))</f>
        <v>1</v>
      </c>
      <c r="AF135" s="19">
        <f t="shared" si="28"/>
        <v>0</v>
      </c>
      <c r="AG135" s="19">
        <f t="shared" si="29"/>
        <v>0</v>
      </c>
      <c r="AH135" s="25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0"/>
        <v>法师主动技能1等级10</v>
      </c>
      <c r="B136" s="8">
        <f t="shared" ref="B136:B199" si="45">1*10000000+G136*10000+F136*100+E136</f>
        <v>10030110</v>
      </c>
      <c r="C136" s="8" t="str">
        <f>VLOOKUP(G136,角色!A:B,2,FALSE)</f>
        <v>法师</v>
      </c>
      <c r="D136" s="8" t="str">
        <f t="shared" ref="D136:D199" si="46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428</v>
      </c>
      <c r="I136" s="20" t="str">
        <f t="shared" si="41"/>
        <v>对敌方单体攻击，造成100%攻击力（+640）点伤害。</v>
      </c>
      <c r="J136" s="4" t="s">
        <v>279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7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42"/>
        <v/>
      </c>
      <c r="U136" s="6" t="str">
        <f t="shared" si="43"/>
        <v/>
      </c>
      <c r="V136" s="19" t="str">
        <f>VLOOKUP(G136,角色!AW:BC,主动技能!F136+1,FALSE)</f>
        <v>skill_01</v>
      </c>
      <c r="Y136">
        <f t="shared" si="44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640</v>
      </c>
      <c r="AE136" s="25">
        <f>(VLOOKUP(G136,角色!V:AE,主动技能!F136+7,FALSE))</f>
        <v>1</v>
      </c>
      <c r="AF136" s="19">
        <f t="shared" ref="AF136:AF199" si="48">BD136</f>
        <v>0</v>
      </c>
      <c r="AG136" s="19">
        <f t="shared" ref="AG136:AG199" si="49">BE136</f>
        <v>0</v>
      </c>
      <c r="AH136" s="25" t="str">
        <f>VLOOKUP(F136,特效对应!F:G,2,FALSE)</f>
        <v>attack</v>
      </c>
      <c r="AJ136">
        <f t="shared" ref="AJ136:AJ199" si="50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f t="shared" ref="BD136:BD199" si="51">IF(F136=1,0,IF(F136=2,2,3))</f>
        <v>0</v>
      </c>
      <c r="BE136">
        <f t="shared" ref="BE136:BE199" si="52">IF(F136=1,0,IF(F136=2,1,2))</f>
        <v>0</v>
      </c>
    </row>
    <row r="137" spans="1:57" x14ac:dyDescent="0.15">
      <c r="A137" t="str">
        <f t="shared" si="40"/>
        <v>法师主动技能1等级11</v>
      </c>
      <c r="B137" s="8">
        <f t="shared" si="45"/>
        <v>10030111</v>
      </c>
      <c r="C137" s="8" t="str">
        <f>VLOOKUP(G137,角色!A:B,2,FALSE)</f>
        <v>法师</v>
      </c>
      <c r="D137" s="8" t="str">
        <f t="shared" si="46"/>
        <v>主动技能1</v>
      </c>
      <c r="E137" s="8">
        <f t="shared" ref="E137:E200" si="53">IF(E136=E$5,1,E136+1)</f>
        <v>11</v>
      </c>
      <c r="F137" s="8">
        <f t="shared" ref="F137:F200" si="54">IF(E137=1,IF(F136=$F$5,1,F136+1),F136)</f>
        <v>1</v>
      </c>
      <c r="G137" s="8">
        <f t="shared" ref="G137:G200" si="55">IF((F137=1)*(E137=1),G136+1,G136)</f>
        <v>3</v>
      </c>
      <c r="H137" s="4" t="s">
        <v>428</v>
      </c>
      <c r="I137" s="20" t="str">
        <f t="shared" si="41"/>
        <v>对敌方单体攻击，造成100%攻击力（+906）点伤害。</v>
      </c>
      <c r="J137" s="4" t="s">
        <v>279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7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42"/>
        <v/>
      </c>
      <c r="U137" s="6" t="str">
        <f t="shared" si="43"/>
        <v/>
      </c>
      <c r="V137" s="19" t="str">
        <f>VLOOKUP(G137,角色!AW:BC,主动技能!F137+1,FALSE)</f>
        <v>skill_01</v>
      </c>
      <c r="Y137">
        <f t="shared" si="44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906</v>
      </c>
      <c r="AE137" s="25">
        <f>(VLOOKUP(G137,角色!V:AE,主动技能!F137+7,FALSE))</f>
        <v>1</v>
      </c>
      <c r="AF137" s="19">
        <f t="shared" si="48"/>
        <v>0</v>
      </c>
      <c r="AG137" s="19">
        <f t="shared" si="49"/>
        <v>0</v>
      </c>
      <c r="AH137" s="25" t="str">
        <f>VLOOKUP(F137,特效对应!F:G,2,FALSE)</f>
        <v>attack</v>
      </c>
      <c r="AJ137">
        <f t="shared" si="50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f t="shared" si="51"/>
        <v>0</v>
      </c>
      <c r="BE137">
        <f t="shared" si="52"/>
        <v>0</v>
      </c>
    </row>
    <row r="138" spans="1:57" x14ac:dyDescent="0.15">
      <c r="A138" t="str">
        <f t="shared" si="40"/>
        <v>法师主动技能1等级12</v>
      </c>
      <c r="B138" s="8">
        <f t="shared" si="45"/>
        <v>10030112</v>
      </c>
      <c r="C138" s="8" t="str">
        <f>VLOOKUP(G138,角色!A:B,2,FALSE)</f>
        <v>法师</v>
      </c>
      <c r="D138" s="8" t="str">
        <f t="shared" si="46"/>
        <v>主动技能1</v>
      </c>
      <c r="E138" s="8">
        <f t="shared" si="53"/>
        <v>12</v>
      </c>
      <c r="F138" s="8">
        <f t="shared" si="54"/>
        <v>1</v>
      </c>
      <c r="G138" s="8">
        <f t="shared" si="55"/>
        <v>3</v>
      </c>
      <c r="H138" s="4" t="s">
        <v>428</v>
      </c>
      <c r="I138" s="20" t="str">
        <f t="shared" si="41"/>
        <v>对敌方单体攻击，造成100%攻击力（+1281）点伤害。</v>
      </c>
      <c r="J138" s="4" t="s">
        <v>279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7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42"/>
        <v/>
      </c>
      <c r="U138" s="6" t="str">
        <f t="shared" si="43"/>
        <v/>
      </c>
      <c r="V138" s="19" t="str">
        <f>VLOOKUP(G138,角色!AW:BC,主动技能!F138+1,FALSE)</f>
        <v>skill_01</v>
      </c>
      <c r="Y138">
        <f t="shared" si="44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1281</v>
      </c>
      <c r="AE138" s="25">
        <f>(VLOOKUP(G138,角色!V:AE,主动技能!F138+7,FALSE))</f>
        <v>1</v>
      </c>
      <c r="AF138" s="19">
        <f t="shared" si="48"/>
        <v>0</v>
      </c>
      <c r="AG138" s="19">
        <f t="shared" si="49"/>
        <v>0</v>
      </c>
      <c r="AH138" s="25" t="str">
        <f>VLOOKUP(F138,特效对应!F:G,2,FALSE)</f>
        <v>attack</v>
      </c>
      <c r="AJ138">
        <f t="shared" si="50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f t="shared" si="51"/>
        <v>0</v>
      </c>
      <c r="BE138">
        <f t="shared" si="52"/>
        <v>0</v>
      </c>
    </row>
    <row r="139" spans="1:57" x14ac:dyDescent="0.15">
      <c r="A139" t="str">
        <f t="shared" si="40"/>
        <v>法师主动技能1等级13</v>
      </c>
      <c r="B139" s="8">
        <f t="shared" si="45"/>
        <v>10030113</v>
      </c>
      <c r="C139" s="8" t="str">
        <f>VLOOKUP(G139,角色!A:B,2,FALSE)</f>
        <v>法师</v>
      </c>
      <c r="D139" s="8" t="str">
        <f t="shared" si="46"/>
        <v>主动技能1</v>
      </c>
      <c r="E139" s="8">
        <f t="shared" si="53"/>
        <v>13</v>
      </c>
      <c r="F139" s="8">
        <f t="shared" si="54"/>
        <v>1</v>
      </c>
      <c r="G139" s="8">
        <f t="shared" si="55"/>
        <v>3</v>
      </c>
      <c r="H139" s="4" t="s">
        <v>428</v>
      </c>
      <c r="I139" s="20" t="str">
        <f t="shared" si="41"/>
        <v>对敌方单体攻击，造成100%攻击力（+1812）点伤害。</v>
      </c>
      <c r="J139" s="4" t="s">
        <v>279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7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42"/>
        <v/>
      </c>
      <c r="U139" s="6" t="str">
        <f t="shared" si="43"/>
        <v/>
      </c>
      <c r="V139" s="19" t="str">
        <f>VLOOKUP(G139,角色!AW:BC,主动技能!F139+1,FALSE)</f>
        <v>skill_01</v>
      </c>
      <c r="Y139">
        <f t="shared" si="44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1812</v>
      </c>
      <c r="AE139" s="25">
        <f>(VLOOKUP(G139,角色!V:AE,主动技能!F139+7,FALSE))</f>
        <v>1</v>
      </c>
      <c r="AF139" s="19">
        <f t="shared" si="48"/>
        <v>0</v>
      </c>
      <c r="AG139" s="19">
        <f t="shared" si="49"/>
        <v>0</v>
      </c>
      <c r="AH139" s="25" t="str">
        <f>VLOOKUP(F139,特效对应!F:G,2,FALSE)</f>
        <v>attack</v>
      </c>
      <c r="AJ139">
        <f t="shared" si="50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f t="shared" si="51"/>
        <v>0</v>
      </c>
      <c r="BE139">
        <f t="shared" si="52"/>
        <v>0</v>
      </c>
    </row>
    <row r="140" spans="1:57" x14ac:dyDescent="0.15">
      <c r="A140" t="str">
        <f t="shared" si="40"/>
        <v>法师主动技能1等级14</v>
      </c>
      <c r="B140" s="8">
        <f t="shared" si="45"/>
        <v>10030114</v>
      </c>
      <c r="C140" s="8" t="str">
        <f>VLOOKUP(G140,角色!A:B,2,FALSE)</f>
        <v>法师</v>
      </c>
      <c r="D140" s="8" t="str">
        <f t="shared" si="46"/>
        <v>主动技能1</v>
      </c>
      <c r="E140" s="8">
        <f t="shared" si="53"/>
        <v>14</v>
      </c>
      <c r="F140" s="8">
        <f t="shared" si="54"/>
        <v>1</v>
      </c>
      <c r="G140" s="8">
        <f t="shared" si="55"/>
        <v>3</v>
      </c>
      <c r="H140" s="4" t="s">
        <v>428</v>
      </c>
      <c r="I140" s="20" t="str">
        <f t="shared" si="41"/>
        <v>对敌方单体攻击，造成100%攻击力（+2563）点伤害。</v>
      </c>
      <c r="J140" s="4" t="s">
        <v>279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7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42"/>
        <v/>
      </c>
      <c r="U140" s="6" t="str">
        <f t="shared" si="43"/>
        <v/>
      </c>
      <c r="V140" s="19" t="str">
        <f>VLOOKUP(G140,角色!AW:BC,主动技能!F140+1,FALSE)</f>
        <v>skill_01</v>
      </c>
      <c r="Y140">
        <f t="shared" si="44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2563</v>
      </c>
      <c r="AE140" s="25">
        <f>(VLOOKUP(G140,角色!V:AE,主动技能!F140+7,FALSE))</f>
        <v>1</v>
      </c>
      <c r="AF140" s="19">
        <f t="shared" si="48"/>
        <v>0</v>
      </c>
      <c r="AG140" s="19">
        <f t="shared" si="49"/>
        <v>0</v>
      </c>
      <c r="AH140" s="25" t="str">
        <f>VLOOKUP(F140,特效对应!F:G,2,FALSE)</f>
        <v>attack</v>
      </c>
      <c r="AJ140">
        <f t="shared" si="50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f t="shared" si="51"/>
        <v>0</v>
      </c>
      <c r="BE140">
        <f t="shared" si="52"/>
        <v>0</v>
      </c>
    </row>
    <row r="141" spans="1:57" x14ac:dyDescent="0.15">
      <c r="A141" t="str">
        <f t="shared" si="40"/>
        <v>法师主动技能1等级15</v>
      </c>
      <c r="B141" s="8">
        <f t="shared" si="45"/>
        <v>10030115</v>
      </c>
      <c r="C141" s="8" t="str">
        <f>VLOOKUP(G141,角色!A:B,2,FALSE)</f>
        <v>法师</v>
      </c>
      <c r="D141" s="8" t="str">
        <f t="shared" si="46"/>
        <v>主动技能1</v>
      </c>
      <c r="E141" s="8">
        <f t="shared" si="53"/>
        <v>15</v>
      </c>
      <c r="F141" s="8">
        <f t="shared" si="54"/>
        <v>1</v>
      </c>
      <c r="G141" s="8">
        <f t="shared" si="55"/>
        <v>3</v>
      </c>
      <c r="H141" s="4" t="s">
        <v>428</v>
      </c>
      <c r="I141" s="20" t="str">
        <f t="shared" si="41"/>
        <v>对敌方单体攻击，造成100%攻击力（+3626）点伤害。</v>
      </c>
      <c r="J141" s="4" t="s">
        <v>279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7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42"/>
        <v/>
      </c>
      <c r="U141" s="6" t="str">
        <f t="shared" si="43"/>
        <v/>
      </c>
      <c r="V141" s="19" t="str">
        <f>VLOOKUP(G141,角色!AW:BC,主动技能!F141+1,FALSE)</f>
        <v>skill_01</v>
      </c>
      <c r="Y141">
        <f t="shared" si="44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3626</v>
      </c>
      <c r="AE141" s="25">
        <f>(VLOOKUP(G141,角色!V:AE,主动技能!F141+7,FALSE))</f>
        <v>1</v>
      </c>
      <c r="AF141" s="19">
        <f t="shared" si="48"/>
        <v>0</v>
      </c>
      <c r="AG141" s="19">
        <f t="shared" si="49"/>
        <v>0</v>
      </c>
      <c r="AH141" s="25" t="str">
        <f>VLOOKUP(F141,特效对应!F:G,2,FALSE)</f>
        <v>attack</v>
      </c>
      <c r="AJ141">
        <f t="shared" si="50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f t="shared" si="51"/>
        <v>0</v>
      </c>
      <c r="BE141">
        <f t="shared" si="52"/>
        <v>0</v>
      </c>
    </row>
    <row r="142" spans="1:57" x14ac:dyDescent="0.15">
      <c r="A142" t="str">
        <f t="shared" si="40"/>
        <v>法师主动技能1等级16</v>
      </c>
      <c r="B142" s="8">
        <f t="shared" si="45"/>
        <v>10030116</v>
      </c>
      <c r="C142" s="8" t="str">
        <f>VLOOKUP(G142,角色!A:B,2,FALSE)</f>
        <v>法师</v>
      </c>
      <c r="D142" s="8" t="str">
        <f t="shared" si="46"/>
        <v>主动技能1</v>
      </c>
      <c r="E142" s="8">
        <f t="shared" si="53"/>
        <v>16</v>
      </c>
      <c r="F142" s="8">
        <f t="shared" si="54"/>
        <v>1</v>
      </c>
      <c r="G142" s="8">
        <f t="shared" si="55"/>
        <v>3</v>
      </c>
      <c r="H142" s="4" t="s">
        <v>428</v>
      </c>
      <c r="I142" s="20" t="str">
        <f t="shared" si="41"/>
        <v>对敌方单体攻击，造成100%攻击力（+5128）点伤害。</v>
      </c>
      <c r="J142" s="4" t="s">
        <v>279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7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42"/>
        <v/>
      </c>
      <c r="U142" s="6" t="str">
        <f t="shared" si="43"/>
        <v/>
      </c>
      <c r="V142" s="19" t="str">
        <f>VLOOKUP(G142,角色!AW:BC,主动技能!F142+1,FALSE)</f>
        <v>skill_01</v>
      </c>
      <c r="Y142">
        <f t="shared" si="44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5128</v>
      </c>
      <c r="AE142" s="25">
        <f>(VLOOKUP(G142,角色!V:AE,主动技能!F142+7,FALSE))</f>
        <v>1</v>
      </c>
      <c r="AF142" s="19">
        <f t="shared" si="48"/>
        <v>0</v>
      </c>
      <c r="AG142" s="19">
        <f t="shared" si="49"/>
        <v>0</v>
      </c>
      <c r="AH142" s="25" t="str">
        <f>VLOOKUP(F142,特效对应!F:G,2,FALSE)</f>
        <v>attack</v>
      </c>
      <c r="AJ142">
        <f t="shared" si="50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f t="shared" si="51"/>
        <v>0</v>
      </c>
      <c r="BE142">
        <f t="shared" si="52"/>
        <v>0</v>
      </c>
    </row>
    <row r="143" spans="1:57" x14ac:dyDescent="0.15">
      <c r="A143" t="str">
        <f t="shared" si="40"/>
        <v>法师主动技能1等级17</v>
      </c>
      <c r="B143" s="8">
        <f t="shared" si="45"/>
        <v>10030117</v>
      </c>
      <c r="C143" s="8" t="str">
        <f>VLOOKUP(G143,角色!A:B,2,FALSE)</f>
        <v>法师</v>
      </c>
      <c r="D143" s="8" t="str">
        <f t="shared" si="46"/>
        <v>主动技能1</v>
      </c>
      <c r="E143" s="8">
        <f t="shared" si="53"/>
        <v>17</v>
      </c>
      <c r="F143" s="8">
        <f t="shared" si="54"/>
        <v>1</v>
      </c>
      <c r="G143" s="8">
        <f t="shared" si="55"/>
        <v>3</v>
      </c>
      <c r="H143" s="4" t="s">
        <v>428</v>
      </c>
      <c r="I143" s="20" t="str">
        <f t="shared" si="41"/>
        <v>对敌方单体攻击，造成100%攻击力（+7254）点伤害。</v>
      </c>
      <c r="J143" s="4" t="s">
        <v>279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7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42"/>
        <v/>
      </c>
      <c r="U143" s="6" t="str">
        <f t="shared" si="43"/>
        <v/>
      </c>
      <c r="V143" s="19" t="str">
        <f>VLOOKUP(G143,角色!AW:BC,主动技能!F143+1,FALSE)</f>
        <v>skill_01</v>
      </c>
      <c r="Y143">
        <f t="shared" si="44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7254</v>
      </c>
      <c r="AE143" s="25">
        <f>(VLOOKUP(G143,角色!V:AE,主动技能!F143+7,FALSE))</f>
        <v>1</v>
      </c>
      <c r="AF143" s="19">
        <f t="shared" si="48"/>
        <v>0</v>
      </c>
      <c r="AG143" s="19">
        <f t="shared" si="49"/>
        <v>0</v>
      </c>
      <c r="AH143" s="25" t="str">
        <f>VLOOKUP(F143,特效对应!F:G,2,FALSE)</f>
        <v>attack</v>
      </c>
      <c r="AJ143">
        <f t="shared" si="50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f t="shared" si="51"/>
        <v>0</v>
      </c>
      <c r="BE143">
        <f t="shared" si="52"/>
        <v>0</v>
      </c>
    </row>
    <row r="144" spans="1:57" x14ac:dyDescent="0.15">
      <c r="A144" t="str">
        <f t="shared" si="40"/>
        <v>法师主动技能1等级18</v>
      </c>
      <c r="B144" s="8">
        <f t="shared" si="45"/>
        <v>10030118</v>
      </c>
      <c r="C144" s="8" t="str">
        <f>VLOOKUP(G144,角色!A:B,2,FALSE)</f>
        <v>法师</v>
      </c>
      <c r="D144" s="8" t="str">
        <f t="shared" si="46"/>
        <v>主动技能1</v>
      </c>
      <c r="E144" s="8">
        <f t="shared" si="53"/>
        <v>18</v>
      </c>
      <c r="F144" s="8">
        <f t="shared" si="54"/>
        <v>1</v>
      </c>
      <c r="G144" s="8">
        <f t="shared" si="55"/>
        <v>3</v>
      </c>
      <c r="H144" s="4" t="s">
        <v>428</v>
      </c>
      <c r="I144" s="20" t="str">
        <f t="shared" si="41"/>
        <v>对敌方单体攻击，造成100%攻击力（+10260）点伤害。</v>
      </c>
      <c r="J144" s="4" t="s">
        <v>279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7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42"/>
        <v/>
      </c>
      <c r="U144" s="6" t="str">
        <f t="shared" si="43"/>
        <v/>
      </c>
      <c r="V144" s="19" t="str">
        <f>VLOOKUP(G144,角色!AW:BC,主动技能!F144+1,FALSE)</f>
        <v>skill_01</v>
      </c>
      <c r="Y144">
        <f t="shared" si="44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10260</v>
      </c>
      <c r="AE144" s="25">
        <f>(VLOOKUP(G144,角色!V:AE,主动技能!F144+7,FALSE))</f>
        <v>1</v>
      </c>
      <c r="AF144" s="19">
        <f t="shared" si="48"/>
        <v>0</v>
      </c>
      <c r="AG144" s="19">
        <f t="shared" si="49"/>
        <v>0</v>
      </c>
      <c r="AH144" s="25" t="str">
        <f>VLOOKUP(F144,特效对应!F:G,2,FALSE)</f>
        <v>attack</v>
      </c>
      <c r="AJ144">
        <f t="shared" si="50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f t="shared" si="51"/>
        <v>0</v>
      </c>
      <c r="BE144">
        <f t="shared" si="52"/>
        <v>0</v>
      </c>
    </row>
    <row r="145" spans="1:57" x14ac:dyDescent="0.15">
      <c r="A145" t="str">
        <f t="shared" si="40"/>
        <v>法师主动技能1等级19</v>
      </c>
      <c r="B145" s="8">
        <f t="shared" si="45"/>
        <v>10030119</v>
      </c>
      <c r="C145" s="8" t="str">
        <f>VLOOKUP(G145,角色!A:B,2,FALSE)</f>
        <v>法师</v>
      </c>
      <c r="D145" s="8" t="str">
        <f t="shared" si="46"/>
        <v>主动技能1</v>
      </c>
      <c r="E145" s="8">
        <f t="shared" si="53"/>
        <v>19</v>
      </c>
      <c r="F145" s="8">
        <f t="shared" si="54"/>
        <v>1</v>
      </c>
      <c r="G145" s="8">
        <f t="shared" si="55"/>
        <v>3</v>
      </c>
      <c r="H145" s="4" t="s">
        <v>428</v>
      </c>
      <c r="I145" s="20" t="str">
        <f t="shared" si="41"/>
        <v>对敌方单体攻击，造成100%攻击力（+14512）点伤害。</v>
      </c>
      <c r="J145" s="4" t="s">
        <v>279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7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42"/>
        <v/>
      </c>
      <c r="U145" s="6" t="str">
        <f t="shared" si="43"/>
        <v/>
      </c>
      <c r="V145" s="19" t="str">
        <f>VLOOKUP(G145,角色!AW:BC,主动技能!F145+1,FALSE)</f>
        <v>skill_01</v>
      </c>
      <c r="Y145">
        <f t="shared" si="44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14512</v>
      </c>
      <c r="AE145" s="25">
        <f>(VLOOKUP(G145,角色!V:AE,主动技能!F145+7,FALSE))</f>
        <v>1</v>
      </c>
      <c r="AF145" s="19">
        <f t="shared" si="48"/>
        <v>0</v>
      </c>
      <c r="AG145" s="19">
        <f t="shared" si="49"/>
        <v>0</v>
      </c>
      <c r="AH145" s="25" t="str">
        <f>VLOOKUP(F145,特效对应!F:G,2,FALSE)</f>
        <v>attack</v>
      </c>
      <c r="AJ145">
        <f t="shared" si="50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f t="shared" si="51"/>
        <v>0</v>
      </c>
      <c r="BE145">
        <f t="shared" si="52"/>
        <v>0</v>
      </c>
    </row>
    <row r="146" spans="1:57" x14ac:dyDescent="0.15">
      <c r="A146" t="str">
        <f t="shared" si="40"/>
        <v>法师主动技能1等级20</v>
      </c>
      <c r="B146" s="8">
        <f t="shared" si="45"/>
        <v>10030120</v>
      </c>
      <c r="C146" s="8" t="str">
        <f>VLOOKUP(G146,角色!A:B,2,FALSE)</f>
        <v>法师</v>
      </c>
      <c r="D146" s="8" t="str">
        <f t="shared" si="46"/>
        <v>主动技能1</v>
      </c>
      <c r="E146" s="8">
        <f t="shared" si="53"/>
        <v>20</v>
      </c>
      <c r="F146" s="8">
        <f t="shared" si="54"/>
        <v>1</v>
      </c>
      <c r="G146" s="8">
        <f t="shared" si="55"/>
        <v>3</v>
      </c>
      <c r="H146" s="4" t="s">
        <v>428</v>
      </c>
      <c r="I146" s="20" t="str">
        <f t="shared" si="41"/>
        <v>对敌方单体攻击，造成100%攻击力（+20525）点伤害。</v>
      </c>
      <c r="J146" s="4" t="s">
        <v>279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7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42"/>
        <v/>
      </c>
      <c r="U146" s="6" t="str">
        <f t="shared" si="43"/>
        <v/>
      </c>
      <c r="V146" s="19" t="str">
        <f>VLOOKUP(G146,角色!AW:BC,主动技能!F146+1,FALSE)</f>
        <v>skill_01</v>
      </c>
      <c r="Y146">
        <f t="shared" si="44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20525</v>
      </c>
      <c r="AE146" s="25">
        <f>(VLOOKUP(G146,角色!V:AE,主动技能!F146+7,FALSE))</f>
        <v>1</v>
      </c>
      <c r="AF146" s="19">
        <f t="shared" si="48"/>
        <v>0</v>
      </c>
      <c r="AG146" s="19">
        <f t="shared" si="49"/>
        <v>0</v>
      </c>
      <c r="AH146" s="25" t="str">
        <f>VLOOKUP(F146,特效对应!F:G,2,FALSE)</f>
        <v>attack</v>
      </c>
      <c r="AJ146">
        <f t="shared" si="50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f t="shared" si="51"/>
        <v>0</v>
      </c>
      <c r="BE146">
        <f t="shared" si="52"/>
        <v>0</v>
      </c>
    </row>
    <row r="147" spans="1:57" x14ac:dyDescent="0.15">
      <c r="A147" t="str">
        <f t="shared" si="40"/>
        <v>法师主动技能2等级1</v>
      </c>
      <c r="B147" s="8">
        <f t="shared" si="45"/>
        <v>10030201</v>
      </c>
      <c r="C147" s="8" t="str">
        <f>VLOOKUP(G147,角色!A:B,2,FALSE)</f>
        <v>法师</v>
      </c>
      <c r="D147" s="8" t="str">
        <f t="shared" si="46"/>
        <v>主动技能2</v>
      </c>
      <c r="E147" s="8">
        <f t="shared" si="53"/>
        <v>1</v>
      </c>
      <c r="F147" s="8">
        <f t="shared" si="54"/>
        <v>2</v>
      </c>
      <c r="G147" s="8">
        <f t="shared" si="55"/>
        <v>3</v>
      </c>
      <c r="H147" s="4" t="s">
        <v>987</v>
      </c>
      <c r="I147" s="20" t="str">
        <f t="shared" ref="I147:I166" si="56">"对敌方"&amp;L147&amp;"攻击，造成"&amp;Z147&amp;"%攻击力（+"&amp;AB147&amp;"）点伤害。"</f>
        <v>对敌方范围攻击，造成125%攻击力（+130）点伤害。</v>
      </c>
      <c r="J147" s="4" t="s">
        <v>279</v>
      </c>
      <c r="K147" s="1" t="s">
        <v>102</v>
      </c>
      <c r="L147" s="4" t="s">
        <v>114</v>
      </c>
      <c r="M147" s="4"/>
      <c r="N147" s="4">
        <v>100</v>
      </c>
      <c r="O147" s="20">
        <f t="shared" si="47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42"/>
        <v/>
      </c>
      <c r="U147" s="6" t="str">
        <f t="shared" si="43"/>
        <v/>
      </c>
      <c r="V147" s="19" t="str">
        <f>VLOOKUP(G147,角色!AW:BC,主动技能!F147+1,FALSE)</f>
        <v>skill_04</v>
      </c>
      <c r="Y147">
        <f t="shared" si="44"/>
        <v>50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130</v>
      </c>
      <c r="AE147" s="25">
        <f>(VLOOKUP(G147,角色!V:AE,主动技能!F147+7,FALSE))</f>
        <v>1</v>
      </c>
      <c r="AF147" s="19">
        <f t="shared" si="48"/>
        <v>2</v>
      </c>
      <c r="AG147" s="19">
        <f t="shared" si="49"/>
        <v>1</v>
      </c>
      <c r="AH147" s="25" t="str">
        <f>VLOOKUP(F147,特效对应!F:G,2,FALSE)</f>
        <v>attackex</v>
      </c>
      <c r="AJ147">
        <f t="shared" si="50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f t="shared" si="51"/>
        <v>2</v>
      </c>
      <c r="BE147">
        <f t="shared" si="52"/>
        <v>1</v>
      </c>
    </row>
    <row r="148" spans="1:57" x14ac:dyDescent="0.15">
      <c r="A148" t="str">
        <f t="shared" si="40"/>
        <v>法师主动技能2等级2</v>
      </c>
      <c r="B148" s="8">
        <f t="shared" si="45"/>
        <v>10030202</v>
      </c>
      <c r="C148" s="8" t="str">
        <f>VLOOKUP(G148,角色!A:B,2,FALSE)</f>
        <v>法师</v>
      </c>
      <c r="D148" s="8" t="str">
        <f t="shared" si="46"/>
        <v>主动技能2</v>
      </c>
      <c r="E148" s="8">
        <f t="shared" si="53"/>
        <v>2</v>
      </c>
      <c r="F148" s="8">
        <f t="shared" si="54"/>
        <v>2</v>
      </c>
      <c r="G148" s="8">
        <f t="shared" si="55"/>
        <v>3</v>
      </c>
      <c r="H148" s="4" t="s">
        <v>987</v>
      </c>
      <c r="I148" s="20" t="str">
        <f t="shared" si="56"/>
        <v>对敌方范围攻击，造成125%攻击力（+160）点伤害。</v>
      </c>
      <c r="J148" s="4" t="s">
        <v>279</v>
      </c>
      <c r="K148" s="1" t="s">
        <v>102</v>
      </c>
      <c r="L148" s="4" t="s">
        <v>114</v>
      </c>
      <c r="M148" s="4"/>
      <c r="N148" s="4">
        <v>100</v>
      </c>
      <c r="O148" s="20">
        <f t="shared" si="47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42"/>
        <v/>
      </c>
      <c r="U148" s="6" t="str">
        <f t="shared" si="43"/>
        <v/>
      </c>
      <c r="V148" s="19" t="str">
        <f>VLOOKUP(G148,角色!AW:BC,主动技能!F148+1,FALSE)</f>
        <v>skill_04</v>
      </c>
      <c r="Y148">
        <f t="shared" si="44"/>
        <v>50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160</v>
      </c>
      <c r="AE148" s="25">
        <f>(VLOOKUP(G148,角色!V:AE,主动技能!F148+7,FALSE))</f>
        <v>1</v>
      </c>
      <c r="AF148" s="19">
        <f t="shared" si="48"/>
        <v>2</v>
      </c>
      <c r="AG148" s="19">
        <f t="shared" si="49"/>
        <v>1</v>
      </c>
      <c r="AH148" s="25" t="str">
        <f>VLOOKUP(F148,特效对应!F:G,2,FALSE)</f>
        <v>attackex</v>
      </c>
      <c r="AJ148">
        <f t="shared" si="50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f t="shared" si="51"/>
        <v>2</v>
      </c>
      <c r="BE148">
        <f t="shared" si="52"/>
        <v>1</v>
      </c>
    </row>
    <row r="149" spans="1:57" x14ac:dyDescent="0.15">
      <c r="A149" t="str">
        <f t="shared" si="40"/>
        <v>法师主动技能2等级3</v>
      </c>
      <c r="B149" s="8">
        <f t="shared" si="45"/>
        <v>10030203</v>
      </c>
      <c r="C149" s="8" t="str">
        <f>VLOOKUP(G149,角色!A:B,2,FALSE)</f>
        <v>法师</v>
      </c>
      <c r="D149" s="8" t="str">
        <f t="shared" si="46"/>
        <v>主动技能2</v>
      </c>
      <c r="E149" s="8">
        <f t="shared" si="53"/>
        <v>3</v>
      </c>
      <c r="F149" s="8">
        <f t="shared" si="54"/>
        <v>2</v>
      </c>
      <c r="G149" s="8">
        <f t="shared" si="55"/>
        <v>3</v>
      </c>
      <c r="H149" s="4" t="s">
        <v>987</v>
      </c>
      <c r="I149" s="20" t="str">
        <f t="shared" si="56"/>
        <v>对敌方范围攻击，造成125%攻击力（+250）点伤害。</v>
      </c>
      <c r="J149" s="4" t="s">
        <v>279</v>
      </c>
      <c r="K149" s="1" t="s">
        <v>102</v>
      </c>
      <c r="L149" s="4" t="s">
        <v>114</v>
      </c>
      <c r="M149" s="4"/>
      <c r="N149" s="4">
        <v>100</v>
      </c>
      <c r="O149" s="20">
        <f t="shared" si="47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42"/>
        <v/>
      </c>
      <c r="U149" s="6" t="str">
        <f t="shared" si="43"/>
        <v/>
      </c>
      <c r="V149" s="19" t="str">
        <f>VLOOKUP(G149,角色!AW:BC,主动技能!F149+1,FALSE)</f>
        <v>skill_04</v>
      </c>
      <c r="Y149">
        <f t="shared" si="44"/>
        <v>50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250</v>
      </c>
      <c r="AE149" s="25">
        <f>(VLOOKUP(G149,角色!V:AE,主动技能!F149+7,FALSE))</f>
        <v>1</v>
      </c>
      <c r="AF149" s="19">
        <f t="shared" si="48"/>
        <v>2</v>
      </c>
      <c r="AG149" s="19">
        <f t="shared" si="49"/>
        <v>1</v>
      </c>
      <c r="AH149" s="25" t="str">
        <f>VLOOKUP(F149,特效对应!F:G,2,FALSE)</f>
        <v>attackex</v>
      </c>
      <c r="AJ149">
        <f t="shared" si="50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f t="shared" si="51"/>
        <v>2</v>
      </c>
      <c r="BE149">
        <f t="shared" si="52"/>
        <v>1</v>
      </c>
    </row>
    <row r="150" spans="1:57" x14ac:dyDescent="0.15">
      <c r="A150" t="str">
        <f t="shared" si="40"/>
        <v>法师主动技能2等级4</v>
      </c>
      <c r="B150" s="8">
        <f t="shared" si="45"/>
        <v>10030204</v>
      </c>
      <c r="C150" s="8" t="str">
        <f>VLOOKUP(G150,角色!A:B,2,FALSE)</f>
        <v>法师</v>
      </c>
      <c r="D150" s="8" t="str">
        <f t="shared" si="46"/>
        <v>主动技能2</v>
      </c>
      <c r="E150" s="8">
        <f t="shared" si="53"/>
        <v>4</v>
      </c>
      <c r="F150" s="8">
        <f t="shared" si="54"/>
        <v>2</v>
      </c>
      <c r="G150" s="8">
        <f t="shared" si="55"/>
        <v>3</v>
      </c>
      <c r="H150" s="4" t="s">
        <v>987</v>
      </c>
      <c r="I150" s="20" t="str">
        <f t="shared" si="56"/>
        <v>对敌方范围攻击，造成125%攻击力（+400）点伤害。</v>
      </c>
      <c r="J150" s="4" t="s">
        <v>279</v>
      </c>
      <c r="K150" s="1" t="s">
        <v>102</v>
      </c>
      <c r="L150" s="4" t="s">
        <v>114</v>
      </c>
      <c r="M150" s="4"/>
      <c r="N150" s="4">
        <v>100</v>
      </c>
      <c r="O150" s="20">
        <f t="shared" si="47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42"/>
        <v/>
      </c>
      <c r="U150" s="6" t="str">
        <f t="shared" si="43"/>
        <v/>
      </c>
      <c r="V150" s="19" t="str">
        <f>VLOOKUP(G150,角色!AW:BC,主动技能!F150+1,FALSE)</f>
        <v>skill_04</v>
      </c>
      <c r="Y150">
        <f t="shared" si="44"/>
        <v>50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400</v>
      </c>
      <c r="AE150" s="25">
        <f>(VLOOKUP(G150,角色!V:AE,主动技能!F150+7,FALSE))</f>
        <v>1</v>
      </c>
      <c r="AF150" s="19">
        <f t="shared" si="48"/>
        <v>2</v>
      </c>
      <c r="AG150" s="19">
        <f t="shared" si="49"/>
        <v>1</v>
      </c>
      <c r="AH150" s="25" t="str">
        <f>VLOOKUP(F150,特效对应!F:G,2,FALSE)</f>
        <v>attackex</v>
      </c>
      <c r="AJ150">
        <f t="shared" si="50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f t="shared" si="51"/>
        <v>2</v>
      </c>
      <c r="BE150">
        <f t="shared" si="52"/>
        <v>1</v>
      </c>
    </row>
    <row r="151" spans="1:57" x14ac:dyDescent="0.15">
      <c r="A151" t="str">
        <f t="shared" si="40"/>
        <v>法师主动技能2等级5</v>
      </c>
      <c r="B151" s="8">
        <f t="shared" si="45"/>
        <v>10030205</v>
      </c>
      <c r="C151" s="8" t="str">
        <f>VLOOKUP(G151,角色!A:B,2,FALSE)</f>
        <v>法师</v>
      </c>
      <c r="D151" s="8" t="str">
        <f t="shared" si="46"/>
        <v>主动技能2</v>
      </c>
      <c r="E151" s="8">
        <f t="shared" si="53"/>
        <v>5</v>
      </c>
      <c r="F151" s="8">
        <f t="shared" si="54"/>
        <v>2</v>
      </c>
      <c r="G151" s="8">
        <f t="shared" si="55"/>
        <v>3</v>
      </c>
      <c r="H151" s="4" t="s">
        <v>987</v>
      </c>
      <c r="I151" s="20" t="str">
        <f t="shared" si="56"/>
        <v>对敌方范围攻击，造成125%攻击力（+565）点伤害。</v>
      </c>
      <c r="J151" s="4" t="s">
        <v>279</v>
      </c>
      <c r="K151" s="1" t="s">
        <v>102</v>
      </c>
      <c r="L151" s="4" t="s">
        <v>114</v>
      </c>
      <c r="M151" s="4"/>
      <c r="N151" s="4">
        <v>100</v>
      </c>
      <c r="O151" s="20">
        <f t="shared" si="47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42"/>
        <v/>
      </c>
      <c r="U151" s="6" t="str">
        <f t="shared" si="43"/>
        <v/>
      </c>
      <c r="V151" s="19" t="str">
        <f>VLOOKUP(G151,角色!AW:BC,主动技能!F151+1,FALSE)</f>
        <v>skill_04</v>
      </c>
      <c r="Y151">
        <f t="shared" si="44"/>
        <v>50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565</v>
      </c>
      <c r="AE151" s="25">
        <f>(VLOOKUP(G151,角色!V:AE,主动技能!F151+7,FALSE))</f>
        <v>1</v>
      </c>
      <c r="AF151" s="19">
        <f t="shared" si="48"/>
        <v>2</v>
      </c>
      <c r="AG151" s="19">
        <f t="shared" si="49"/>
        <v>1</v>
      </c>
      <c r="AH151" s="25" t="str">
        <f>VLOOKUP(F151,特效对应!F:G,2,FALSE)</f>
        <v>attackex</v>
      </c>
      <c r="AJ151">
        <f t="shared" si="50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f t="shared" si="51"/>
        <v>2</v>
      </c>
      <c r="BE151">
        <f t="shared" si="52"/>
        <v>1</v>
      </c>
    </row>
    <row r="152" spans="1:57" x14ac:dyDescent="0.15">
      <c r="A152" t="str">
        <f t="shared" si="40"/>
        <v>法师主动技能2等级6</v>
      </c>
      <c r="B152" s="8">
        <f t="shared" si="45"/>
        <v>10030206</v>
      </c>
      <c r="C152" s="8" t="str">
        <f>VLOOKUP(G152,角色!A:B,2,FALSE)</f>
        <v>法师</v>
      </c>
      <c r="D152" s="8" t="str">
        <f t="shared" si="46"/>
        <v>主动技能2</v>
      </c>
      <c r="E152" s="8">
        <f t="shared" si="53"/>
        <v>6</v>
      </c>
      <c r="F152" s="8">
        <f t="shared" si="54"/>
        <v>2</v>
      </c>
      <c r="G152" s="8">
        <f t="shared" si="55"/>
        <v>3</v>
      </c>
      <c r="H152" s="4" t="s">
        <v>987</v>
      </c>
      <c r="I152" s="20" t="str">
        <f t="shared" si="56"/>
        <v>对敌方范围攻击，造成125%攻击力（+800）点伤害。</v>
      </c>
      <c r="J152" s="4" t="s">
        <v>279</v>
      </c>
      <c r="K152" s="1" t="s">
        <v>102</v>
      </c>
      <c r="L152" s="4" t="s">
        <v>114</v>
      </c>
      <c r="M152" s="4"/>
      <c r="N152" s="4">
        <v>100</v>
      </c>
      <c r="O152" s="20">
        <f t="shared" si="47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42"/>
        <v/>
      </c>
      <c r="U152" s="6" t="str">
        <f t="shared" si="43"/>
        <v/>
      </c>
      <c r="V152" s="19" t="str">
        <f>VLOOKUP(G152,角色!AW:BC,主动技能!F152+1,FALSE)</f>
        <v>skill_04</v>
      </c>
      <c r="Y152">
        <f t="shared" si="44"/>
        <v>50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800</v>
      </c>
      <c r="AE152" s="25">
        <f>(VLOOKUP(G152,角色!V:AE,主动技能!F152+7,FALSE))</f>
        <v>1</v>
      </c>
      <c r="AF152" s="19">
        <f t="shared" si="48"/>
        <v>2</v>
      </c>
      <c r="AG152" s="19">
        <f t="shared" si="49"/>
        <v>1</v>
      </c>
      <c r="AH152" s="25" t="str">
        <f>VLOOKUP(F152,特效对应!F:G,2,FALSE)</f>
        <v>attackex</v>
      </c>
      <c r="AJ152">
        <f t="shared" si="50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f t="shared" si="51"/>
        <v>2</v>
      </c>
      <c r="BE152">
        <f t="shared" si="52"/>
        <v>1</v>
      </c>
    </row>
    <row r="153" spans="1:57" x14ac:dyDescent="0.15">
      <c r="A153" t="str">
        <f t="shared" si="40"/>
        <v>法师主动技能2等级7</v>
      </c>
      <c r="B153" s="8">
        <f t="shared" si="45"/>
        <v>10030207</v>
      </c>
      <c r="C153" s="8" t="str">
        <f>VLOOKUP(G153,角色!A:B,2,FALSE)</f>
        <v>法师</v>
      </c>
      <c r="D153" s="8" t="str">
        <f t="shared" si="46"/>
        <v>主动技能2</v>
      </c>
      <c r="E153" s="8">
        <f t="shared" si="53"/>
        <v>7</v>
      </c>
      <c r="F153" s="8">
        <f t="shared" si="54"/>
        <v>2</v>
      </c>
      <c r="G153" s="8">
        <f t="shared" si="55"/>
        <v>3</v>
      </c>
      <c r="H153" s="4" t="s">
        <v>987</v>
      </c>
      <c r="I153" s="20" t="str">
        <f t="shared" si="56"/>
        <v>对敌方范围攻击，造成125%攻击力（+1132）点伤害。</v>
      </c>
      <c r="J153" s="4" t="s">
        <v>279</v>
      </c>
      <c r="K153" s="1" t="s">
        <v>102</v>
      </c>
      <c r="L153" s="4" t="s">
        <v>114</v>
      </c>
      <c r="M153" s="4"/>
      <c r="N153" s="4">
        <v>100</v>
      </c>
      <c r="O153" s="20">
        <f t="shared" si="47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42"/>
        <v/>
      </c>
      <c r="U153" s="6" t="str">
        <f t="shared" si="43"/>
        <v/>
      </c>
      <c r="V153" s="19" t="str">
        <f>VLOOKUP(G153,角色!AW:BC,主动技能!F153+1,FALSE)</f>
        <v>skill_04</v>
      </c>
      <c r="Y153">
        <f t="shared" si="44"/>
        <v>50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1132</v>
      </c>
      <c r="AE153" s="25">
        <f>(VLOOKUP(G153,角色!V:AE,主动技能!F153+7,FALSE))</f>
        <v>1</v>
      </c>
      <c r="AF153" s="19">
        <f t="shared" si="48"/>
        <v>2</v>
      </c>
      <c r="AG153" s="19">
        <f t="shared" si="49"/>
        <v>1</v>
      </c>
      <c r="AH153" s="25" t="str">
        <f>VLOOKUP(F153,特效对应!F:G,2,FALSE)</f>
        <v>attackex</v>
      </c>
      <c r="AJ153">
        <f t="shared" si="50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f t="shared" si="51"/>
        <v>2</v>
      </c>
      <c r="BE153">
        <f t="shared" si="52"/>
        <v>1</v>
      </c>
    </row>
    <row r="154" spans="1:57" x14ac:dyDescent="0.15">
      <c r="A154" t="str">
        <f t="shared" si="40"/>
        <v>法师主动技能2等级8</v>
      </c>
      <c r="B154" s="8">
        <f t="shared" si="45"/>
        <v>10030208</v>
      </c>
      <c r="C154" s="8" t="str">
        <f>VLOOKUP(G154,角色!A:B,2,FALSE)</f>
        <v>法师</v>
      </c>
      <c r="D154" s="8" t="str">
        <f t="shared" si="46"/>
        <v>主动技能2</v>
      </c>
      <c r="E154" s="8">
        <f t="shared" si="53"/>
        <v>8</v>
      </c>
      <c r="F154" s="8">
        <f t="shared" si="54"/>
        <v>2</v>
      </c>
      <c r="G154" s="8">
        <f t="shared" si="55"/>
        <v>3</v>
      </c>
      <c r="H154" s="4" t="s">
        <v>987</v>
      </c>
      <c r="I154" s="20" t="str">
        <f t="shared" si="56"/>
        <v>对敌方范围攻击，造成125%攻击力（+1601）点伤害。</v>
      </c>
      <c r="J154" s="4" t="s">
        <v>279</v>
      </c>
      <c r="K154" s="1" t="s">
        <v>102</v>
      </c>
      <c r="L154" s="4" t="s">
        <v>114</v>
      </c>
      <c r="M154" s="4"/>
      <c r="N154" s="4">
        <v>100</v>
      </c>
      <c r="O154" s="20">
        <f t="shared" si="47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42"/>
        <v/>
      </c>
      <c r="U154" s="6" t="str">
        <f t="shared" si="43"/>
        <v/>
      </c>
      <c r="V154" s="19" t="str">
        <f>VLOOKUP(G154,角色!AW:BC,主动技能!F154+1,FALSE)</f>
        <v>skill_04</v>
      </c>
      <c r="Y154">
        <f t="shared" si="44"/>
        <v>50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1601</v>
      </c>
      <c r="AE154" s="25">
        <f>(VLOOKUP(G154,角色!V:AE,主动技能!F154+7,FALSE))</f>
        <v>1</v>
      </c>
      <c r="AF154" s="19">
        <f t="shared" si="48"/>
        <v>2</v>
      </c>
      <c r="AG154" s="19">
        <f t="shared" si="49"/>
        <v>1</v>
      </c>
      <c r="AH154" s="25" t="str">
        <f>VLOOKUP(F154,特效对应!F:G,2,FALSE)</f>
        <v>attackex</v>
      </c>
      <c r="AJ154">
        <f t="shared" si="50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f t="shared" si="51"/>
        <v>2</v>
      </c>
      <c r="BE154">
        <f t="shared" si="52"/>
        <v>1</v>
      </c>
    </row>
    <row r="155" spans="1:57" x14ac:dyDescent="0.15">
      <c r="A155" t="str">
        <f t="shared" si="40"/>
        <v>法师主动技能2等级9</v>
      </c>
      <c r="B155" s="8">
        <f t="shared" si="45"/>
        <v>10030209</v>
      </c>
      <c r="C155" s="8" t="str">
        <f>VLOOKUP(G155,角色!A:B,2,FALSE)</f>
        <v>法师</v>
      </c>
      <c r="D155" s="8" t="str">
        <f t="shared" si="46"/>
        <v>主动技能2</v>
      </c>
      <c r="E155" s="8">
        <f t="shared" si="53"/>
        <v>9</v>
      </c>
      <c r="F155" s="8">
        <f t="shared" si="54"/>
        <v>2</v>
      </c>
      <c r="G155" s="8">
        <f t="shared" si="55"/>
        <v>3</v>
      </c>
      <c r="H155" s="4" t="s">
        <v>987</v>
      </c>
      <c r="I155" s="20" t="str">
        <f t="shared" si="56"/>
        <v>对敌方范围攻击，造成125%攻击力（+2264）点伤害。</v>
      </c>
      <c r="J155" s="4" t="s">
        <v>279</v>
      </c>
      <c r="K155" s="1" t="s">
        <v>102</v>
      </c>
      <c r="L155" s="4" t="s">
        <v>114</v>
      </c>
      <c r="M155" s="4"/>
      <c r="N155" s="4">
        <v>100</v>
      </c>
      <c r="O155" s="20">
        <f t="shared" si="47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42"/>
        <v/>
      </c>
      <c r="U155" s="6" t="str">
        <f t="shared" si="43"/>
        <v/>
      </c>
      <c r="V155" s="19" t="str">
        <f>VLOOKUP(G155,角色!AW:BC,主动技能!F155+1,FALSE)</f>
        <v>skill_04</v>
      </c>
      <c r="Y155">
        <f t="shared" si="44"/>
        <v>50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2264</v>
      </c>
      <c r="AE155" s="25">
        <f>(VLOOKUP(G155,角色!V:AE,主动技能!F155+7,FALSE))</f>
        <v>1</v>
      </c>
      <c r="AF155" s="19">
        <f t="shared" si="48"/>
        <v>2</v>
      </c>
      <c r="AG155" s="19">
        <f t="shared" si="49"/>
        <v>1</v>
      </c>
      <c r="AH155" s="25" t="str">
        <f>VLOOKUP(F155,特效对应!F:G,2,FALSE)</f>
        <v>attackex</v>
      </c>
      <c r="AJ155">
        <f t="shared" si="50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f t="shared" si="51"/>
        <v>2</v>
      </c>
      <c r="BE155">
        <f t="shared" si="52"/>
        <v>1</v>
      </c>
    </row>
    <row r="156" spans="1:57" x14ac:dyDescent="0.15">
      <c r="A156" t="str">
        <f t="shared" si="40"/>
        <v>法师主动技能2等级10</v>
      </c>
      <c r="B156" s="8">
        <f t="shared" si="45"/>
        <v>10030210</v>
      </c>
      <c r="C156" s="8" t="str">
        <f>VLOOKUP(G156,角色!A:B,2,FALSE)</f>
        <v>法师</v>
      </c>
      <c r="D156" s="8" t="str">
        <f t="shared" si="46"/>
        <v>主动技能2</v>
      </c>
      <c r="E156" s="8">
        <f t="shared" si="53"/>
        <v>10</v>
      </c>
      <c r="F156" s="8">
        <f t="shared" si="54"/>
        <v>2</v>
      </c>
      <c r="G156" s="8">
        <f t="shared" si="55"/>
        <v>3</v>
      </c>
      <c r="H156" s="4" t="s">
        <v>987</v>
      </c>
      <c r="I156" s="20" t="str">
        <f t="shared" si="56"/>
        <v>对敌方范围攻击，造成125%攻击力（+3203）点伤害。</v>
      </c>
      <c r="J156" s="4" t="s">
        <v>279</v>
      </c>
      <c r="K156" s="1" t="s">
        <v>102</v>
      </c>
      <c r="L156" s="4" t="s">
        <v>114</v>
      </c>
      <c r="M156" s="4"/>
      <c r="N156" s="4">
        <v>100</v>
      </c>
      <c r="O156" s="20">
        <f t="shared" si="47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42"/>
        <v/>
      </c>
      <c r="U156" s="6" t="str">
        <f t="shared" si="43"/>
        <v/>
      </c>
      <c r="V156" s="19" t="str">
        <f>VLOOKUP(G156,角色!AW:BC,主动技能!F156+1,FALSE)</f>
        <v>skill_04</v>
      </c>
      <c r="Y156">
        <f t="shared" si="44"/>
        <v>50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3203</v>
      </c>
      <c r="AE156" s="25">
        <f>(VLOOKUP(G156,角色!V:AE,主动技能!F156+7,FALSE))</f>
        <v>1</v>
      </c>
      <c r="AF156" s="19">
        <f t="shared" si="48"/>
        <v>2</v>
      </c>
      <c r="AG156" s="19">
        <f t="shared" si="49"/>
        <v>1</v>
      </c>
      <c r="AH156" s="25" t="str">
        <f>VLOOKUP(F156,特效对应!F:G,2,FALSE)</f>
        <v>attackex</v>
      </c>
      <c r="AJ156">
        <f t="shared" si="50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f t="shared" si="51"/>
        <v>2</v>
      </c>
      <c r="BE156">
        <f t="shared" si="52"/>
        <v>1</v>
      </c>
    </row>
    <row r="157" spans="1:57" x14ac:dyDescent="0.15">
      <c r="A157" t="str">
        <f t="shared" si="40"/>
        <v>法师主动技能2等级11</v>
      </c>
      <c r="B157" s="8">
        <f t="shared" si="45"/>
        <v>10030211</v>
      </c>
      <c r="C157" s="8" t="str">
        <f>VLOOKUP(G157,角色!A:B,2,FALSE)</f>
        <v>法师</v>
      </c>
      <c r="D157" s="8" t="str">
        <f t="shared" si="46"/>
        <v>主动技能2</v>
      </c>
      <c r="E157" s="8">
        <f t="shared" si="53"/>
        <v>11</v>
      </c>
      <c r="F157" s="8">
        <f t="shared" si="54"/>
        <v>2</v>
      </c>
      <c r="G157" s="8">
        <f t="shared" si="55"/>
        <v>3</v>
      </c>
      <c r="H157" s="4" t="s">
        <v>987</v>
      </c>
      <c r="I157" s="20" t="str">
        <f t="shared" si="56"/>
        <v>对敌方范围攻击，造成125%攻击力（+4530）点伤害。</v>
      </c>
      <c r="J157" s="4" t="s">
        <v>279</v>
      </c>
      <c r="K157" s="1" t="s">
        <v>102</v>
      </c>
      <c r="L157" s="4" t="s">
        <v>114</v>
      </c>
      <c r="M157" s="4"/>
      <c r="N157" s="4">
        <v>100</v>
      </c>
      <c r="O157" s="20">
        <f t="shared" si="47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42"/>
        <v/>
      </c>
      <c r="U157" s="6" t="str">
        <f t="shared" si="43"/>
        <v/>
      </c>
      <c r="V157" s="19" t="str">
        <f>VLOOKUP(G157,角色!AW:BC,主动技能!F157+1,FALSE)</f>
        <v>skill_04</v>
      </c>
      <c r="Y157">
        <f t="shared" si="44"/>
        <v>50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4530</v>
      </c>
      <c r="AE157" s="25">
        <f>(VLOOKUP(G157,角色!V:AE,主动技能!F157+7,FALSE))</f>
        <v>1</v>
      </c>
      <c r="AF157" s="19">
        <f t="shared" si="48"/>
        <v>2</v>
      </c>
      <c r="AG157" s="19">
        <f t="shared" si="49"/>
        <v>1</v>
      </c>
      <c r="AH157" s="25" t="str">
        <f>VLOOKUP(F157,特效对应!F:G,2,FALSE)</f>
        <v>attackex</v>
      </c>
      <c r="AJ157">
        <f t="shared" si="50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f t="shared" si="51"/>
        <v>2</v>
      </c>
      <c r="BE157">
        <f t="shared" si="52"/>
        <v>1</v>
      </c>
    </row>
    <row r="158" spans="1:57" x14ac:dyDescent="0.15">
      <c r="A158" t="str">
        <f t="shared" si="40"/>
        <v>法师主动技能2等级12</v>
      </c>
      <c r="B158" s="8">
        <f t="shared" si="45"/>
        <v>10030212</v>
      </c>
      <c r="C158" s="8" t="str">
        <f>VLOOKUP(G158,角色!A:B,2,FALSE)</f>
        <v>法师</v>
      </c>
      <c r="D158" s="8" t="str">
        <f t="shared" si="46"/>
        <v>主动技能2</v>
      </c>
      <c r="E158" s="8">
        <f t="shared" si="53"/>
        <v>12</v>
      </c>
      <c r="F158" s="8">
        <f t="shared" si="54"/>
        <v>2</v>
      </c>
      <c r="G158" s="8">
        <f t="shared" si="55"/>
        <v>3</v>
      </c>
      <c r="H158" s="4" t="s">
        <v>987</v>
      </c>
      <c r="I158" s="20" t="str">
        <f t="shared" si="56"/>
        <v>对敌方范围攻击，造成125%攻击力（+6407）点伤害。</v>
      </c>
      <c r="J158" s="4" t="s">
        <v>279</v>
      </c>
      <c r="K158" s="1" t="s">
        <v>102</v>
      </c>
      <c r="L158" s="4" t="s">
        <v>114</v>
      </c>
      <c r="M158" s="4"/>
      <c r="N158" s="4">
        <v>100</v>
      </c>
      <c r="O158" s="20">
        <f t="shared" si="47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42"/>
        <v/>
      </c>
      <c r="U158" s="6" t="str">
        <f t="shared" si="43"/>
        <v/>
      </c>
      <c r="V158" s="19" t="str">
        <f>VLOOKUP(G158,角色!AW:BC,主动技能!F158+1,FALSE)</f>
        <v>skill_04</v>
      </c>
      <c r="Y158">
        <f t="shared" si="44"/>
        <v>50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6407</v>
      </c>
      <c r="AE158" s="25">
        <f>(VLOOKUP(G158,角色!V:AE,主动技能!F158+7,FALSE))</f>
        <v>1</v>
      </c>
      <c r="AF158" s="19">
        <f t="shared" si="48"/>
        <v>2</v>
      </c>
      <c r="AG158" s="19">
        <f t="shared" si="49"/>
        <v>1</v>
      </c>
      <c r="AH158" s="25" t="str">
        <f>VLOOKUP(F158,特效对应!F:G,2,FALSE)</f>
        <v>attackex</v>
      </c>
      <c r="AJ158">
        <f t="shared" si="50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f t="shared" si="51"/>
        <v>2</v>
      </c>
      <c r="BE158">
        <f t="shared" si="52"/>
        <v>1</v>
      </c>
    </row>
    <row r="159" spans="1:57" x14ac:dyDescent="0.15">
      <c r="A159" t="str">
        <f t="shared" si="40"/>
        <v>法师主动技能2等级13</v>
      </c>
      <c r="B159" s="8">
        <f t="shared" si="45"/>
        <v>10030213</v>
      </c>
      <c r="C159" s="8" t="str">
        <f>VLOOKUP(G159,角色!A:B,2,FALSE)</f>
        <v>法师</v>
      </c>
      <c r="D159" s="8" t="str">
        <f t="shared" si="46"/>
        <v>主动技能2</v>
      </c>
      <c r="E159" s="8">
        <f t="shared" si="53"/>
        <v>13</v>
      </c>
      <c r="F159" s="8">
        <f t="shared" si="54"/>
        <v>2</v>
      </c>
      <c r="G159" s="8">
        <f t="shared" si="55"/>
        <v>3</v>
      </c>
      <c r="H159" s="4" t="s">
        <v>987</v>
      </c>
      <c r="I159" s="20" t="str">
        <f t="shared" si="56"/>
        <v>对敌方范围攻击，造成125%攻击力（+9063）点伤害。</v>
      </c>
      <c r="J159" s="4" t="s">
        <v>279</v>
      </c>
      <c r="K159" s="1" t="s">
        <v>102</v>
      </c>
      <c r="L159" s="4" t="s">
        <v>114</v>
      </c>
      <c r="M159" s="4"/>
      <c r="N159" s="4">
        <v>100</v>
      </c>
      <c r="O159" s="20">
        <f t="shared" si="47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42"/>
        <v/>
      </c>
      <c r="U159" s="6" t="str">
        <f t="shared" si="43"/>
        <v/>
      </c>
      <c r="V159" s="19" t="str">
        <f>VLOOKUP(G159,角色!AW:BC,主动技能!F159+1,FALSE)</f>
        <v>skill_04</v>
      </c>
      <c r="Y159">
        <f t="shared" si="44"/>
        <v>50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9063</v>
      </c>
      <c r="AE159" s="25">
        <f>(VLOOKUP(G159,角色!V:AE,主动技能!F159+7,FALSE))</f>
        <v>1</v>
      </c>
      <c r="AF159" s="19">
        <f t="shared" si="48"/>
        <v>2</v>
      </c>
      <c r="AG159" s="19">
        <f t="shared" si="49"/>
        <v>1</v>
      </c>
      <c r="AH159" s="25" t="str">
        <f>VLOOKUP(F159,特效对应!F:G,2,FALSE)</f>
        <v>attackex</v>
      </c>
      <c r="AJ159">
        <f t="shared" si="50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f t="shared" si="51"/>
        <v>2</v>
      </c>
      <c r="BE159">
        <f t="shared" si="52"/>
        <v>1</v>
      </c>
    </row>
    <row r="160" spans="1:57" x14ac:dyDescent="0.15">
      <c r="A160" t="str">
        <f t="shared" si="40"/>
        <v>法师主动技能2等级14</v>
      </c>
      <c r="B160" s="8">
        <f t="shared" si="45"/>
        <v>10030214</v>
      </c>
      <c r="C160" s="8" t="str">
        <f>VLOOKUP(G160,角色!A:B,2,FALSE)</f>
        <v>法师</v>
      </c>
      <c r="D160" s="8" t="str">
        <f t="shared" si="46"/>
        <v>主动技能2</v>
      </c>
      <c r="E160" s="8">
        <f t="shared" si="53"/>
        <v>14</v>
      </c>
      <c r="F160" s="8">
        <f t="shared" si="54"/>
        <v>2</v>
      </c>
      <c r="G160" s="8">
        <f t="shared" si="55"/>
        <v>3</v>
      </c>
      <c r="H160" s="4" t="s">
        <v>987</v>
      </c>
      <c r="I160" s="20" t="str">
        <f t="shared" si="56"/>
        <v>对敌方范围攻击，造成125%攻击力（+12819）点伤害。</v>
      </c>
      <c r="J160" s="4" t="s">
        <v>279</v>
      </c>
      <c r="K160" s="1" t="s">
        <v>102</v>
      </c>
      <c r="L160" s="4" t="s">
        <v>114</v>
      </c>
      <c r="M160" s="4"/>
      <c r="N160" s="4">
        <v>100</v>
      </c>
      <c r="O160" s="20">
        <f t="shared" si="47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42"/>
        <v/>
      </c>
      <c r="U160" s="6" t="str">
        <f t="shared" si="43"/>
        <v/>
      </c>
      <c r="V160" s="19" t="str">
        <f>VLOOKUP(G160,角色!AW:BC,主动技能!F160+1,FALSE)</f>
        <v>skill_04</v>
      </c>
      <c r="Y160">
        <f t="shared" si="44"/>
        <v>50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12819</v>
      </c>
      <c r="AE160" s="25">
        <f>(VLOOKUP(G160,角色!V:AE,主动技能!F160+7,FALSE))</f>
        <v>1</v>
      </c>
      <c r="AF160" s="19">
        <f t="shared" si="48"/>
        <v>2</v>
      </c>
      <c r="AG160" s="19">
        <f t="shared" si="49"/>
        <v>1</v>
      </c>
      <c r="AH160" s="25" t="str">
        <f>VLOOKUP(F160,特效对应!F:G,2,FALSE)</f>
        <v>attackex</v>
      </c>
      <c r="AJ160">
        <f t="shared" si="50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f t="shared" si="51"/>
        <v>2</v>
      </c>
      <c r="BE160">
        <f t="shared" si="52"/>
        <v>1</v>
      </c>
    </row>
    <row r="161" spans="1:57" x14ac:dyDescent="0.15">
      <c r="A161" t="str">
        <f t="shared" si="40"/>
        <v>法师主动技能2等级15</v>
      </c>
      <c r="B161" s="8">
        <f t="shared" si="45"/>
        <v>10030215</v>
      </c>
      <c r="C161" s="8" t="str">
        <f>VLOOKUP(G161,角色!A:B,2,FALSE)</f>
        <v>法师</v>
      </c>
      <c r="D161" s="8" t="str">
        <f t="shared" si="46"/>
        <v>主动技能2</v>
      </c>
      <c r="E161" s="8">
        <f t="shared" si="53"/>
        <v>15</v>
      </c>
      <c r="F161" s="8">
        <f t="shared" si="54"/>
        <v>2</v>
      </c>
      <c r="G161" s="8">
        <f t="shared" si="55"/>
        <v>3</v>
      </c>
      <c r="H161" s="4" t="s">
        <v>987</v>
      </c>
      <c r="I161" s="20" t="str">
        <f t="shared" si="56"/>
        <v>对敌方范围攻击，造成125%攻击力（+18131）点伤害。</v>
      </c>
      <c r="J161" s="4" t="s">
        <v>279</v>
      </c>
      <c r="K161" s="1" t="s">
        <v>102</v>
      </c>
      <c r="L161" s="4" t="s">
        <v>114</v>
      </c>
      <c r="M161" s="4"/>
      <c r="N161" s="4">
        <v>100</v>
      </c>
      <c r="O161" s="20">
        <f t="shared" si="47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42"/>
        <v/>
      </c>
      <c r="U161" s="6" t="str">
        <f t="shared" si="43"/>
        <v/>
      </c>
      <c r="V161" s="19" t="str">
        <f>VLOOKUP(G161,角色!AW:BC,主动技能!F161+1,FALSE)</f>
        <v>skill_04</v>
      </c>
      <c r="Y161">
        <f t="shared" si="44"/>
        <v>50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18131</v>
      </c>
      <c r="AE161" s="25">
        <f>(VLOOKUP(G161,角色!V:AE,主动技能!F161+7,FALSE))</f>
        <v>1</v>
      </c>
      <c r="AF161" s="19">
        <f t="shared" si="48"/>
        <v>2</v>
      </c>
      <c r="AG161" s="19">
        <f t="shared" si="49"/>
        <v>1</v>
      </c>
      <c r="AH161" s="25" t="str">
        <f>VLOOKUP(F161,特效对应!F:G,2,FALSE)</f>
        <v>attackex</v>
      </c>
      <c r="AJ161">
        <f t="shared" si="50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f t="shared" si="51"/>
        <v>2</v>
      </c>
      <c r="BE161">
        <f t="shared" si="52"/>
        <v>1</v>
      </c>
    </row>
    <row r="162" spans="1:57" x14ac:dyDescent="0.15">
      <c r="A162" t="str">
        <f t="shared" si="40"/>
        <v>法师主动技能2等级16</v>
      </c>
      <c r="B162" s="8">
        <f t="shared" si="45"/>
        <v>10030216</v>
      </c>
      <c r="C162" s="8" t="str">
        <f>VLOOKUP(G162,角色!A:B,2,FALSE)</f>
        <v>法师</v>
      </c>
      <c r="D162" s="8" t="str">
        <f t="shared" si="46"/>
        <v>主动技能2</v>
      </c>
      <c r="E162" s="8">
        <f t="shared" si="53"/>
        <v>16</v>
      </c>
      <c r="F162" s="8">
        <f t="shared" si="54"/>
        <v>2</v>
      </c>
      <c r="G162" s="8">
        <f t="shared" si="55"/>
        <v>3</v>
      </c>
      <c r="H162" s="4" t="s">
        <v>987</v>
      </c>
      <c r="I162" s="20" t="str">
        <f t="shared" si="56"/>
        <v>对敌方范围攻击，造成125%攻击力（+25644）点伤害。</v>
      </c>
      <c r="J162" s="4" t="s">
        <v>279</v>
      </c>
      <c r="K162" s="1" t="s">
        <v>102</v>
      </c>
      <c r="L162" s="4" t="s">
        <v>114</v>
      </c>
      <c r="M162" s="4"/>
      <c r="N162" s="4">
        <v>100</v>
      </c>
      <c r="O162" s="20">
        <f t="shared" si="47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42"/>
        <v/>
      </c>
      <c r="U162" s="6" t="str">
        <f t="shared" si="43"/>
        <v/>
      </c>
      <c r="V162" s="19" t="str">
        <f>VLOOKUP(G162,角色!AW:BC,主动技能!F162+1,FALSE)</f>
        <v>skill_04</v>
      </c>
      <c r="Y162">
        <f t="shared" si="44"/>
        <v>50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25644</v>
      </c>
      <c r="AE162" s="25">
        <f>(VLOOKUP(G162,角色!V:AE,主动技能!F162+7,FALSE))</f>
        <v>1</v>
      </c>
      <c r="AF162" s="19">
        <f t="shared" si="48"/>
        <v>2</v>
      </c>
      <c r="AG162" s="19">
        <f t="shared" si="49"/>
        <v>1</v>
      </c>
      <c r="AH162" s="25" t="str">
        <f>VLOOKUP(F162,特效对应!F:G,2,FALSE)</f>
        <v>attackex</v>
      </c>
      <c r="AJ162">
        <f t="shared" si="50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f t="shared" si="51"/>
        <v>2</v>
      </c>
      <c r="BE162">
        <f t="shared" si="52"/>
        <v>1</v>
      </c>
    </row>
    <row r="163" spans="1:57" x14ac:dyDescent="0.15">
      <c r="A163" t="str">
        <f t="shared" si="40"/>
        <v>法师主动技能2等级17</v>
      </c>
      <c r="B163" s="8">
        <f t="shared" si="45"/>
        <v>10030217</v>
      </c>
      <c r="C163" s="8" t="str">
        <f>VLOOKUP(G163,角色!A:B,2,FALSE)</f>
        <v>法师</v>
      </c>
      <c r="D163" s="8" t="str">
        <f t="shared" si="46"/>
        <v>主动技能2</v>
      </c>
      <c r="E163" s="8">
        <f t="shared" si="53"/>
        <v>17</v>
      </c>
      <c r="F163" s="8">
        <f t="shared" si="54"/>
        <v>2</v>
      </c>
      <c r="G163" s="8">
        <f t="shared" si="55"/>
        <v>3</v>
      </c>
      <c r="H163" s="4" t="s">
        <v>987</v>
      </c>
      <c r="I163" s="20" t="str">
        <f t="shared" si="56"/>
        <v>对敌方范围攻击，造成125%攻击力（+36271）点伤害。</v>
      </c>
      <c r="J163" s="4" t="s">
        <v>279</v>
      </c>
      <c r="K163" s="1" t="s">
        <v>102</v>
      </c>
      <c r="L163" s="4" t="s">
        <v>114</v>
      </c>
      <c r="M163" s="4"/>
      <c r="N163" s="4">
        <v>100</v>
      </c>
      <c r="O163" s="20">
        <f t="shared" si="47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42"/>
        <v/>
      </c>
      <c r="U163" s="6" t="str">
        <f t="shared" si="43"/>
        <v/>
      </c>
      <c r="V163" s="19" t="str">
        <f>VLOOKUP(G163,角色!AW:BC,主动技能!F163+1,FALSE)</f>
        <v>skill_04</v>
      </c>
      <c r="Y163">
        <f t="shared" si="44"/>
        <v>50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36271</v>
      </c>
      <c r="AE163" s="25">
        <f>(VLOOKUP(G163,角色!V:AE,主动技能!F163+7,FALSE))</f>
        <v>1</v>
      </c>
      <c r="AF163" s="19">
        <f t="shared" si="48"/>
        <v>2</v>
      </c>
      <c r="AG163" s="19">
        <f t="shared" si="49"/>
        <v>1</v>
      </c>
      <c r="AH163" s="25" t="str">
        <f>VLOOKUP(F163,特效对应!F:G,2,FALSE)</f>
        <v>attackex</v>
      </c>
      <c r="AJ163">
        <f t="shared" si="50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f t="shared" si="51"/>
        <v>2</v>
      </c>
      <c r="BE163">
        <f t="shared" si="52"/>
        <v>1</v>
      </c>
    </row>
    <row r="164" spans="1:57" x14ac:dyDescent="0.15">
      <c r="A164" t="str">
        <f t="shared" si="40"/>
        <v>法师主动技能2等级18</v>
      </c>
      <c r="B164" s="8">
        <f t="shared" si="45"/>
        <v>10030218</v>
      </c>
      <c r="C164" s="8" t="str">
        <f>VLOOKUP(G164,角色!A:B,2,FALSE)</f>
        <v>法师</v>
      </c>
      <c r="D164" s="8" t="str">
        <f t="shared" si="46"/>
        <v>主动技能2</v>
      </c>
      <c r="E164" s="8">
        <f t="shared" si="53"/>
        <v>18</v>
      </c>
      <c r="F164" s="8">
        <f t="shared" si="54"/>
        <v>2</v>
      </c>
      <c r="G164" s="8">
        <f t="shared" si="55"/>
        <v>3</v>
      </c>
      <c r="H164" s="4" t="s">
        <v>987</v>
      </c>
      <c r="I164" s="20" t="str">
        <f t="shared" si="56"/>
        <v>对敌方范围攻击，造成125%攻击力（+51301）点伤害。</v>
      </c>
      <c r="J164" s="4" t="s">
        <v>279</v>
      </c>
      <c r="K164" s="1" t="s">
        <v>102</v>
      </c>
      <c r="L164" s="4" t="s">
        <v>114</v>
      </c>
      <c r="M164" s="4"/>
      <c r="N164" s="4">
        <v>100</v>
      </c>
      <c r="O164" s="20">
        <f t="shared" si="47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42"/>
        <v/>
      </c>
      <c r="U164" s="6" t="str">
        <f t="shared" si="43"/>
        <v/>
      </c>
      <c r="V164" s="19" t="str">
        <f>VLOOKUP(G164,角色!AW:BC,主动技能!F164+1,FALSE)</f>
        <v>skill_04</v>
      </c>
      <c r="Y164">
        <f t="shared" si="44"/>
        <v>50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51301</v>
      </c>
      <c r="AE164" s="25">
        <f>(VLOOKUP(G164,角色!V:AE,主动技能!F164+7,FALSE))</f>
        <v>1</v>
      </c>
      <c r="AF164" s="19">
        <f t="shared" si="48"/>
        <v>2</v>
      </c>
      <c r="AG164" s="19">
        <f t="shared" si="49"/>
        <v>1</v>
      </c>
      <c r="AH164" s="25" t="str">
        <f>VLOOKUP(F164,特效对应!F:G,2,FALSE)</f>
        <v>attackex</v>
      </c>
      <c r="AJ164">
        <f t="shared" si="50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f t="shared" si="51"/>
        <v>2</v>
      </c>
      <c r="BE164">
        <f t="shared" si="52"/>
        <v>1</v>
      </c>
    </row>
    <row r="165" spans="1:57" x14ac:dyDescent="0.15">
      <c r="A165" t="str">
        <f t="shared" si="40"/>
        <v>法师主动技能2等级19</v>
      </c>
      <c r="B165" s="8">
        <f t="shared" si="45"/>
        <v>10030219</v>
      </c>
      <c r="C165" s="8" t="str">
        <f>VLOOKUP(G165,角色!A:B,2,FALSE)</f>
        <v>法师</v>
      </c>
      <c r="D165" s="8" t="str">
        <f t="shared" si="46"/>
        <v>主动技能2</v>
      </c>
      <c r="E165" s="8">
        <f t="shared" si="53"/>
        <v>19</v>
      </c>
      <c r="F165" s="8">
        <f t="shared" si="54"/>
        <v>2</v>
      </c>
      <c r="G165" s="8">
        <f t="shared" si="55"/>
        <v>3</v>
      </c>
      <c r="H165" s="4" t="s">
        <v>987</v>
      </c>
      <c r="I165" s="20" t="str">
        <f t="shared" si="56"/>
        <v>对敌方范围攻击，造成125%攻击力（+72560）点伤害。</v>
      </c>
      <c r="J165" s="4" t="s">
        <v>279</v>
      </c>
      <c r="K165" s="1" t="s">
        <v>102</v>
      </c>
      <c r="L165" s="4" t="s">
        <v>114</v>
      </c>
      <c r="M165" s="4"/>
      <c r="N165" s="4">
        <v>100</v>
      </c>
      <c r="O165" s="20">
        <f t="shared" si="47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42"/>
        <v/>
      </c>
      <c r="U165" s="6" t="str">
        <f t="shared" si="43"/>
        <v/>
      </c>
      <c r="V165" s="19" t="str">
        <f>VLOOKUP(G165,角色!AW:BC,主动技能!F165+1,FALSE)</f>
        <v>skill_04</v>
      </c>
      <c r="Y165">
        <f t="shared" si="44"/>
        <v>50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72560</v>
      </c>
      <c r="AE165" s="25">
        <f>(VLOOKUP(G165,角色!V:AE,主动技能!F165+7,FALSE))</f>
        <v>1</v>
      </c>
      <c r="AF165" s="19">
        <f t="shared" si="48"/>
        <v>2</v>
      </c>
      <c r="AG165" s="19">
        <f t="shared" si="49"/>
        <v>1</v>
      </c>
      <c r="AH165" s="25" t="str">
        <f>VLOOKUP(F165,特效对应!F:G,2,FALSE)</f>
        <v>attackex</v>
      </c>
      <c r="AJ165">
        <f t="shared" si="50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f t="shared" si="51"/>
        <v>2</v>
      </c>
      <c r="BE165">
        <f t="shared" si="52"/>
        <v>1</v>
      </c>
    </row>
    <row r="166" spans="1:57" x14ac:dyDescent="0.15">
      <c r="A166" t="str">
        <f t="shared" si="40"/>
        <v>法师主动技能2等级20</v>
      </c>
      <c r="B166" s="8">
        <f t="shared" si="45"/>
        <v>10030220</v>
      </c>
      <c r="C166" s="8" t="str">
        <f>VLOOKUP(G166,角色!A:B,2,FALSE)</f>
        <v>法师</v>
      </c>
      <c r="D166" s="8" t="str">
        <f t="shared" si="46"/>
        <v>主动技能2</v>
      </c>
      <c r="E166" s="8">
        <f t="shared" si="53"/>
        <v>20</v>
      </c>
      <c r="F166" s="8">
        <f t="shared" si="54"/>
        <v>2</v>
      </c>
      <c r="G166" s="8">
        <f t="shared" si="55"/>
        <v>3</v>
      </c>
      <c r="H166" s="4" t="s">
        <v>987</v>
      </c>
      <c r="I166" s="20" t="str">
        <f t="shared" si="56"/>
        <v>对敌方范围攻击，造成125%攻击力（+102628）点伤害。</v>
      </c>
      <c r="J166" s="4" t="s">
        <v>279</v>
      </c>
      <c r="K166" s="1" t="s">
        <v>102</v>
      </c>
      <c r="L166" s="4" t="s">
        <v>114</v>
      </c>
      <c r="M166" s="4"/>
      <c r="N166" s="4">
        <v>100</v>
      </c>
      <c r="O166" s="20">
        <f t="shared" si="47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42"/>
        <v/>
      </c>
      <c r="U166" s="6" t="str">
        <f t="shared" si="43"/>
        <v/>
      </c>
      <c r="V166" s="19" t="str">
        <f>VLOOKUP(G166,角色!AW:BC,主动技能!F166+1,FALSE)</f>
        <v>skill_04</v>
      </c>
      <c r="Y166">
        <f t="shared" si="44"/>
        <v>50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102628</v>
      </c>
      <c r="AE166" s="25">
        <f>(VLOOKUP(G166,角色!V:AE,主动技能!F166+7,FALSE))</f>
        <v>1</v>
      </c>
      <c r="AF166" s="19">
        <f t="shared" si="48"/>
        <v>2</v>
      </c>
      <c r="AG166" s="19">
        <f t="shared" si="49"/>
        <v>1</v>
      </c>
      <c r="AH166" s="25" t="str">
        <f>VLOOKUP(F166,特效对应!F:G,2,FALSE)</f>
        <v>attackex</v>
      </c>
      <c r="AJ166">
        <f t="shared" si="50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f t="shared" si="51"/>
        <v>2</v>
      </c>
      <c r="BE166">
        <f t="shared" si="52"/>
        <v>1</v>
      </c>
    </row>
    <row r="167" spans="1:57" x14ac:dyDescent="0.15">
      <c r="A167" t="str">
        <f t="shared" si="40"/>
        <v>法师主动技能3等级1</v>
      </c>
      <c r="B167" s="8">
        <f t="shared" si="45"/>
        <v>10030301</v>
      </c>
      <c r="C167" s="8" t="str">
        <f>VLOOKUP(G167,角色!A:B,2,FALSE)</f>
        <v>法师</v>
      </c>
      <c r="D167" s="8" t="str">
        <f t="shared" si="46"/>
        <v>主动技能3</v>
      </c>
      <c r="E167" s="8">
        <f t="shared" si="53"/>
        <v>1</v>
      </c>
      <c r="F167" s="8">
        <f t="shared" si="54"/>
        <v>3</v>
      </c>
      <c r="G167" s="8">
        <f t="shared" si="55"/>
        <v>3</v>
      </c>
      <c r="H167" s="4" t="s">
        <v>988</v>
      </c>
      <c r="I167" s="20" t="str">
        <f>"对敌方"&amp;L167&amp;"攻击，造成"&amp;Z167&amp;"%攻击力（+"&amp;AB167&amp;"）点伤害。并使目标概率眩晕2回合。"</f>
        <v>对敌方全体攻击，造成125%攻击力（+65）点伤害。并使目标概率眩晕2回合。</v>
      </c>
      <c r="J167" s="4" t="s">
        <v>279</v>
      </c>
      <c r="K167" s="1" t="s">
        <v>102</v>
      </c>
      <c r="L167" s="4" t="s">
        <v>108</v>
      </c>
      <c r="M167" s="4"/>
      <c r="N167" s="4">
        <v>100</v>
      </c>
      <c r="O167" s="20">
        <f t="shared" si="47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42"/>
        <v>100006:20:2:0</v>
      </c>
      <c r="U167" s="6" t="str">
        <f t="shared" si="43"/>
        <v/>
      </c>
      <c r="V167" s="19" t="str">
        <f>VLOOKUP(G167,角色!AW:BC,主动技能!F167+1,FALSE)</f>
        <v>skill_17</v>
      </c>
      <c r="Y167">
        <f t="shared" si="44"/>
        <v>100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65</v>
      </c>
      <c r="AE167" s="25">
        <f>(VLOOKUP(G167,角色!V:AE,主动技能!F167+7,FALSE))</f>
        <v>1</v>
      </c>
      <c r="AF167" s="19">
        <f t="shared" si="48"/>
        <v>3</v>
      </c>
      <c r="AG167" s="19">
        <f t="shared" si="49"/>
        <v>2</v>
      </c>
      <c r="AH167" s="25" t="str">
        <f>VLOOKUP(F167,特效对应!F:G,2,FALSE)</f>
        <v>attackex</v>
      </c>
      <c r="AJ167">
        <f t="shared" si="50"/>
        <v>1</v>
      </c>
      <c r="AK167" t="s">
        <v>117</v>
      </c>
      <c r="AL167" s="4" t="s">
        <v>1034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f t="shared" si="51"/>
        <v>3</v>
      </c>
      <c r="BE167">
        <f t="shared" si="52"/>
        <v>2</v>
      </c>
    </row>
    <row r="168" spans="1:57" x14ac:dyDescent="0.15">
      <c r="A168" t="str">
        <f t="shared" si="40"/>
        <v>法师主动技能3等级2</v>
      </c>
      <c r="B168" s="8">
        <f t="shared" si="45"/>
        <v>10030302</v>
      </c>
      <c r="C168" s="8" t="str">
        <f>VLOOKUP(G168,角色!A:B,2,FALSE)</f>
        <v>法师</v>
      </c>
      <c r="D168" s="8" t="str">
        <f t="shared" si="46"/>
        <v>主动技能3</v>
      </c>
      <c r="E168" s="8">
        <f t="shared" si="53"/>
        <v>2</v>
      </c>
      <c r="F168" s="8">
        <f t="shared" si="54"/>
        <v>3</v>
      </c>
      <c r="G168" s="8">
        <f t="shared" si="55"/>
        <v>3</v>
      </c>
      <c r="H168" s="4" t="s">
        <v>988</v>
      </c>
      <c r="I168" s="20" t="str">
        <f t="shared" ref="I168:I186" si="57">"对敌方"&amp;L168&amp;"攻击，造成"&amp;Z168&amp;"%攻击力（+"&amp;AB168&amp;"）点伤害。并使目标概率眩晕2回合。"</f>
        <v>对敌方全体攻击，造成125%攻击力（+80）点伤害。并使目标概率眩晕2回合。</v>
      </c>
      <c r="J168" s="4" t="s">
        <v>279</v>
      </c>
      <c r="K168" s="1" t="s">
        <v>102</v>
      </c>
      <c r="L168" s="4" t="s">
        <v>108</v>
      </c>
      <c r="M168" s="4"/>
      <c r="N168" s="4">
        <v>100</v>
      </c>
      <c r="O168" s="20">
        <f t="shared" si="47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42"/>
        <v>100006:20:2:0</v>
      </c>
      <c r="U168" s="6" t="str">
        <f t="shared" si="43"/>
        <v/>
      </c>
      <c r="V168" s="19" t="str">
        <f>VLOOKUP(G168,角色!AW:BC,主动技能!F168+1,FALSE)</f>
        <v>skill_17</v>
      </c>
      <c r="Y168">
        <f t="shared" si="44"/>
        <v>100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80</v>
      </c>
      <c r="AE168" s="25">
        <f>(VLOOKUP(G168,角色!V:AE,主动技能!F168+7,FALSE))</f>
        <v>1</v>
      </c>
      <c r="AF168" s="19">
        <f t="shared" si="48"/>
        <v>3</v>
      </c>
      <c r="AG168" s="19">
        <f t="shared" si="49"/>
        <v>2</v>
      </c>
      <c r="AH168" s="25" t="str">
        <f>VLOOKUP(F168,特效对应!F:G,2,FALSE)</f>
        <v>attackex</v>
      </c>
      <c r="AJ168">
        <f t="shared" si="50"/>
        <v>2</v>
      </c>
      <c r="AK168" t="s">
        <v>117</v>
      </c>
      <c r="AL168" s="4" t="s">
        <v>1034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f t="shared" si="51"/>
        <v>3</v>
      </c>
      <c r="BE168">
        <f t="shared" si="52"/>
        <v>2</v>
      </c>
    </row>
    <row r="169" spans="1:57" x14ac:dyDescent="0.15">
      <c r="A169" t="str">
        <f t="shared" si="40"/>
        <v>法师主动技能3等级3</v>
      </c>
      <c r="B169" s="8">
        <f t="shared" si="45"/>
        <v>10030303</v>
      </c>
      <c r="C169" s="8" t="str">
        <f>VLOOKUP(G169,角色!A:B,2,FALSE)</f>
        <v>法师</v>
      </c>
      <c r="D169" s="8" t="str">
        <f t="shared" si="46"/>
        <v>主动技能3</v>
      </c>
      <c r="E169" s="8">
        <f t="shared" si="53"/>
        <v>3</v>
      </c>
      <c r="F169" s="8">
        <f t="shared" si="54"/>
        <v>3</v>
      </c>
      <c r="G169" s="8">
        <f t="shared" si="55"/>
        <v>3</v>
      </c>
      <c r="H169" s="4" t="s">
        <v>988</v>
      </c>
      <c r="I169" s="20" t="str">
        <f t="shared" si="57"/>
        <v>对敌方全体攻击，造成125%攻击力（+125）点伤害。并使目标概率眩晕2回合。</v>
      </c>
      <c r="J169" s="4" t="s">
        <v>279</v>
      </c>
      <c r="K169" s="1" t="s">
        <v>102</v>
      </c>
      <c r="L169" s="4" t="s">
        <v>108</v>
      </c>
      <c r="M169" s="4"/>
      <c r="N169" s="4">
        <v>100</v>
      </c>
      <c r="O169" s="20">
        <f t="shared" si="47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42"/>
        <v>100006:20:2:0</v>
      </c>
      <c r="U169" s="6" t="str">
        <f t="shared" si="43"/>
        <v/>
      </c>
      <c r="V169" s="19" t="str">
        <f>VLOOKUP(G169,角色!AW:BC,主动技能!F169+1,FALSE)</f>
        <v>skill_17</v>
      </c>
      <c r="Y169">
        <f t="shared" si="44"/>
        <v>100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125</v>
      </c>
      <c r="AE169" s="25">
        <f>(VLOOKUP(G169,角色!V:AE,主动技能!F169+7,FALSE))</f>
        <v>1</v>
      </c>
      <c r="AF169" s="19">
        <f t="shared" si="48"/>
        <v>3</v>
      </c>
      <c r="AG169" s="19">
        <f t="shared" si="49"/>
        <v>2</v>
      </c>
      <c r="AH169" s="25" t="str">
        <f>VLOOKUP(F169,特效对应!F:G,2,FALSE)</f>
        <v>attackex</v>
      </c>
      <c r="AJ169">
        <f t="shared" si="50"/>
        <v>3</v>
      </c>
      <c r="AK169" t="s">
        <v>117</v>
      </c>
      <c r="AL169" s="4" t="s">
        <v>1034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f t="shared" si="51"/>
        <v>3</v>
      </c>
      <c r="BE169">
        <f t="shared" si="52"/>
        <v>2</v>
      </c>
    </row>
    <row r="170" spans="1:57" x14ac:dyDescent="0.15">
      <c r="A170" t="str">
        <f t="shared" si="40"/>
        <v>法师主动技能3等级4</v>
      </c>
      <c r="B170" s="8">
        <f t="shared" si="45"/>
        <v>10030304</v>
      </c>
      <c r="C170" s="8" t="str">
        <f>VLOOKUP(G170,角色!A:B,2,FALSE)</f>
        <v>法师</v>
      </c>
      <c r="D170" s="8" t="str">
        <f t="shared" si="46"/>
        <v>主动技能3</v>
      </c>
      <c r="E170" s="8">
        <f t="shared" si="53"/>
        <v>4</v>
      </c>
      <c r="F170" s="8">
        <f t="shared" si="54"/>
        <v>3</v>
      </c>
      <c r="G170" s="8">
        <f t="shared" si="55"/>
        <v>3</v>
      </c>
      <c r="H170" s="4" t="s">
        <v>988</v>
      </c>
      <c r="I170" s="20" t="str">
        <f t="shared" si="57"/>
        <v>对敌方全体攻击，造成125%攻击力（+200）点伤害。并使目标概率眩晕2回合。</v>
      </c>
      <c r="J170" s="4" t="s">
        <v>279</v>
      </c>
      <c r="K170" s="1" t="s">
        <v>102</v>
      </c>
      <c r="L170" s="4" t="s">
        <v>108</v>
      </c>
      <c r="M170" s="4"/>
      <c r="N170" s="4">
        <v>100</v>
      </c>
      <c r="O170" s="20">
        <f t="shared" si="47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42"/>
        <v>100006:20:2:0</v>
      </c>
      <c r="U170" s="6" t="str">
        <f t="shared" si="43"/>
        <v/>
      </c>
      <c r="V170" s="19" t="str">
        <f>VLOOKUP(G170,角色!AW:BC,主动技能!F170+1,FALSE)</f>
        <v>skill_17</v>
      </c>
      <c r="Y170">
        <f t="shared" si="44"/>
        <v>100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200</v>
      </c>
      <c r="AE170" s="25">
        <f>(VLOOKUP(G170,角色!V:AE,主动技能!F170+7,FALSE))</f>
        <v>1</v>
      </c>
      <c r="AF170" s="19">
        <f t="shared" si="48"/>
        <v>3</v>
      </c>
      <c r="AG170" s="19">
        <f t="shared" si="49"/>
        <v>2</v>
      </c>
      <c r="AH170" s="25" t="str">
        <f>VLOOKUP(F170,特效对应!F:G,2,FALSE)</f>
        <v>attackex</v>
      </c>
      <c r="AJ170">
        <f t="shared" si="50"/>
        <v>4</v>
      </c>
      <c r="AK170" t="s">
        <v>117</v>
      </c>
      <c r="AL170" s="4" t="s">
        <v>1034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f t="shared" si="51"/>
        <v>3</v>
      </c>
      <c r="BE170">
        <f t="shared" si="52"/>
        <v>2</v>
      </c>
    </row>
    <row r="171" spans="1:57" x14ac:dyDescent="0.15">
      <c r="A171" t="str">
        <f t="shared" si="40"/>
        <v>法师主动技能3等级5</v>
      </c>
      <c r="B171" s="8">
        <f t="shared" si="45"/>
        <v>10030305</v>
      </c>
      <c r="C171" s="8" t="str">
        <f>VLOOKUP(G171,角色!A:B,2,FALSE)</f>
        <v>法师</v>
      </c>
      <c r="D171" s="8" t="str">
        <f t="shared" si="46"/>
        <v>主动技能3</v>
      </c>
      <c r="E171" s="8">
        <f t="shared" si="53"/>
        <v>5</v>
      </c>
      <c r="F171" s="8">
        <f t="shared" si="54"/>
        <v>3</v>
      </c>
      <c r="G171" s="8">
        <f t="shared" si="55"/>
        <v>3</v>
      </c>
      <c r="H171" s="4" t="s">
        <v>988</v>
      </c>
      <c r="I171" s="20" t="str">
        <f t="shared" si="57"/>
        <v>对敌方全体攻击，造成125%攻击力（+282）点伤害。并使目标概率眩晕2回合。</v>
      </c>
      <c r="J171" s="4" t="s">
        <v>279</v>
      </c>
      <c r="K171" s="1" t="s">
        <v>102</v>
      </c>
      <c r="L171" s="4" t="s">
        <v>108</v>
      </c>
      <c r="M171" s="4"/>
      <c r="N171" s="4">
        <v>100</v>
      </c>
      <c r="O171" s="20">
        <f t="shared" si="47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42"/>
        <v>100006:20:2:0</v>
      </c>
      <c r="U171" s="6" t="str">
        <f t="shared" si="43"/>
        <v/>
      </c>
      <c r="V171" s="19" t="str">
        <f>VLOOKUP(G171,角色!AW:BC,主动技能!F171+1,FALSE)</f>
        <v>skill_17</v>
      </c>
      <c r="Y171">
        <f t="shared" si="44"/>
        <v>100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282</v>
      </c>
      <c r="AE171" s="25">
        <f>(VLOOKUP(G171,角色!V:AE,主动技能!F171+7,FALSE))</f>
        <v>1</v>
      </c>
      <c r="AF171" s="19">
        <f t="shared" si="48"/>
        <v>3</v>
      </c>
      <c r="AG171" s="19">
        <f t="shared" si="49"/>
        <v>2</v>
      </c>
      <c r="AH171" s="25" t="str">
        <f>VLOOKUP(F171,特效对应!F:G,2,FALSE)</f>
        <v>attackex</v>
      </c>
      <c r="AJ171">
        <f t="shared" si="50"/>
        <v>5</v>
      </c>
      <c r="AK171" t="s">
        <v>117</v>
      </c>
      <c r="AL171" s="4" t="s">
        <v>1034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f t="shared" si="51"/>
        <v>3</v>
      </c>
      <c r="BE171">
        <f t="shared" si="52"/>
        <v>2</v>
      </c>
    </row>
    <row r="172" spans="1:57" x14ac:dyDescent="0.15">
      <c r="A172" t="str">
        <f t="shared" si="40"/>
        <v>法师主动技能3等级6</v>
      </c>
      <c r="B172" s="8">
        <f t="shared" si="45"/>
        <v>10030306</v>
      </c>
      <c r="C172" s="8" t="str">
        <f>VLOOKUP(G172,角色!A:B,2,FALSE)</f>
        <v>法师</v>
      </c>
      <c r="D172" s="8" t="str">
        <f t="shared" si="46"/>
        <v>主动技能3</v>
      </c>
      <c r="E172" s="8">
        <f t="shared" si="53"/>
        <v>6</v>
      </c>
      <c r="F172" s="8">
        <f t="shared" si="54"/>
        <v>3</v>
      </c>
      <c r="G172" s="8">
        <f t="shared" si="55"/>
        <v>3</v>
      </c>
      <c r="H172" s="4" t="s">
        <v>988</v>
      </c>
      <c r="I172" s="20" t="str">
        <f t="shared" si="57"/>
        <v>对敌方全体攻击，造成125%攻击力（+400）点伤害。并使目标概率眩晕2回合。</v>
      </c>
      <c r="J172" s="4" t="s">
        <v>279</v>
      </c>
      <c r="K172" s="1" t="s">
        <v>102</v>
      </c>
      <c r="L172" s="4" t="s">
        <v>108</v>
      </c>
      <c r="M172" s="4"/>
      <c r="N172" s="4">
        <v>100</v>
      </c>
      <c r="O172" s="20">
        <f t="shared" si="47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42"/>
        <v>100006:20:2:0</v>
      </c>
      <c r="U172" s="6" t="str">
        <f t="shared" si="43"/>
        <v/>
      </c>
      <c r="V172" s="19" t="str">
        <f>VLOOKUP(G172,角色!AW:BC,主动技能!F172+1,FALSE)</f>
        <v>skill_17</v>
      </c>
      <c r="Y172">
        <f t="shared" si="44"/>
        <v>100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400</v>
      </c>
      <c r="AE172" s="25">
        <f>(VLOOKUP(G172,角色!V:AE,主动技能!F172+7,FALSE))</f>
        <v>1</v>
      </c>
      <c r="AF172" s="19">
        <f t="shared" si="48"/>
        <v>3</v>
      </c>
      <c r="AG172" s="19">
        <f t="shared" si="49"/>
        <v>2</v>
      </c>
      <c r="AH172" s="25" t="str">
        <f>VLOOKUP(F172,特效对应!F:G,2,FALSE)</f>
        <v>attackex</v>
      </c>
      <c r="AJ172">
        <f t="shared" si="50"/>
        <v>6</v>
      </c>
      <c r="AK172" t="s">
        <v>117</v>
      </c>
      <c r="AL172" s="4" t="s">
        <v>1034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f t="shared" si="51"/>
        <v>3</v>
      </c>
      <c r="BE172">
        <f t="shared" si="52"/>
        <v>2</v>
      </c>
    </row>
    <row r="173" spans="1:57" x14ac:dyDescent="0.15">
      <c r="A173" t="str">
        <f t="shared" si="40"/>
        <v>法师主动技能3等级7</v>
      </c>
      <c r="B173" s="8">
        <f t="shared" si="45"/>
        <v>10030307</v>
      </c>
      <c r="C173" s="8" t="str">
        <f>VLOOKUP(G173,角色!A:B,2,FALSE)</f>
        <v>法师</v>
      </c>
      <c r="D173" s="8" t="str">
        <f t="shared" si="46"/>
        <v>主动技能3</v>
      </c>
      <c r="E173" s="8">
        <f t="shared" si="53"/>
        <v>7</v>
      </c>
      <c r="F173" s="8">
        <f t="shared" si="54"/>
        <v>3</v>
      </c>
      <c r="G173" s="8">
        <f t="shared" si="55"/>
        <v>3</v>
      </c>
      <c r="H173" s="4" t="s">
        <v>988</v>
      </c>
      <c r="I173" s="20" t="str">
        <f t="shared" si="57"/>
        <v>对敌方全体攻击，造成125%攻击力（+566）点伤害。并使目标概率眩晕2回合。</v>
      </c>
      <c r="J173" s="4" t="s">
        <v>279</v>
      </c>
      <c r="K173" s="1" t="s">
        <v>102</v>
      </c>
      <c r="L173" s="4" t="s">
        <v>108</v>
      </c>
      <c r="M173" s="4"/>
      <c r="N173" s="4">
        <v>100</v>
      </c>
      <c r="O173" s="20">
        <f t="shared" si="47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42"/>
        <v>100006:20:2:0</v>
      </c>
      <c r="U173" s="6" t="str">
        <f t="shared" si="43"/>
        <v/>
      </c>
      <c r="V173" s="19" t="str">
        <f>VLOOKUP(G173,角色!AW:BC,主动技能!F173+1,FALSE)</f>
        <v>skill_17</v>
      </c>
      <c r="Y173">
        <f t="shared" si="44"/>
        <v>100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566</v>
      </c>
      <c r="AE173" s="25">
        <f>(VLOOKUP(G173,角色!V:AE,主动技能!F173+7,FALSE))</f>
        <v>1</v>
      </c>
      <c r="AF173" s="19">
        <f t="shared" si="48"/>
        <v>3</v>
      </c>
      <c r="AG173" s="19">
        <f t="shared" si="49"/>
        <v>2</v>
      </c>
      <c r="AH173" s="25" t="str">
        <f>VLOOKUP(F173,特效对应!F:G,2,FALSE)</f>
        <v>attackex</v>
      </c>
      <c r="AJ173">
        <f t="shared" si="50"/>
        <v>7</v>
      </c>
      <c r="AK173" t="s">
        <v>117</v>
      </c>
      <c r="AL173" s="4" t="s">
        <v>1034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f t="shared" si="51"/>
        <v>3</v>
      </c>
      <c r="BE173">
        <f t="shared" si="52"/>
        <v>2</v>
      </c>
    </row>
    <row r="174" spans="1:57" x14ac:dyDescent="0.15">
      <c r="A174" t="str">
        <f t="shared" si="40"/>
        <v>法师主动技能3等级8</v>
      </c>
      <c r="B174" s="8">
        <f t="shared" si="45"/>
        <v>10030308</v>
      </c>
      <c r="C174" s="8" t="str">
        <f>VLOOKUP(G174,角色!A:B,2,FALSE)</f>
        <v>法师</v>
      </c>
      <c r="D174" s="8" t="str">
        <f t="shared" si="46"/>
        <v>主动技能3</v>
      </c>
      <c r="E174" s="8">
        <f t="shared" si="53"/>
        <v>8</v>
      </c>
      <c r="F174" s="8">
        <f t="shared" si="54"/>
        <v>3</v>
      </c>
      <c r="G174" s="8">
        <f t="shared" si="55"/>
        <v>3</v>
      </c>
      <c r="H174" s="4" t="s">
        <v>988</v>
      </c>
      <c r="I174" s="20" t="str">
        <f t="shared" si="57"/>
        <v>对敌方全体攻击，造成125%攻击力（+800）点伤害。并使目标概率眩晕2回合。</v>
      </c>
      <c r="J174" s="4" t="s">
        <v>279</v>
      </c>
      <c r="K174" s="1" t="s">
        <v>102</v>
      </c>
      <c r="L174" s="4" t="s">
        <v>108</v>
      </c>
      <c r="M174" s="4"/>
      <c r="N174" s="4">
        <v>100</v>
      </c>
      <c r="O174" s="20">
        <f t="shared" si="47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42"/>
        <v>100006:20:2:0</v>
      </c>
      <c r="U174" s="6" t="str">
        <f t="shared" si="43"/>
        <v/>
      </c>
      <c r="V174" s="19" t="str">
        <f>VLOOKUP(G174,角色!AW:BC,主动技能!F174+1,FALSE)</f>
        <v>skill_17</v>
      </c>
      <c r="Y174">
        <f t="shared" si="44"/>
        <v>100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800</v>
      </c>
      <c r="AE174" s="25">
        <f>(VLOOKUP(G174,角色!V:AE,主动技能!F174+7,FALSE))</f>
        <v>1</v>
      </c>
      <c r="AF174" s="19">
        <f t="shared" si="48"/>
        <v>3</v>
      </c>
      <c r="AG174" s="19">
        <f t="shared" si="49"/>
        <v>2</v>
      </c>
      <c r="AH174" s="25" t="str">
        <f>VLOOKUP(F174,特效对应!F:G,2,FALSE)</f>
        <v>attackex</v>
      </c>
      <c r="AJ174">
        <f t="shared" si="50"/>
        <v>8</v>
      </c>
      <c r="AK174" t="s">
        <v>117</v>
      </c>
      <c r="AL174" s="4" t="s">
        <v>1034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f t="shared" si="51"/>
        <v>3</v>
      </c>
      <c r="BE174">
        <f t="shared" si="52"/>
        <v>2</v>
      </c>
    </row>
    <row r="175" spans="1:57" x14ac:dyDescent="0.15">
      <c r="A175" t="str">
        <f t="shared" si="40"/>
        <v>法师主动技能3等级9</v>
      </c>
      <c r="B175" s="8">
        <f t="shared" si="45"/>
        <v>10030309</v>
      </c>
      <c r="C175" s="8" t="str">
        <f>VLOOKUP(G175,角色!A:B,2,FALSE)</f>
        <v>法师</v>
      </c>
      <c r="D175" s="8" t="str">
        <f t="shared" si="46"/>
        <v>主动技能3</v>
      </c>
      <c r="E175" s="8">
        <f t="shared" si="53"/>
        <v>9</v>
      </c>
      <c r="F175" s="8">
        <f t="shared" si="54"/>
        <v>3</v>
      </c>
      <c r="G175" s="8">
        <f t="shared" si="55"/>
        <v>3</v>
      </c>
      <c r="H175" s="4" t="s">
        <v>988</v>
      </c>
      <c r="I175" s="20" t="str">
        <f t="shared" si="57"/>
        <v>对敌方全体攻击，造成125%攻击力（+1132）点伤害。并使目标概率眩晕2回合。</v>
      </c>
      <c r="J175" s="4" t="s">
        <v>279</v>
      </c>
      <c r="K175" s="1" t="s">
        <v>102</v>
      </c>
      <c r="L175" s="4" t="s">
        <v>108</v>
      </c>
      <c r="M175" s="4"/>
      <c r="N175" s="4">
        <v>100</v>
      </c>
      <c r="O175" s="20">
        <f t="shared" si="47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42"/>
        <v>100006:20:2:0</v>
      </c>
      <c r="U175" s="6" t="str">
        <f t="shared" si="43"/>
        <v/>
      </c>
      <c r="V175" s="19" t="str">
        <f>VLOOKUP(G175,角色!AW:BC,主动技能!F175+1,FALSE)</f>
        <v>skill_17</v>
      </c>
      <c r="Y175">
        <f t="shared" si="44"/>
        <v>100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1132</v>
      </c>
      <c r="AE175" s="25">
        <f>(VLOOKUP(G175,角色!V:AE,主动技能!F175+7,FALSE))</f>
        <v>1</v>
      </c>
      <c r="AF175" s="19">
        <f t="shared" si="48"/>
        <v>3</v>
      </c>
      <c r="AG175" s="19">
        <f t="shared" si="49"/>
        <v>2</v>
      </c>
      <c r="AH175" s="25" t="str">
        <f>VLOOKUP(F175,特效对应!F:G,2,FALSE)</f>
        <v>attackex</v>
      </c>
      <c r="AJ175">
        <f t="shared" si="50"/>
        <v>9</v>
      </c>
      <c r="AK175" t="s">
        <v>117</v>
      </c>
      <c r="AL175" s="4" t="s">
        <v>1034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f t="shared" si="51"/>
        <v>3</v>
      </c>
      <c r="BE175">
        <f t="shared" si="52"/>
        <v>2</v>
      </c>
    </row>
    <row r="176" spans="1:57" x14ac:dyDescent="0.15">
      <c r="A176" t="str">
        <f t="shared" si="40"/>
        <v>法师主动技能3等级10</v>
      </c>
      <c r="B176" s="8">
        <f t="shared" si="45"/>
        <v>10030310</v>
      </c>
      <c r="C176" s="8" t="str">
        <f>VLOOKUP(G176,角色!A:B,2,FALSE)</f>
        <v>法师</v>
      </c>
      <c r="D176" s="8" t="str">
        <f t="shared" si="46"/>
        <v>主动技能3</v>
      </c>
      <c r="E176" s="8">
        <f t="shared" si="53"/>
        <v>10</v>
      </c>
      <c r="F176" s="8">
        <f t="shared" si="54"/>
        <v>3</v>
      </c>
      <c r="G176" s="8">
        <f t="shared" si="55"/>
        <v>3</v>
      </c>
      <c r="H176" s="4" t="s">
        <v>988</v>
      </c>
      <c r="I176" s="20" t="str">
        <f t="shared" si="57"/>
        <v>对敌方全体攻击，造成125%攻击力（+1601）点伤害。并使目标概率眩晕2回合。</v>
      </c>
      <c r="J176" s="4" t="s">
        <v>279</v>
      </c>
      <c r="K176" s="1" t="s">
        <v>102</v>
      </c>
      <c r="L176" s="4" t="s">
        <v>108</v>
      </c>
      <c r="M176" s="4"/>
      <c r="N176" s="4">
        <v>100</v>
      </c>
      <c r="O176" s="20">
        <f t="shared" si="47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42"/>
        <v>100006:20:2:0</v>
      </c>
      <c r="U176" s="6" t="str">
        <f t="shared" si="43"/>
        <v/>
      </c>
      <c r="V176" s="19" t="str">
        <f>VLOOKUP(G176,角色!AW:BC,主动技能!F176+1,FALSE)</f>
        <v>skill_17</v>
      </c>
      <c r="Y176">
        <f t="shared" si="44"/>
        <v>100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1601</v>
      </c>
      <c r="AE176" s="25">
        <f>(VLOOKUP(G176,角色!V:AE,主动技能!F176+7,FALSE))</f>
        <v>1</v>
      </c>
      <c r="AF176" s="19">
        <f t="shared" si="48"/>
        <v>3</v>
      </c>
      <c r="AG176" s="19">
        <f t="shared" si="49"/>
        <v>2</v>
      </c>
      <c r="AH176" s="25" t="str">
        <f>VLOOKUP(F176,特效对应!F:G,2,FALSE)</f>
        <v>attackex</v>
      </c>
      <c r="AJ176">
        <f t="shared" si="50"/>
        <v>10</v>
      </c>
      <c r="AK176" t="s">
        <v>117</v>
      </c>
      <c r="AL176" s="4" t="s">
        <v>1034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f t="shared" si="51"/>
        <v>3</v>
      </c>
      <c r="BE176">
        <f t="shared" si="52"/>
        <v>2</v>
      </c>
    </row>
    <row r="177" spans="1:57" x14ac:dyDescent="0.15">
      <c r="A177" t="str">
        <f t="shared" si="40"/>
        <v>法师主动技能3等级11</v>
      </c>
      <c r="B177" s="8">
        <f t="shared" si="45"/>
        <v>10030311</v>
      </c>
      <c r="C177" s="8" t="str">
        <f>VLOOKUP(G177,角色!A:B,2,FALSE)</f>
        <v>法师</v>
      </c>
      <c r="D177" s="8" t="str">
        <f t="shared" si="46"/>
        <v>主动技能3</v>
      </c>
      <c r="E177" s="8">
        <f t="shared" si="53"/>
        <v>11</v>
      </c>
      <c r="F177" s="8">
        <f t="shared" si="54"/>
        <v>3</v>
      </c>
      <c r="G177" s="8">
        <f t="shared" si="55"/>
        <v>3</v>
      </c>
      <c r="H177" s="4" t="s">
        <v>988</v>
      </c>
      <c r="I177" s="20" t="str">
        <f t="shared" si="57"/>
        <v>对敌方全体攻击，造成125%攻击力（+2265）点伤害。并使目标概率眩晕2回合。</v>
      </c>
      <c r="J177" s="4" t="s">
        <v>279</v>
      </c>
      <c r="K177" s="1" t="s">
        <v>102</v>
      </c>
      <c r="L177" s="4" t="s">
        <v>108</v>
      </c>
      <c r="M177" s="4"/>
      <c r="N177" s="4">
        <v>100</v>
      </c>
      <c r="O177" s="20">
        <f t="shared" si="47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42"/>
        <v>100006:20:2:0</v>
      </c>
      <c r="U177" s="6" t="str">
        <f t="shared" si="43"/>
        <v/>
      </c>
      <c r="V177" s="19" t="str">
        <f>VLOOKUP(G177,角色!AW:BC,主动技能!F177+1,FALSE)</f>
        <v>skill_17</v>
      </c>
      <c r="Y177">
        <f t="shared" si="44"/>
        <v>100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2265</v>
      </c>
      <c r="AE177" s="25">
        <f>(VLOOKUP(G177,角色!V:AE,主动技能!F177+7,FALSE))</f>
        <v>1</v>
      </c>
      <c r="AF177" s="19">
        <f t="shared" si="48"/>
        <v>3</v>
      </c>
      <c r="AG177" s="19">
        <f t="shared" si="49"/>
        <v>2</v>
      </c>
      <c r="AH177" s="25" t="str">
        <f>VLOOKUP(F177,特效对应!F:G,2,FALSE)</f>
        <v>attackex</v>
      </c>
      <c r="AJ177">
        <f t="shared" si="50"/>
        <v>11</v>
      </c>
      <c r="AK177" t="s">
        <v>117</v>
      </c>
      <c r="AL177" s="4" t="s">
        <v>1034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f t="shared" si="51"/>
        <v>3</v>
      </c>
      <c r="BE177">
        <f t="shared" si="52"/>
        <v>2</v>
      </c>
    </row>
    <row r="178" spans="1:57" x14ac:dyDescent="0.15">
      <c r="A178" t="str">
        <f t="shared" si="40"/>
        <v>法师主动技能3等级12</v>
      </c>
      <c r="B178" s="8">
        <f t="shared" si="45"/>
        <v>10030312</v>
      </c>
      <c r="C178" s="8" t="str">
        <f>VLOOKUP(G178,角色!A:B,2,FALSE)</f>
        <v>法师</v>
      </c>
      <c r="D178" s="8" t="str">
        <f t="shared" si="46"/>
        <v>主动技能3</v>
      </c>
      <c r="E178" s="8">
        <f t="shared" si="53"/>
        <v>12</v>
      </c>
      <c r="F178" s="8">
        <f t="shared" si="54"/>
        <v>3</v>
      </c>
      <c r="G178" s="8">
        <f t="shared" si="55"/>
        <v>3</v>
      </c>
      <c r="H178" s="4" t="s">
        <v>988</v>
      </c>
      <c r="I178" s="20" t="str">
        <f t="shared" si="57"/>
        <v>对敌方全体攻击，造成125%攻击力（+3203）点伤害。并使目标概率眩晕2回合。</v>
      </c>
      <c r="J178" s="4" t="s">
        <v>279</v>
      </c>
      <c r="K178" s="1" t="s">
        <v>102</v>
      </c>
      <c r="L178" s="4" t="s">
        <v>108</v>
      </c>
      <c r="M178" s="4"/>
      <c r="N178" s="4">
        <v>100</v>
      </c>
      <c r="O178" s="20">
        <f t="shared" si="47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42"/>
        <v>100006:20:2:0</v>
      </c>
      <c r="U178" s="6" t="str">
        <f t="shared" si="43"/>
        <v/>
      </c>
      <c r="V178" s="19" t="str">
        <f>VLOOKUP(G178,角色!AW:BC,主动技能!F178+1,FALSE)</f>
        <v>skill_17</v>
      </c>
      <c r="Y178">
        <f t="shared" si="44"/>
        <v>100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3203</v>
      </c>
      <c r="AE178" s="25">
        <f>(VLOOKUP(G178,角色!V:AE,主动技能!F178+7,FALSE))</f>
        <v>1</v>
      </c>
      <c r="AF178" s="19">
        <f t="shared" si="48"/>
        <v>3</v>
      </c>
      <c r="AG178" s="19">
        <f t="shared" si="49"/>
        <v>2</v>
      </c>
      <c r="AH178" s="25" t="str">
        <f>VLOOKUP(F178,特效对应!F:G,2,FALSE)</f>
        <v>attackex</v>
      </c>
      <c r="AJ178">
        <f t="shared" si="50"/>
        <v>12</v>
      </c>
      <c r="AK178" t="s">
        <v>117</v>
      </c>
      <c r="AL178" s="4" t="s">
        <v>1034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f t="shared" si="51"/>
        <v>3</v>
      </c>
      <c r="BE178">
        <f t="shared" si="52"/>
        <v>2</v>
      </c>
    </row>
    <row r="179" spans="1:57" x14ac:dyDescent="0.15">
      <c r="A179" t="str">
        <f t="shared" si="40"/>
        <v>法师主动技能3等级13</v>
      </c>
      <c r="B179" s="8">
        <f t="shared" si="45"/>
        <v>10030313</v>
      </c>
      <c r="C179" s="8" t="str">
        <f>VLOOKUP(G179,角色!A:B,2,FALSE)</f>
        <v>法师</v>
      </c>
      <c r="D179" s="8" t="str">
        <f t="shared" si="46"/>
        <v>主动技能3</v>
      </c>
      <c r="E179" s="8">
        <f t="shared" si="53"/>
        <v>13</v>
      </c>
      <c r="F179" s="8">
        <f t="shared" si="54"/>
        <v>3</v>
      </c>
      <c r="G179" s="8">
        <f t="shared" si="55"/>
        <v>3</v>
      </c>
      <c r="H179" s="4" t="s">
        <v>988</v>
      </c>
      <c r="I179" s="20" t="str">
        <f t="shared" si="57"/>
        <v>对敌方全体攻击，造成125%攻击力（+4531）点伤害。并使目标概率眩晕2回合。</v>
      </c>
      <c r="J179" s="4" t="s">
        <v>279</v>
      </c>
      <c r="K179" s="1" t="s">
        <v>102</v>
      </c>
      <c r="L179" s="4" t="s">
        <v>108</v>
      </c>
      <c r="M179" s="4"/>
      <c r="N179" s="4">
        <v>100</v>
      </c>
      <c r="O179" s="20">
        <f t="shared" si="47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42"/>
        <v>100006:20:2:0</v>
      </c>
      <c r="U179" s="6" t="str">
        <f t="shared" si="43"/>
        <v/>
      </c>
      <c r="V179" s="19" t="str">
        <f>VLOOKUP(G179,角色!AW:BC,主动技能!F179+1,FALSE)</f>
        <v>skill_17</v>
      </c>
      <c r="Y179">
        <f t="shared" si="44"/>
        <v>100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4531</v>
      </c>
      <c r="AE179" s="25">
        <f>(VLOOKUP(G179,角色!V:AE,主动技能!F179+7,FALSE))</f>
        <v>1</v>
      </c>
      <c r="AF179" s="19">
        <f t="shared" si="48"/>
        <v>3</v>
      </c>
      <c r="AG179" s="19">
        <f t="shared" si="49"/>
        <v>2</v>
      </c>
      <c r="AH179" s="25" t="str">
        <f>VLOOKUP(F179,特效对应!F:G,2,FALSE)</f>
        <v>attackex</v>
      </c>
      <c r="AJ179">
        <f t="shared" si="50"/>
        <v>13</v>
      </c>
      <c r="AK179" t="s">
        <v>117</v>
      </c>
      <c r="AL179" s="4" t="s">
        <v>1034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f t="shared" si="51"/>
        <v>3</v>
      </c>
      <c r="BE179">
        <f t="shared" si="52"/>
        <v>2</v>
      </c>
    </row>
    <row r="180" spans="1:57" x14ac:dyDescent="0.15">
      <c r="A180" t="str">
        <f t="shared" si="40"/>
        <v>法师主动技能3等级14</v>
      </c>
      <c r="B180" s="8">
        <f t="shared" si="45"/>
        <v>10030314</v>
      </c>
      <c r="C180" s="8" t="str">
        <f>VLOOKUP(G180,角色!A:B,2,FALSE)</f>
        <v>法师</v>
      </c>
      <c r="D180" s="8" t="str">
        <f t="shared" si="46"/>
        <v>主动技能3</v>
      </c>
      <c r="E180" s="8">
        <f t="shared" si="53"/>
        <v>14</v>
      </c>
      <c r="F180" s="8">
        <f t="shared" si="54"/>
        <v>3</v>
      </c>
      <c r="G180" s="8">
        <f t="shared" si="55"/>
        <v>3</v>
      </c>
      <c r="H180" s="4" t="s">
        <v>988</v>
      </c>
      <c r="I180" s="20" t="str">
        <f t="shared" si="57"/>
        <v>对敌方全体攻击，造成125%攻击力（+6409）点伤害。并使目标概率眩晕2回合。</v>
      </c>
      <c r="J180" s="4" t="s">
        <v>279</v>
      </c>
      <c r="K180" s="1" t="s">
        <v>102</v>
      </c>
      <c r="L180" s="4" t="s">
        <v>108</v>
      </c>
      <c r="M180" s="4"/>
      <c r="N180" s="4">
        <v>100</v>
      </c>
      <c r="O180" s="20">
        <f t="shared" si="47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42"/>
        <v>100006:20:2:0</v>
      </c>
      <c r="U180" s="6" t="str">
        <f t="shared" si="43"/>
        <v/>
      </c>
      <c r="V180" s="19" t="str">
        <f>VLOOKUP(G180,角色!AW:BC,主动技能!F180+1,FALSE)</f>
        <v>skill_17</v>
      </c>
      <c r="Y180">
        <f t="shared" si="44"/>
        <v>100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6409</v>
      </c>
      <c r="AE180" s="25">
        <f>(VLOOKUP(G180,角色!V:AE,主动技能!F180+7,FALSE))</f>
        <v>1</v>
      </c>
      <c r="AF180" s="19">
        <f t="shared" si="48"/>
        <v>3</v>
      </c>
      <c r="AG180" s="19">
        <f t="shared" si="49"/>
        <v>2</v>
      </c>
      <c r="AH180" s="25" t="str">
        <f>VLOOKUP(F180,特效对应!F:G,2,FALSE)</f>
        <v>attackex</v>
      </c>
      <c r="AJ180">
        <f t="shared" si="50"/>
        <v>14</v>
      </c>
      <c r="AK180" t="s">
        <v>117</v>
      </c>
      <c r="AL180" s="4" t="s">
        <v>1034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f t="shared" si="51"/>
        <v>3</v>
      </c>
      <c r="BE180">
        <f t="shared" si="52"/>
        <v>2</v>
      </c>
    </row>
    <row r="181" spans="1:57" x14ac:dyDescent="0.15">
      <c r="A181" t="str">
        <f t="shared" si="40"/>
        <v>法师主动技能3等级15</v>
      </c>
      <c r="B181" s="8">
        <f t="shared" si="45"/>
        <v>10030315</v>
      </c>
      <c r="C181" s="8" t="str">
        <f>VLOOKUP(G181,角色!A:B,2,FALSE)</f>
        <v>法师</v>
      </c>
      <c r="D181" s="8" t="str">
        <f t="shared" si="46"/>
        <v>主动技能3</v>
      </c>
      <c r="E181" s="8">
        <f t="shared" si="53"/>
        <v>15</v>
      </c>
      <c r="F181" s="8">
        <f t="shared" si="54"/>
        <v>3</v>
      </c>
      <c r="G181" s="8">
        <f t="shared" si="55"/>
        <v>3</v>
      </c>
      <c r="H181" s="4" t="s">
        <v>988</v>
      </c>
      <c r="I181" s="20" t="str">
        <f t="shared" si="57"/>
        <v>对敌方全体攻击，造成125%攻击力（+9065）点伤害。并使目标概率眩晕2回合。</v>
      </c>
      <c r="J181" s="4" t="s">
        <v>279</v>
      </c>
      <c r="K181" s="1" t="s">
        <v>102</v>
      </c>
      <c r="L181" s="4" t="s">
        <v>108</v>
      </c>
      <c r="M181" s="4"/>
      <c r="N181" s="4">
        <v>100</v>
      </c>
      <c r="O181" s="20">
        <f t="shared" si="47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42"/>
        <v>100006:20:2:0</v>
      </c>
      <c r="U181" s="6" t="str">
        <f t="shared" si="43"/>
        <v/>
      </c>
      <c r="V181" s="19" t="str">
        <f>VLOOKUP(G181,角色!AW:BC,主动技能!F181+1,FALSE)</f>
        <v>skill_17</v>
      </c>
      <c r="Y181">
        <f t="shared" si="44"/>
        <v>100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9065</v>
      </c>
      <c r="AE181" s="25">
        <f>(VLOOKUP(G181,角色!V:AE,主动技能!F181+7,FALSE))</f>
        <v>1</v>
      </c>
      <c r="AF181" s="19">
        <f t="shared" si="48"/>
        <v>3</v>
      </c>
      <c r="AG181" s="19">
        <f t="shared" si="49"/>
        <v>2</v>
      </c>
      <c r="AH181" s="25" t="str">
        <f>VLOOKUP(F181,特效对应!F:G,2,FALSE)</f>
        <v>attackex</v>
      </c>
      <c r="AJ181">
        <f t="shared" si="50"/>
        <v>15</v>
      </c>
      <c r="AK181" t="s">
        <v>117</v>
      </c>
      <c r="AL181" s="4" t="s">
        <v>1034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f t="shared" si="51"/>
        <v>3</v>
      </c>
      <c r="BE181">
        <f t="shared" si="52"/>
        <v>2</v>
      </c>
    </row>
    <row r="182" spans="1:57" x14ac:dyDescent="0.15">
      <c r="A182" t="str">
        <f t="shared" si="40"/>
        <v>法师主动技能3等级16</v>
      </c>
      <c r="B182" s="8">
        <f t="shared" si="45"/>
        <v>10030316</v>
      </c>
      <c r="C182" s="8" t="str">
        <f>VLOOKUP(G182,角色!A:B,2,FALSE)</f>
        <v>法师</v>
      </c>
      <c r="D182" s="8" t="str">
        <f t="shared" si="46"/>
        <v>主动技能3</v>
      </c>
      <c r="E182" s="8">
        <f t="shared" si="53"/>
        <v>16</v>
      </c>
      <c r="F182" s="8">
        <f t="shared" si="54"/>
        <v>3</v>
      </c>
      <c r="G182" s="8">
        <f t="shared" si="55"/>
        <v>3</v>
      </c>
      <c r="H182" s="4" t="s">
        <v>988</v>
      </c>
      <c r="I182" s="20" t="str">
        <f t="shared" si="57"/>
        <v>对敌方全体攻击，造成125%攻击力（+12822）点伤害。并使目标概率眩晕2回合。</v>
      </c>
      <c r="J182" s="4" t="s">
        <v>279</v>
      </c>
      <c r="K182" s="1" t="s">
        <v>102</v>
      </c>
      <c r="L182" s="4" t="s">
        <v>108</v>
      </c>
      <c r="M182" s="4"/>
      <c r="N182" s="4">
        <v>100</v>
      </c>
      <c r="O182" s="20">
        <f t="shared" si="47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42"/>
        <v>100006:20:2:0</v>
      </c>
      <c r="U182" s="6" t="str">
        <f t="shared" si="43"/>
        <v/>
      </c>
      <c r="V182" s="19" t="str">
        <f>VLOOKUP(G182,角色!AW:BC,主动技能!F182+1,FALSE)</f>
        <v>skill_17</v>
      </c>
      <c r="Y182">
        <f t="shared" si="44"/>
        <v>100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12822</v>
      </c>
      <c r="AE182" s="25">
        <f>(VLOOKUP(G182,角色!V:AE,主动技能!F182+7,FALSE))</f>
        <v>1</v>
      </c>
      <c r="AF182" s="19">
        <f t="shared" si="48"/>
        <v>3</v>
      </c>
      <c r="AG182" s="19">
        <f t="shared" si="49"/>
        <v>2</v>
      </c>
      <c r="AH182" s="25" t="str">
        <f>VLOOKUP(F182,特效对应!F:G,2,FALSE)</f>
        <v>attackex</v>
      </c>
      <c r="AJ182">
        <f t="shared" si="50"/>
        <v>16</v>
      </c>
      <c r="AK182" t="s">
        <v>117</v>
      </c>
      <c r="AL182" s="4" t="s">
        <v>1034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f t="shared" si="51"/>
        <v>3</v>
      </c>
      <c r="BE182">
        <f t="shared" si="52"/>
        <v>2</v>
      </c>
    </row>
    <row r="183" spans="1:57" x14ac:dyDescent="0.15">
      <c r="A183" t="str">
        <f t="shared" si="40"/>
        <v>法师主动技能3等级17</v>
      </c>
      <c r="B183" s="8">
        <f t="shared" si="45"/>
        <v>10030317</v>
      </c>
      <c r="C183" s="8" t="str">
        <f>VLOOKUP(G183,角色!A:B,2,FALSE)</f>
        <v>法师</v>
      </c>
      <c r="D183" s="8" t="str">
        <f t="shared" si="46"/>
        <v>主动技能3</v>
      </c>
      <c r="E183" s="8">
        <f t="shared" si="53"/>
        <v>17</v>
      </c>
      <c r="F183" s="8">
        <f t="shared" si="54"/>
        <v>3</v>
      </c>
      <c r="G183" s="8">
        <f t="shared" si="55"/>
        <v>3</v>
      </c>
      <c r="H183" s="4" t="s">
        <v>988</v>
      </c>
      <c r="I183" s="20" t="str">
        <f t="shared" si="57"/>
        <v>对敌方全体攻击，造成125%攻击力（+18135）点伤害。并使目标概率眩晕2回合。</v>
      </c>
      <c r="J183" s="4" t="s">
        <v>279</v>
      </c>
      <c r="K183" s="1" t="s">
        <v>102</v>
      </c>
      <c r="L183" s="4" t="s">
        <v>108</v>
      </c>
      <c r="M183" s="4"/>
      <c r="N183" s="4">
        <v>100</v>
      </c>
      <c r="O183" s="20">
        <f t="shared" si="47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42"/>
        <v>100006:20:2:0</v>
      </c>
      <c r="U183" s="6" t="str">
        <f t="shared" si="43"/>
        <v/>
      </c>
      <c r="V183" s="19" t="str">
        <f>VLOOKUP(G183,角色!AW:BC,主动技能!F183+1,FALSE)</f>
        <v>skill_17</v>
      </c>
      <c r="Y183">
        <f t="shared" si="44"/>
        <v>100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18135</v>
      </c>
      <c r="AE183" s="25">
        <f>(VLOOKUP(G183,角色!V:AE,主动技能!F183+7,FALSE))</f>
        <v>1</v>
      </c>
      <c r="AF183" s="19">
        <f t="shared" si="48"/>
        <v>3</v>
      </c>
      <c r="AG183" s="19">
        <f t="shared" si="49"/>
        <v>2</v>
      </c>
      <c r="AH183" s="25" t="str">
        <f>VLOOKUP(F183,特效对应!F:G,2,FALSE)</f>
        <v>attackex</v>
      </c>
      <c r="AJ183">
        <f t="shared" si="50"/>
        <v>17</v>
      </c>
      <c r="AK183" t="s">
        <v>117</v>
      </c>
      <c r="AL183" s="4" t="s">
        <v>1034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f t="shared" si="51"/>
        <v>3</v>
      </c>
      <c r="BE183">
        <f t="shared" si="52"/>
        <v>2</v>
      </c>
    </row>
    <row r="184" spans="1:57" x14ac:dyDescent="0.15">
      <c r="A184" t="str">
        <f t="shared" si="40"/>
        <v>法师主动技能3等级18</v>
      </c>
      <c r="B184" s="8">
        <f t="shared" si="45"/>
        <v>10030318</v>
      </c>
      <c r="C184" s="8" t="str">
        <f>VLOOKUP(G184,角色!A:B,2,FALSE)</f>
        <v>法师</v>
      </c>
      <c r="D184" s="8" t="str">
        <f t="shared" si="46"/>
        <v>主动技能3</v>
      </c>
      <c r="E184" s="8">
        <f t="shared" si="53"/>
        <v>18</v>
      </c>
      <c r="F184" s="8">
        <f t="shared" si="54"/>
        <v>3</v>
      </c>
      <c r="G184" s="8">
        <f t="shared" si="55"/>
        <v>3</v>
      </c>
      <c r="H184" s="4" t="s">
        <v>988</v>
      </c>
      <c r="I184" s="20" t="str">
        <f t="shared" si="57"/>
        <v>对敌方全体攻击，造成125%攻击力（+25650）点伤害。并使目标概率眩晕2回合。</v>
      </c>
      <c r="J184" s="4" t="s">
        <v>279</v>
      </c>
      <c r="K184" s="1" t="s">
        <v>102</v>
      </c>
      <c r="L184" s="4" t="s">
        <v>108</v>
      </c>
      <c r="M184" s="4"/>
      <c r="N184" s="4">
        <v>100</v>
      </c>
      <c r="O184" s="20">
        <f t="shared" si="47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42"/>
        <v>100006:20:2:0</v>
      </c>
      <c r="U184" s="6" t="str">
        <f t="shared" si="43"/>
        <v/>
      </c>
      <c r="V184" s="19" t="str">
        <f>VLOOKUP(G184,角色!AW:BC,主动技能!F184+1,FALSE)</f>
        <v>skill_17</v>
      </c>
      <c r="Y184">
        <f t="shared" si="44"/>
        <v>100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25650</v>
      </c>
      <c r="AE184" s="25">
        <f>(VLOOKUP(G184,角色!V:AE,主动技能!F184+7,FALSE))</f>
        <v>1</v>
      </c>
      <c r="AF184" s="19">
        <f t="shared" si="48"/>
        <v>3</v>
      </c>
      <c r="AG184" s="19">
        <f t="shared" si="49"/>
        <v>2</v>
      </c>
      <c r="AH184" s="25" t="str">
        <f>VLOOKUP(F184,特效对应!F:G,2,FALSE)</f>
        <v>attackex</v>
      </c>
      <c r="AJ184">
        <f t="shared" si="50"/>
        <v>18</v>
      </c>
      <c r="AK184" t="s">
        <v>117</v>
      </c>
      <c r="AL184" s="4" t="s">
        <v>1034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f t="shared" si="51"/>
        <v>3</v>
      </c>
      <c r="BE184">
        <f t="shared" si="52"/>
        <v>2</v>
      </c>
    </row>
    <row r="185" spans="1:57" x14ac:dyDescent="0.15">
      <c r="A185" t="str">
        <f t="shared" si="40"/>
        <v>法师主动技能3等级19</v>
      </c>
      <c r="B185" s="8">
        <f t="shared" si="45"/>
        <v>10030319</v>
      </c>
      <c r="C185" s="8" t="str">
        <f>VLOOKUP(G185,角色!A:B,2,FALSE)</f>
        <v>法师</v>
      </c>
      <c r="D185" s="8" t="str">
        <f t="shared" si="46"/>
        <v>主动技能3</v>
      </c>
      <c r="E185" s="8">
        <f t="shared" si="53"/>
        <v>19</v>
      </c>
      <c r="F185" s="8">
        <f t="shared" si="54"/>
        <v>3</v>
      </c>
      <c r="G185" s="8">
        <f t="shared" si="55"/>
        <v>3</v>
      </c>
      <c r="H185" s="4" t="s">
        <v>988</v>
      </c>
      <c r="I185" s="20" t="str">
        <f t="shared" si="57"/>
        <v>对敌方全体攻击，造成125%攻击力（+36280）点伤害。并使目标概率眩晕2回合。</v>
      </c>
      <c r="J185" s="4" t="s">
        <v>279</v>
      </c>
      <c r="K185" s="1" t="s">
        <v>102</v>
      </c>
      <c r="L185" s="4" t="s">
        <v>108</v>
      </c>
      <c r="M185" s="4"/>
      <c r="N185" s="4">
        <v>100</v>
      </c>
      <c r="O185" s="20">
        <f t="shared" si="47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42"/>
        <v>100006:20:2:0</v>
      </c>
      <c r="U185" s="6" t="str">
        <f t="shared" si="43"/>
        <v/>
      </c>
      <c r="V185" s="19" t="str">
        <f>VLOOKUP(G185,角色!AW:BC,主动技能!F185+1,FALSE)</f>
        <v>skill_17</v>
      </c>
      <c r="Y185">
        <f t="shared" si="44"/>
        <v>100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36280</v>
      </c>
      <c r="AE185" s="25">
        <f>(VLOOKUP(G185,角色!V:AE,主动技能!F185+7,FALSE))</f>
        <v>1</v>
      </c>
      <c r="AF185" s="19">
        <f t="shared" si="48"/>
        <v>3</v>
      </c>
      <c r="AG185" s="19">
        <f t="shared" si="49"/>
        <v>2</v>
      </c>
      <c r="AH185" s="25" t="str">
        <f>VLOOKUP(F185,特效对应!F:G,2,FALSE)</f>
        <v>attackex</v>
      </c>
      <c r="AJ185">
        <f t="shared" si="50"/>
        <v>19</v>
      </c>
      <c r="AK185" t="s">
        <v>117</v>
      </c>
      <c r="AL185" s="4" t="s">
        <v>1034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f t="shared" si="51"/>
        <v>3</v>
      </c>
      <c r="BE185">
        <f t="shared" si="52"/>
        <v>2</v>
      </c>
    </row>
    <row r="186" spans="1:57" x14ac:dyDescent="0.15">
      <c r="A186" t="str">
        <f t="shared" si="40"/>
        <v>法师主动技能3等级20</v>
      </c>
      <c r="B186" s="8">
        <f t="shared" si="45"/>
        <v>10030320</v>
      </c>
      <c r="C186" s="8" t="str">
        <f>VLOOKUP(G186,角色!A:B,2,FALSE)</f>
        <v>法师</v>
      </c>
      <c r="D186" s="8" t="str">
        <f t="shared" si="46"/>
        <v>主动技能3</v>
      </c>
      <c r="E186" s="8">
        <f t="shared" si="53"/>
        <v>20</v>
      </c>
      <c r="F186" s="8">
        <f t="shared" si="54"/>
        <v>3</v>
      </c>
      <c r="G186" s="8">
        <f t="shared" si="55"/>
        <v>3</v>
      </c>
      <c r="H186" s="4" t="s">
        <v>988</v>
      </c>
      <c r="I186" s="20" t="str">
        <f t="shared" si="57"/>
        <v>对敌方全体攻击，造成125%攻击力（+51314）点伤害。并使目标概率眩晕2回合。</v>
      </c>
      <c r="J186" s="4" t="s">
        <v>279</v>
      </c>
      <c r="K186" s="1" t="s">
        <v>102</v>
      </c>
      <c r="L186" s="4" t="s">
        <v>108</v>
      </c>
      <c r="M186" s="4"/>
      <c r="N186" s="4">
        <v>100</v>
      </c>
      <c r="O186" s="20">
        <f t="shared" si="47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42"/>
        <v>100006:20:2:0</v>
      </c>
      <c r="U186" s="6" t="str">
        <f t="shared" si="43"/>
        <v/>
      </c>
      <c r="V186" s="19" t="str">
        <f>VLOOKUP(G186,角色!AW:BC,主动技能!F186+1,FALSE)</f>
        <v>skill_17</v>
      </c>
      <c r="Y186">
        <f t="shared" si="44"/>
        <v>100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51314</v>
      </c>
      <c r="AE186" s="25">
        <f>(VLOOKUP(G186,角色!V:AE,主动技能!F186+7,FALSE))</f>
        <v>1</v>
      </c>
      <c r="AF186" s="19">
        <f t="shared" si="48"/>
        <v>3</v>
      </c>
      <c r="AG186" s="19">
        <f t="shared" si="49"/>
        <v>2</v>
      </c>
      <c r="AH186" s="25" t="str">
        <f>VLOOKUP(F186,特效对应!F:G,2,FALSE)</f>
        <v>attackex</v>
      </c>
      <c r="AJ186">
        <f t="shared" si="50"/>
        <v>20</v>
      </c>
      <c r="AK186" t="s">
        <v>117</v>
      </c>
      <c r="AL186" s="4" t="s">
        <v>1034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f t="shared" si="51"/>
        <v>3</v>
      </c>
      <c r="BE186">
        <f t="shared" si="52"/>
        <v>2</v>
      </c>
    </row>
    <row r="187" spans="1:57" s="19" customFormat="1" x14ac:dyDescent="0.15">
      <c r="A187" s="19" t="str">
        <f t="shared" ref="A187:A250" si="58">C187&amp;D187&amp;$E$6&amp;E187</f>
        <v>洛克主动技能1等级1</v>
      </c>
      <c r="B187" s="8">
        <f t="shared" si="45"/>
        <v>10040101</v>
      </c>
      <c r="C187" s="19" t="str">
        <f>VLOOKUP(G187,角色!A:B,2,FALSE)</f>
        <v>洛克</v>
      </c>
      <c r="D187" s="19" t="str">
        <f t="shared" si="46"/>
        <v>主动技能1</v>
      </c>
      <c r="E187" s="19">
        <f t="shared" si="53"/>
        <v>1</v>
      </c>
      <c r="F187" s="19">
        <f t="shared" si="54"/>
        <v>1</v>
      </c>
      <c r="G187" s="19">
        <f t="shared" si="55"/>
        <v>4</v>
      </c>
      <c r="H187" s="20" t="s">
        <v>428</v>
      </c>
      <c r="I187" s="20" t="str">
        <f t="shared" ref="I187:I210" si="59">"对敌方"&amp;L187&amp;"攻击，造成"&amp;Z187&amp;"%攻击力（+"&amp;AB187&amp;"）点伤害。"</f>
        <v>对敌方单体攻击，造成100%攻击力（+26）点伤害。</v>
      </c>
      <c r="J187" s="20" t="s">
        <v>279</v>
      </c>
      <c r="K187" s="21" t="s">
        <v>102</v>
      </c>
      <c r="L187" s="20" t="s">
        <v>106</v>
      </c>
      <c r="M187" s="20"/>
      <c r="N187" s="20">
        <v>100</v>
      </c>
      <c r="O187" s="20" t="str">
        <f t="shared" si="47"/>
        <v/>
      </c>
      <c r="P187" s="25" t="str">
        <f>_xlfn.IFNA(VLOOKUP(G187,角色!V:AE,主动技能!F187+1,FALSE),"")</f>
        <v>|||</v>
      </c>
      <c r="Q187" s="25">
        <f>(VLOOKUP(G187,角色!V:AE,主动技能!F187+4,FALSE))</f>
        <v>1</v>
      </c>
      <c r="R187" s="25">
        <v>0</v>
      </c>
      <c r="S187" s="25">
        <v>0</v>
      </c>
      <c r="T187" s="19" t="str">
        <f t="shared" ref="T187:T250" si="60">IF(AQ187="","",AQ187)&amp;IF(AR187="","","|"&amp;AR187)&amp;IF(AS187="","","|"&amp;AS187)&amp;IF(AT187="","","|"&amp;AT187)&amp;IF(AU187="","","|"&amp;AU187)</f>
        <v/>
      </c>
      <c r="U187" s="19" t="str">
        <f t="shared" ref="U187:U250" si="61">IF(AV187="","",AV187)&amp;IF(AW187="","","|"&amp;AW187)&amp;IF(AX187="","","|"&amp;AX187)&amp;IF(AY187="","","|"&amp;AY187)&amp;IF(AZ187="","","|"&amp;AZ187)</f>
        <v/>
      </c>
      <c r="V187" s="19" t="str">
        <f>VLOOKUP(G187,角色!AW:BC,主动技能!F187+1,FALSE)</f>
        <v>skill_01</v>
      </c>
      <c r="Y187" s="19">
        <f t="shared" si="44"/>
        <v>0</v>
      </c>
      <c r="Z187" s="19">
        <f>IF(VLOOKUP(C187,角色!CC:CI,主动技能!F187*2,FALSE)=0,"",VLOOKUP(C187,角色!CC:CI,主动技能!F187*2,FALSE))</f>
        <v>100</v>
      </c>
      <c r="AA187" s="19">
        <f>IF(VLOOKUP(C187,角色!CC:CI,主动技能!F187*2+1,FALSE)=0,0,VLOOKUP(C187,角色!CC:CI,主动技能!F187*2+1,FALSE))</f>
        <v>10</v>
      </c>
      <c r="AB187" s="19">
        <f>IF(INT(VLOOKUP(E187,角色属性概况!I:M,3,FALSE)*AA187/100)=0,"",(INT(VLOOKUP(E187,角色属性概况!I:M,3,FALSE)*AA187/100)))</f>
        <v>26</v>
      </c>
      <c r="AE187" s="25">
        <f>(VLOOKUP(G187,角色!V:AE,主动技能!F187+7,FALSE))</f>
        <v>0</v>
      </c>
      <c r="AF187" s="19">
        <f t="shared" si="48"/>
        <v>0</v>
      </c>
      <c r="AG187" s="19">
        <f t="shared" si="49"/>
        <v>0</v>
      </c>
      <c r="AH187" s="25" t="str">
        <f>VLOOKUP(F187,特效对应!F:G,2,FALSE)</f>
        <v>attack</v>
      </c>
      <c r="AI187" s="25"/>
      <c r="AJ187">
        <f t="shared" si="50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VLOOKUP(AL187,buff!$K:$P,6,FALSE)</f>
        <v>#N/A</v>
      </c>
      <c r="BB187" s="6" t="e">
        <f>VLOOKUP(AM187,buff!$K:$P,6,FALSE)</f>
        <v>#N/A</v>
      </c>
      <c r="BC187" s="6" t="e">
        <f>VLOOKUP(AN187,buff!$K:$P,6,FALSE)</f>
        <v>#N/A</v>
      </c>
      <c r="BD187">
        <f t="shared" si="51"/>
        <v>0</v>
      </c>
      <c r="BE187">
        <f t="shared" si="52"/>
        <v>0</v>
      </c>
    </row>
    <row r="188" spans="1:57" x14ac:dyDescent="0.15">
      <c r="A188" t="str">
        <f t="shared" si="58"/>
        <v>洛克主动技能1等级2</v>
      </c>
      <c r="B188" s="8">
        <f t="shared" si="45"/>
        <v>10040102</v>
      </c>
      <c r="C188" s="8" t="str">
        <f>VLOOKUP(G188,角色!A:B,2,FALSE)</f>
        <v>洛克</v>
      </c>
      <c r="D188" s="8" t="str">
        <f t="shared" si="46"/>
        <v>主动技能1</v>
      </c>
      <c r="E188" s="8">
        <f t="shared" si="53"/>
        <v>2</v>
      </c>
      <c r="F188" s="8">
        <f t="shared" si="54"/>
        <v>1</v>
      </c>
      <c r="G188" s="8">
        <f t="shared" si="55"/>
        <v>4</v>
      </c>
      <c r="H188" s="20" t="s">
        <v>428</v>
      </c>
      <c r="I188" s="20" t="str">
        <f t="shared" si="59"/>
        <v>对敌方单体攻击，造成100%攻击力（+32）点伤害。</v>
      </c>
      <c r="J188" s="4" t="s">
        <v>279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7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60"/>
        <v/>
      </c>
      <c r="U188" s="6" t="str">
        <f t="shared" si="61"/>
        <v/>
      </c>
      <c r="V188" s="19" t="str">
        <f>VLOOKUP(G188,角色!AW:BC,主动技能!F188+1,FALSE)</f>
        <v>skill_01</v>
      </c>
      <c r="Y188">
        <f t="shared" si="44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32</v>
      </c>
      <c r="AE188" s="25">
        <f>(VLOOKUP(G188,角色!V:AE,主动技能!F188+7,FALSE))</f>
        <v>0</v>
      </c>
      <c r="AF188" s="19">
        <f t="shared" si="48"/>
        <v>0</v>
      </c>
      <c r="AG188" s="19">
        <f t="shared" si="49"/>
        <v>0</v>
      </c>
      <c r="AH188" s="25" t="str">
        <f>VLOOKUP(F188,特效对应!F:G,2,FALSE)</f>
        <v>attack</v>
      </c>
      <c r="AJ188">
        <f t="shared" si="50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1"/>
        <v>0</v>
      </c>
      <c r="BE188">
        <f t="shared" si="52"/>
        <v>0</v>
      </c>
    </row>
    <row r="189" spans="1:57" x14ac:dyDescent="0.15">
      <c r="A189" t="str">
        <f t="shared" si="58"/>
        <v>洛克主动技能1等级3</v>
      </c>
      <c r="B189" s="8">
        <f t="shared" si="45"/>
        <v>10040103</v>
      </c>
      <c r="C189" s="8" t="str">
        <f>VLOOKUP(G189,角色!A:B,2,FALSE)</f>
        <v>洛克</v>
      </c>
      <c r="D189" s="8" t="str">
        <f t="shared" si="46"/>
        <v>主动技能1</v>
      </c>
      <c r="E189" s="8">
        <f t="shared" si="53"/>
        <v>3</v>
      </c>
      <c r="F189" s="8">
        <f t="shared" si="54"/>
        <v>1</v>
      </c>
      <c r="G189" s="8">
        <f t="shared" si="55"/>
        <v>4</v>
      </c>
      <c r="H189" s="20" t="s">
        <v>428</v>
      </c>
      <c r="I189" s="20" t="str">
        <f t="shared" si="59"/>
        <v>对敌方单体攻击，造成100%攻击力（+50）点伤害。</v>
      </c>
      <c r="J189" s="4" t="s">
        <v>279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7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60"/>
        <v/>
      </c>
      <c r="U189" s="6" t="str">
        <f t="shared" si="61"/>
        <v/>
      </c>
      <c r="V189" s="19" t="str">
        <f>VLOOKUP(G189,角色!AW:BC,主动技能!F189+1,FALSE)</f>
        <v>skill_01</v>
      </c>
      <c r="Y189">
        <f t="shared" si="44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50</v>
      </c>
      <c r="AE189" s="25">
        <f>(VLOOKUP(G189,角色!V:AE,主动技能!F189+7,FALSE))</f>
        <v>0</v>
      </c>
      <c r="AF189" s="19">
        <f t="shared" si="48"/>
        <v>0</v>
      </c>
      <c r="AG189" s="19">
        <f t="shared" si="49"/>
        <v>0</v>
      </c>
      <c r="AH189" s="25" t="str">
        <f>VLOOKUP(F189,特效对应!F:G,2,FALSE)</f>
        <v>attack</v>
      </c>
      <c r="AJ189">
        <f t="shared" si="50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1"/>
        <v>0</v>
      </c>
      <c r="BE189">
        <f t="shared" si="52"/>
        <v>0</v>
      </c>
    </row>
    <row r="190" spans="1:57" x14ac:dyDescent="0.15">
      <c r="A190" t="str">
        <f t="shared" si="58"/>
        <v>洛克主动技能1等级4</v>
      </c>
      <c r="B190" s="8">
        <f t="shared" si="45"/>
        <v>10040104</v>
      </c>
      <c r="C190" s="8" t="str">
        <f>VLOOKUP(G190,角色!A:B,2,FALSE)</f>
        <v>洛克</v>
      </c>
      <c r="D190" s="8" t="str">
        <f t="shared" si="46"/>
        <v>主动技能1</v>
      </c>
      <c r="E190" s="8">
        <f t="shared" si="53"/>
        <v>4</v>
      </c>
      <c r="F190" s="8">
        <f t="shared" si="54"/>
        <v>1</v>
      </c>
      <c r="G190" s="8">
        <f t="shared" si="55"/>
        <v>4</v>
      </c>
      <c r="H190" s="20" t="s">
        <v>428</v>
      </c>
      <c r="I190" s="20" t="str">
        <f t="shared" si="59"/>
        <v>对敌方单体攻击，造成100%攻击力（+80）点伤害。</v>
      </c>
      <c r="J190" s="4" t="s">
        <v>279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7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60"/>
        <v/>
      </c>
      <c r="U190" s="6" t="str">
        <f t="shared" si="61"/>
        <v/>
      </c>
      <c r="V190" s="19" t="str">
        <f>VLOOKUP(G190,角色!AW:BC,主动技能!F190+1,FALSE)</f>
        <v>skill_01</v>
      </c>
      <c r="Y190">
        <f t="shared" si="44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80</v>
      </c>
      <c r="AE190" s="25">
        <f>(VLOOKUP(G190,角色!V:AE,主动技能!F190+7,FALSE))</f>
        <v>0</v>
      </c>
      <c r="AF190" s="19">
        <f t="shared" si="48"/>
        <v>0</v>
      </c>
      <c r="AG190" s="19">
        <f t="shared" si="49"/>
        <v>0</v>
      </c>
      <c r="AH190" s="25" t="str">
        <f>VLOOKUP(F190,特效对应!F:G,2,FALSE)</f>
        <v>attack</v>
      </c>
      <c r="AJ190">
        <f t="shared" si="50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1"/>
        <v>0</v>
      </c>
      <c r="BE190">
        <f t="shared" si="52"/>
        <v>0</v>
      </c>
    </row>
    <row r="191" spans="1:57" x14ac:dyDescent="0.15">
      <c r="A191" t="str">
        <f t="shared" si="58"/>
        <v>洛克主动技能1等级5</v>
      </c>
      <c r="B191" s="8">
        <f t="shared" si="45"/>
        <v>10040105</v>
      </c>
      <c r="C191" s="8" t="str">
        <f>VLOOKUP(G191,角色!A:B,2,FALSE)</f>
        <v>洛克</v>
      </c>
      <c r="D191" s="8" t="str">
        <f t="shared" si="46"/>
        <v>主动技能1</v>
      </c>
      <c r="E191" s="8">
        <f t="shared" si="53"/>
        <v>5</v>
      </c>
      <c r="F191" s="8">
        <f t="shared" si="54"/>
        <v>1</v>
      </c>
      <c r="G191" s="8">
        <f t="shared" si="55"/>
        <v>4</v>
      </c>
      <c r="H191" s="20" t="s">
        <v>428</v>
      </c>
      <c r="I191" s="20" t="str">
        <f t="shared" si="59"/>
        <v>对敌方单体攻击，造成100%攻击力（+113）点伤害。</v>
      </c>
      <c r="J191" s="4" t="s">
        <v>279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7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60"/>
        <v/>
      </c>
      <c r="U191" s="6" t="str">
        <f t="shared" si="61"/>
        <v/>
      </c>
      <c r="V191" s="19" t="str">
        <f>VLOOKUP(G191,角色!AW:BC,主动技能!F191+1,FALSE)</f>
        <v>skill_01</v>
      </c>
      <c r="Y191">
        <f t="shared" si="44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113</v>
      </c>
      <c r="AE191" s="25">
        <f>(VLOOKUP(G191,角色!V:AE,主动技能!F191+7,FALSE))</f>
        <v>0</v>
      </c>
      <c r="AF191" s="19">
        <f t="shared" si="48"/>
        <v>0</v>
      </c>
      <c r="AG191" s="19">
        <f t="shared" si="49"/>
        <v>0</v>
      </c>
      <c r="AH191" s="25" t="str">
        <f>VLOOKUP(F191,特效对应!F:G,2,FALSE)</f>
        <v>attack</v>
      </c>
      <c r="AJ191">
        <f t="shared" si="50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1"/>
        <v>0</v>
      </c>
      <c r="BE191">
        <f t="shared" si="52"/>
        <v>0</v>
      </c>
    </row>
    <row r="192" spans="1:57" x14ac:dyDescent="0.15">
      <c r="A192" t="str">
        <f t="shared" si="58"/>
        <v>洛克主动技能1等级6</v>
      </c>
      <c r="B192" s="8">
        <f t="shared" si="45"/>
        <v>10040106</v>
      </c>
      <c r="C192" s="8" t="str">
        <f>VLOOKUP(G192,角色!A:B,2,FALSE)</f>
        <v>洛克</v>
      </c>
      <c r="D192" s="8" t="str">
        <f t="shared" si="46"/>
        <v>主动技能1</v>
      </c>
      <c r="E192" s="8">
        <f t="shared" si="53"/>
        <v>6</v>
      </c>
      <c r="F192" s="8">
        <f t="shared" si="54"/>
        <v>1</v>
      </c>
      <c r="G192" s="8">
        <f t="shared" si="55"/>
        <v>4</v>
      </c>
      <c r="H192" s="20" t="s">
        <v>428</v>
      </c>
      <c r="I192" s="20" t="str">
        <f t="shared" si="59"/>
        <v>对敌方单体攻击，造成100%攻击力（+160）点伤害。</v>
      </c>
      <c r="J192" s="4" t="s">
        <v>279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7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60"/>
        <v/>
      </c>
      <c r="U192" s="6" t="str">
        <f t="shared" si="61"/>
        <v/>
      </c>
      <c r="V192" s="19" t="str">
        <f>VLOOKUP(G192,角色!AW:BC,主动技能!F192+1,FALSE)</f>
        <v>skill_01</v>
      </c>
      <c r="Y192">
        <f t="shared" si="44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160</v>
      </c>
      <c r="AE192" s="25">
        <f>(VLOOKUP(G192,角色!V:AE,主动技能!F192+7,FALSE))</f>
        <v>0</v>
      </c>
      <c r="AF192" s="19">
        <f t="shared" si="48"/>
        <v>0</v>
      </c>
      <c r="AG192" s="19">
        <f t="shared" si="49"/>
        <v>0</v>
      </c>
      <c r="AH192" s="25" t="str">
        <f>VLOOKUP(F192,特效对应!F:G,2,FALSE)</f>
        <v>attack</v>
      </c>
      <c r="AJ192">
        <f t="shared" si="50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1"/>
        <v>0</v>
      </c>
      <c r="BE192">
        <f t="shared" si="52"/>
        <v>0</v>
      </c>
    </row>
    <row r="193" spans="1:57" x14ac:dyDescent="0.15">
      <c r="A193" t="str">
        <f t="shared" si="58"/>
        <v>洛克主动技能1等级7</v>
      </c>
      <c r="B193" s="8">
        <f t="shared" si="45"/>
        <v>10040107</v>
      </c>
      <c r="C193" s="8" t="str">
        <f>VLOOKUP(G193,角色!A:B,2,FALSE)</f>
        <v>洛克</v>
      </c>
      <c r="D193" s="8" t="str">
        <f t="shared" si="46"/>
        <v>主动技能1</v>
      </c>
      <c r="E193" s="8">
        <f t="shared" si="53"/>
        <v>7</v>
      </c>
      <c r="F193" s="8">
        <f t="shared" si="54"/>
        <v>1</v>
      </c>
      <c r="G193" s="8">
        <f t="shared" si="55"/>
        <v>4</v>
      </c>
      <c r="H193" s="20" t="s">
        <v>428</v>
      </c>
      <c r="I193" s="20" t="str">
        <f t="shared" si="59"/>
        <v>对敌方单体攻击，造成100%攻击力（+226）点伤害。</v>
      </c>
      <c r="J193" s="4" t="s">
        <v>279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7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60"/>
        <v/>
      </c>
      <c r="U193" s="6" t="str">
        <f t="shared" si="61"/>
        <v/>
      </c>
      <c r="V193" s="19" t="str">
        <f>VLOOKUP(G193,角色!AW:BC,主动技能!F193+1,FALSE)</f>
        <v>skill_01</v>
      </c>
      <c r="Y193">
        <f t="shared" si="44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226</v>
      </c>
      <c r="AE193" s="25">
        <f>(VLOOKUP(G193,角色!V:AE,主动技能!F193+7,FALSE))</f>
        <v>0</v>
      </c>
      <c r="AF193" s="19">
        <f t="shared" si="48"/>
        <v>0</v>
      </c>
      <c r="AG193" s="19">
        <f t="shared" si="49"/>
        <v>0</v>
      </c>
      <c r="AH193" s="25" t="str">
        <f>VLOOKUP(F193,特效对应!F:G,2,FALSE)</f>
        <v>attack</v>
      </c>
      <c r="AJ193">
        <f t="shared" si="50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1"/>
        <v>0</v>
      </c>
      <c r="BE193">
        <f t="shared" si="52"/>
        <v>0</v>
      </c>
    </row>
    <row r="194" spans="1:57" x14ac:dyDescent="0.15">
      <c r="A194" t="str">
        <f t="shared" si="58"/>
        <v>洛克主动技能1等级8</v>
      </c>
      <c r="B194" s="8">
        <f t="shared" si="45"/>
        <v>10040108</v>
      </c>
      <c r="C194" s="8" t="str">
        <f>VLOOKUP(G194,角色!A:B,2,FALSE)</f>
        <v>洛克</v>
      </c>
      <c r="D194" s="8" t="str">
        <f t="shared" si="46"/>
        <v>主动技能1</v>
      </c>
      <c r="E194" s="8">
        <f t="shared" si="53"/>
        <v>8</v>
      </c>
      <c r="F194" s="8">
        <f t="shared" si="54"/>
        <v>1</v>
      </c>
      <c r="G194" s="8">
        <f t="shared" si="55"/>
        <v>4</v>
      </c>
      <c r="H194" s="20" t="s">
        <v>428</v>
      </c>
      <c r="I194" s="20" t="str">
        <f t="shared" si="59"/>
        <v>对敌方单体攻击，造成100%攻击力（+320）点伤害。</v>
      </c>
      <c r="J194" s="4" t="s">
        <v>279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7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60"/>
        <v/>
      </c>
      <c r="U194" s="6" t="str">
        <f t="shared" si="61"/>
        <v/>
      </c>
      <c r="V194" s="19" t="str">
        <f>VLOOKUP(G194,角色!AW:BC,主动技能!F194+1,FALSE)</f>
        <v>skill_01</v>
      </c>
      <c r="Y194">
        <f t="shared" si="44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320</v>
      </c>
      <c r="AE194" s="25">
        <f>(VLOOKUP(G194,角色!V:AE,主动技能!F194+7,FALSE))</f>
        <v>0</v>
      </c>
      <c r="AF194" s="19">
        <f t="shared" si="48"/>
        <v>0</v>
      </c>
      <c r="AG194" s="19">
        <f t="shared" si="49"/>
        <v>0</v>
      </c>
      <c r="AH194" s="25" t="str">
        <f>VLOOKUP(F194,特效对应!F:G,2,FALSE)</f>
        <v>attack</v>
      </c>
      <c r="AJ194">
        <f t="shared" si="50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1"/>
        <v>0</v>
      </c>
      <c r="BE194">
        <f t="shared" si="52"/>
        <v>0</v>
      </c>
    </row>
    <row r="195" spans="1:57" x14ac:dyDescent="0.15">
      <c r="A195" t="str">
        <f t="shared" si="58"/>
        <v>洛克主动技能1等级9</v>
      </c>
      <c r="B195" s="8">
        <f t="shared" si="45"/>
        <v>10040109</v>
      </c>
      <c r="C195" s="8" t="str">
        <f>VLOOKUP(G195,角色!A:B,2,FALSE)</f>
        <v>洛克</v>
      </c>
      <c r="D195" s="8" t="str">
        <f t="shared" si="46"/>
        <v>主动技能1</v>
      </c>
      <c r="E195" s="8">
        <f t="shared" si="53"/>
        <v>9</v>
      </c>
      <c r="F195" s="8">
        <f t="shared" si="54"/>
        <v>1</v>
      </c>
      <c r="G195" s="8">
        <f t="shared" si="55"/>
        <v>4</v>
      </c>
      <c r="H195" s="20" t="s">
        <v>428</v>
      </c>
      <c r="I195" s="20" t="str">
        <f t="shared" si="59"/>
        <v>对敌方单体攻击，造成100%攻击力（+452）点伤害。</v>
      </c>
      <c r="J195" s="4" t="s">
        <v>279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7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60"/>
        <v/>
      </c>
      <c r="U195" s="6" t="str">
        <f t="shared" si="61"/>
        <v/>
      </c>
      <c r="V195" s="19" t="str">
        <f>VLOOKUP(G195,角色!AW:BC,主动技能!F195+1,FALSE)</f>
        <v>skill_01</v>
      </c>
      <c r="Y195">
        <f t="shared" si="44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452</v>
      </c>
      <c r="AE195" s="25">
        <f>(VLOOKUP(G195,角色!V:AE,主动技能!F195+7,FALSE))</f>
        <v>0</v>
      </c>
      <c r="AF195" s="19">
        <f t="shared" si="48"/>
        <v>0</v>
      </c>
      <c r="AG195" s="19">
        <f t="shared" si="49"/>
        <v>0</v>
      </c>
      <c r="AH195" s="25" t="str">
        <f>VLOOKUP(F195,特效对应!F:G,2,FALSE)</f>
        <v>attack</v>
      </c>
      <c r="AJ195">
        <f t="shared" si="50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1"/>
        <v>0</v>
      </c>
      <c r="BE195">
        <f t="shared" si="52"/>
        <v>0</v>
      </c>
    </row>
    <row r="196" spans="1:57" x14ac:dyDescent="0.15">
      <c r="A196" t="str">
        <f t="shared" si="58"/>
        <v>洛克主动技能1等级10</v>
      </c>
      <c r="B196" s="8">
        <f t="shared" si="45"/>
        <v>10040110</v>
      </c>
      <c r="C196" s="8" t="str">
        <f>VLOOKUP(G196,角色!A:B,2,FALSE)</f>
        <v>洛克</v>
      </c>
      <c r="D196" s="8" t="str">
        <f t="shared" si="46"/>
        <v>主动技能1</v>
      </c>
      <c r="E196" s="8">
        <f t="shared" si="53"/>
        <v>10</v>
      </c>
      <c r="F196" s="8">
        <f t="shared" si="54"/>
        <v>1</v>
      </c>
      <c r="G196" s="8">
        <f t="shared" si="55"/>
        <v>4</v>
      </c>
      <c r="H196" s="20" t="s">
        <v>428</v>
      </c>
      <c r="I196" s="20" t="str">
        <f t="shared" si="59"/>
        <v>对敌方单体攻击，造成100%攻击力（+640）点伤害。</v>
      </c>
      <c r="J196" s="4" t="s">
        <v>279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7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60"/>
        <v/>
      </c>
      <c r="U196" s="6" t="str">
        <f t="shared" si="61"/>
        <v/>
      </c>
      <c r="V196" s="19" t="str">
        <f>VLOOKUP(G196,角色!AW:BC,主动技能!F196+1,FALSE)</f>
        <v>skill_01</v>
      </c>
      <c r="Y196">
        <f t="shared" si="44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640</v>
      </c>
      <c r="AE196" s="25">
        <f>(VLOOKUP(G196,角色!V:AE,主动技能!F196+7,FALSE))</f>
        <v>0</v>
      </c>
      <c r="AF196" s="19">
        <f t="shared" si="48"/>
        <v>0</v>
      </c>
      <c r="AG196" s="19">
        <f t="shared" si="49"/>
        <v>0</v>
      </c>
      <c r="AH196" s="25" t="str">
        <f>VLOOKUP(F196,特效对应!F:G,2,FALSE)</f>
        <v>attack</v>
      </c>
      <c r="AJ196">
        <f t="shared" si="50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1"/>
        <v>0</v>
      </c>
      <c r="BE196">
        <f t="shared" si="52"/>
        <v>0</v>
      </c>
    </row>
    <row r="197" spans="1:57" x14ac:dyDescent="0.15">
      <c r="A197" t="str">
        <f t="shared" si="58"/>
        <v>洛克主动技能1等级11</v>
      </c>
      <c r="B197" s="8">
        <f t="shared" si="45"/>
        <v>10040111</v>
      </c>
      <c r="C197" s="8" t="str">
        <f>VLOOKUP(G197,角色!A:B,2,FALSE)</f>
        <v>洛克</v>
      </c>
      <c r="D197" s="8" t="str">
        <f t="shared" si="46"/>
        <v>主动技能1</v>
      </c>
      <c r="E197" s="8">
        <f t="shared" si="53"/>
        <v>11</v>
      </c>
      <c r="F197" s="8">
        <f t="shared" si="54"/>
        <v>1</v>
      </c>
      <c r="G197" s="8">
        <f t="shared" si="55"/>
        <v>4</v>
      </c>
      <c r="H197" s="20" t="s">
        <v>428</v>
      </c>
      <c r="I197" s="20" t="str">
        <f t="shared" si="59"/>
        <v>对敌方单体攻击，造成100%攻击力（+906）点伤害。</v>
      </c>
      <c r="J197" s="4" t="s">
        <v>279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7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60"/>
        <v/>
      </c>
      <c r="U197" s="6" t="str">
        <f t="shared" si="61"/>
        <v/>
      </c>
      <c r="V197" s="19" t="str">
        <f>VLOOKUP(G197,角色!AW:BC,主动技能!F197+1,FALSE)</f>
        <v>skill_01</v>
      </c>
      <c r="Y197">
        <f t="shared" si="44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906</v>
      </c>
      <c r="AE197" s="25">
        <f>(VLOOKUP(G197,角色!V:AE,主动技能!F197+7,FALSE))</f>
        <v>0</v>
      </c>
      <c r="AF197" s="19">
        <f t="shared" si="48"/>
        <v>0</v>
      </c>
      <c r="AG197" s="19">
        <f t="shared" si="49"/>
        <v>0</v>
      </c>
      <c r="AH197" s="25" t="str">
        <f>VLOOKUP(F197,特效对应!F:G,2,FALSE)</f>
        <v>attack</v>
      </c>
      <c r="AJ197">
        <f t="shared" si="50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1"/>
        <v>0</v>
      </c>
      <c r="BE197">
        <f t="shared" si="52"/>
        <v>0</v>
      </c>
    </row>
    <row r="198" spans="1:57" x14ac:dyDescent="0.15">
      <c r="A198" t="str">
        <f t="shared" si="58"/>
        <v>洛克主动技能1等级12</v>
      </c>
      <c r="B198" s="8">
        <f t="shared" si="45"/>
        <v>10040112</v>
      </c>
      <c r="C198" s="8" t="str">
        <f>VLOOKUP(G198,角色!A:B,2,FALSE)</f>
        <v>洛克</v>
      </c>
      <c r="D198" s="8" t="str">
        <f t="shared" si="46"/>
        <v>主动技能1</v>
      </c>
      <c r="E198" s="8">
        <f t="shared" si="53"/>
        <v>12</v>
      </c>
      <c r="F198" s="8">
        <f t="shared" si="54"/>
        <v>1</v>
      </c>
      <c r="G198" s="8">
        <f t="shared" si="55"/>
        <v>4</v>
      </c>
      <c r="H198" s="20" t="s">
        <v>428</v>
      </c>
      <c r="I198" s="20" t="str">
        <f t="shared" si="59"/>
        <v>对敌方单体攻击，造成100%攻击力（+1281）点伤害。</v>
      </c>
      <c r="J198" s="4" t="s">
        <v>279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7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60"/>
        <v/>
      </c>
      <c r="U198" s="6" t="str">
        <f t="shared" si="61"/>
        <v/>
      </c>
      <c r="V198" s="19" t="str">
        <f>VLOOKUP(G198,角色!AW:BC,主动技能!F198+1,FALSE)</f>
        <v>skill_01</v>
      </c>
      <c r="Y198">
        <f t="shared" si="44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1281</v>
      </c>
      <c r="AE198" s="25">
        <f>(VLOOKUP(G198,角色!V:AE,主动技能!F198+7,FALSE))</f>
        <v>0</v>
      </c>
      <c r="AF198" s="19">
        <f t="shared" si="48"/>
        <v>0</v>
      </c>
      <c r="AG198" s="19">
        <f t="shared" si="49"/>
        <v>0</v>
      </c>
      <c r="AH198" s="25" t="str">
        <f>VLOOKUP(F198,特效对应!F:G,2,FALSE)</f>
        <v>attack</v>
      </c>
      <c r="AJ198">
        <f t="shared" si="50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1"/>
        <v>0</v>
      </c>
      <c r="BE198">
        <f t="shared" si="52"/>
        <v>0</v>
      </c>
    </row>
    <row r="199" spans="1:57" x14ac:dyDescent="0.15">
      <c r="A199" t="str">
        <f t="shared" si="58"/>
        <v>洛克主动技能1等级13</v>
      </c>
      <c r="B199" s="8">
        <f t="shared" si="45"/>
        <v>10040113</v>
      </c>
      <c r="C199" s="8" t="str">
        <f>VLOOKUP(G199,角色!A:B,2,FALSE)</f>
        <v>洛克</v>
      </c>
      <c r="D199" s="8" t="str">
        <f t="shared" si="46"/>
        <v>主动技能1</v>
      </c>
      <c r="E199" s="8">
        <f t="shared" si="53"/>
        <v>13</v>
      </c>
      <c r="F199" s="8">
        <f t="shared" si="54"/>
        <v>1</v>
      </c>
      <c r="G199" s="8">
        <f t="shared" si="55"/>
        <v>4</v>
      </c>
      <c r="H199" s="20" t="s">
        <v>428</v>
      </c>
      <c r="I199" s="20" t="str">
        <f t="shared" si="59"/>
        <v>对敌方单体攻击，造成100%攻击力（+1812）点伤害。</v>
      </c>
      <c r="J199" s="4" t="s">
        <v>279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7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60"/>
        <v/>
      </c>
      <c r="U199" s="6" t="str">
        <f t="shared" si="61"/>
        <v/>
      </c>
      <c r="V199" s="19" t="str">
        <f>VLOOKUP(G199,角色!AW:BC,主动技能!F199+1,FALSE)</f>
        <v>skill_01</v>
      </c>
      <c r="Y199">
        <f t="shared" ref="Y199:Y262" si="62">VLOOKUP(D199,BF:BG,2,FALSE)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1812</v>
      </c>
      <c r="AE199" s="25">
        <f>(VLOOKUP(G199,角色!V:AE,主动技能!F199+7,FALSE))</f>
        <v>0</v>
      </c>
      <c r="AF199" s="19">
        <f t="shared" si="48"/>
        <v>0</v>
      </c>
      <c r="AG199" s="19">
        <f t="shared" si="49"/>
        <v>0</v>
      </c>
      <c r="AH199" s="25" t="str">
        <f>VLOOKUP(F199,特效对应!F:G,2,FALSE)</f>
        <v>attack</v>
      </c>
      <c r="AJ199">
        <f t="shared" si="50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1"/>
        <v>0</v>
      </c>
      <c r="BE199">
        <f t="shared" si="52"/>
        <v>0</v>
      </c>
    </row>
    <row r="200" spans="1:57" x14ac:dyDescent="0.15">
      <c r="A200" t="str">
        <f t="shared" si="58"/>
        <v>洛克主动技能1等级14</v>
      </c>
      <c r="B200" s="8">
        <f t="shared" ref="B200:B263" si="63">1*10000000+G200*10000+F200*100+E200</f>
        <v>10040114</v>
      </c>
      <c r="C200" s="8" t="str">
        <f>VLOOKUP(G200,角色!A:B,2,FALSE)</f>
        <v>洛克</v>
      </c>
      <c r="D200" s="8" t="str">
        <f t="shared" ref="D200:D263" si="64">$D$4&amp;F200</f>
        <v>主动技能1</v>
      </c>
      <c r="E200" s="8">
        <f t="shared" si="53"/>
        <v>14</v>
      </c>
      <c r="F200" s="8">
        <f t="shared" si="54"/>
        <v>1</v>
      </c>
      <c r="G200" s="8">
        <f t="shared" si="55"/>
        <v>4</v>
      </c>
      <c r="H200" s="20" t="s">
        <v>428</v>
      </c>
      <c r="I200" s="20" t="str">
        <f t="shared" si="59"/>
        <v>对敌方单体攻击，造成100%攻击力（+2563）点伤害。</v>
      </c>
      <c r="J200" s="4" t="s">
        <v>279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5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60"/>
        <v/>
      </c>
      <c r="U200" s="6" t="str">
        <f t="shared" si="61"/>
        <v/>
      </c>
      <c r="V200" s="19" t="str">
        <f>VLOOKUP(G200,角色!AW:BC,主动技能!F200+1,FALSE)</f>
        <v>skill_01</v>
      </c>
      <c r="Y200">
        <f t="shared" si="62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2563</v>
      </c>
      <c r="AE200" s="25">
        <f>(VLOOKUP(G200,角色!V:AE,主动技能!F200+7,FALSE))</f>
        <v>0</v>
      </c>
      <c r="AF200" s="19">
        <f t="shared" ref="AF200:AF263" si="66">BD200</f>
        <v>0</v>
      </c>
      <c r="AG200" s="19">
        <f t="shared" ref="AG200:AG263" si="67">BE200</f>
        <v>0</v>
      </c>
      <c r="AH200" s="25" t="str">
        <f>VLOOKUP(F200,特效对应!F:G,2,FALSE)</f>
        <v>attack</v>
      </c>
      <c r="AJ200">
        <f t="shared" ref="AJ200:AJ263" si="68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9">IF(F200=1,0,IF(F200=2,2,3))</f>
        <v>0</v>
      </c>
      <c r="BE200">
        <f t="shared" ref="BE200:BE263" si="70">IF(F200=1,0,IF(F200=2,1,2))</f>
        <v>0</v>
      </c>
    </row>
    <row r="201" spans="1:57" x14ac:dyDescent="0.15">
      <c r="A201" t="str">
        <f t="shared" si="58"/>
        <v>洛克主动技能1等级15</v>
      </c>
      <c r="B201" s="8">
        <f t="shared" si="63"/>
        <v>10040115</v>
      </c>
      <c r="C201" s="8" t="str">
        <f>VLOOKUP(G201,角色!A:B,2,FALSE)</f>
        <v>洛克</v>
      </c>
      <c r="D201" s="8" t="str">
        <f t="shared" si="64"/>
        <v>主动技能1</v>
      </c>
      <c r="E201" s="8">
        <f t="shared" ref="E201:E264" si="71">IF(E200=E$5,1,E200+1)</f>
        <v>15</v>
      </c>
      <c r="F201" s="8">
        <f t="shared" ref="F201:F264" si="72">IF(E201=1,IF(F200=$F$5,1,F200+1),F200)</f>
        <v>1</v>
      </c>
      <c r="G201" s="8">
        <f t="shared" ref="G201:G264" si="73">IF((F201=1)*(E201=1),G200+1,G200)</f>
        <v>4</v>
      </c>
      <c r="H201" s="20" t="s">
        <v>428</v>
      </c>
      <c r="I201" s="20" t="str">
        <f t="shared" si="59"/>
        <v>对敌方单体攻击，造成100%攻击力（+3626）点伤害。</v>
      </c>
      <c r="J201" s="4" t="s">
        <v>279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5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60"/>
        <v/>
      </c>
      <c r="U201" s="6" t="str">
        <f t="shared" si="61"/>
        <v/>
      </c>
      <c r="V201" s="19" t="str">
        <f>VLOOKUP(G201,角色!AW:BC,主动技能!F201+1,FALSE)</f>
        <v>skill_01</v>
      </c>
      <c r="Y201">
        <f t="shared" si="62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3626</v>
      </c>
      <c r="AE201" s="25">
        <f>(VLOOKUP(G201,角色!V:AE,主动技能!F201+7,FALSE))</f>
        <v>0</v>
      </c>
      <c r="AF201" s="19">
        <f t="shared" si="66"/>
        <v>0</v>
      </c>
      <c r="AG201" s="19">
        <f t="shared" si="67"/>
        <v>0</v>
      </c>
      <c r="AH201" s="25" t="str">
        <f>VLOOKUP(F201,特效对应!F:G,2,FALSE)</f>
        <v>attack</v>
      </c>
      <c r="AJ201">
        <f t="shared" si="68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9"/>
        <v>0</v>
      </c>
      <c r="BE201">
        <f t="shared" si="70"/>
        <v>0</v>
      </c>
    </row>
    <row r="202" spans="1:57" x14ac:dyDescent="0.15">
      <c r="A202" t="str">
        <f t="shared" si="58"/>
        <v>洛克主动技能1等级16</v>
      </c>
      <c r="B202" s="8">
        <f t="shared" si="63"/>
        <v>10040116</v>
      </c>
      <c r="C202" s="8" t="str">
        <f>VLOOKUP(G202,角色!A:B,2,FALSE)</f>
        <v>洛克</v>
      </c>
      <c r="D202" s="8" t="str">
        <f t="shared" si="64"/>
        <v>主动技能1</v>
      </c>
      <c r="E202" s="8">
        <f t="shared" si="71"/>
        <v>16</v>
      </c>
      <c r="F202" s="8">
        <f t="shared" si="72"/>
        <v>1</v>
      </c>
      <c r="G202" s="8">
        <f t="shared" si="73"/>
        <v>4</v>
      </c>
      <c r="H202" s="20" t="s">
        <v>428</v>
      </c>
      <c r="I202" s="20" t="str">
        <f t="shared" si="59"/>
        <v>对敌方单体攻击，造成100%攻击力（+5128）点伤害。</v>
      </c>
      <c r="J202" s="4" t="s">
        <v>279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5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60"/>
        <v/>
      </c>
      <c r="U202" s="6" t="str">
        <f t="shared" si="61"/>
        <v/>
      </c>
      <c r="V202" s="19" t="str">
        <f>VLOOKUP(G202,角色!AW:BC,主动技能!F202+1,FALSE)</f>
        <v>skill_01</v>
      </c>
      <c r="Y202">
        <f t="shared" si="62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5128</v>
      </c>
      <c r="AE202" s="25">
        <f>(VLOOKUP(G202,角色!V:AE,主动技能!F202+7,FALSE))</f>
        <v>0</v>
      </c>
      <c r="AF202" s="19">
        <f t="shared" si="66"/>
        <v>0</v>
      </c>
      <c r="AG202" s="19">
        <f t="shared" si="67"/>
        <v>0</v>
      </c>
      <c r="AH202" s="25" t="str">
        <f>VLOOKUP(F202,特效对应!F:G,2,FALSE)</f>
        <v>attack</v>
      </c>
      <c r="AJ202">
        <f t="shared" si="68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9"/>
        <v>0</v>
      </c>
      <c r="BE202">
        <f t="shared" si="70"/>
        <v>0</v>
      </c>
    </row>
    <row r="203" spans="1:57" x14ac:dyDescent="0.15">
      <c r="A203" t="str">
        <f t="shared" si="58"/>
        <v>洛克主动技能1等级17</v>
      </c>
      <c r="B203" s="8">
        <f t="shared" si="63"/>
        <v>10040117</v>
      </c>
      <c r="C203" s="8" t="str">
        <f>VLOOKUP(G203,角色!A:B,2,FALSE)</f>
        <v>洛克</v>
      </c>
      <c r="D203" s="8" t="str">
        <f t="shared" si="64"/>
        <v>主动技能1</v>
      </c>
      <c r="E203" s="8">
        <f t="shared" si="71"/>
        <v>17</v>
      </c>
      <c r="F203" s="8">
        <f t="shared" si="72"/>
        <v>1</v>
      </c>
      <c r="G203" s="8">
        <f t="shared" si="73"/>
        <v>4</v>
      </c>
      <c r="H203" s="20" t="s">
        <v>428</v>
      </c>
      <c r="I203" s="20" t="str">
        <f t="shared" si="59"/>
        <v>对敌方单体攻击，造成100%攻击力（+7254）点伤害。</v>
      </c>
      <c r="J203" s="4" t="s">
        <v>279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5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60"/>
        <v/>
      </c>
      <c r="U203" s="6" t="str">
        <f t="shared" si="61"/>
        <v/>
      </c>
      <c r="V203" s="19" t="str">
        <f>VLOOKUP(G203,角色!AW:BC,主动技能!F203+1,FALSE)</f>
        <v>skill_01</v>
      </c>
      <c r="Y203">
        <f t="shared" si="62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7254</v>
      </c>
      <c r="AE203" s="25">
        <f>(VLOOKUP(G203,角色!V:AE,主动技能!F203+7,FALSE))</f>
        <v>0</v>
      </c>
      <c r="AF203" s="19">
        <f t="shared" si="66"/>
        <v>0</v>
      </c>
      <c r="AG203" s="19">
        <f t="shared" si="67"/>
        <v>0</v>
      </c>
      <c r="AH203" s="25" t="str">
        <f>VLOOKUP(F203,特效对应!F:G,2,FALSE)</f>
        <v>attack</v>
      </c>
      <c r="AJ203">
        <f t="shared" si="68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9"/>
        <v>0</v>
      </c>
      <c r="BE203">
        <f t="shared" si="70"/>
        <v>0</v>
      </c>
    </row>
    <row r="204" spans="1:57" x14ac:dyDescent="0.15">
      <c r="A204" t="str">
        <f t="shared" si="58"/>
        <v>洛克主动技能1等级18</v>
      </c>
      <c r="B204" s="8">
        <f t="shared" si="63"/>
        <v>10040118</v>
      </c>
      <c r="C204" s="8" t="str">
        <f>VLOOKUP(G204,角色!A:B,2,FALSE)</f>
        <v>洛克</v>
      </c>
      <c r="D204" s="8" t="str">
        <f t="shared" si="64"/>
        <v>主动技能1</v>
      </c>
      <c r="E204" s="8">
        <f t="shared" si="71"/>
        <v>18</v>
      </c>
      <c r="F204" s="8">
        <f t="shared" si="72"/>
        <v>1</v>
      </c>
      <c r="G204" s="8">
        <f t="shared" si="73"/>
        <v>4</v>
      </c>
      <c r="H204" s="20" t="s">
        <v>428</v>
      </c>
      <c r="I204" s="20" t="str">
        <f t="shared" si="59"/>
        <v>对敌方单体攻击，造成100%攻击力（+10260）点伤害。</v>
      </c>
      <c r="J204" s="4" t="s">
        <v>279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5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60"/>
        <v/>
      </c>
      <c r="U204" s="6" t="str">
        <f t="shared" si="61"/>
        <v/>
      </c>
      <c r="V204" s="19" t="str">
        <f>VLOOKUP(G204,角色!AW:BC,主动技能!F204+1,FALSE)</f>
        <v>skill_01</v>
      </c>
      <c r="Y204">
        <f t="shared" si="62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10260</v>
      </c>
      <c r="AE204" s="25">
        <f>(VLOOKUP(G204,角色!V:AE,主动技能!F204+7,FALSE))</f>
        <v>0</v>
      </c>
      <c r="AF204" s="19">
        <f t="shared" si="66"/>
        <v>0</v>
      </c>
      <c r="AG204" s="19">
        <f t="shared" si="67"/>
        <v>0</v>
      </c>
      <c r="AH204" s="25" t="str">
        <f>VLOOKUP(F204,特效对应!F:G,2,FALSE)</f>
        <v>attack</v>
      </c>
      <c r="AJ204">
        <f t="shared" si="68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9"/>
        <v>0</v>
      </c>
      <c r="BE204">
        <f t="shared" si="70"/>
        <v>0</v>
      </c>
    </row>
    <row r="205" spans="1:57" x14ac:dyDescent="0.15">
      <c r="A205" t="str">
        <f t="shared" si="58"/>
        <v>洛克主动技能1等级19</v>
      </c>
      <c r="B205" s="8">
        <f t="shared" si="63"/>
        <v>10040119</v>
      </c>
      <c r="C205" s="8" t="str">
        <f>VLOOKUP(G205,角色!A:B,2,FALSE)</f>
        <v>洛克</v>
      </c>
      <c r="D205" s="8" t="str">
        <f t="shared" si="64"/>
        <v>主动技能1</v>
      </c>
      <c r="E205" s="8">
        <f t="shared" si="71"/>
        <v>19</v>
      </c>
      <c r="F205" s="8">
        <f t="shared" si="72"/>
        <v>1</v>
      </c>
      <c r="G205" s="8">
        <f t="shared" si="73"/>
        <v>4</v>
      </c>
      <c r="H205" s="20" t="s">
        <v>428</v>
      </c>
      <c r="I205" s="20" t="str">
        <f t="shared" si="59"/>
        <v>对敌方单体攻击，造成100%攻击力（+14512）点伤害。</v>
      </c>
      <c r="J205" s="4" t="s">
        <v>279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5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60"/>
        <v/>
      </c>
      <c r="U205" s="6" t="str">
        <f t="shared" si="61"/>
        <v/>
      </c>
      <c r="V205" s="19" t="str">
        <f>VLOOKUP(G205,角色!AW:BC,主动技能!F205+1,FALSE)</f>
        <v>skill_01</v>
      </c>
      <c r="Y205">
        <f t="shared" si="62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14512</v>
      </c>
      <c r="AE205" s="25">
        <f>(VLOOKUP(G205,角色!V:AE,主动技能!F205+7,FALSE))</f>
        <v>0</v>
      </c>
      <c r="AF205" s="19">
        <f t="shared" si="66"/>
        <v>0</v>
      </c>
      <c r="AG205" s="19">
        <f t="shared" si="67"/>
        <v>0</v>
      </c>
      <c r="AH205" s="25" t="str">
        <f>VLOOKUP(F205,特效对应!F:G,2,FALSE)</f>
        <v>attack</v>
      </c>
      <c r="AJ205">
        <f t="shared" si="68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9"/>
        <v>0</v>
      </c>
      <c r="BE205">
        <f t="shared" si="70"/>
        <v>0</v>
      </c>
    </row>
    <row r="206" spans="1:57" x14ac:dyDescent="0.15">
      <c r="A206" t="str">
        <f t="shared" si="58"/>
        <v>洛克主动技能1等级20</v>
      </c>
      <c r="B206" s="8">
        <f t="shared" si="63"/>
        <v>10040120</v>
      </c>
      <c r="C206" s="8" t="str">
        <f>VLOOKUP(G206,角色!A:B,2,FALSE)</f>
        <v>洛克</v>
      </c>
      <c r="D206" s="8" t="str">
        <f t="shared" si="64"/>
        <v>主动技能1</v>
      </c>
      <c r="E206" s="8">
        <f t="shared" si="71"/>
        <v>20</v>
      </c>
      <c r="F206" s="8">
        <f t="shared" si="72"/>
        <v>1</v>
      </c>
      <c r="G206" s="8">
        <f t="shared" si="73"/>
        <v>4</v>
      </c>
      <c r="H206" s="20" t="s">
        <v>428</v>
      </c>
      <c r="I206" s="20" t="str">
        <f t="shared" si="59"/>
        <v>对敌方单体攻击，造成100%攻击力（+20525）点伤害。</v>
      </c>
      <c r="J206" s="4" t="s">
        <v>279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5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60"/>
        <v/>
      </c>
      <c r="U206" s="6" t="str">
        <f t="shared" si="61"/>
        <v/>
      </c>
      <c r="V206" s="19" t="str">
        <f>VLOOKUP(G206,角色!AW:BC,主动技能!F206+1,FALSE)</f>
        <v>skill_01</v>
      </c>
      <c r="Y206">
        <f t="shared" si="62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20525</v>
      </c>
      <c r="AE206" s="25">
        <f>(VLOOKUP(G206,角色!V:AE,主动技能!F206+7,FALSE))</f>
        <v>0</v>
      </c>
      <c r="AF206" s="19">
        <f t="shared" si="66"/>
        <v>0</v>
      </c>
      <c r="AG206" s="19">
        <f t="shared" si="67"/>
        <v>0</v>
      </c>
      <c r="AH206" s="25" t="str">
        <f>VLOOKUP(F206,特效对应!F:G,2,FALSE)</f>
        <v>attack</v>
      </c>
      <c r="AJ206">
        <f t="shared" si="68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9"/>
        <v>0</v>
      </c>
      <c r="BE206">
        <f t="shared" si="70"/>
        <v>0</v>
      </c>
    </row>
    <row r="207" spans="1:57" x14ac:dyDescent="0.15">
      <c r="A207" t="str">
        <f t="shared" si="58"/>
        <v>洛克主动技能2等级1</v>
      </c>
      <c r="B207" s="8">
        <f t="shared" si="63"/>
        <v>10040201</v>
      </c>
      <c r="C207" s="8" t="str">
        <f>VLOOKUP(G207,角色!A:B,2,FALSE)</f>
        <v>洛克</v>
      </c>
      <c r="D207" s="8" t="str">
        <f t="shared" si="64"/>
        <v>主动技能2</v>
      </c>
      <c r="E207" s="8">
        <f t="shared" si="71"/>
        <v>1</v>
      </c>
      <c r="F207" s="8">
        <f t="shared" si="72"/>
        <v>2</v>
      </c>
      <c r="G207" s="8">
        <f t="shared" si="73"/>
        <v>4</v>
      </c>
      <c r="H207" s="4" t="s">
        <v>390</v>
      </c>
      <c r="I207" s="20" t="str">
        <f t="shared" si="59"/>
        <v>对敌方单体攻击，造成150%攻击力（+130）点伤害。</v>
      </c>
      <c r="J207" s="4" t="s">
        <v>279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5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60"/>
        <v/>
      </c>
      <c r="U207" s="6" t="str">
        <f t="shared" si="61"/>
        <v/>
      </c>
      <c r="V207" s="19" t="str">
        <f>VLOOKUP(G207,角色!AW:BC,主动技能!F207+1,FALSE)</f>
        <v>skill_05</v>
      </c>
      <c r="Y207">
        <f t="shared" si="62"/>
        <v>50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130</v>
      </c>
      <c r="AE207" s="25">
        <f>(VLOOKUP(G207,角色!V:AE,主动技能!F207+7,FALSE))</f>
        <v>1</v>
      </c>
      <c r="AF207" s="19">
        <f t="shared" si="66"/>
        <v>2</v>
      </c>
      <c r="AG207" s="19">
        <f t="shared" si="67"/>
        <v>1</v>
      </c>
      <c r="AH207" s="25" t="str">
        <f>VLOOKUP(F207,特效对应!F:G,2,FALSE)</f>
        <v>attackex</v>
      </c>
      <c r="AJ207">
        <f t="shared" si="68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9"/>
        <v>2</v>
      </c>
      <c r="BE207">
        <f t="shared" si="70"/>
        <v>1</v>
      </c>
    </row>
    <row r="208" spans="1:57" x14ac:dyDescent="0.15">
      <c r="A208" t="str">
        <f t="shared" si="58"/>
        <v>洛克主动技能2等级2</v>
      </c>
      <c r="B208" s="8">
        <f t="shared" si="63"/>
        <v>10040202</v>
      </c>
      <c r="C208" s="8" t="str">
        <f>VLOOKUP(G208,角色!A:B,2,FALSE)</f>
        <v>洛克</v>
      </c>
      <c r="D208" s="8" t="str">
        <f t="shared" si="64"/>
        <v>主动技能2</v>
      </c>
      <c r="E208" s="8">
        <f t="shared" si="71"/>
        <v>2</v>
      </c>
      <c r="F208" s="8">
        <f t="shared" si="72"/>
        <v>2</v>
      </c>
      <c r="G208" s="8">
        <f t="shared" si="73"/>
        <v>4</v>
      </c>
      <c r="H208" s="4" t="s">
        <v>390</v>
      </c>
      <c r="I208" s="20" t="str">
        <f t="shared" si="59"/>
        <v>对敌方单体攻击，造成150%攻击力（+160）点伤害。</v>
      </c>
      <c r="J208" s="4" t="s">
        <v>279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5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60"/>
        <v/>
      </c>
      <c r="U208" s="6" t="str">
        <f t="shared" si="61"/>
        <v/>
      </c>
      <c r="V208" s="19" t="str">
        <f>VLOOKUP(G208,角色!AW:BC,主动技能!F208+1,FALSE)</f>
        <v>skill_05</v>
      </c>
      <c r="Y208">
        <f t="shared" si="62"/>
        <v>50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160</v>
      </c>
      <c r="AE208" s="25">
        <f>(VLOOKUP(G208,角色!V:AE,主动技能!F208+7,FALSE))</f>
        <v>1</v>
      </c>
      <c r="AF208" s="19">
        <f t="shared" si="66"/>
        <v>2</v>
      </c>
      <c r="AG208" s="19">
        <f t="shared" si="67"/>
        <v>1</v>
      </c>
      <c r="AH208" s="25" t="str">
        <f>VLOOKUP(F208,特效对应!F:G,2,FALSE)</f>
        <v>attackex</v>
      </c>
      <c r="AJ208">
        <f t="shared" si="68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9"/>
        <v>2</v>
      </c>
      <c r="BE208">
        <f t="shared" si="70"/>
        <v>1</v>
      </c>
    </row>
    <row r="209" spans="1:57" x14ac:dyDescent="0.15">
      <c r="A209" t="str">
        <f t="shared" si="58"/>
        <v>洛克主动技能2等级3</v>
      </c>
      <c r="B209" s="8">
        <f t="shared" si="63"/>
        <v>10040203</v>
      </c>
      <c r="C209" s="8" t="str">
        <f>VLOOKUP(G209,角色!A:B,2,FALSE)</f>
        <v>洛克</v>
      </c>
      <c r="D209" s="8" t="str">
        <f t="shared" si="64"/>
        <v>主动技能2</v>
      </c>
      <c r="E209" s="8">
        <f t="shared" si="71"/>
        <v>3</v>
      </c>
      <c r="F209" s="8">
        <f t="shared" si="72"/>
        <v>2</v>
      </c>
      <c r="G209" s="8">
        <f t="shared" si="73"/>
        <v>4</v>
      </c>
      <c r="H209" s="4" t="s">
        <v>390</v>
      </c>
      <c r="I209" s="20" t="str">
        <f t="shared" si="59"/>
        <v>对敌方单体攻击，造成150%攻击力（+250）点伤害。</v>
      </c>
      <c r="J209" s="4" t="s">
        <v>279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5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60"/>
        <v/>
      </c>
      <c r="U209" s="6" t="str">
        <f t="shared" si="61"/>
        <v/>
      </c>
      <c r="V209" s="19" t="str">
        <f>VLOOKUP(G209,角色!AW:BC,主动技能!F209+1,FALSE)</f>
        <v>skill_05</v>
      </c>
      <c r="Y209">
        <f t="shared" si="62"/>
        <v>50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250</v>
      </c>
      <c r="AE209" s="25">
        <f>(VLOOKUP(G209,角色!V:AE,主动技能!F209+7,FALSE))</f>
        <v>1</v>
      </c>
      <c r="AF209" s="19">
        <f t="shared" si="66"/>
        <v>2</v>
      </c>
      <c r="AG209" s="19">
        <f t="shared" si="67"/>
        <v>1</v>
      </c>
      <c r="AH209" s="25" t="str">
        <f>VLOOKUP(F209,特效对应!F:G,2,FALSE)</f>
        <v>attackex</v>
      </c>
      <c r="AJ209">
        <f t="shared" si="68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9"/>
        <v>2</v>
      </c>
      <c r="BE209">
        <f t="shared" si="70"/>
        <v>1</v>
      </c>
    </row>
    <row r="210" spans="1:57" x14ac:dyDescent="0.15">
      <c r="A210" t="str">
        <f t="shared" si="58"/>
        <v>洛克主动技能2等级4</v>
      </c>
      <c r="B210" s="8">
        <f t="shared" si="63"/>
        <v>10040204</v>
      </c>
      <c r="C210" s="8" t="str">
        <f>VLOOKUP(G210,角色!A:B,2,FALSE)</f>
        <v>洛克</v>
      </c>
      <c r="D210" s="8" t="str">
        <f t="shared" si="64"/>
        <v>主动技能2</v>
      </c>
      <c r="E210" s="8">
        <f t="shared" si="71"/>
        <v>4</v>
      </c>
      <c r="F210" s="8">
        <f t="shared" si="72"/>
        <v>2</v>
      </c>
      <c r="G210" s="8">
        <f t="shared" si="73"/>
        <v>4</v>
      </c>
      <c r="H210" s="4" t="s">
        <v>390</v>
      </c>
      <c r="I210" s="20" t="str">
        <f t="shared" si="59"/>
        <v>对敌方单体攻击，造成150%攻击力（+400）点伤害。</v>
      </c>
      <c r="J210" s="4" t="s">
        <v>279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5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60"/>
        <v/>
      </c>
      <c r="U210" s="6" t="str">
        <f t="shared" si="61"/>
        <v/>
      </c>
      <c r="V210" s="19" t="str">
        <f>VLOOKUP(G210,角色!AW:BC,主动技能!F210+1,FALSE)</f>
        <v>skill_05</v>
      </c>
      <c r="Y210">
        <f t="shared" si="62"/>
        <v>50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400</v>
      </c>
      <c r="AE210" s="25">
        <f>(VLOOKUP(G210,角色!V:AE,主动技能!F210+7,FALSE))</f>
        <v>1</v>
      </c>
      <c r="AF210" s="19">
        <f t="shared" si="66"/>
        <v>2</v>
      </c>
      <c r="AG210" s="19">
        <f t="shared" si="67"/>
        <v>1</v>
      </c>
      <c r="AH210" s="25" t="str">
        <f>VLOOKUP(F210,特效对应!F:G,2,FALSE)</f>
        <v>attackex</v>
      </c>
      <c r="AJ210">
        <f t="shared" si="68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9"/>
        <v>2</v>
      </c>
      <c r="BE210">
        <f t="shared" si="70"/>
        <v>1</v>
      </c>
    </row>
    <row r="211" spans="1:57" x14ac:dyDescent="0.15">
      <c r="A211" t="str">
        <f t="shared" si="58"/>
        <v>洛克主动技能2等级5</v>
      </c>
      <c r="B211" s="8">
        <f t="shared" si="63"/>
        <v>10040205</v>
      </c>
      <c r="C211" s="8" t="str">
        <f>VLOOKUP(G211,角色!A:B,2,FALSE)</f>
        <v>洛克</v>
      </c>
      <c r="D211" s="8" t="str">
        <f t="shared" si="64"/>
        <v>主动技能2</v>
      </c>
      <c r="E211" s="8">
        <f t="shared" si="71"/>
        <v>5</v>
      </c>
      <c r="F211" s="8">
        <f t="shared" si="72"/>
        <v>2</v>
      </c>
      <c r="G211" s="8">
        <f t="shared" si="73"/>
        <v>4</v>
      </c>
      <c r="H211" s="4" t="s">
        <v>390</v>
      </c>
      <c r="I211" s="20" t="str">
        <f t="shared" ref="I211:I266" si="74">"对敌方"&amp;L211&amp;"攻击，造成"&amp;Z211&amp;"%攻击力（+"&amp;AB211&amp;"）点伤害。"</f>
        <v>对敌方单体攻击，造成150%攻击力（+565）点伤害。</v>
      </c>
      <c r="J211" s="4" t="s">
        <v>279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5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60"/>
        <v/>
      </c>
      <c r="U211" s="6" t="str">
        <f t="shared" si="61"/>
        <v/>
      </c>
      <c r="V211" s="19" t="str">
        <f>VLOOKUP(G211,角色!AW:BC,主动技能!F211+1,FALSE)</f>
        <v>skill_05</v>
      </c>
      <c r="Y211">
        <f t="shared" si="62"/>
        <v>50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565</v>
      </c>
      <c r="AE211" s="25">
        <f>(VLOOKUP(G211,角色!V:AE,主动技能!F211+7,FALSE))</f>
        <v>1</v>
      </c>
      <c r="AF211" s="19">
        <f t="shared" si="66"/>
        <v>2</v>
      </c>
      <c r="AG211" s="19">
        <f t="shared" si="67"/>
        <v>1</v>
      </c>
      <c r="AH211" s="25" t="str">
        <f>VLOOKUP(F211,特效对应!F:G,2,FALSE)</f>
        <v>attackex</v>
      </c>
      <c r="AJ211">
        <f t="shared" si="68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9"/>
        <v>2</v>
      </c>
      <c r="BE211">
        <f t="shared" si="70"/>
        <v>1</v>
      </c>
    </row>
    <row r="212" spans="1:57" x14ac:dyDescent="0.15">
      <c r="A212" t="str">
        <f t="shared" si="58"/>
        <v>洛克主动技能2等级6</v>
      </c>
      <c r="B212" s="8">
        <f t="shared" si="63"/>
        <v>10040206</v>
      </c>
      <c r="C212" s="8" t="str">
        <f>VLOOKUP(G212,角色!A:B,2,FALSE)</f>
        <v>洛克</v>
      </c>
      <c r="D212" s="8" t="str">
        <f t="shared" si="64"/>
        <v>主动技能2</v>
      </c>
      <c r="E212" s="8">
        <f t="shared" si="71"/>
        <v>6</v>
      </c>
      <c r="F212" s="8">
        <f t="shared" si="72"/>
        <v>2</v>
      </c>
      <c r="G212" s="8">
        <f t="shared" si="73"/>
        <v>4</v>
      </c>
      <c r="H212" s="4" t="s">
        <v>390</v>
      </c>
      <c r="I212" s="20" t="str">
        <f t="shared" si="74"/>
        <v>对敌方单体攻击，造成150%攻击力（+800）点伤害。</v>
      </c>
      <c r="J212" s="4" t="s">
        <v>279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5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60"/>
        <v/>
      </c>
      <c r="U212" s="6" t="str">
        <f t="shared" si="61"/>
        <v/>
      </c>
      <c r="V212" s="19" t="str">
        <f>VLOOKUP(G212,角色!AW:BC,主动技能!F212+1,FALSE)</f>
        <v>skill_05</v>
      </c>
      <c r="Y212">
        <f t="shared" si="62"/>
        <v>50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800</v>
      </c>
      <c r="AE212" s="25">
        <f>(VLOOKUP(G212,角色!V:AE,主动技能!F212+7,FALSE))</f>
        <v>1</v>
      </c>
      <c r="AF212" s="19">
        <f t="shared" si="66"/>
        <v>2</v>
      </c>
      <c r="AG212" s="19">
        <f t="shared" si="67"/>
        <v>1</v>
      </c>
      <c r="AH212" s="25" t="str">
        <f>VLOOKUP(F212,特效对应!F:G,2,FALSE)</f>
        <v>attackex</v>
      </c>
      <c r="AJ212">
        <f t="shared" si="68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9"/>
        <v>2</v>
      </c>
      <c r="BE212">
        <f t="shared" si="70"/>
        <v>1</v>
      </c>
    </row>
    <row r="213" spans="1:57" x14ac:dyDescent="0.15">
      <c r="A213" t="str">
        <f t="shared" si="58"/>
        <v>洛克主动技能2等级7</v>
      </c>
      <c r="B213" s="8">
        <f t="shared" si="63"/>
        <v>10040207</v>
      </c>
      <c r="C213" s="8" t="str">
        <f>VLOOKUP(G213,角色!A:B,2,FALSE)</f>
        <v>洛克</v>
      </c>
      <c r="D213" s="8" t="str">
        <f t="shared" si="64"/>
        <v>主动技能2</v>
      </c>
      <c r="E213" s="8">
        <f t="shared" si="71"/>
        <v>7</v>
      </c>
      <c r="F213" s="8">
        <f t="shared" si="72"/>
        <v>2</v>
      </c>
      <c r="G213" s="8">
        <f t="shared" si="73"/>
        <v>4</v>
      </c>
      <c r="H213" s="4" t="s">
        <v>390</v>
      </c>
      <c r="I213" s="20" t="str">
        <f t="shared" si="74"/>
        <v>对敌方单体攻击，造成150%攻击力（+1132）点伤害。</v>
      </c>
      <c r="J213" s="4" t="s">
        <v>279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5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60"/>
        <v/>
      </c>
      <c r="U213" s="6" t="str">
        <f t="shared" si="61"/>
        <v/>
      </c>
      <c r="V213" s="19" t="str">
        <f>VLOOKUP(G213,角色!AW:BC,主动技能!F213+1,FALSE)</f>
        <v>skill_05</v>
      </c>
      <c r="Y213">
        <f t="shared" si="62"/>
        <v>50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1132</v>
      </c>
      <c r="AE213" s="25">
        <f>(VLOOKUP(G213,角色!V:AE,主动技能!F213+7,FALSE))</f>
        <v>1</v>
      </c>
      <c r="AF213" s="19">
        <f t="shared" si="66"/>
        <v>2</v>
      </c>
      <c r="AG213" s="19">
        <f t="shared" si="67"/>
        <v>1</v>
      </c>
      <c r="AH213" s="25" t="str">
        <f>VLOOKUP(F213,特效对应!F:G,2,FALSE)</f>
        <v>attackex</v>
      </c>
      <c r="AJ213">
        <f t="shared" si="68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9"/>
        <v>2</v>
      </c>
      <c r="BE213">
        <f t="shared" si="70"/>
        <v>1</v>
      </c>
    </row>
    <row r="214" spans="1:57" x14ac:dyDescent="0.15">
      <c r="A214" t="str">
        <f t="shared" si="58"/>
        <v>洛克主动技能2等级8</v>
      </c>
      <c r="B214" s="8">
        <f t="shared" si="63"/>
        <v>10040208</v>
      </c>
      <c r="C214" s="8" t="str">
        <f>VLOOKUP(G214,角色!A:B,2,FALSE)</f>
        <v>洛克</v>
      </c>
      <c r="D214" s="8" t="str">
        <f t="shared" si="64"/>
        <v>主动技能2</v>
      </c>
      <c r="E214" s="8">
        <f t="shared" si="71"/>
        <v>8</v>
      </c>
      <c r="F214" s="8">
        <f t="shared" si="72"/>
        <v>2</v>
      </c>
      <c r="G214" s="8">
        <f t="shared" si="73"/>
        <v>4</v>
      </c>
      <c r="H214" s="4" t="s">
        <v>390</v>
      </c>
      <c r="I214" s="20" t="str">
        <f t="shared" si="74"/>
        <v>对敌方单体攻击，造成150%攻击力（+1601）点伤害。</v>
      </c>
      <c r="J214" s="4" t="s">
        <v>279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5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60"/>
        <v/>
      </c>
      <c r="U214" s="6" t="str">
        <f t="shared" si="61"/>
        <v/>
      </c>
      <c r="V214" s="19" t="str">
        <f>VLOOKUP(G214,角色!AW:BC,主动技能!F214+1,FALSE)</f>
        <v>skill_05</v>
      </c>
      <c r="Y214">
        <f t="shared" si="62"/>
        <v>50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1601</v>
      </c>
      <c r="AE214" s="25">
        <f>(VLOOKUP(G214,角色!V:AE,主动技能!F214+7,FALSE))</f>
        <v>1</v>
      </c>
      <c r="AF214" s="19">
        <f t="shared" si="66"/>
        <v>2</v>
      </c>
      <c r="AG214" s="19">
        <f t="shared" si="67"/>
        <v>1</v>
      </c>
      <c r="AH214" s="25" t="str">
        <f>VLOOKUP(F214,特效对应!F:G,2,FALSE)</f>
        <v>attackex</v>
      </c>
      <c r="AJ214">
        <f t="shared" si="68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9"/>
        <v>2</v>
      </c>
      <c r="BE214">
        <f t="shared" si="70"/>
        <v>1</v>
      </c>
    </row>
    <row r="215" spans="1:57" x14ac:dyDescent="0.15">
      <c r="A215" t="str">
        <f t="shared" si="58"/>
        <v>洛克主动技能2等级9</v>
      </c>
      <c r="B215" s="8">
        <f t="shared" si="63"/>
        <v>10040209</v>
      </c>
      <c r="C215" s="8" t="str">
        <f>VLOOKUP(G215,角色!A:B,2,FALSE)</f>
        <v>洛克</v>
      </c>
      <c r="D215" s="8" t="str">
        <f t="shared" si="64"/>
        <v>主动技能2</v>
      </c>
      <c r="E215" s="8">
        <f t="shared" si="71"/>
        <v>9</v>
      </c>
      <c r="F215" s="8">
        <f t="shared" si="72"/>
        <v>2</v>
      </c>
      <c r="G215" s="8">
        <f t="shared" si="73"/>
        <v>4</v>
      </c>
      <c r="H215" s="4" t="s">
        <v>390</v>
      </c>
      <c r="I215" s="20" t="str">
        <f t="shared" si="74"/>
        <v>对敌方单体攻击，造成150%攻击力（+2264）点伤害。</v>
      </c>
      <c r="J215" s="4" t="s">
        <v>279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5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60"/>
        <v/>
      </c>
      <c r="U215" s="6" t="str">
        <f t="shared" si="61"/>
        <v/>
      </c>
      <c r="V215" s="19" t="str">
        <f>VLOOKUP(G215,角色!AW:BC,主动技能!F215+1,FALSE)</f>
        <v>skill_05</v>
      </c>
      <c r="Y215">
        <f t="shared" si="62"/>
        <v>50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2264</v>
      </c>
      <c r="AE215" s="25">
        <f>(VLOOKUP(G215,角色!V:AE,主动技能!F215+7,FALSE))</f>
        <v>1</v>
      </c>
      <c r="AF215" s="19">
        <f t="shared" si="66"/>
        <v>2</v>
      </c>
      <c r="AG215" s="19">
        <f t="shared" si="67"/>
        <v>1</v>
      </c>
      <c r="AH215" s="25" t="str">
        <f>VLOOKUP(F215,特效对应!F:G,2,FALSE)</f>
        <v>attackex</v>
      </c>
      <c r="AJ215">
        <f t="shared" si="68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9"/>
        <v>2</v>
      </c>
      <c r="BE215">
        <f t="shared" si="70"/>
        <v>1</v>
      </c>
    </row>
    <row r="216" spans="1:57" x14ac:dyDescent="0.15">
      <c r="A216" t="str">
        <f t="shared" si="58"/>
        <v>洛克主动技能2等级10</v>
      </c>
      <c r="B216" s="8">
        <f t="shared" si="63"/>
        <v>10040210</v>
      </c>
      <c r="C216" s="8" t="str">
        <f>VLOOKUP(G216,角色!A:B,2,FALSE)</f>
        <v>洛克</v>
      </c>
      <c r="D216" s="8" t="str">
        <f t="shared" si="64"/>
        <v>主动技能2</v>
      </c>
      <c r="E216" s="8">
        <f t="shared" si="71"/>
        <v>10</v>
      </c>
      <c r="F216" s="8">
        <f t="shared" si="72"/>
        <v>2</v>
      </c>
      <c r="G216" s="8">
        <f t="shared" si="73"/>
        <v>4</v>
      </c>
      <c r="H216" s="4" t="s">
        <v>390</v>
      </c>
      <c r="I216" s="20" t="str">
        <f t="shared" si="74"/>
        <v>对敌方单体攻击，造成150%攻击力（+3203）点伤害。</v>
      </c>
      <c r="J216" s="4" t="s">
        <v>279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5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60"/>
        <v/>
      </c>
      <c r="U216" s="6" t="str">
        <f t="shared" si="61"/>
        <v/>
      </c>
      <c r="V216" s="19" t="str">
        <f>VLOOKUP(G216,角色!AW:BC,主动技能!F216+1,FALSE)</f>
        <v>skill_05</v>
      </c>
      <c r="Y216">
        <f t="shared" si="62"/>
        <v>50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3203</v>
      </c>
      <c r="AE216" s="25">
        <f>(VLOOKUP(G216,角色!V:AE,主动技能!F216+7,FALSE))</f>
        <v>1</v>
      </c>
      <c r="AF216" s="19">
        <f t="shared" si="66"/>
        <v>2</v>
      </c>
      <c r="AG216" s="19">
        <f t="shared" si="67"/>
        <v>1</v>
      </c>
      <c r="AH216" s="25" t="str">
        <f>VLOOKUP(F216,特效对应!F:G,2,FALSE)</f>
        <v>attackex</v>
      </c>
      <c r="AJ216">
        <f t="shared" si="68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9"/>
        <v>2</v>
      </c>
      <c r="BE216">
        <f t="shared" si="70"/>
        <v>1</v>
      </c>
    </row>
    <row r="217" spans="1:57" x14ac:dyDescent="0.15">
      <c r="A217" t="str">
        <f t="shared" si="58"/>
        <v>洛克主动技能2等级11</v>
      </c>
      <c r="B217" s="8">
        <f t="shared" si="63"/>
        <v>10040211</v>
      </c>
      <c r="C217" s="8" t="str">
        <f>VLOOKUP(G217,角色!A:B,2,FALSE)</f>
        <v>洛克</v>
      </c>
      <c r="D217" s="8" t="str">
        <f t="shared" si="64"/>
        <v>主动技能2</v>
      </c>
      <c r="E217" s="8">
        <f t="shared" si="71"/>
        <v>11</v>
      </c>
      <c r="F217" s="8">
        <f t="shared" si="72"/>
        <v>2</v>
      </c>
      <c r="G217" s="8">
        <f t="shared" si="73"/>
        <v>4</v>
      </c>
      <c r="H217" s="4" t="s">
        <v>390</v>
      </c>
      <c r="I217" s="20" t="str">
        <f t="shared" si="74"/>
        <v>对敌方单体攻击，造成150%攻击力（+4530）点伤害。</v>
      </c>
      <c r="J217" s="4" t="s">
        <v>279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5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60"/>
        <v/>
      </c>
      <c r="U217" s="6" t="str">
        <f t="shared" si="61"/>
        <v/>
      </c>
      <c r="V217" s="19" t="str">
        <f>VLOOKUP(G217,角色!AW:BC,主动技能!F217+1,FALSE)</f>
        <v>skill_05</v>
      </c>
      <c r="Y217">
        <f t="shared" si="62"/>
        <v>50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4530</v>
      </c>
      <c r="AE217" s="25">
        <f>(VLOOKUP(G217,角色!V:AE,主动技能!F217+7,FALSE))</f>
        <v>1</v>
      </c>
      <c r="AF217" s="19">
        <f t="shared" si="66"/>
        <v>2</v>
      </c>
      <c r="AG217" s="19">
        <f t="shared" si="67"/>
        <v>1</v>
      </c>
      <c r="AH217" s="25" t="str">
        <f>VLOOKUP(F217,特效对应!F:G,2,FALSE)</f>
        <v>attackex</v>
      </c>
      <c r="AJ217">
        <f t="shared" si="68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9"/>
        <v>2</v>
      </c>
      <c r="BE217">
        <f t="shared" si="70"/>
        <v>1</v>
      </c>
    </row>
    <row r="218" spans="1:57" x14ac:dyDescent="0.15">
      <c r="A218" t="str">
        <f t="shared" si="58"/>
        <v>洛克主动技能2等级12</v>
      </c>
      <c r="B218" s="8">
        <f t="shared" si="63"/>
        <v>10040212</v>
      </c>
      <c r="C218" s="8" t="str">
        <f>VLOOKUP(G218,角色!A:B,2,FALSE)</f>
        <v>洛克</v>
      </c>
      <c r="D218" s="8" t="str">
        <f t="shared" si="64"/>
        <v>主动技能2</v>
      </c>
      <c r="E218" s="8">
        <f t="shared" si="71"/>
        <v>12</v>
      </c>
      <c r="F218" s="8">
        <f t="shared" si="72"/>
        <v>2</v>
      </c>
      <c r="G218" s="8">
        <f t="shared" si="73"/>
        <v>4</v>
      </c>
      <c r="H218" s="4" t="s">
        <v>390</v>
      </c>
      <c r="I218" s="20" t="str">
        <f t="shared" si="74"/>
        <v>对敌方单体攻击，造成150%攻击力（+6407）点伤害。</v>
      </c>
      <c r="J218" s="4" t="s">
        <v>279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5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60"/>
        <v/>
      </c>
      <c r="U218" s="6" t="str">
        <f t="shared" si="61"/>
        <v/>
      </c>
      <c r="V218" s="19" t="str">
        <f>VLOOKUP(G218,角色!AW:BC,主动技能!F218+1,FALSE)</f>
        <v>skill_05</v>
      </c>
      <c r="Y218">
        <f t="shared" si="62"/>
        <v>50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6407</v>
      </c>
      <c r="AE218" s="25">
        <f>(VLOOKUP(G218,角色!V:AE,主动技能!F218+7,FALSE))</f>
        <v>1</v>
      </c>
      <c r="AF218" s="19">
        <f t="shared" si="66"/>
        <v>2</v>
      </c>
      <c r="AG218" s="19">
        <f t="shared" si="67"/>
        <v>1</v>
      </c>
      <c r="AH218" s="25" t="str">
        <f>VLOOKUP(F218,特效对应!F:G,2,FALSE)</f>
        <v>attackex</v>
      </c>
      <c r="AJ218">
        <f t="shared" si="68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9"/>
        <v>2</v>
      </c>
      <c r="BE218">
        <f t="shared" si="70"/>
        <v>1</v>
      </c>
    </row>
    <row r="219" spans="1:57" x14ac:dyDescent="0.15">
      <c r="A219" t="str">
        <f t="shared" si="58"/>
        <v>洛克主动技能2等级13</v>
      </c>
      <c r="B219" s="8">
        <f t="shared" si="63"/>
        <v>10040213</v>
      </c>
      <c r="C219" s="8" t="str">
        <f>VLOOKUP(G219,角色!A:B,2,FALSE)</f>
        <v>洛克</v>
      </c>
      <c r="D219" s="8" t="str">
        <f t="shared" si="64"/>
        <v>主动技能2</v>
      </c>
      <c r="E219" s="8">
        <f t="shared" si="71"/>
        <v>13</v>
      </c>
      <c r="F219" s="8">
        <f t="shared" si="72"/>
        <v>2</v>
      </c>
      <c r="G219" s="8">
        <f t="shared" si="73"/>
        <v>4</v>
      </c>
      <c r="H219" s="4" t="s">
        <v>390</v>
      </c>
      <c r="I219" s="20" t="str">
        <f t="shared" si="74"/>
        <v>对敌方单体攻击，造成150%攻击力（+9063）点伤害。</v>
      </c>
      <c r="J219" s="4" t="s">
        <v>279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5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60"/>
        <v/>
      </c>
      <c r="U219" s="6" t="str">
        <f t="shared" si="61"/>
        <v/>
      </c>
      <c r="V219" s="19" t="str">
        <f>VLOOKUP(G219,角色!AW:BC,主动技能!F219+1,FALSE)</f>
        <v>skill_05</v>
      </c>
      <c r="Y219">
        <f t="shared" si="62"/>
        <v>50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9063</v>
      </c>
      <c r="AE219" s="25">
        <f>(VLOOKUP(G219,角色!V:AE,主动技能!F219+7,FALSE))</f>
        <v>1</v>
      </c>
      <c r="AF219" s="19">
        <f t="shared" si="66"/>
        <v>2</v>
      </c>
      <c r="AG219" s="19">
        <f t="shared" si="67"/>
        <v>1</v>
      </c>
      <c r="AH219" s="25" t="str">
        <f>VLOOKUP(F219,特效对应!F:G,2,FALSE)</f>
        <v>attackex</v>
      </c>
      <c r="AJ219">
        <f t="shared" si="68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9"/>
        <v>2</v>
      </c>
      <c r="BE219">
        <f t="shared" si="70"/>
        <v>1</v>
      </c>
    </row>
    <row r="220" spans="1:57" x14ac:dyDescent="0.15">
      <c r="A220" t="str">
        <f t="shared" si="58"/>
        <v>洛克主动技能2等级14</v>
      </c>
      <c r="B220" s="8">
        <f t="shared" si="63"/>
        <v>10040214</v>
      </c>
      <c r="C220" s="8" t="str">
        <f>VLOOKUP(G220,角色!A:B,2,FALSE)</f>
        <v>洛克</v>
      </c>
      <c r="D220" s="8" t="str">
        <f t="shared" si="64"/>
        <v>主动技能2</v>
      </c>
      <c r="E220" s="8">
        <f t="shared" si="71"/>
        <v>14</v>
      </c>
      <c r="F220" s="8">
        <f t="shared" si="72"/>
        <v>2</v>
      </c>
      <c r="G220" s="8">
        <f t="shared" si="73"/>
        <v>4</v>
      </c>
      <c r="H220" s="4" t="s">
        <v>390</v>
      </c>
      <c r="I220" s="20" t="str">
        <f t="shared" si="74"/>
        <v>对敌方单体攻击，造成150%攻击力（+12819）点伤害。</v>
      </c>
      <c r="J220" s="4" t="s">
        <v>279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5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60"/>
        <v/>
      </c>
      <c r="U220" s="6" t="str">
        <f t="shared" si="61"/>
        <v/>
      </c>
      <c r="V220" s="19" t="str">
        <f>VLOOKUP(G220,角色!AW:BC,主动技能!F220+1,FALSE)</f>
        <v>skill_05</v>
      </c>
      <c r="Y220">
        <f t="shared" si="62"/>
        <v>50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12819</v>
      </c>
      <c r="AE220" s="25">
        <f>(VLOOKUP(G220,角色!V:AE,主动技能!F220+7,FALSE))</f>
        <v>1</v>
      </c>
      <c r="AF220" s="19">
        <f t="shared" si="66"/>
        <v>2</v>
      </c>
      <c r="AG220" s="19">
        <f t="shared" si="67"/>
        <v>1</v>
      </c>
      <c r="AH220" s="25" t="str">
        <f>VLOOKUP(F220,特效对应!F:G,2,FALSE)</f>
        <v>attackex</v>
      </c>
      <c r="AJ220">
        <f t="shared" si="68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9"/>
        <v>2</v>
      </c>
      <c r="BE220">
        <f t="shared" si="70"/>
        <v>1</v>
      </c>
    </row>
    <row r="221" spans="1:57" x14ac:dyDescent="0.15">
      <c r="A221" t="str">
        <f t="shared" si="58"/>
        <v>洛克主动技能2等级15</v>
      </c>
      <c r="B221" s="8">
        <f t="shared" si="63"/>
        <v>10040215</v>
      </c>
      <c r="C221" s="8" t="str">
        <f>VLOOKUP(G221,角色!A:B,2,FALSE)</f>
        <v>洛克</v>
      </c>
      <c r="D221" s="8" t="str">
        <f t="shared" si="64"/>
        <v>主动技能2</v>
      </c>
      <c r="E221" s="8">
        <f t="shared" si="71"/>
        <v>15</v>
      </c>
      <c r="F221" s="8">
        <f t="shared" si="72"/>
        <v>2</v>
      </c>
      <c r="G221" s="8">
        <f t="shared" si="73"/>
        <v>4</v>
      </c>
      <c r="H221" s="4" t="s">
        <v>390</v>
      </c>
      <c r="I221" s="20" t="str">
        <f t="shared" si="74"/>
        <v>对敌方单体攻击，造成150%攻击力（+18131）点伤害。</v>
      </c>
      <c r="J221" s="4" t="s">
        <v>279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5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60"/>
        <v/>
      </c>
      <c r="U221" s="6" t="str">
        <f t="shared" si="61"/>
        <v/>
      </c>
      <c r="V221" s="19" t="str">
        <f>VLOOKUP(G221,角色!AW:BC,主动技能!F221+1,FALSE)</f>
        <v>skill_05</v>
      </c>
      <c r="Y221">
        <f t="shared" si="62"/>
        <v>50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18131</v>
      </c>
      <c r="AE221" s="25">
        <f>(VLOOKUP(G221,角色!V:AE,主动技能!F221+7,FALSE))</f>
        <v>1</v>
      </c>
      <c r="AF221" s="19">
        <f t="shared" si="66"/>
        <v>2</v>
      </c>
      <c r="AG221" s="19">
        <f t="shared" si="67"/>
        <v>1</v>
      </c>
      <c r="AH221" s="25" t="str">
        <f>VLOOKUP(F221,特效对应!F:G,2,FALSE)</f>
        <v>attackex</v>
      </c>
      <c r="AJ221">
        <f t="shared" si="68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9"/>
        <v>2</v>
      </c>
      <c r="BE221">
        <f t="shared" si="70"/>
        <v>1</v>
      </c>
    </row>
    <row r="222" spans="1:57" x14ac:dyDescent="0.15">
      <c r="A222" t="str">
        <f t="shared" si="58"/>
        <v>洛克主动技能2等级16</v>
      </c>
      <c r="B222" s="8">
        <f t="shared" si="63"/>
        <v>10040216</v>
      </c>
      <c r="C222" s="8" t="str">
        <f>VLOOKUP(G222,角色!A:B,2,FALSE)</f>
        <v>洛克</v>
      </c>
      <c r="D222" s="8" t="str">
        <f t="shared" si="64"/>
        <v>主动技能2</v>
      </c>
      <c r="E222" s="8">
        <f t="shared" si="71"/>
        <v>16</v>
      </c>
      <c r="F222" s="8">
        <f t="shared" si="72"/>
        <v>2</v>
      </c>
      <c r="G222" s="8">
        <f t="shared" si="73"/>
        <v>4</v>
      </c>
      <c r="H222" s="4" t="s">
        <v>390</v>
      </c>
      <c r="I222" s="20" t="str">
        <f t="shared" si="74"/>
        <v>对敌方单体攻击，造成150%攻击力（+25644）点伤害。</v>
      </c>
      <c r="J222" s="4" t="s">
        <v>279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5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60"/>
        <v/>
      </c>
      <c r="U222" s="6" t="str">
        <f t="shared" si="61"/>
        <v/>
      </c>
      <c r="V222" s="19" t="str">
        <f>VLOOKUP(G222,角色!AW:BC,主动技能!F222+1,FALSE)</f>
        <v>skill_05</v>
      </c>
      <c r="Y222">
        <f t="shared" si="62"/>
        <v>50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25644</v>
      </c>
      <c r="AE222" s="25">
        <f>(VLOOKUP(G222,角色!V:AE,主动技能!F222+7,FALSE))</f>
        <v>1</v>
      </c>
      <c r="AF222" s="19">
        <f t="shared" si="66"/>
        <v>2</v>
      </c>
      <c r="AG222" s="19">
        <f t="shared" si="67"/>
        <v>1</v>
      </c>
      <c r="AH222" s="25" t="str">
        <f>VLOOKUP(F222,特效对应!F:G,2,FALSE)</f>
        <v>attackex</v>
      </c>
      <c r="AJ222">
        <f t="shared" si="68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9"/>
        <v>2</v>
      </c>
      <c r="BE222">
        <f t="shared" si="70"/>
        <v>1</v>
      </c>
    </row>
    <row r="223" spans="1:57" x14ac:dyDescent="0.15">
      <c r="A223" t="str">
        <f t="shared" si="58"/>
        <v>洛克主动技能2等级17</v>
      </c>
      <c r="B223" s="8">
        <f t="shared" si="63"/>
        <v>10040217</v>
      </c>
      <c r="C223" s="8" t="str">
        <f>VLOOKUP(G223,角色!A:B,2,FALSE)</f>
        <v>洛克</v>
      </c>
      <c r="D223" s="8" t="str">
        <f t="shared" si="64"/>
        <v>主动技能2</v>
      </c>
      <c r="E223" s="8">
        <f t="shared" si="71"/>
        <v>17</v>
      </c>
      <c r="F223" s="8">
        <f t="shared" si="72"/>
        <v>2</v>
      </c>
      <c r="G223" s="8">
        <f t="shared" si="73"/>
        <v>4</v>
      </c>
      <c r="H223" s="4" t="s">
        <v>390</v>
      </c>
      <c r="I223" s="20" t="str">
        <f t="shared" si="74"/>
        <v>对敌方单体攻击，造成150%攻击力（+36271）点伤害。</v>
      </c>
      <c r="J223" s="4" t="s">
        <v>279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5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60"/>
        <v/>
      </c>
      <c r="U223" s="6" t="str">
        <f t="shared" si="61"/>
        <v/>
      </c>
      <c r="V223" s="19" t="str">
        <f>VLOOKUP(G223,角色!AW:BC,主动技能!F223+1,FALSE)</f>
        <v>skill_05</v>
      </c>
      <c r="Y223">
        <f t="shared" si="62"/>
        <v>50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36271</v>
      </c>
      <c r="AE223" s="25">
        <f>(VLOOKUP(G223,角色!V:AE,主动技能!F223+7,FALSE))</f>
        <v>1</v>
      </c>
      <c r="AF223" s="19">
        <f t="shared" si="66"/>
        <v>2</v>
      </c>
      <c r="AG223" s="19">
        <f t="shared" si="67"/>
        <v>1</v>
      </c>
      <c r="AH223" s="25" t="str">
        <f>VLOOKUP(F223,特效对应!F:G,2,FALSE)</f>
        <v>attackex</v>
      </c>
      <c r="AJ223">
        <f t="shared" si="68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9"/>
        <v>2</v>
      </c>
      <c r="BE223">
        <f t="shared" si="70"/>
        <v>1</v>
      </c>
    </row>
    <row r="224" spans="1:57" x14ac:dyDescent="0.15">
      <c r="A224" t="str">
        <f t="shared" si="58"/>
        <v>洛克主动技能2等级18</v>
      </c>
      <c r="B224" s="8">
        <f t="shared" si="63"/>
        <v>10040218</v>
      </c>
      <c r="C224" s="8" t="str">
        <f>VLOOKUP(G224,角色!A:B,2,FALSE)</f>
        <v>洛克</v>
      </c>
      <c r="D224" s="8" t="str">
        <f t="shared" si="64"/>
        <v>主动技能2</v>
      </c>
      <c r="E224" s="8">
        <f t="shared" si="71"/>
        <v>18</v>
      </c>
      <c r="F224" s="8">
        <f t="shared" si="72"/>
        <v>2</v>
      </c>
      <c r="G224" s="8">
        <f t="shared" si="73"/>
        <v>4</v>
      </c>
      <c r="H224" s="4" t="s">
        <v>390</v>
      </c>
      <c r="I224" s="20" t="str">
        <f t="shared" si="74"/>
        <v>对敌方单体攻击，造成150%攻击力（+51301）点伤害。</v>
      </c>
      <c r="J224" s="4" t="s">
        <v>279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5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60"/>
        <v/>
      </c>
      <c r="U224" s="6" t="str">
        <f t="shared" si="61"/>
        <v/>
      </c>
      <c r="V224" s="19" t="str">
        <f>VLOOKUP(G224,角色!AW:BC,主动技能!F224+1,FALSE)</f>
        <v>skill_05</v>
      </c>
      <c r="Y224">
        <f t="shared" si="62"/>
        <v>50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51301</v>
      </c>
      <c r="AE224" s="25">
        <f>(VLOOKUP(G224,角色!V:AE,主动技能!F224+7,FALSE))</f>
        <v>1</v>
      </c>
      <c r="AF224" s="19">
        <f t="shared" si="66"/>
        <v>2</v>
      </c>
      <c r="AG224" s="19">
        <f t="shared" si="67"/>
        <v>1</v>
      </c>
      <c r="AH224" s="25" t="str">
        <f>VLOOKUP(F224,特效对应!F:G,2,FALSE)</f>
        <v>attackex</v>
      </c>
      <c r="AJ224">
        <f t="shared" si="68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9"/>
        <v>2</v>
      </c>
      <c r="BE224">
        <f t="shared" si="70"/>
        <v>1</v>
      </c>
    </row>
    <row r="225" spans="1:57" x14ac:dyDescent="0.15">
      <c r="A225" t="str">
        <f t="shared" si="58"/>
        <v>洛克主动技能2等级19</v>
      </c>
      <c r="B225" s="8">
        <f t="shared" si="63"/>
        <v>10040219</v>
      </c>
      <c r="C225" s="8" t="str">
        <f>VLOOKUP(G225,角色!A:B,2,FALSE)</f>
        <v>洛克</v>
      </c>
      <c r="D225" s="8" t="str">
        <f t="shared" si="64"/>
        <v>主动技能2</v>
      </c>
      <c r="E225" s="8">
        <f t="shared" si="71"/>
        <v>19</v>
      </c>
      <c r="F225" s="8">
        <f t="shared" si="72"/>
        <v>2</v>
      </c>
      <c r="G225" s="8">
        <f t="shared" si="73"/>
        <v>4</v>
      </c>
      <c r="H225" s="4" t="s">
        <v>390</v>
      </c>
      <c r="I225" s="20" t="str">
        <f t="shared" si="74"/>
        <v>对敌方单体攻击，造成150%攻击力（+72560）点伤害。</v>
      </c>
      <c r="J225" s="4" t="s">
        <v>279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5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60"/>
        <v/>
      </c>
      <c r="U225" s="6" t="str">
        <f t="shared" si="61"/>
        <v/>
      </c>
      <c r="V225" s="19" t="str">
        <f>VLOOKUP(G225,角色!AW:BC,主动技能!F225+1,FALSE)</f>
        <v>skill_05</v>
      </c>
      <c r="Y225">
        <f t="shared" si="62"/>
        <v>50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72560</v>
      </c>
      <c r="AE225" s="25">
        <f>(VLOOKUP(G225,角色!V:AE,主动技能!F225+7,FALSE))</f>
        <v>1</v>
      </c>
      <c r="AF225" s="19">
        <f t="shared" si="66"/>
        <v>2</v>
      </c>
      <c r="AG225" s="19">
        <f t="shared" si="67"/>
        <v>1</v>
      </c>
      <c r="AH225" s="25" t="str">
        <f>VLOOKUP(F225,特效对应!F:G,2,FALSE)</f>
        <v>attackex</v>
      </c>
      <c r="AJ225">
        <f t="shared" si="68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9"/>
        <v>2</v>
      </c>
      <c r="BE225">
        <f t="shared" si="70"/>
        <v>1</v>
      </c>
    </row>
    <row r="226" spans="1:57" x14ac:dyDescent="0.15">
      <c r="A226" t="str">
        <f t="shared" si="58"/>
        <v>洛克主动技能2等级20</v>
      </c>
      <c r="B226" s="8">
        <f t="shared" si="63"/>
        <v>10040220</v>
      </c>
      <c r="C226" s="8" t="str">
        <f>VLOOKUP(G226,角色!A:B,2,FALSE)</f>
        <v>洛克</v>
      </c>
      <c r="D226" s="8" t="str">
        <f t="shared" si="64"/>
        <v>主动技能2</v>
      </c>
      <c r="E226" s="8">
        <f t="shared" si="71"/>
        <v>20</v>
      </c>
      <c r="F226" s="8">
        <f t="shared" si="72"/>
        <v>2</v>
      </c>
      <c r="G226" s="8">
        <f t="shared" si="73"/>
        <v>4</v>
      </c>
      <c r="H226" s="4" t="s">
        <v>390</v>
      </c>
      <c r="I226" s="20" t="str">
        <f t="shared" si="74"/>
        <v>对敌方单体攻击，造成150%攻击力（+102628）点伤害。</v>
      </c>
      <c r="J226" s="4" t="s">
        <v>279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5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60"/>
        <v/>
      </c>
      <c r="U226" s="6" t="str">
        <f t="shared" si="61"/>
        <v/>
      </c>
      <c r="V226" s="19" t="str">
        <f>VLOOKUP(G226,角色!AW:BC,主动技能!F226+1,FALSE)</f>
        <v>skill_05</v>
      </c>
      <c r="Y226">
        <f t="shared" si="62"/>
        <v>50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102628</v>
      </c>
      <c r="AE226" s="25">
        <f>(VLOOKUP(G226,角色!V:AE,主动技能!F226+7,FALSE))</f>
        <v>1</v>
      </c>
      <c r="AF226" s="19">
        <f t="shared" si="66"/>
        <v>2</v>
      </c>
      <c r="AG226" s="19">
        <f t="shared" si="67"/>
        <v>1</v>
      </c>
      <c r="AH226" s="25" t="str">
        <f>VLOOKUP(F226,特效对应!F:G,2,FALSE)</f>
        <v>attackex</v>
      </c>
      <c r="AJ226">
        <f t="shared" si="68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9"/>
        <v>2</v>
      </c>
      <c r="BE226">
        <f t="shared" si="70"/>
        <v>1</v>
      </c>
    </row>
    <row r="227" spans="1:57" x14ac:dyDescent="0.15">
      <c r="A227" t="str">
        <f t="shared" si="58"/>
        <v>洛克主动技能3等级1</v>
      </c>
      <c r="B227" s="8">
        <f t="shared" si="63"/>
        <v>10040301</v>
      </c>
      <c r="C227" s="8" t="str">
        <f>VLOOKUP(G227,角色!A:B,2,FALSE)</f>
        <v>洛克</v>
      </c>
      <c r="D227" s="8" t="str">
        <f t="shared" si="64"/>
        <v>主动技能3</v>
      </c>
      <c r="E227" s="8">
        <f t="shared" si="71"/>
        <v>1</v>
      </c>
      <c r="F227" s="8">
        <f t="shared" si="72"/>
        <v>3</v>
      </c>
      <c r="G227" s="8">
        <f t="shared" si="73"/>
        <v>4</v>
      </c>
      <c r="H227" s="4" t="s">
        <v>989</v>
      </c>
      <c r="I227" s="20" t="str">
        <f t="shared" si="74"/>
        <v>对敌方贯穿攻击，造成125%攻击力（+130）点伤害。</v>
      </c>
      <c r="J227" s="4" t="s">
        <v>279</v>
      </c>
      <c r="K227" s="1" t="s">
        <v>102</v>
      </c>
      <c r="L227" s="4" t="s">
        <v>990</v>
      </c>
      <c r="M227" s="4"/>
      <c r="N227" s="4">
        <v>100</v>
      </c>
      <c r="O227" s="20">
        <f t="shared" si="65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60"/>
        <v/>
      </c>
      <c r="U227" s="6" t="str">
        <f t="shared" si="61"/>
        <v/>
      </c>
      <c r="V227" s="19" t="str">
        <f>VLOOKUP(G227,角色!AW:BC,主动技能!F227+1,FALSE)</f>
        <v>skill_18</v>
      </c>
      <c r="Y227">
        <f t="shared" si="62"/>
        <v>100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130</v>
      </c>
      <c r="AE227" s="25">
        <f>(VLOOKUP(G227,角色!V:AE,主动技能!F227+7,FALSE))</f>
        <v>1</v>
      </c>
      <c r="AF227" s="19">
        <f t="shared" si="66"/>
        <v>3</v>
      </c>
      <c r="AG227" s="19">
        <f t="shared" si="67"/>
        <v>2</v>
      </c>
      <c r="AH227" s="25" t="str">
        <f>VLOOKUP(F227,特效对应!F:G,2,FALSE)</f>
        <v>attackex</v>
      </c>
      <c r="AJ227">
        <f t="shared" si="68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9"/>
        <v>3</v>
      </c>
      <c r="BE227">
        <f t="shared" si="70"/>
        <v>2</v>
      </c>
    </row>
    <row r="228" spans="1:57" x14ac:dyDescent="0.15">
      <c r="A228" t="str">
        <f t="shared" si="58"/>
        <v>洛克主动技能3等级2</v>
      </c>
      <c r="B228" s="8">
        <f t="shared" si="63"/>
        <v>10040302</v>
      </c>
      <c r="C228" s="8" t="str">
        <f>VLOOKUP(G228,角色!A:B,2,FALSE)</f>
        <v>洛克</v>
      </c>
      <c r="D228" s="8" t="str">
        <f t="shared" si="64"/>
        <v>主动技能3</v>
      </c>
      <c r="E228" s="8">
        <f t="shared" si="71"/>
        <v>2</v>
      </c>
      <c r="F228" s="8">
        <f t="shared" si="72"/>
        <v>3</v>
      </c>
      <c r="G228" s="8">
        <f t="shared" si="73"/>
        <v>4</v>
      </c>
      <c r="H228" s="4" t="s">
        <v>989</v>
      </c>
      <c r="I228" s="20" t="str">
        <f t="shared" si="74"/>
        <v>对敌方贯穿攻击，造成125%攻击力（+160）点伤害。</v>
      </c>
      <c r="J228" s="4" t="s">
        <v>279</v>
      </c>
      <c r="K228" s="1" t="s">
        <v>102</v>
      </c>
      <c r="L228" s="4" t="s">
        <v>990</v>
      </c>
      <c r="M228" s="4"/>
      <c r="N228" s="4">
        <v>100</v>
      </c>
      <c r="O228" s="20">
        <f t="shared" si="65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60"/>
        <v/>
      </c>
      <c r="U228" s="6" t="str">
        <f t="shared" si="61"/>
        <v/>
      </c>
      <c r="V228" s="19" t="str">
        <f>VLOOKUP(G228,角色!AW:BC,主动技能!F228+1,FALSE)</f>
        <v>skill_18</v>
      </c>
      <c r="Y228">
        <f t="shared" si="62"/>
        <v>100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160</v>
      </c>
      <c r="AE228" s="25">
        <f>(VLOOKUP(G228,角色!V:AE,主动技能!F228+7,FALSE))</f>
        <v>1</v>
      </c>
      <c r="AF228" s="19">
        <f t="shared" si="66"/>
        <v>3</v>
      </c>
      <c r="AG228" s="19">
        <f t="shared" si="67"/>
        <v>2</v>
      </c>
      <c r="AH228" s="25" t="str">
        <f>VLOOKUP(F228,特效对应!F:G,2,FALSE)</f>
        <v>attackex</v>
      </c>
      <c r="AJ228">
        <f t="shared" si="68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9"/>
        <v>3</v>
      </c>
      <c r="BE228">
        <f t="shared" si="70"/>
        <v>2</v>
      </c>
    </row>
    <row r="229" spans="1:57" x14ac:dyDescent="0.15">
      <c r="A229" t="str">
        <f t="shared" si="58"/>
        <v>洛克主动技能3等级3</v>
      </c>
      <c r="B229" s="8">
        <f t="shared" si="63"/>
        <v>10040303</v>
      </c>
      <c r="C229" s="8" t="str">
        <f>VLOOKUP(G229,角色!A:B,2,FALSE)</f>
        <v>洛克</v>
      </c>
      <c r="D229" s="8" t="str">
        <f t="shared" si="64"/>
        <v>主动技能3</v>
      </c>
      <c r="E229" s="8">
        <f t="shared" si="71"/>
        <v>3</v>
      </c>
      <c r="F229" s="8">
        <f t="shared" si="72"/>
        <v>3</v>
      </c>
      <c r="G229" s="8">
        <f t="shared" si="73"/>
        <v>4</v>
      </c>
      <c r="H229" s="4" t="s">
        <v>989</v>
      </c>
      <c r="I229" s="20" t="str">
        <f t="shared" si="74"/>
        <v>对敌方贯穿攻击，造成125%攻击力（+250）点伤害。</v>
      </c>
      <c r="J229" s="4" t="s">
        <v>279</v>
      </c>
      <c r="K229" s="1" t="s">
        <v>102</v>
      </c>
      <c r="L229" s="4" t="s">
        <v>990</v>
      </c>
      <c r="M229" s="4"/>
      <c r="N229" s="4">
        <v>100</v>
      </c>
      <c r="O229" s="20">
        <f t="shared" si="65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60"/>
        <v/>
      </c>
      <c r="U229" s="6" t="str">
        <f t="shared" si="61"/>
        <v/>
      </c>
      <c r="V229" s="19" t="str">
        <f>VLOOKUP(G229,角色!AW:BC,主动技能!F229+1,FALSE)</f>
        <v>skill_18</v>
      </c>
      <c r="Y229">
        <f t="shared" si="62"/>
        <v>100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250</v>
      </c>
      <c r="AE229" s="25">
        <f>(VLOOKUP(G229,角色!V:AE,主动技能!F229+7,FALSE))</f>
        <v>1</v>
      </c>
      <c r="AF229" s="19">
        <f t="shared" si="66"/>
        <v>3</v>
      </c>
      <c r="AG229" s="19">
        <f t="shared" si="67"/>
        <v>2</v>
      </c>
      <c r="AH229" s="25" t="str">
        <f>VLOOKUP(F229,特效对应!F:G,2,FALSE)</f>
        <v>attackex</v>
      </c>
      <c r="AJ229">
        <f t="shared" si="68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9"/>
        <v>3</v>
      </c>
      <c r="BE229">
        <f t="shared" si="70"/>
        <v>2</v>
      </c>
    </row>
    <row r="230" spans="1:57" x14ac:dyDescent="0.15">
      <c r="A230" t="str">
        <f t="shared" si="58"/>
        <v>洛克主动技能3等级4</v>
      </c>
      <c r="B230" s="8">
        <f t="shared" si="63"/>
        <v>10040304</v>
      </c>
      <c r="C230" s="8" t="str">
        <f>VLOOKUP(G230,角色!A:B,2,FALSE)</f>
        <v>洛克</v>
      </c>
      <c r="D230" s="8" t="str">
        <f t="shared" si="64"/>
        <v>主动技能3</v>
      </c>
      <c r="E230" s="8">
        <f t="shared" si="71"/>
        <v>4</v>
      </c>
      <c r="F230" s="8">
        <f t="shared" si="72"/>
        <v>3</v>
      </c>
      <c r="G230" s="8">
        <f t="shared" si="73"/>
        <v>4</v>
      </c>
      <c r="H230" s="4" t="s">
        <v>989</v>
      </c>
      <c r="I230" s="20" t="str">
        <f t="shared" si="74"/>
        <v>对敌方贯穿攻击，造成125%攻击力（+400）点伤害。</v>
      </c>
      <c r="J230" s="4" t="s">
        <v>279</v>
      </c>
      <c r="K230" s="1" t="s">
        <v>102</v>
      </c>
      <c r="L230" s="4" t="s">
        <v>990</v>
      </c>
      <c r="M230" s="4"/>
      <c r="N230" s="4">
        <v>100</v>
      </c>
      <c r="O230" s="20">
        <f t="shared" si="65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60"/>
        <v/>
      </c>
      <c r="U230" s="6" t="str">
        <f t="shared" si="61"/>
        <v/>
      </c>
      <c r="V230" s="19" t="str">
        <f>VLOOKUP(G230,角色!AW:BC,主动技能!F230+1,FALSE)</f>
        <v>skill_18</v>
      </c>
      <c r="Y230">
        <f t="shared" si="62"/>
        <v>100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400</v>
      </c>
      <c r="AE230" s="25">
        <f>(VLOOKUP(G230,角色!V:AE,主动技能!F230+7,FALSE))</f>
        <v>1</v>
      </c>
      <c r="AF230" s="19">
        <f t="shared" si="66"/>
        <v>3</v>
      </c>
      <c r="AG230" s="19">
        <f t="shared" si="67"/>
        <v>2</v>
      </c>
      <c r="AH230" s="25" t="str">
        <f>VLOOKUP(F230,特效对应!F:G,2,FALSE)</f>
        <v>attackex</v>
      </c>
      <c r="AJ230">
        <f t="shared" si="68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9"/>
        <v>3</v>
      </c>
      <c r="BE230">
        <f t="shared" si="70"/>
        <v>2</v>
      </c>
    </row>
    <row r="231" spans="1:57" x14ac:dyDescent="0.15">
      <c r="A231" t="str">
        <f t="shared" si="58"/>
        <v>洛克主动技能3等级5</v>
      </c>
      <c r="B231" s="8">
        <f t="shared" si="63"/>
        <v>10040305</v>
      </c>
      <c r="C231" s="8" t="str">
        <f>VLOOKUP(G231,角色!A:B,2,FALSE)</f>
        <v>洛克</v>
      </c>
      <c r="D231" s="8" t="str">
        <f t="shared" si="64"/>
        <v>主动技能3</v>
      </c>
      <c r="E231" s="8">
        <f t="shared" si="71"/>
        <v>5</v>
      </c>
      <c r="F231" s="8">
        <f t="shared" si="72"/>
        <v>3</v>
      </c>
      <c r="G231" s="8">
        <f t="shared" si="73"/>
        <v>4</v>
      </c>
      <c r="H231" s="4" t="s">
        <v>989</v>
      </c>
      <c r="I231" s="20" t="str">
        <f t="shared" si="74"/>
        <v>对敌方贯穿攻击，造成125%攻击力（+565）点伤害。</v>
      </c>
      <c r="J231" s="4" t="s">
        <v>279</v>
      </c>
      <c r="K231" s="1" t="s">
        <v>102</v>
      </c>
      <c r="L231" s="4" t="s">
        <v>990</v>
      </c>
      <c r="M231" s="4"/>
      <c r="N231" s="4">
        <v>100</v>
      </c>
      <c r="O231" s="20">
        <f t="shared" si="65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60"/>
        <v/>
      </c>
      <c r="U231" s="6" t="str">
        <f t="shared" si="61"/>
        <v/>
      </c>
      <c r="V231" s="19" t="str">
        <f>VLOOKUP(G231,角色!AW:BC,主动技能!F231+1,FALSE)</f>
        <v>skill_18</v>
      </c>
      <c r="Y231">
        <f t="shared" si="62"/>
        <v>100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565</v>
      </c>
      <c r="AE231" s="25">
        <f>(VLOOKUP(G231,角色!V:AE,主动技能!F231+7,FALSE))</f>
        <v>1</v>
      </c>
      <c r="AF231" s="19">
        <f t="shared" si="66"/>
        <v>3</v>
      </c>
      <c r="AG231" s="19">
        <f t="shared" si="67"/>
        <v>2</v>
      </c>
      <c r="AH231" s="25" t="str">
        <f>VLOOKUP(F231,特效对应!F:G,2,FALSE)</f>
        <v>attackex</v>
      </c>
      <c r="AJ231">
        <f t="shared" si="68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9"/>
        <v>3</v>
      </c>
      <c r="BE231">
        <f t="shared" si="70"/>
        <v>2</v>
      </c>
    </row>
    <row r="232" spans="1:57" x14ac:dyDescent="0.15">
      <c r="A232" t="str">
        <f t="shared" si="58"/>
        <v>洛克主动技能3等级6</v>
      </c>
      <c r="B232" s="8">
        <f t="shared" si="63"/>
        <v>10040306</v>
      </c>
      <c r="C232" s="8" t="str">
        <f>VLOOKUP(G232,角色!A:B,2,FALSE)</f>
        <v>洛克</v>
      </c>
      <c r="D232" s="8" t="str">
        <f t="shared" si="64"/>
        <v>主动技能3</v>
      </c>
      <c r="E232" s="8">
        <f t="shared" si="71"/>
        <v>6</v>
      </c>
      <c r="F232" s="8">
        <f t="shared" si="72"/>
        <v>3</v>
      </c>
      <c r="G232" s="8">
        <f t="shared" si="73"/>
        <v>4</v>
      </c>
      <c r="H232" s="4" t="s">
        <v>989</v>
      </c>
      <c r="I232" s="20" t="str">
        <f t="shared" si="74"/>
        <v>对敌方贯穿攻击，造成125%攻击力（+800）点伤害。</v>
      </c>
      <c r="J232" s="4" t="s">
        <v>279</v>
      </c>
      <c r="K232" s="1" t="s">
        <v>102</v>
      </c>
      <c r="L232" s="4" t="s">
        <v>990</v>
      </c>
      <c r="M232" s="4"/>
      <c r="N232" s="4">
        <v>100</v>
      </c>
      <c r="O232" s="20">
        <f t="shared" si="65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60"/>
        <v/>
      </c>
      <c r="U232" s="6" t="str">
        <f t="shared" si="61"/>
        <v/>
      </c>
      <c r="V232" s="19" t="str">
        <f>VLOOKUP(G232,角色!AW:BC,主动技能!F232+1,FALSE)</f>
        <v>skill_18</v>
      </c>
      <c r="Y232">
        <f t="shared" si="62"/>
        <v>100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800</v>
      </c>
      <c r="AE232" s="25">
        <f>(VLOOKUP(G232,角色!V:AE,主动技能!F232+7,FALSE))</f>
        <v>1</v>
      </c>
      <c r="AF232" s="19">
        <f t="shared" si="66"/>
        <v>3</v>
      </c>
      <c r="AG232" s="19">
        <f t="shared" si="67"/>
        <v>2</v>
      </c>
      <c r="AH232" s="25" t="str">
        <f>VLOOKUP(F232,特效对应!F:G,2,FALSE)</f>
        <v>attackex</v>
      </c>
      <c r="AJ232">
        <f t="shared" si="68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9"/>
        <v>3</v>
      </c>
      <c r="BE232">
        <f t="shared" si="70"/>
        <v>2</v>
      </c>
    </row>
    <row r="233" spans="1:57" x14ac:dyDescent="0.15">
      <c r="A233" t="str">
        <f t="shared" si="58"/>
        <v>洛克主动技能3等级7</v>
      </c>
      <c r="B233" s="8">
        <f t="shared" si="63"/>
        <v>10040307</v>
      </c>
      <c r="C233" s="8" t="str">
        <f>VLOOKUP(G233,角色!A:B,2,FALSE)</f>
        <v>洛克</v>
      </c>
      <c r="D233" s="8" t="str">
        <f t="shared" si="64"/>
        <v>主动技能3</v>
      </c>
      <c r="E233" s="8">
        <f t="shared" si="71"/>
        <v>7</v>
      </c>
      <c r="F233" s="8">
        <f t="shared" si="72"/>
        <v>3</v>
      </c>
      <c r="G233" s="8">
        <f t="shared" si="73"/>
        <v>4</v>
      </c>
      <c r="H233" s="4" t="s">
        <v>989</v>
      </c>
      <c r="I233" s="20" t="str">
        <f t="shared" si="74"/>
        <v>对敌方贯穿攻击，造成125%攻击力（+1132）点伤害。</v>
      </c>
      <c r="J233" s="4" t="s">
        <v>279</v>
      </c>
      <c r="K233" s="1" t="s">
        <v>102</v>
      </c>
      <c r="L233" s="4" t="s">
        <v>990</v>
      </c>
      <c r="M233" s="4"/>
      <c r="N233" s="4">
        <v>100</v>
      </c>
      <c r="O233" s="20">
        <f t="shared" si="65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60"/>
        <v/>
      </c>
      <c r="U233" s="6" t="str">
        <f t="shared" si="61"/>
        <v/>
      </c>
      <c r="V233" s="19" t="str">
        <f>VLOOKUP(G233,角色!AW:BC,主动技能!F233+1,FALSE)</f>
        <v>skill_18</v>
      </c>
      <c r="Y233">
        <f t="shared" si="62"/>
        <v>100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1132</v>
      </c>
      <c r="AE233" s="25">
        <f>(VLOOKUP(G233,角色!V:AE,主动技能!F233+7,FALSE))</f>
        <v>1</v>
      </c>
      <c r="AF233" s="19">
        <f t="shared" si="66"/>
        <v>3</v>
      </c>
      <c r="AG233" s="19">
        <f t="shared" si="67"/>
        <v>2</v>
      </c>
      <c r="AH233" s="25" t="str">
        <f>VLOOKUP(F233,特效对应!F:G,2,FALSE)</f>
        <v>attackex</v>
      </c>
      <c r="AJ233">
        <f t="shared" si="68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9"/>
        <v>3</v>
      </c>
      <c r="BE233">
        <f t="shared" si="70"/>
        <v>2</v>
      </c>
    </row>
    <row r="234" spans="1:57" x14ac:dyDescent="0.15">
      <c r="A234" t="str">
        <f t="shared" si="58"/>
        <v>洛克主动技能3等级8</v>
      </c>
      <c r="B234" s="8">
        <f t="shared" si="63"/>
        <v>10040308</v>
      </c>
      <c r="C234" s="8" t="str">
        <f>VLOOKUP(G234,角色!A:B,2,FALSE)</f>
        <v>洛克</v>
      </c>
      <c r="D234" s="8" t="str">
        <f t="shared" si="64"/>
        <v>主动技能3</v>
      </c>
      <c r="E234" s="8">
        <f t="shared" si="71"/>
        <v>8</v>
      </c>
      <c r="F234" s="8">
        <f t="shared" si="72"/>
        <v>3</v>
      </c>
      <c r="G234" s="8">
        <f t="shared" si="73"/>
        <v>4</v>
      </c>
      <c r="H234" s="4" t="s">
        <v>989</v>
      </c>
      <c r="I234" s="20" t="str">
        <f t="shared" si="74"/>
        <v>对敌方贯穿攻击，造成125%攻击力（+1601）点伤害。</v>
      </c>
      <c r="J234" s="4" t="s">
        <v>279</v>
      </c>
      <c r="K234" s="1" t="s">
        <v>102</v>
      </c>
      <c r="L234" s="4" t="s">
        <v>990</v>
      </c>
      <c r="M234" s="4"/>
      <c r="N234" s="4">
        <v>100</v>
      </c>
      <c r="O234" s="20">
        <f t="shared" si="65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60"/>
        <v/>
      </c>
      <c r="U234" s="6" t="str">
        <f t="shared" si="61"/>
        <v/>
      </c>
      <c r="V234" s="19" t="str">
        <f>VLOOKUP(G234,角色!AW:BC,主动技能!F234+1,FALSE)</f>
        <v>skill_18</v>
      </c>
      <c r="Y234">
        <f t="shared" si="62"/>
        <v>100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1601</v>
      </c>
      <c r="AE234" s="25">
        <f>(VLOOKUP(G234,角色!V:AE,主动技能!F234+7,FALSE))</f>
        <v>1</v>
      </c>
      <c r="AF234" s="19">
        <f t="shared" si="66"/>
        <v>3</v>
      </c>
      <c r="AG234" s="19">
        <f t="shared" si="67"/>
        <v>2</v>
      </c>
      <c r="AH234" s="25" t="str">
        <f>VLOOKUP(F234,特效对应!F:G,2,FALSE)</f>
        <v>attackex</v>
      </c>
      <c r="AJ234">
        <f t="shared" si="68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9"/>
        <v>3</v>
      </c>
      <c r="BE234">
        <f t="shared" si="70"/>
        <v>2</v>
      </c>
    </row>
    <row r="235" spans="1:57" x14ac:dyDescent="0.15">
      <c r="A235" t="str">
        <f t="shared" si="58"/>
        <v>洛克主动技能3等级9</v>
      </c>
      <c r="B235" s="8">
        <f t="shared" si="63"/>
        <v>10040309</v>
      </c>
      <c r="C235" s="8" t="str">
        <f>VLOOKUP(G235,角色!A:B,2,FALSE)</f>
        <v>洛克</v>
      </c>
      <c r="D235" s="8" t="str">
        <f t="shared" si="64"/>
        <v>主动技能3</v>
      </c>
      <c r="E235" s="8">
        <f t="shared" si="71"/>
        <v>9</v>
      </c>
      <c r="F235" s="8">
        <f t="shared" si="72"/>
        <v>3</v>
      </c>
      <c r="G235" s="8">
        <f t="shared" si="73"/>
        <v>4</v>
      </c>
      <c r="H235" s="4" t="s">
        <v>989</v>
      </c>
      <c r="I235" s="20" t="str">
        <f t="shared" si="74"/>
        <v>对敌方贯穿攻击，造成125%攻击力（+2264）点伤害。</v>
      </c>
      <c r="J235" s="4" t="s">
        <v>279</v>
      </c>
      <c r="K235" s="1" t="s">
        <v>102</v>
      </c>
      <c r="L235" s="4" t="s">
        <v>990</v>
      </c>
      <c r="M235" s="4"/>
      <c r="N235" s="4">
        <v>100</v>
      </c>
      <c r="O235" s="20">
        <f t="shared" si="65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60"/>
        <v/>
      </c>
      <c r="U235" s="6" t="str">
        <f t="shared" si="61"/>
        <v/>
      </c>
      <c r="V235" s="19" t="str">
        <f>VLOOKUP(G235,角色!AW:BC,主动技能!F235+1,FALSE)</f>
        <v>skill_18</v>
      </c>
      <c r="Y235">
        <f t="shared" si="62"/>
        <v>100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2264</v>
      </c>
      <c r="AE235" s="25">
        <f>(VLOOKUP(G235,角色!V:AE,主动技能!F235+7,FALSE))</f>
        <v>1</v>
      </c>
      <c r="AF235" s="19">
        <f t="shared" si="66"/>
        <v>3</v>
      </c>
      <c r="AG235" s="19">
        <f t="shared" si="67"/>
        <v>2</v>
      </c>
      <c r="AH235" s="25" t="str">
        <f>VLOOKUP(F235,特效对应!F:G,2,FALSE)</f>
        <v>attackex</v>
      </c>
      <c r="AJ235">
        <f t="shared" si="68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9"/>
        <v>3</v>
      </c>
      <c r="BE235">
        <f t="shared" si="70"/>
        <v>2</v>
      </c>
    </row>
    <row r="236" spans="1:57" x14ac:dyDescent="0.15">
      <c r="A236" t="str">
        <f t="shared" si="58"/>
        <v>洛克主动技能3等级10</v>
      </c>
      <c r="B236" s="8">
        <f t="shared" si="63"/>
        <v>10040310</v>
      </c>
      <c r="C236" s="8" t="str">
        <f>VLOOKUP(G236,角色!A:B,2,FALSE)</f>
        <v>洛克</v>
      </c>
      <c r="D236" s="8" t="str">
        <f t="shared" si="64"/>
        <v>主动技能3</v>
      </c>
      <c r="E236" s="8">
        <f t="shared" si="71"/>
        <v>10</v>
      </c>
      <c r="F236" s="8">
        <f t="shared" si="72"/>
        <v>3</v>
      </c>
      <c r="G236" s="8">
        <f t="shared" si="73"/>
        <v>4</v>
      </c>
      <c r="H236" s="4" t="s">
        <v>989</v>
      </c>
      <c r="I236" s="20" t="str">
        <f t="shared" si="74"/>
        <v>对敌方贯穿攻击，造成125%攻击力（+3203）点伤害。</v>
      </c>
      <c r="J236" s="4" t="s">
        <v>279</v>
      </c>
      <c r="K236" s="1" t="s">
        <v>102</v>
      </c>
      <c r="L236" s="4" t="s">
        <v>990</v>
      </c>
      <c r="M236" s="4"/>
      <c r="N236" s="4">
        <v>100</v>
      </c>
      <c r="O236" s="20">
        <f t="shared" si="65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60"/>
        <v/>
      </c>
      <c r="U236" s="6" t="str">
        <f t="shared" si="61"/>
        <v/>
      </c>
      <c r="V236" s="19" t="str">
        <f>VLOOKUP(G236,角色!AW:BC,主动技能!F236+1,FALSE)</f>
        <v>skill_18</v>
      </c>
      <c r="Y236">
        <f t="shared" si="62"/>
        <v>100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3203</v>
      </c>
      <c r="AE236" s="25">
        <f>(VLOOKUP(G236,角色!V:AE,主动技能!F236+7,FALSE))</f>
        <v>1</v>
      </c>
      <c r="AF236" s="19">
        <f t="shared" si="66"/>
        <v>3</v>
      </c>
      <c r="AG236" s="19">
        <f t="shared" si="67"/>
        <v>2</v>
      </c>
      <c r="AH236" s="25" t="str">
        <f>VLOOKUP(F236,特效对应!F:G,2,FALSE)</f>
        <v>attackex</v>
      </c>
      <c r="AJ236">
        <f t="shared" si="68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9"/>
        <v>3</v>
      </c>
      <c r="BE236">
        <f t="shared" si="70"/>
        <v>2</v>
      </c>
    </row>
    <row r="237" spans="1:57" x14ac:dyDescent="0.15">
      <c r="A237" t="str">
        <f t="shared" si="58"/>
        <v>洛克主动技能3等级11</v>
      </c>
      <c r="B237" s="8">
        <f t="shared" si="63"/>
        <v>10040311</v>
      </c>
      <c r="C237" s="8" t="str">
        <f>VLOOKUP(G237,角色!A:B,2,FALSE)</f>
        <v>洛克</v>
      </c>
      <c r="D237" s="8" t="str">
        <f t="shared" si="64"/>
        <v>主动技能3</v>
      </c>
      <c r="E237" s="8">
        <f t="shared" si="71"/>
        <v>11</v>
      </c>
      <c r="F237" s="8">
        <f t="shared" si="72"/>
        <v>3</v>
      </c>
      <c r="G237" s="8">
        <f t="shared" si="73"/>
        <v>4</v>
      </c>
      <c r="H237" s="4" t="s">
        <v>989</v>
      </c>
      <c r="I237" s="20" t="str">
        <f t="shared" si="74"/>
        <v>对敌方贯穿攻击，造成125%攻击力（+4530）点伤害。</v>
      </c>
      <c r="J237" s="4" t="s">
        <v>279</v>
      </c>
      <c r="K237" s="1" t="s">
        <v>102</v>
      </c>
      <c r="L237" s="4" t="s">
        <v>990</v>
      </c>
      <c r="M237" s="4"/>
      <c r="N237" s="4">
        <v>100</v>
      </c>
      <c r="O237" s="20">
        <f t="shared" si="65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60"/>
        <v/>
      </c>
      <c r="U237" s="6" t="str">
        <f t="shared" si="61"/>
        <v/>
      </c>
      <c r="V237" s="19" t="str">
        <f>VLOOKUP(G237,角色!AW:BC,主动技能!F237+1,FALSE)</f>
        <v>skill_18</v>
      </c>
      <c r="Y237">
        <f t="shared" si="62"/>
        <v>100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4530</v>
      </c>
      <c r="AE237" s="25">
        <f>(VLOOKUP(G237,角色!V:AE,主动技能!F237+7,FALSE))</f>
        <v>1</v>
      </c>
      <c r="AF237" s="19">
        <f t="shared" si="66"/>
        <v>3</v>
      </c>
      <c r="AG237" s="19">
        <f t="shared" si="67"/>
        <v>2</v>
      </c>
      <c r="AH237" s="25" t="str">
        <f>VLOOKUP(F237,特效对应!F:G,2,FALSE)</f>
        <v>attackex</v>
      </c>
      <c r="AJ237">
        <f t="shared" si="68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9"/>
        <v>3</v>
      </c>
      <c r="BE237">
        <f t="shared" si="70"/>
        <v>2</v>
      </c>
    </row>
    <row r="238" spans="1:57" x14ac:dyDescent="0.15">
      <c r="A238" t="str">
        <f t="shared" si="58"/>
        <v>洛克主动技能3等级12</v>
      </c>
      <c r="B238" s="8">
        <f t="shared" si="63"/>
        <v>10040312</v>
      </c>
      <c r="C238" s="8" t="str">
        <f>VLOOKUP(G238,角色!A:B,2,FALSE)</f>
        <v>洛克</v>
      </c>
      <c r="D238" s="8" t="str">
        <f t="shared" si="64"/>
        <v>主动技能3</v>
      </c>
      <c r="E238" s="8">
        <f t="shared" si="71"/>
        <v>12</v>
      </c>
      <c r="F238" s="8">
        <f t="shared" si="72"/>
        <v>3</v>
      </c>
      <c r="G238" s="8">
        <f t="shared" si="73"/>
        <v>4</v>
      </c>
      <c r="H238" s="4" t="s">
        <v>989</v>
      </c>
      <c r="I238" s="20" t="str">
        <f t="shared" si="74"/>
        <v>对敌方贯穿攻击，造成125%攻击力（+6407）点伤害。</v>
      </c>
      <c r="J238" s="4" t="s">
        <v>279</v>
      </c>
      <c r="K238" s="1" t="s">
        <v>102</v>
      </c>
      <c r="L238" s="4" t="s">
        <v>990</v>
      </c>
      <c r="M238" s="4"/>
      <c r="N238" s="4">
        <v>100</v>
      </c>
      <c r="O238" s="20">
        <f t="shared" si="65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60"/>
        <v/>
      </c>
      <c r="U238" s="6" t="str">
        <f t="shared" si="61"/>
        <v/>
      </c>
      <c r="V238" s="19" t="str">
        <f>VLOOKUP(G238,角色!AW:BC,主动技能!F238+1,FALSE)</f>
        <v>skill_18</v>
      </c>
      <c r="Y238">
        <f t="shared" si="62"/>
        <v>100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6407</v>
      </c>
      <c r="AE238" s="25">
        <f>(VLOOKUP(G238,角色!V:AE,主动技能!F238+7,FALSE))</f>
        <v>1</v>
      </c>
      <c r="AF238" s="19">
        <f t="shared" si="66"/>
        <v>3</v>
      </c>
      <c r="AG238" s="19">
        <f t="shared" si="67"/>
        <v>2</v>
      </c>
      <c r="AH238" s="25" t="str">
        <f>VLOOKUP(F238,特效对应!F:G,2,FALSE)</f>
        <v>attackex</v>
      </c>
      <c r="AJ238">
        <f t="shared" si="68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9"/>
        <v>3</v>
      </c>
      <c r="BE238">
        <f t="shared" si="70"/>
        <v>2</v>
      </c>
    </row>
    <row r="239" spans="1:57" x14ac:dyDescent="0.15">
      <c r="A239" t="str">
        <f t="shared" si="58"/>
        <v>洛克主动技能3等级13</v>
      </c>
      <c r="B239" s="8">
        <f t="shared" si="63"/>
        <v>10040313</v>
      </c>
      <c r="C239" s="8" t="str">
        <f>VLOOKUP(G239,角色!A:B,2,FALSE)</f>
        <v>洛克</v>
      </c>
      <c r="D239" s="8" t="str">
        <f t="shared" si="64"/>
        <v>主动技能3</v>
      </c>
      <c r="E239" s="8">
        <f t="shared" si="71"/>
        <v>13</v>
      </c>
      <c r="F239" s="8">
        <f t="shared" si="72"/>
        <v>3</v>
      </c>
      <c r="G239" s="8">
        <f t="shared" si="73"/>
        <v>4</v>
      </c>
      <c r="H239" s="4" t="s">
        <v>989</v>
      </c>
      <c r="I239" s="20" t="str">
        <f t="shared" si="74"/>
        <v>对敌方贯穿攻击，造成125%攻击力（+9063）点伤害。</v>
      </c>
      <c r="J239" s="4" t="s">
        <v>279</v>
      </c>
      <c r="K239" s="1" t="s">
        <v>102</v>
      </c>
      <c r="L239" s="4" t="s">
        <v>990</v>
      </c>
      <c r="M239" s="4"/>
      <c r="N239" s="4">
        <v>100</v>
      </c>
      <c r="O239" s="20">
        <f t="shared" si="65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60"/>
        <v/>
      </c>
      <c r="U239" s="6" t="str">
        <f t="shared" si="61"/>
        <v/>
      </c>
      <c r="V239" s="19" t="str">
        <f>VLOOKUP(G239,角色!AW:BC,主动技能!F239+1,FALSE)</f>
        <v>skill_18</v>
      </c>
      <c r="Y239">
        <f t="shared" si="62"/>
        <v>100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9063</v>
      </c>
      <c r="AE239" s="25">
        <f>(VLOOKUP(G239,角色!V:AE,主动技能!F239+7,FALSE))</f>
        <v>1</v>
      </c>
      <c r="AF239" s="19">
        <f t="shared" si="66"/>
        <v>3</v>
      </c>
      <c r="AG239" s="19">
        <f t="shared" si="67"/>
        <v>2</v>
      </c>
      <c r="AH239" s="25" t="str">
        <f>VLOOKUP(F239,特效对应!F:G,2,FALSE)</f>
        <v>attackex</v>
      </c>
      <c r="AJ239">
        <f t="shared" si="68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9"/>
        <v>3</v>
      </c>
      <c r="BE239">
        <f t="shared" si="70"/>
        <v>2</v>
      </c>
    </row>
    <row r="240" spans="1:57" x14ac:dyDescent="0.15">
      <c r="A240" t="str">
        <f t="shared" si="58"/>
        <v>洛克主动技能3等级14</v>
      </c>
      <c r="B240" s="8">
        <f t="shared" si="63"/>
        <v>10040314</v>
      </c>
      <c r="C240" s="8" t="str">
        <f>VLOOKUP(G240,角色!A:B,2,FALSE)</f>
        <v>洛克</v>
      </c>
      <c r="D240" s="8" t="str">
        <f t="shared" si="64"/>
        <v>主动技能3</v>
      </c>
      <c r="E240" s="8">
        <f t="shared" si="71"/>
        <v>14</v>
      </c>
      <c r="F240" s="8">
        <f t="shared" si="72"/>
        <v>3</v>
      </c>
      <c r="G240" s="8">
        <f t="shared" si="73"/>
        <v>4</v>
      </c>
      <c r="H240" s="4" t="s">
        <v>989</v>
      </c>
      <c r="I240" s="20" t="str">
        <f t="shared" si="74"/>
        <v>对敌方贯穿攻击，造成125%攻击力（+12819）点伤害。</v>
      </c>
      <c r="J240" s="4" t="s">
        <v>279</v>
      </c>
      <c r="K240" s="1" t="s">
        <v>102</v>
      </c>
      <c r="L240" s="4" t="s">
        <v>990</v>
      </c>
      <c r="M240" s="4"/>
      <c r="N240" s="4">
        <v>100</v>
      </c>
      <c r="O240" s="20">
        <f t="shared" si="65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60"/>
        <v/>
      </c>
      <c r="U240" s="6" t="str">
        <f t="shared" si="61"/>
        <v/>
      </c>
      <c r="V240" s="19" t="str">
        <f>VLOOKUP(G240,角色!AW:BC,主动技能!F240+1,FALSE)</f>
        <v>skill_18</v>
      </c>
      <c r="Y240">
        <f t="shared" si="62"/>
        <v>100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12819</v>
      </c>
      <c r="AE240" s="25">
        <f>(VLOOKUP(G240,角色!V:AE,主动技能!F240+7,FALSE))</f>
        <v>1</v>
      </c>
      <c r="AF240" s="19">
        <f t="shared" si="66"/>
        <v>3</v>
      </c>
      <c r="AG240" s="19">
        <f t="shared" si="67"/>
        <v>2</v>
      </c>
      <c r="AH240" s="25" t="str">
        <f>VLOOKUP(F240,特效对应!F:G,2,FALSE)</f>
        <v>attackex</v>
      </c>
      <c r="AJ240">
        <f t="shared" si="68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9"/>
        <v>3</v>
      </c>
      <c r="BE240">
        <f t="shared" si="70"/>
        <v>2</v>
      </c>
    </row>
    <row r="241" spans="1:57" x14ac:dyDescent="0.15">
      <c r="A241" t="str">
        <f t="shared" si="58"/>
        <v>洛克主动技能3等级15</v>
      </c>
      <c r="B241" s="8">
        <f t="shared" si="63"/>
        <v>10040315</v>
      </c>
      <c r="C241" s="8" t="str">
        <f>VLOOKUP(G241,角色!A:B,2,FALSE)</f>
        <v>洛克</v>
      </c>
      <c r="D241" s="8" t="str">
        <f t="shared" si="64"/>
        <v>主动技能3</v>
      </c>
      <c r="E241" s="8">
        <f t="shared" si="71"/>
        <v>15</v>
      </c>
      <c r="F241" s="8">
        <f t="shared" si="72"/>
        <v>3</v>
      </c>
      <c r="G241" s="8">
        <f t="shared" si="73"/>
        <v>4</v>
      </c>
      <c r="H241" s="4" t="s">
        <v>989</v>
      </c>
      <c r="I241" s="20" t="str">
        <f t="shared" si="74"/>
        <v>对敌方贯穿攻击，造成125%攻击力（+18131）点伤害。</v>
      </c>
      <c r="J241" s="4" t="s">
        <v>279</v>
      </c>
      <c r="K241" s="1" t="s">
        <v>102</v>
      </c>
      <c r="L241" s="4" t="s">
        <v>990</v>
      </c>
      <c r="M241" s="4"/>
      <c r="N241" s="4">
        <v>100</v>
      </c>
      <c r="O241" s="20">
        <f t="shared" si="65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60"/>
        <v/>
      </c>
      <c r="U241" s="6" t="str">
        <f t="shared" si="61"/>
        <v/>
      </c>
      <c r="V241" s="19" t="str">
        <f>VLOOKUP(G241,角色!AW:BC,主动技能!F241+1,FALSE)</f>
        <v>skill_18</v>
      </c>
      <c r="Y241">
        <f t="shared" si="62"/>
        <v>100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18131</v>
      </c>
      <c r="AE241" s="25">
        <f>(VLOOKUP(G241,角色!V:AE,主动技能!F241+7,FALSE))</f>
        <v>1</v>
      </c>
      <c r="AF241" s="19">
        <f t="shared" si="66"/>
        <v>3</v>
      </c>
      <c r="AG241" s="19">
        <f t="shared" si="67"/>
        <v>2</v>
      </c>
      <c r="AH241" s="25" t="str">
        <f>VLOOKUP(F241,特效对应!F:G,2,FALSE)</f>
        <v>attackex</v>
      </c>
      <c r="AJ241">
        <f t="shared" si="68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9"/>
        <v>3</v>
      </c>
      <c r="BE241">
        <f t="shared" si="70"/>
        <v>2</v>
      </c>
    </row>
    <row r="242" spans="1:57" x14ac:dyDescent="0.15">
      <c r="A242" t="str">
        <f t="shared" si="58"/>
        <v>洛克主动技能3等级16</v>
      </c>
      <c r="B242" s="8">
        <f t="shared" si="63"/>
        <v>10040316</v>
      </c>
      <c r="C242" s="8" t="str">
        <f>VLOOKUP(G242,角色!A:B,2,FALSE)</f>
        <v>洛克</v>
      </c>
      <c r="D242" s="8" t="str">
        <f t="shared" si="64"/>
        <v>主动技能3</v>
      </c>
      <c r="E242" s="8">
        <f t="shared" si="71"/>
        <v>16</v>
      </c>
      <c r="F242" s="8">
        <f t="shared" si="72"/>
        <v>3</v>
      </c>
      <c r="G242" s="8">
        <f t="shared" si="73"/>
        <v>4</v>
      </c>
      <c r="H242" s="4" t="s">
        <v>989</v>
      </c>
      <c r="I242" s="20" t="str">
        <f t="shared" si="74"/>
        <v>对敌方贯穿攻击，造成125%攻击力（+25644）点伤害。</v>
      </c>
      <c r="J242" s="4" t="s">
        <v>279</v>
      </c>
      <c r="K242" s="1" t="s">
        <v>102</v>
      </c>
      <c r="L242" s="4" t="s">
        <v>990</v>
      </c>
      <c r="M242" s="4"/>
      <c r="N242" s="4">
        <v>100</v>
      </c>
      <c r="O242" s="20">
        <f t="shared" si="65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60"/>
        <v/>
      </c>
      <c r="U242" s="6" t="str">
        <f t="shared" si="61"/>
        <v/>
      </c>
      <c r="V242" s="19" t="str">
        <f>VLOOKUP(G242,角色!AW:BC,主动技能!F242+1,FALSE)</f>
        <v>skill_18</v>
      </c>
      <c r="Y242">
        <f t="shared" si="62"/>
        <v>100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25644</v>
      </c>
      <c r="AE242" s="25">
        <f>(VLOOKUP(G242,角色!V:AE,主动技能!F242+7,FALSE))</f>
        <v>1</v>
      </c>
      <c r="AF242" s="19">
        <f t="shared" si="66"/>
        <v>3</v>
      </c>
      <c r="AG242" s="19">
        <f t="shared" si="67"/>
        <v>2</v>
      </c>
      <c r="AH242" s="25" t="str">
        <f>VLOOKUP(F242,特效对应!F:G,2,FALSE)</f>
        <v>attackex</v>
      </c>
      <c r="AJ242">
        <f t="shared" si="68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9"/>
        <v>3</v>
      </c>
      <c r="BE242">
        <f t="shared" si="70"/>
        <v>2</v>
      </c>
    </row>
    <row r="243" spans="1:57" x14ac:dyDescent="0.15">
      <c r="A243" t="str">
        <f t="shared" si="58"/>
        <v>洛克主动技能3等级17</v>
      </c>
      <c r="B243" s="8">
        <f t="shared" si="63"/>
        <v>10040317</v>
      </c>
      <c r="C243" s="8" t="str">
        <f>VLOOKUP(G243,角色!A:B,2,FALSE)</f>
        <v>洛克</v>
      </c>
      <c r="D243" s="8" t="str">
        <f t="shared" si="64"/>
        <v>主动技能3</v>
      </c>
      <c r="E243" s="8">
        <f t="shared" si="71"/>
        <v>17</v>
      </c>
      <c r="F243" s="8">
        <f t="shared" si="72"/>
        <v>3</v>
      </c>
      <c r="G243" s="8">
        <f t="shared" si="73"/>
        <v>4</v>
      </c>
      <c r="H243" s="4" t="s">
        <v>989</v>
      </c>
      <c r="I243" s="20" t="str">
        <f t="shared" si="74"/>
        <v>对敌方贯穿攻击，造成125%攻击力（+36271）点伤害。</v>
      </c>
      <c r="J243" s="4" t="s">
        <v>279</v>
      </c>
      <c r="K243" s="1" t="s">
        <v>102</v>
      </c>
      <c r="L243" s="4" t="s">
        <v>990</v>
      </c>
      <c r="M243" s="4"/>
      <c r="N243" s="4">
        <v>100</v>
      </c>
      <c r="O243" s="20">
        <f t="shared" si="65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60"/>
        <v/>
      </c>
      <c r="U243" s="6" t="str">
        <f t="shared" si="61"/>
        <v/>
      </c>
      <c r="V243" s="19" t="str">
        <f>VLOOKUP(G243,角色!AW:BC,主动技能!F243+1,FALSE)</f>
        <v>skill_18</v>
      </c>
      <c r="Y243">
        <f t="shared" si="62"/>
        <v>100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36271</v>
      </c>
      <c r="AE243" s="25">
        <f>(VLOOKUP(G243,角色!V:AE,主动技能!F243+7,FALSE))</f>
        <v>1</v>
      </c>
      <c r="AF243" s="19">
        <f t="shared" si="66"/>
        <v>3</v>
      </c>
      <c r="AG243" s="19">
        <f t="shared" si="67"/>
        <v>2</v>
      </c>
      <c r="AH243" s="25" t="str">
        <f>VLOOKUP(F243,特效对应!F:G,2,FALSE)</f>
        <v>attackex</v>
      </c>
      <c r="AJ243">
        <f t="shared" si="68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9"/>
        <v>3</v>
      </c>
      <c r="BE243">
        <f t="shared" si="70"/>
        <v>2</v>
      </c>
    </row>
    <row r="244" spans="1:57" x14ac:dyDescent="0.15">
      <c r="A244" t="str">
        <f t="shared" si="58"/>
        <v>洛克主动技能3等级18</v>
      </c>
      <c r="B244" s="8">
        <f t="shared" si="63"/>
        <v>10040318</v>
      </c>
      <c r="C244" s="8" t="str">
        <f>VLOOKUP(G244,角色!A:B,2,FALSE)</f>
        <v>洛克</v>
      </c>
      <c r="D244" s="8" t="str">
        <f t="shared" si="64"/>
        <v>主动技能3</v>
      </c>
      <c r="E244" s="8">
        <f t="shared" si="71"/>
        <v>18</v>
      </c>
      <c r="F244" s="8">
        <f t="shared" si="72"/>
        <v>3</v>
      </c>
      <c r="G244" s="8">
        <f t="shared" si="73"/>
        <v>4</v>
      </c>
      <c r="H244" s="4" t="s">
        <v>989</v>
      </c>
      <c r="I244" s="20" t="str">
        <f t="shared" si="74"/>
        <v>对敌方贯穿攻击，造成125%攻击力（+51301）点伤害。</v>
      </c>
      <c r="J244" s="4" t="s">
        <v>279</v>
      </c>
      <c r="K244" s="1" t="s">
        <v>102</v>
      </c>
      <c r="L244" s="4" t="s">
        <v>990</v>
      </c>
      <c r="M244" s="4"/>
      <c r="N244" s="4">
        <v>100</v>
      </c>
      <c r="O244" s="20">
        <f t="shared" si="65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60"/>
        <v/>
      </c>
      <c r="U244" s="6" t="str">
        <f t="shared" si="61"/>
        <v/>
      </c>
      <c r="V244" s="19" t="str">
        <f>VLOOKUP(G244,角色!AW:BC,主动技能!F244+1,FALSE)</f>
        <v>skill_18</v>
      </c>
      <c r="Y244">
        <f t="shared" si="62"/>
        <v>100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51301</v>
      </c>
      <c r="AE244" s="25">
        <f>(VLOOKUP(G244,角色!V:AE,主动技能!F244+7,FALSE))</f>
        <v>1</v>
      </c>
      <c r="AF244" s="19">
        <f t="shared" si="66"/>
        <v>3</v>
      </c>
      <c r="AG244" s="19">
        <f t="shared" si="67"/>
        <v>2</v>
      </c>
      <c r="AH244" s="25" t="str">
        <f>VLOOKUP(F244,特效对应!F:G,2,FALSE)</f>
        <v>attackex</v>
      </c>
      <c r="AJ244">
        <f t="shared" si="68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9"/>
        <v>3</v>
      </c>
      <c r="BE244">
        <f t="shared" si="70"/>
        <v>2</v>
      </c>
    </row>
    <row r="245" spans="1:57" x14ac:dyDescent="0.15">
      <c r="A245" t="str">
        <f t="shared" si="58"/>
        <v>洛克主动技能3等级19</v>
      </c>
      <c r="B245" s="8">
        <f t="shared" si="63"/>
        <v>10040319</v>
      </c>
      <c r="C245" s="8" t="str">
        <f>VLOOKUP(G245,角色!A:B,2,FALSE)</f>
        <v>洛克</v>
      </c>
      <c r="D245" s="8" t="str">
        <f t="shared" si="64"/>
        <v>主动技能3</v>
      </c>
      <c r="E245" s="8">
        <f t="shared" si="71"/>
        <v>19</v>
      </c>
      <c r="F245" s="8">
        <f t="shared" si="72"/>
        <v>3</v>
      </c>
      <c r="G245" s="8">
        <f t="shared" si="73"/>
        <v>4</v>
      </c>
      <c r="H245" s="4" t="s">
        <v>989</v>
      </c>
      <c r="I245" s="20" t="str">
        <f t="shared" si="74"/>
        <v>对敌方贯穿攻击，造成125%攻击力（+72560）点伤害。</v>
      </c>
      <c r="J245" s="4" t="s">
        <v>279</v>
      </c>
      <c r="K245" s="1" t="s">
        <v>102</v>
      </c>
      <c r="L245" s="4" t="s">
        <v>990</v>
      </c>
      <c r="M245" s="4"/>
      <c r="N245" s="4">
        <v>100</v>
      </c>
      <c r="O245" s="20">
        <f t="shared" si="65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60"/>
        <v/>
      </c>
      <c r="U245" s="6" t="str">
        <f t="shared" si="61"/>
        <v/>
      </c>
      <c r="V245" s="19" t="str">
        <f>VLOOKUP(G245,角色!AW:BC,主动技能!F245+1,FALSE)</f>
        <v>skill_18</v>
      </c>
      <c r="Y245">
        <f t="shared" si="62"/>
        <v>100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72560</v>
      </c>
      <c r="AE245" s="25">
        <f>(VLOOKUP(G245,角色!V:AE,主动技能!F245+7,FALSE))</f>
        <v>1</v>
      </c>
      <c r="AF245" s="19">
        <f t="shared" si="66"/>
        <v>3</v>
      </c>
      <c r="AG245" s="19">
        <f t="shared" si="67"/>
        <v>2</v>
      </c>
      <c r="AH245" s="25" t="str">
        <f>VLOOKUP(F245,特效对应!F:G,2,FALSE)</f>
        <v>attackex</v>
      </c>
      <c r="AJ245">
        <f t="shared" si="68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9"/>
        <v>3</v>
      </c>
      <c r="BE245">
        <f t="shared" si="70"/>
        <v>2</v>
      </c>
    </row>
    <row r="246" spans="1:57" x14ac:dyDescent="0.15">
      <c r="A246" t="str">
        <f t="shared" si="58"/>
        <v>洛克主动技能3等级20</v>
      </c>
      <c r="B246" s="8">
        <f t="shared" si="63"/>
        <v>10040320</v>
      </c>
      <c r="C246" s="8" t="str">
        <f>VLOOKUP(G246,角色!A:B,2,FALSE)</f>
        <v>洛克</v>
      </c>
      <c r="D246" s="8" t="str">
        <f t="shared" si="64"/>
        <v>主动技能3</v>
      </c>
      <c r="E246" s="8">
        <f t="shared" si="71"/>
        <v>20</v>
      </c>
      <c r="F246" s="8">
        <f t="shared" si="72"/>
        <v>3</v>
      </c>
      <c r="G246" s="8">
        <f t="shared" si="73"/>
        <v>4</v>
      </c>
      <c r="H246" s="4" t="s">
        <v>989</v>
      </c>
      <c r="I246" s="20" t="str">
        <f t="shared" si="74"/>
        <v>对敌方贯穿攻击，造成125%攻击力（+102628）点伤害。</v>
      </c>
      <c r="J246" s="4" t="s">
        <v>279</v>
      </c>
      <c r="K246" s="1" t="s">
        <v>102</v>
      </c>
      <c r="L246" s="4" t="s">
        <v>990</v>
      </c>
      <c r="M246" s="4"/>
      <c r="N246" s="4">
        <v>100</v>
      </c>
      <c r="O246" s="20">
        <f t="shared" si="65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60"/>
        <v/>
      </c>
      <c r="U246" s="6" t="str">
        <f t="shared" si="61"/>
        <v/>
      </c>
      <c r="V246" s="19" t="str">
        <f>VLOOKUP(G246,角色!AW:BC,主动技能!F246+1,FALSE)</f>
        <v>skill_18</v>
      </c>
      <c r="Y246">
        <f t="shared" si="62"/>
        <v>100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102628</v>
      </c>
      <c r="AE246" s="25">
        <f>(VLOOKUP(G246,角色!V:AE,主动技能!F246+7,FALSE))</f>
        <v>1</v>
      </c>
      <c r="AF246" s="19">
        <f t="shared" si="66"/>
        <v>3</v>
      </c>
      <c r="AG246" s="19">
        <f t="shared" si="67"/>
        <v>2</v>
      </c>
      <c r="AH246" s="25" t="str">
        <f>VLOOKUP(F246,特效对应!F:G,2,FALSE)</f>
        <v>attackex</v>
      </c>
      <c r="AJ246">
        <f t="shared" si="68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9"/>
        <v>3</v>
      </c>
      <c r="BE246">
        <f t="shared" si="70"/>
        <v>2</v>
      </c>
    </row>
    <row r="247" spans="1:57" x14ac:dyDescent="0.15">
      <c r="A247" t="str">
        <f t="shared" si="58"/>
        <v>尤朵拉主动技能1等级1</v>
      </c>
      <c r="B247" s="8">
        <f t="shared" si="63"/>
        <v>10050101</v>
      </c>
      <c r="C247" s="8" t="str">
        <f>VLOOKUP(G247,角色!A:B,2,FALSE)</f>
        <v>尤朵拉</v>
      </c>
      <c r="D247" s="8" t="str">
        <f t="shared" si="64"/>
        <v>主动技能1</v>
      </c>
      <c r="E247" s="8">
        <f t="shared" si="71"/>
        <v>1</v>
      </c>
      <c r="F247" s="8">
        <f t="shared" si="72"/>
        <v>1</v>
      </c>
      <c r="G247" s="8">
        <f t="shared" si="73"/>
        <v>5</v>
      </c>
      <c r="H247" s="4" t="s">
        <v>672</v>
      </c>
      <c r="I247" s="20" t="str">
        <f t="shared" si="74"/>
        <v>对敌方单体攻击，造成100%攻击力（+26）点伤害。</v>
      </c>
      <c r="J247" s="4" t="s">
        <v>279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5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60"/>
        <v/>
      </c>
      <c r="U247" s="6" t="str">
        <f t="shared" si="61"/>
        <v/>
      </c>
      <c r="V247" s="19" t="str">
        <f>VLOOKUP(G247,角色!AW:BC,主动技能!F247+1,FALSE)</f>
        <v>skill_01</v>
      </c>
      <c r="Y247">
        <f t="shared" si="62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26</v>
      </c>
      <c r="AE247" s="25">
        <f>(VLOOKUP(G247,角色!V:AE,主动技能!F247+7,FALSE))</f>
        <v>1</v>
      </c>
      <c r="AF247" s="19">
        <f t="shared" si="66"/>
        <v>0</v>
      </c>
      <c r="AG247" s="19">
        <f t="shared" si="67"/>
        <v>0</v>
      </c>
      <c r="AH247" s="25" t="str">
        <f>VLOOKUP(F247,特效对应!F:G,2,FALSE)</f>
        <v>attack</v>
      </c>
      <c r="AJ247">
        <f t="shared" si="68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9"/>
        <v>0</v>
      </c>
      <c r="BE247">
        <f t="shared" si="70"/>
        <v>0</v>
      </c>
    </row>
    <row r="248" spans="1:57" x14ac:dyDescent="0.15">
      <c r="A248" t="str">
        <f t="shared" si="58"/>
        <v>尤朵拉主动技能1等级2</v>
      </c>
      <c r="B248" s="8">
        <f t="shared" si="63"/>
        <v>10050102</v>
      </c>
      <c r="C248" s="8" t="str">
        <f>VLOOKUP(G248,角色!A:B,2,FALSE)</f>
        <v>尤朵拉</v>
      </c>
      <c r="D248" s="8" t="str">
        <f t="shared" si="64"/>
        <v>主动技能1</v>
      </c>
      <c r="E248" s="8">
        <f t="shared" si="71"/>
        <v>2</v>
      </c>
      <c r="F248" s="8">
        <f t="shared" si="72"/>
        <v>1</v>
      </c>
      <c r="G248" s="8">
        <f t="shared" si="73"/>
        <v>5</v>
      </c>
      <c r="H248" s="4" t="s">
        <v>672</v>
      </c>
      <c r="I248" s="20" t="str">
        <f t="shared" si="74"/>
        <v>对敌方单体攻击，造成100%攻击力（+32）点伤害。</v>
      </c>
      <c r="J248" s="4" t="s">
        <v>279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5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60"/>
        <v/>
      </c>
      <c r="U248" s="6" t="str">
        <f t="shared" si="61"/>
        <v/>
      </c>
      <c r="V248" s="19" t="str">
        <f>VLOOKUP(G248,角色!AW:BC,主动技能!F248+1,FALSE)</f>
        <v>skill_01</v>
      </c>
      <c r="Y248">
        <f t="shared" si="62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32</v>
      </c>
      <c r="AE248" s="25">
        <f>(VLOOKUP(G248,角色!V:AE,主动技能!F248+7,FALSE))</f>
        <v>1</v>
      </c>
      <c r="AF248" s="19">
        <f t="shared" si="66"/>
        <v>0</v>
      </c>
      <c r="AG248" s="19">
        <f t="shared" si="67"/>
        <v>0</v>
      </c>
      <c r="AH248" s="25" t="str">
        <f>VLOOKUP(F248,特效对应!F:G,2,FALSE)</f>
        <v>attack</v>
      </c>
      <c r="AJ248">
        <f t="shared" si="68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9"/>
        <v>0</v>
      </c>
      <c r="BE248">
        <f t="shared" si="70"/>
        <v>0</v>
      </c>
    </row>
    <row r="249" spans="1:57" x14ac:dyDescent="0.15">
      <c r="A249" t="str">
        <f t="shared" si="58"/>
        <v>尤朵拉主动技能1等级3</v>
      </c>
      <c r="B249" s="8">
        <f t="shared" si="63"/>
        <v>10050103</v>
      </c>
      <c r="C249" s="8" t="str">
        <f>VLOOKUP(G249,角色!A:B,2,FALSE)</f>
        <v>尤朵拉</v>
      </c>
      <c r="D249" s="8" t="str">
        <f t="shared" si="64"/>
        <v>主动技能1</v>
      </c>
      <c r="E249" s="8">
        <f t="shared" si="71"/>
        <v>3</v>
      </c>
      <c r="F249" s="8">
        <f t="shared" si="72"/>
        <v>1</v>
      </c>
      <c r="G249" s="8">
        <f t="shared" si="73"/>
        <v>5</v>
      </c>
      <c r="H249" s="4" t="s">
        <v>672</v>
      </c>
      <c r="I249" s="20" t="str">
        <f t="shared" si="74"/>
        <v>对敌方单体攻击，造成100%攻击力（+50）点伤害。</v>
      </c>
      <c r="J249" s="4" t="s">
        <v>279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5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60"/>
        <v/>
      </c>
      <c r="U249" s="6" t="str">
        <f t="shared" si="61"/>
        <v/>
      </c>
      <c r="V249" s="19" t="str">
        <f>VLOOKUP(G249,角色!AW:BC,主动技能!F249+1,FALSE)</f>
        <v>skill_01</v>
      </c>
      <c r="Y249">
        <f t="shared" si="62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50</v>
      </c>
      <c r="AE249" s="25">
        <f>(VLOOKUP(G249,角色!V:AE,主动技能!F249+7,FALSE))</f>
        <v>1</v>
      </c>
      <c r="AF249" s="19">
        <f t="shared" si="66"/>
        <v>0</v>
      </c>
      <c r="AG249" s="19">
        <f t="shared" si="67"/>
        <v>0</v>
      </c>
      <c r="AH249" s="25" t="str">
        <f>VLOOKUP(F249,特效对应!F:G,2,FALSE)</f>
        <v>attack</v>
      </c>
      <c r="AJ249">
        <f t="shared" si="68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9"/>
        <v>0</v>
      </c>
      <c r="BE249">
        <f t="shared" si="70"/>
        <v>0</v>
      </c>
    </row>
    <row r="250" spans="1:57" x14ac:dyDescent="0.15">
      <c r="A250" t="str">
        <f t="shared" si="58"/>
        <v>尤朵拉主动技能1等级4</v>
      </c>
      <c r="B250" s="8">
        <f t="shared" si="63"/>
        <v>10050104</v>
      </c>
      <c r="C250" s="8" t="str">
        <f>VLOOKUP(G250,角色!A:B,2,FALSE)</f>
        <v>尤朵拉</v>
      </c>
      <c r="D250" s="8" t="str">
        <f t="shared" si="64"/>
        <v>主动技能1</v>
      </c>
      <c r="E250" s="8">
        <f t="shared" si="71"/>
        <v>4</v>
      </c>
      <c r="F250" s="8">
        <f t="shared" si="72"/>
        <v>1</v>
      </c>
      <c r="G250" s="8">
        <f t="shared" si="73"/>
        <v>5</v>
      </c>
      <c r="H250" s="4" t="s">
        <v>672</v>
      </c>
      <c r="I250" s="20" t="str">
        <f t="shared" si="74"/>
        <v>对敌方单体攻击，造成100%攻击力（+80）点伤害。</v>
      </c>
      <c r="J250" s="4" t="s">
        <v>279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5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60"/>
        <v/>
      </c>
      <c r="U250" s="6" t="str">
        <f t="shared" si="61"/>
        <v/>
      </c>
      <c r="V250" s="19" t="str">
        <f>VLOOKUP(G250,角色!AW:BC,主动技能!F250+1,FALSE)</f>
        <v>skill_01</v>
      </c>
      <c r="Y250">
        <f t="shared" si="62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80</v>
      </c>
      <c r="AE250" s="25">
        <f>(VLOOKUP(G250,角色!V:AE,主动技能!F250+7,FALSE))</f>
        <v>1</v>
      </c>
      <c r="AF250" s="19">
        <f t="shared" si="66"/>
        <v>0</v>
      </c>
      <c r="AG250" s="19">
        <f t="shared" si="67"/>
        <v>0</v>
      </c>
      <c r="AH250" s="25" t="str">
        <f>VLOOKUP(F250,特效对应!F:G,2,FALSE)</f>
        <v>attack</v>
      </c>
      <c r="AJ250">
        <f t="shared" si="68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9"/>
        <v>0</v>
      </c>
      <c r="BE250">
        <f t="shared" si="70"/>
        <v>0</v>
      </c>
    </row>
    <row r="251" spans="1:57" x14ac:dyDescent="0.15">
      <c r="A251" t="str">
        <f t="shared" ref="A251:A314" si="75">C251&amp;D251&amp;$E$6&amp;E251</f>
        <v>尤朵拉主动技能1等级5</v>
      </c>
      <c r="B251" s="8">
        <f t="shared" si="63"/>
        <v>10050105</v>
      </c>
      <c r="C251" s="8" t="str">
        <f>VLOOKUP(G251,角色!A:B,2,FALSE)</f>
        <v>尤朵拉</v>
      </c>
      <c r="D251" s="8" t="str">
        <f t="shared" si="64"/>
        <v>主动技能1</v>
      </c>
      <c r="E251" s="8">
        <f t="shared" si="71"/>
        <v>5</v>
      </c>
      <c r="F251" s="8">
        <f t="shared" si="72"/>
        <v>1</v>
      </c>
      <c r="G251" s="8">
        <f t="shared" si="73"/>
        <v>5</v>
      </c>
      <c r="H251" s="4" t="s">
        <v>672</v>
      </c>
      <c r="I251" s="20" t="str">
        <f t="shared" si="74"/>
        <v>对敌方单体攻击，造成100%攻击力（+113）点伤害。</v>
      </c>
      <c r="J251" s="4" t="s">
        <v>279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5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6">IF(AQ251="","",AQ251)&amp;IF(AR251="","","|"&amp;AR251)&amp;IF(AS251="","","|"&amp;AS251)&amp;IF(AT251="","","|"&amp;AT251)&amp;IF(AU251="","","|"&amp;AU251)</f>
        <v/>
      </c>
      <c r="U251" s="6" t="str">
        <f t="shared" ref="U251:U314" si="77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62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113</v>
      </c>
      <c r="AE251" s="25">
        <f>(VLOOKUP(G251,角色!V:AE,主动技能!F251+7,FALSE))</f>
        <v>1</v>
      </c>
      <c r="AF251" s="19">
        <f t="shared" si="66"/>
        <v>0</v>
      </c>
      <c r="AG251" s="19">
        <f t="shared" si="67"/>
        <v>0</v>
      </c>
      <c r="AH251" s="25" t="str">
        <f>VLOOKUP(F251,特效对应!F:G,2,FALSE)</f>
        <v>attack</v>
      </c>
      <c r="AJ251">
        <f t="shared" si="68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9"/>
        <v>0</v>
      </c>
      <c r="BE251">
        <f t="shared" si="70"/>
        <v>0</v>
      </c>
    </row>
    <row r="252" spans="1:57" x14ac:dyDescent="0.15">
      <c r="A252" t="str">
        <f t="shared" si="75"/>
        <v>尤朵拉主动技能1等级6</v>
      </c>
      <c r="B252" s="8">
        <f t="shared" si="63"/>
        <v>10050106</v>
      </c>
      <c r="C252" s="8" t="str">
        <f>VLOOKUP(G252,角色!A:B,2,FALSE)</f>
        <v>尤朵拉</v>
      </c>
      <c r="D252" s="8" t="str">
        <f t="shared" si="64"/>
        <v>主动技能1</v>
      </c>
      <c r="E252" s="8">
        <f t="shared" si="71"/>
        <v>6</v>
      </c>
      <c r="F252" s="8">
        <f t="shared" si="72"/>
        <v>1</v>
      </c>
      <c r="G252" s="8">
        <f t="shared" si="73"/>
        <v>5</v>
      </c>
      <c r="H252" s="4" t="s">
        <v>672</v>
      </c>
      <c r="I252" s="20" t="str">
        <f t="shared" si="74"/>
        <v>对敌方单体攻击，造成100%攻击力（+160）点伤害。</v>
      </c>
      <c r="J252" s="4" t="s">
        <v>279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5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6"/>
        <v/>
      </c>
      <c r="U252" s="6" t="str">
        <f t="shared" si="77"/>
        <v/>
      </c>
      <c r="V252" s="19" t="str">
        <f>VLOOKUP(G252,角色!AW:BC,主动技能!F252+1,FALSE)</f>
        <v>skill_01</v>
      </c>
      <c r="Y252">
        <f t="shared" si="62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160</v>
      </c>
      <c r="AE252" s="25">
        <f>(VLOOKUP(G252,角色!V:AE,主动技能!F252+7,FALSE))</f>
        <v>1</v>
      </c>
      <c r="AF252" s="19">
        <f t="shared" si="66"/>
        <v>0</v>
      </c>
      <c r="AG252" s="19">
        <f t="shared" si="67"/>
        <v>0</v>
      </c>
      <c r="AH252" s="25" t="str">
        <f>VLOOKUP(F252,特效对应!F:G,2,FALSE)</f>
        <v>attack</v>
      </c>
      <c r="AJ252">
        <f t="shared" si="68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9"/>
        <v>0</v>
      </c>
      <c r="BE252">
        <f t="shared" si="70"/>
        <v>0</v>
      </c>
    </row>
    <row r="253" spans="1:57" x14ac:dyDescent="0.15">
      <c r="A253" t="str">
        <f t="shared" si="75"/>
        <v>尤朵拉主动技能1等级7</v>
      </c>
      <c r="B253" s="8">
        <f t="shared" si="63"/>
        <v>10050107</v>
      </c>
      <c r="C253" s="8" t="str">
        <f>VLOOKUP(G253,角色!A:B,2,FALSE)</f>
        <v>尤朵拉</v>
      </c>
      <c r="D253" s="8" t="str">
        <f t="shared" si="64"/>
        <v>主动技能1</v>
      </c>
      <c r="E253" s="8">
        <f t="shared" si="71"/>
        <v>7</v>
      </c>
      <c r="F253" s="8">
        <f t="shared" si="72"/>
        <v>1</v>
      </c>
      <c r="G253" s="8">
        <f t="shared" si="73"/>
        <v>5</v>
      </c>
      <c r="H253" s="4" t="s">
        <v>672</v>
      </c>
      <c r="I253" s="20" t="str">
        <f t="shared" si="74"/>
        <v>对敌方单体攻击，造成100%攻击力（+226）点伤害。</v>
      </c>
      <c r="J253" s="4" t="s">
        <v>279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5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6"/>
        <v/>
      </c>
      <c r="U253" s="6" t="str">
        <f t="shared" si="77"/>
        <v/>
      </c>
      <c r="V253" s="19" t="str">
        <f>VLOOKUP(G253,角色!AW:BC,主动技能!F253+1,FALSE)</f>
        <v>skill_01</v>
      </c>
      <c r="Y253">
        <f t="shared" si="62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226</v>
      </c>
      <c r="AE253" s="25">
        <f>(VLOOKUP(G253,角色!V:AE,主动技能!F253+7,FALSE))</f>
        <v>1</v>
      </c>
      <c r="AF253" s="19">
        <f t="shared" si="66"/>
        <v>0</v>
      </c>
      <c r="AG253" s="19">
        <f t="shared" si="67"/>
        <v>0</v>
      </c>
      <c r="AH253" s="25" t="str">
        <f>VLOOKUP(F253,特效对应!F:G,2,FALSE)</f>
        <v>attack</v>
      </c>
      <c r="AJ253">
        <f t="shared" si="68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9"/>
        <v>0</v>
      </c>
      <c r="BE253">
        <f t="shared" si="70"/>
        <v>0</v>
      </c>
    </row>
    <row r="254" spans="1:57" x14ac:dyDescent="0.15">
      <c r="A254" t="str">
        <f t="shared" si="75"/>
        <v>尤朵拉主动技能1等级8</v>
      </c>
      <c r="B254" s="8">
        <f t="shared" si="63"/>
        <v>10050108</v>
      </c>
      <c r="C254" s="8" t="str">
        <f>VLOOKUP(G254,角色!A:B,2,FALSE)</f>
        <v>尤朵拉</v>
      </c>
      <c r="D254" s="8" t="str">
        <f t="shared" si="64"/>
        <v>主动技能1</v>
      </c>
      <c r="E254" s="8">
        <f t="shared" si="71"/>
        <v>8</v>
      </c>
      <c r="F254" s="8">
        <f t="shared" si="72"/>
        <v>1</v>
      </c>
      <c r="G254" s="8">
        <f t="shared" si="73"/>
        <v>5</v>
      </c>
      <c r="H254" s="4" t="s">
        <v>672</v>
      </c>
      <c r="I254" s="20" t="str">
        <f t="shared" si="74"/>
        <v>对敌方单体攻击，造成100%攻击力（+320）点伤害。</v>
      </c>
      <c r="J254" s="4" t="s">
        <v>279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5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6"/>
        <v/>
      </c>
      <c r="U254" s="6" t="str">
        <f t="shared" si="77"/>
        <v/>
      </c>
      <c r="V254" s="19" t="str">
        <f>VLOOKUP(G254,角色!AW:BC,主动技能!F254+1,FALSE)</f>
        <v>skill_01</v>
      </c>
      <c r="Y254">
        <f t="shared" si="62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320</v>
      </c>
      <c r="AE254" s="25">
        <f>(VLOOKUP(G254,角色!V:AE,主动技能!F254+7,FALSE))</f>
        <v>1</v>
      </c>
      <c r="AF254" s="19">
        <f t="shared" si="66"/>
        <v>0</v>
      </c>
      <c r="AG254" s="19">
        <f t="shared" si="67"/>
        <v>0</v>
      </c>
      <c r="AH254" s="25" t="str">
        <f>VLOOKUP(F254,特效对应!F:G,2,FALSE)</f>
        <v>attack</v>
      </c>
      <c r="AJ254">
        <f t="shared" si="68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9"/>
        <v>0</v>
      </c>
      <c r="BE254">
        <f t="shared" si="70"/>
        <v>0</v>
      </c>
    </row>
    <row r="255" spans="1:57" x14ac:dyDescent="0.15">
      <c r="A255" t="str">
        <f t="shared" si="75"/>
        <v>尤朵拉主动技能1等级9</v>
      </c>
      <c r="B255" s="8">
        <f t="shared" si="63"/>
        <v>10050109</v>
      </c>
      <c r="C255" s="8" t="str">
        <f>VLOOKUP(G255,角色!A:B,2,FALSE)</f>
        <v>尤朵拉</v>
      </c>
      <c r="D255" s="8" t="str">
        <f t="shared" si="64"/>
        <v>主动技能1</v>
      </c>
      <c r="E255" s="8">
        <f t="shared" si="71"/>
        <v>9</v>
      </c>
      <c r="F255" s="8">
        <f t="shared" si="72"/>
        <v>1</v>
      </c>
      <c r="G255" s="8">
        <f t="shared" si="73"/>
        <v>5</v>
      </c>
      <c r="H255" s="4" t="s">
        <v>672</v>
      </c>
      <c r="I255" s="20" t="str">
        <f t="shared" si="74"/>
        <v>对敌方单体攻击，造成100%攻击力（+452）点伤害。</v>
      </c>
      <c r="J255" s="4" t="s">
        <v>279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5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6"/>
        <v/>
      </c>
      <c r="U255" s="6" t="str">
        <f t="shared" si="77"/>
        <v/>
      </c>
      <c r="V255" s="19" t="str">
        <f>VLOOKUP(G255,角色!AW:BC,主动技能!F255+1,FALSE)</f>
        <v>skill_01</v>
      </c>
      <c r="Y255">
        <f t="shared" si="62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452</v>
      </c>
      <c r="AE255" s="25">
        <f>(VLOOKUP(G255,角色!V:AE,主动技能!F255+7,FALSE))</f>
        <v>1</v>
      </c>
      <c r="AF255" s="19">
        <f t="shared" si="66"/>
        <v>0</v>
      </c>
      <c r="AG255" s="19">
        <f t="shared" si="67"/>
        <v>0</v>
      </c>
      <c r="AH255" s="25" t="str">
        <f>VLOOKUP(F255,特效对应!F:G,2,FALSE)</f>
        <v>attack</v>
      </c>
      <c r="AJ255">
        <f t="shared" si="68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9"/>
        <v>0</v>
      </c>
      <c r="BE255">
        <f t="shared" si="70"/>
        <v>0</v>
      </c>
    </row>
    <row r="256" spans="1:57" x14ac:dyDescent="0.15">
      <c r="A256" t="str">
        <f t="shared" si="75"/>
        <v>尤朵拉主动技能1等级10</v>
      </c>
      <c r="B256" s="8">
        <f t="shared" si="63"/>
        <v>10050110</v>
      </c>
      <c r="C256" s="8" t="str">
        <f>VLOOKUP(G256,角色!A:B,2,FALSE)</f>
        <v>尤朵拉</v>
      </c>
      <c r="D256" s="8" t="str">
        <f t="shared" si="64"/>
        <v>主动技能1</v>
      </c>
      <c r="E256" s="8">
        <f t="shared" si="71"/>
        <v>10</v>
      </c>
      <c r="F256" s="8">
        <f t="shared" si="72"/>
        <v>1</v>
      </c>
      <c r="G256" s="8">
        <f t="shared" si="73"/>
        <v>5</v>
      </c>
      <c r="H256" s="4" t="s">
        <v>672</v>
      </c>
      <c r="I256" s="20" t="str">
        <f t="shared" si="74"/>
        <v>对敌方单体攻击，造成100%攻击力（+640）点伤害。</v>
      </c>
      <c r="J256" s="4" t="s">
        <v>279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5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6"/>
        <v/>
      </c>
      <c r="U256" s="6" t="str">
        <f t="shared" si="77"/>
        <v/>
      </c>
      <c r="V256" s="19" t="str">
        <f>VLOOKUP(G256,角色!AW:BC,主动技能!F256+1,FALSE)</f>
        <v>skill_01</v>
      </c>
      <c r="Y256">
        <f t="shared" si="62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640</v>
      </c>
      <c r="AE256" s="25">
        <f>(VLOOKUP(G256,角色!V:AE,主动技能!F256+7,FALSE))</f>
        <v>1</v>
      </c>
      <c r="AF256" s="19">
        <f t="shared" si="66"/>
        <v>0</v>
      </c>
      <c r="AG256" s="19">
        <f t="shared" si="67"/>
        <v>0</v>
      </c>
      <c r="AH256" s="25" t="str">
        <f>VLOOKUP(F256,特效对应!F:G,2,FALSE)</f>
        <v>attack</v>
      </c>
      <c r="AJ256">
        <f t="shared" si="68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9"/>
        <v>0</v>
      </c>
      <c r="BE256">
        <f t="shared" si="70"/>
        <v>0</v>
      </c>
    </row>
    <row r="257" spans="1:57" x14ac:dyDescent="0.15">
      <c r="A257" t="str">
        <f t="shared" si="75"/>
        <v>尤朵拉主动技能1等级11</v>
      </c>
      <c r="B257" s="8">
        <f t="shared" si="63"/>
        <v>10050111</v>
      </c>
      <c r="C257" s="8" t="str">
        <f>VLOOKUP(G257,角色!A:B,2,FALSE)</f>
        <v>尤朵拉</v>
      </c>
      <c r="D257" s="8" t="str">
        <f t="shared" si="64"/>
        <v>主动技能1</v>
      </c>
      <c r="E257" s="8">
        <f t="shared" si="71"/>
        <v>11</v>
      </c>
      <c r="F257" s="8">
        <f t="shared" si="72"/>
        <v>1</v>
      </c>
      <c r="G257" s="8">
        <f t="shared" si="73"/>
        <v>5</v>
      </c>
      <c r="H257" s="4" t="s">
        <v>672</v>
      </c>
      <c r="I257" s="20" t="str">
        <f t="shared" si="74"/>
        <v>对敌方单体攻击，造成100%攻击力（+906）点伤害。</v>
      </c>
      <c r="J257" s="4" t="s">
        <v>279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5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6"/>
        <v/>
      </c>
      <c r="U257" s="6" t="str">
        <f t="shared" si="77"/>
        <v/>
      </c>
      <c r="V257" s="19" t="str">
        <f>VLOOKUP(G257,角色!AW:BC,主动技能!F257+1,FALSE)</f>
        <v>skill_01</v>
      </c>
      <c r="Y257">
        <f t="shared" si="62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906</v>
      </c>
      <c r="AE257" s="25">
        <f>(VLOOKUP(G257,角色!V:AE,主动技能!F257+7,FALSE))</f>
        <v>1</v>
      </c>
      <c r="AF257" s="19">
        <f t="shared" si="66"/>
        <v>0</v>
      </c>
      <c r="AG257" s="19">
        <f t="shared" si="67"/>
        <v>0</v>
      </c>
      <c r="AH257" s="25" t="str">
        <f>VLOOKUP(F257,特效对应!F:G,2,FALSE)</f>
        <v>attack</v>
      </c>
      <c r="AJ257">
        <f t="shared" si="68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9"/>
        <v>0</v>
      </c>
      <c r="BE257">
        <f t="shared" si="70"/>
        <v>0</v>
      </c>
    </row>
    <row r="258" spans="1:57" x14ac:dyDescent="0.15">
      <c r="A258" t="str">
        <f t="shared" si="75"/>
        <v>尤朵拉主动技能1等级12</v>
      </c>
      <c r="B258" s="8">
        <f t="shared" si="63"/>
        <v>10050112</v>
      </c>
      <c r="C258" s="8" t="str">
        <f>VLOOKUP(G258,角色!A:B,2,FALSE)</f>
        <v>尤朵拉</v>
      </c>
      <c r="D258" s="8" t="str">
        <f t="shared" si="64"/>
        <v>主动技能1</v>
      </c>
      <c r="E258" s="8">
        <f t="shared" si="71"/>
        <v>12</v>
      </c>
      <c r="F258" s="8">
        <f t="shared" si="72"/>
        <v>1</v>
      </c>
      <c r="G258" s="8">
        <f t="shared" si="73"/>
        <v>5</v>
      </c>
      <c r="H258" s="4" t="s">
        <v>672</v>
      </c>
      <c r="I258" s="20" t="str">
        <f t="shared" si="74"/>
        <v>对敌方单体攻击，造成100%攻击力（+1281）点伤害。</v>
      </c>
      <c r="J258" s="4" t="s">
        <v>279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5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6"/>
        <v/>
      </c>
      <c r="U258" s="6" t="str">
        <f t="shared" si="77"/>
        <v/>
      </c>
      <c r="V258" s="19" t="str">
        <f>VLOOKUP(G258,角色!AW:BC,主动技能!F258+1,FALSE)</f>
        <v>skill_01</v>
      </c>
      <c r="Y258">
        <f t="shared" si="62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1281</v>
      </c>
      <c r="AE258" s="25">
        <f>(VLOOKUP(G258,角色!V:AE,主动技能!F258+7,FALSE))</f>
        <v>1</v>
      </c>
      <c r="AF258" s="19">
        <f t="shared" si="66"/>
        <v>0</v>
      </c>
      <c r="AG258" s="19">
        <f t="shared" si="67"/>
        <v>0</v>
      </c>
      <c r="AH258" s="25" t="str">
        <f>VLOOKUP(F258,特效对应!F:G,2,FALSE)</f>
        <v>attack</v>
      </c>
      <c r="AJ258">
        <f t="shared" si="68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9"/>
        <v>0</v>
      </c>
      <c r="BE258">
        <f t="shared" si="70"/>
        <v>0</v>
      </c>
    </row>
    <row r="259" spans="1:57" x14ac:dyDescent="0.15">
      <c r="A259" t="str">
        <f t="shared" si="75"/>
        <v>尤朵拉主动技能1等级13</v>
      </c>
      <c r="B259" s="8">
        <f t="shared" si="63"/>
        <v>10050113</v>
      </c>
      <c r="C259" s="8" t="str">
        <f>VLOOKUP(G259,角色!A:B,2,FALSE)</f>
        <v>尤朵拉</v>
      </c>
      <c r="D259" s="8" t="str">
        <f t="shared" si="64"/>
        <v>主动技能1</v>
      </c>
      <c r="E259" s="8">
        <f t="shared" si="71"/>
        <v>13</v>
      </c>
      <c r="F259" s="8">
        <f t="shared" si="72"/>
        <v>1</v>
      </c>
      <c r="G259" s="8">
        <f t="shared" si="73"/>
        <v>5</v>
      </c>
      <c r="H259" s="4" t="s">
        <v>672</v>
      </c>
      <c r="I259" s="20" t="str">
        <f t="shared" si="74"/>
        <v>对敌方单体攻击，造成100%攻击力（+1812）点伤害。</v>
      </c>
      <c r="J259" s="4" t="s">
        <v>279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5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6"/>
        <v/>
      </c>
      <c r="U259" s="6" t="str">
        <f t="shared" si="77"/>
        <v/>
      </c>
      <c r="V259" s="19" t="str">
        <f>VLOOKUP(G259,角色!AW:BC,主动技能!F259+1,FALSE)</f>
        <v>skill_01</v>
      </c>
      <c r="Y259">
        <f t="shared" si="62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1812</v>
      </c>
      <c r="AE259" s="25">
        <f>(VLOOKUP(G259,角色!V:AE,主动技能!F259+7,FALSE))</f>
        <v>1</v>
      </c>
      <c r="AF259" s="19">
        <f t="shared" si="66"/>
        <v>0</v>
      </c>
      <c r="AG259" s="19">
        <f t="shared" si="67"/>
        <v>0</v>
      </c>
      <c r="AH259" s="25" t="str">
        <f>VLOOKUP(F259,特效对应!F:G,2,FALSE)</f>
        <v>attack</v>
      </c>
      <c r="AJ259">
        <f t="shared" si="68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9"/>
        <v>0</v>
      </c>
      <c r="BE259">
        <f t="shared" si="70"/>
        <v>0</v>
      </c>
    </row>
    <row r="260" spans="1:57" x14ac:dyDescent="0.15">
      <c r="A260" t="str">
        <f t="shared" si="75"/>
        <v>尤朵拉主动技能1等级14</v>
      </c>
      <c r="B260" s="8">
        <f t="shared" si="63"/>
        <v>10050114</v>
      </c>
      <c r="C260" s="8" t="str">
        <f>VLOOKUP(G260,角色!A:B,2,FALSE)</f>
        <v>尤朵拉</v>
      </c>
      <c r="D260" s="8" t="str">
        <f t="shared" si="64"/>
        <v>主动技能1</v>
      </c>
      <c r="E260" s="8">
        <f t="shared" si="71"/>
        <v>14</v>
      </c>
      <c r="F260" s="8">
        <f t="shared" si="72"/>
        <v>1</v>
      </c>
      <c r="G260" s="8">
        <f t="shared" si="73"/>
        <v>5</v>
      </c>
      <c r="H260" s="4" t="s">
        <v>672</v>
      </c>
      <c r="I260" s="20" t="str">
        <f t="shared" si="74"/>
        <v>对敌方单体攻击，造成100%攻击力（+2563）点伤害。</v>
      </c>
      <c r="J260" s="4" t="s">
        <v>279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5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6"/>
        <v/>
      </c>
      <c r="U260" s="6" t="str">
        <f t="shared" si="77"/>
        <v/>
      </c>
      <c r="V260" s="19" t="str">
        <f>VLOOKUP(G260,角色!AW:BC,主动技能!F260+1,FALSE)</f>
        <v>skill_01</v>
      </c>
      <c r="Y260">
        <f t="shared" si="62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2563</v>
      </c>
      <c r="AE260" s="25">
        <f>(VLOOKUP(G260,角色!V:AE,主动技能!F260+7,FALSE))</f>
        <v>1</v>
      </c>
      <c r="AF260" s="19">
        <f t="shared" si="66"/>
        <v>0</v>
      </c>
      <c r="AG260" s="19">
        <f t="shared" si="67"/>
        <v>0</v>
      </c>
      <c r="AH260" s="25" t="str">
        <f>VLOOKUP(F260,特效对应!F:G,2,FALSE)</f>
        <v>attack</v>
      </c>
      <c r="AJ260">
        <f t="shared" si="68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9"/>
        <v>0</v>
      </c>
      <c r="BE260">
        <f t="shared" si="70"/>
        <v>0</v>
      </c>
    </row>
    <row r="261" spans="1:57" x14ac:dyDescent="0.15">
      <c r="A261" t="str">
        <f t="shared" si="75"/>
        <v>尤朵拉主动技能1等级15</v>
      </c>
      <c r="B261" s="8">
        <f t="shared" si="63"/>
        <v>10050115</v>
      </c>
      <c r="C261" s="8" t="str">
        <f>VLOOKUP(G261,角色!A:B,2,FALSE)</f>
        <v>尤朵拉</v>
      </c>
      <c r="D261" s="8" t="str">
        <f t="shared" si="64"/>
        <v>主动技能1</v>
      </c>
      <c r="E261" s="8">
        <f t="shared" si="71"/>
        <v>15</v>
      </c>
      <c r="F261" s="8">
        <f t="shared" si="72"/>
        <v>1</v>
      </c>
      <c r="G261" s="8">
        <f t="shared" si="73"/>
        <v>5</v>
      </c>
      <c r="H261" s="4" t="s">
        <v>672</v>
      </c>
      <c r="I261" s="20" t="str">
        <f t="shared" si="74"/>
        <v>对敌方单体攻击，造成100%攻击力（+3626）点伤害。</v>
      </c>
      <c r="J261" s="4" t="s">
        <v>279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5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6"/>
        <v/>
      </c>
      <c r="U261" s="6" t="str">
        <f t="shared" si="77"/>
        <v/>
      </c>
      <c r="V261" s="19" t="str">
        <f>VLOOKUP(G261,角色!AW:BC,主动技能!F261+1,FALSE)</f>
        <v>skill_01</v>
      </c>
      <c r="Y261">
        <f t="shared" si="62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3626</v>
      </c>
      <c r="AE261" s="25">
        <f>(VLOOKUP(G261,角色!V:AE,主动技能!F261+7,FALSE))</f>
        <v>1</v>
      </c>
      <c r="AF261" s="19">
        <f t="shared" si="66"/>
        <v>0</v>
      </c>
      <c r="AG261" s="19">
        <f t="shared" si="67"/>
        <v>0</v>
      </c>
      <c r="AH261" s="25" t="str">
        <f>VLOOKUP(F261,特效对应!F:G,2,FALSE)</f>
        <v>attack</v>
      </c>
      <c r="AJ261">
        <f t="shared" si="68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9"/>
        <v>0</v>
      </c>
      <c r="BE261">
        <f t="shared" si="70"/>
        <v>0</v>
      </c>
    </row>
    <row r="262" spans="1:57" x14ac:dyDescent="0.15">
      <c r="A262" t="str">
        <f t="shared" si="75"/>
        <v>尤朵拉主动技能1等级16</v>
      </c>
      <c r="B262" s="8">
        <f t="shared" si="63"/>
        <v>10050116</v>
      </c>
      <c r="C262" s="8" t="str">
        <f>VLOOKUP(G262,角色!A:B,2,FALSE)</f>
        <v>尤朵拉</v>
      </c>
      <c r="D262" s="8" t="str">
        <f t="shared" si="64"/>
        <v>主动技能1</v>
      </c>
      <c r="E262" s="8">
        <f t="shared" si="71"/>
        <v>16</v>
      </c>
      <c r="F262" s="8">
        <f t="shared" si="72"/>
        <v>1</v>
      </c>
      <c r="G262" s="8">
        <f t="shared" si="73"/>
        <v>5</v>
      </c>
      <c r="H262" s="4" t="s">
        <v>672</v>
      </c>
      <c r="I262" s="20" t="str">
        <f t="shared" si="74"/>
        <v>对敌方单体攻击，造成100%攻击力（+5128）点伤害。</v>
      </c>
      <c r="J262" s="4" t="s">
        <v>279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5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6"/>
        <v/>
      </c>
      <c r="U262" s="6" t="str">
        <f t="shared" si="77"/>
        <v/>
      </c>
      <c r="V262" s="19" t="str">
        <f>VLOOKUP(G262,角色!AW:BC,主动技能!F262+1,FALSE)</f>
        <v>skill_01</v>
      </c>
      <c r="Y262">
        <f t="shared" si="62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5128</v>
      </c>
      <c r="AE262" s="25">
        <f>(VLOOKUP(G262,角色!V:AE,主动技能!F262+7,FALSE))</f>
        <v>1</v>
      </c>
      <c r="AF262" s="19">
        <f t="shared" si="66"/>
        <v>0</v>
      </c>
      <c r="AG262" s="19">
        <f t="shared" si="67"/>
        <v>0</v>
      </c>
      <c r="AH262" s="25" t="str">
        <f>VLOOKUP(F262,特效对应!F:G,2,FALSE)</f>
        <v>attack</v>
      </c>
      <c r="AJ262">
        <f t="shared" si="68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9"/>
        <v>0</v>
      </c>
      <c r="BE262">
        <f t="shared" si="70"/>
        <v>0</v>
      </c>
    </row>
    <row r="263" spans="1:57" x14ac:dyDescent="0.15">
      <c r="A263" t="str">
        <f t="shared" si="75"/>
        <v>尤朵拉主动技能1等级17</v>
      </c>
      <c r="B263" s="8">
        <f t="shared" si="63"/>
        <v>10050117</v>
      </c>
      <c r="C263" s="8" t="str">
        <f>VLOOKUP(G263,角色!A:B,2,FALSE)</f>
        <v>尤朵拉</v>
      </c>
      <c r="D263" s="8" t="str">
        <f t="shared" si="64"/>
        <v>主动技能1</v>
      </c>
      <c r="E263" s="8">
        <f t="shared" si="71"/>
        <v>17</v>
      </c>
      <c r="F263" s="8">
        <f t="shared" si="72"/>
        <v>1</v>
      </c>
      <c r="G263" s="8">
        <f t="shared" si="73"/>
        <v>5</v>
      </c>
      <c r="H263" s="4" t="s">
        <v>672</v>
      </c>
      <c r="I263" s="20" t="str">
        <f t="shared" si="74"/>
        <v>对敌方单体攻击，造成100%攻击力（+7254）点伤害。</v>
      </c>
      <c r="J263" s="4" t="s">
        <v>279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5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6"/>
        <v/>
      </c>
      <c r="U263" s="6" t="str">
        <f t="shared" si="77"/>
        <v/>
      </c>
      <c r="V263" s="19" t="str">
        <f>VLOOKUP(G263,角色!AW:BC,主动技能!F263+1,FALSE)</f>
        <v>skill_01</v>
      </c>
      <c r="Y263">
        <f t="shared" ref="Y263:Y326" si="78">VLOOKUP(D263,BF:BG,2,FALSE)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7254</v>
      </c>
      <c r="AE263" s="25">
        <f>(VLOOKUP(G263,角色!V:AE,主动技能!F263+7,FALSE))</f>
        <v>1</v>
      </c>
      <c r="AF263" s="19">
        <f t="shared" si="66"/>
        <v>0</v>
      </c>
      <c r="AG263" s="19">
        <f t="shared" si="67"/>
        <v>0</v>
      </c>
      <c r="AH263" s="25" t="str">
        <f>VLOOKUP(F263,特效对应!F:G,2,FALSE)</f>
        <v>attack</v>
      </c>
      <c r="AJ263">
        <f t="shared" si="68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9"/>
        <v>0</v>
      </c>
      <c r="BE263">
        <f t="shared" si="70"/>
        <v>0</v>
      </c>
    </row>
    <row r="264" spans="1:57" x14ac:dyDescent="0.15">
      <c r="A264" t="str">
        <f t="shared" si="75"/>
        <v>尤朵拉主动技能1等级18</v>
      </c>
      <c r="B264" s="8">
        <f t="shared" ref="B264:B327" si="79">1*10000000+G264*10000+F264*100+E264</f>
        <v>10050118</v>
      </c>
      <c r="C264" s="8" t="str">
        <f>VLOOKUP(G264,角色!A:B,2,FALSE)</f>
        <v>尤朵拉</v>
      </c>
      <c r="D264" s="8" t="str">
        <f t="shared" ref="D264:D327" si="80">$D$4&amp;F264</f>
        <v>主动技能1</v>
      </c>
      <c r="E264" s="8">
        <f t="shared" si="71"/>
        <v>18</v>
      </c>
      <c r="F264" s="8">
        <f t="shared" si="72"/>
        <v>1</v>
      </c>
      <c r="G264" s="8">
        <f t="shared" si="73"/>
        <v>5</v>
      </c>
      <c r="H264" s="4" t="s">
        <v>672</v>
      </c>
      <c r="I264" s="20" t="str">
        <f t="shared" si="74"/>
        <v>对敌方单体攻击，造成100%攻击力（+10260）点伤害。</v>
      </c>
      <c r="J264" s="4" t="s">
        <v>279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81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6"/>
        <v/>
      </c>
      <c r="U264" s="6" t="str">
        <f t="shared" si="77"/>
        <v/>
      </c>
      <c r="V264" s="19" t="str">
        <f>VLOOKUP(G264,角色!AW:BC,主动技能!F264+1,FALSE)</f>
        <v>skill_01</v>
      </c>
      <c r="Y264">
        <f t="shared" si="78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10260</v>
      </c>
      <c r="AE264" s="25">
        <f>(VLOOKUP(G264,角色!V:AE,主动技能!F264+7,FALSE))</f>
        <v>1</v>
      </c>
      <c r="AF264" s="19">
        <f t="shared" ref="AF264:AF327" si="82">BD264</f>
        <v>0</v>
      </c>
      <c r="AG264" s="19">
        <f t="shared" ref="AG264:AG327" si="83">BE264</f>
        <v>0</v>
      </c>
      <c r="AH264" s="25" t="str">
        <f>VLOOKUP(F264,特效对应!F:G,2,FALSE)</f>
        <v>attack</v>
      </c>
      <c r="AJ264">
        <f t="shared" ref="AJ264:AJ327" si="84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85">IF(F264=1,0,IF(F264=2,2,3))</f>
        <v>0</v>
      </c>
      <c r="BE264">
        <f t="shared" ref="BE264:BE327" si="86">IF(F264=1,0,IF(F264=2,1,2))</f>
        <v>0</v>
      </c>
    </row>
    <row r="265" spans="1:57" x14ac:dyDescent="0.15">
      <c r="A265" t="str">
        <f t="shared" si="75"/>
        <v>尤朵拉主动技能1等级19</v>
      </c>
      <c r="B265" s="8">
        <f t="shared" si="79"/>
        <v>10050119</v>
      </c>
      <c r="C265" s="8" t="str">
        <f>VLOOKUP(G265,角色!A:B,2,FALSE)</f>
        <v>尤朵拉</v>
      </c>
      <c r="D265" s="8" t="str">
        <f t="shared" si="80"/>
        <v>主动技能1</v>
      </c>
      <c r="E265" s="8">
        <f t="shared" ref="E265:E328" si="87">IF(E264=E$5,1,E264+1)</f>
        <v>19</v>
      </c>
      <c r="F265" s="8">
        <f t="shared" ref="F265:F328" si="88">IF(E265=1,IF(F264=$F$5,1,F264+1),F264)</f>
        <v>1</v>
      </c>
      <c r="G265" s="8">
        <f t="shared" ref="G265:G328" si="89">IF((F265=1)*(E265=1),G264+1,G264)</f>
        <v>5</v>
      </c>
      <c r="H265" s="4" t="s">
        <v>672</v>
      </c>
      <c r="I265" s="20" t="str">
        <f t="shared" si="74"/>
        <v>对敌方单体攻击，造成100%攻击力（+14512）点伤害。</v>
      </c>
      <c r="J265" s="4" t="s">
        <v>279</v>
      </c>
      <c r="K265" s="1" t="s">
        <v>102</v>
      </c>
      <c r="L265" s="4" t="s">
        <v>106</v>
      </c>
      <c r="M265" s="4"/>
      <c r="N265" s="4">
        <v>100</v>
      </c>
      <c r="O265" s="20" t="str">
        <f t="shared" si="81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6"/>
        <v/>
      </c>
      <c r="U265" s="6" t="str">
        <f t="shared" si="77"/>
        <v/>
      </c>
      <c r="V265" s="19" t="str">
        <f>VLOOKUP(G265,角色!AW:BC,主动技能!F265+1,FALSE)</f>
        <v>skill_01</v>
      </c>
      <c r="Y265">
        <f t="shared" si="78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14512</v>
      </c>
      <c r="AE265" s="25">
        <f>(VLOOKUP(G265,角色!V:AE,主动技能!F265+7,FALSE))</f>
        <v>1</v>
      </c>
      <c r="AF265" s="19">
        <f t="shared" si="82"/>
        <v>0</v>
      </c>
      <c r="AG265" s="19">
        <f t="shared" si="83"/>
        <v>0</v>
      </c>
      <c r="AH265" s="25" t="str">
        <f>VLOOKUP(F265,特效对应!F:G,2,FALSE)</f>
        <v>attack</v>
      </c>
      <c r="AJ265">
        <f t="shared" si="84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85"/>
        <v>0</v>
      </c>
      <c r="BE265">
        <f t="shared" si="86"/>
        <v>0</v>
      </c>
    </row>
    <row r="266" spans="1:57" x14ac:dyDescent="0.15">
      <c r="A266" t="str">
        <f t="shared" si="75"/>
        <v>尤朵拉主动技能1等级20</v>
      </c>
      <c r="B266" s="8">
        <f t="shared" si="79"/>
        <v>10050120</v>
      </c>
      <c r="C266" s="8" t="str">
        <f>VLOOKUP(G266,角色!A:B,2,FALSE)</f>
        <v>尤朵拉</v>
      </c>
      <c r="D266" s="8" t="str">
        <f t="shared" si="80"/>
        <v>主动技能1</v>
      </c>
      <c r="E266" s="8">
        <f t="shared" si="87"/>
        <v>20</v>
      </c>
      <c r="F266" s="8">
        <f t="shared" si="88"/>
        <v>1</v>
      </c>
      <c r="G266" s="8">
        <f t="shared" si="89"/>
        <v>5</v>
      </c>
      <c r="H266" s="4" t="s">
        <v>672</v>
      </c>
      <c r="I266" s="20" t="str">
        <f t="shared" si="74"/>
        <v>对敌方单体攻击，造成100%攻击力（+20525）点伤害。</v>
      </c>
      <c r="J266" s="4" t="s">
        <v>279</v>
      </c>
      <c r="K266" s="1" t="s">
        <v>102</v>
      </c>
      <c r="L266" s="4" t="s">
        <v>106</v>
      </c>
      <c r="M266" s="4"/>
      <c r="N266" s="4">
        <v>100</v>
      </c>
      <c r="O266" s="20" t="str">
        <f t="shared" si="81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6"/>
        <v/>
      </c>
      <c r="U266" s="6" t="str">
        <f t="shared" si="77"/>
        <v/>
      </c>
      <c r="V266" s="19" t="str">
        <f>VLOOKUP(G266,角色!AW:BC,主动技能!F266+1,FALSE)</f>
        <v>skill_01</v>
      </c>
      <c r="Y266">
        <f t="shared" si="78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20525</v>
      </c>
      <c r="AE266" s="25">
        <f>(VLOOKUP(G266,角色!V:AE,主动技能!F266+7,FALSE))</f>
        <v>1</v>
      </c>
      <c r="AF266" s="19">
        <f t="shared" si="82"/>
        <v>0</v>
      </c>
      <c r="AG266" s="19">
        <f t="shared" si="83"/>
        <v>0</v>
      </c>
      <c r="AH266" s="25" t="str">
        <f>VLOOKUP(F266,特效对应!F:G,2,FALSE)</f>
        <v>attack</v>
      </c>
      <c r="AJ266">
        <f t="shared" si="84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85"/>
        <v>0</v>
      </c>
      <c r="BE266">
        <f t="shared" si="86"/>
        <v>0</v>
      </c>
    </row>
    <row r="267" spans="1:57" x14ac:dyDescent="0.15">
      <c r="A267" t="str">
        <f t="shared" si="75"/>
        <v>尤朵拉主动技能2等级1</v>
      </c>
      <c r="B267" s="8">
        <f t="shared" si="79"/>
        <v>10050201</v>
      </c>
      <c r="C267" s="8" t="str">
        <f>VLOOKUP(G267,角色!A:B,2,FALSE)</f>
        <v>尤朵拉</v>
      </c>
      <c r="D267" s="8" t="str">
        <f t="shared" si="80"/>
        <v>主动技能2</v>
      </c>
      <c r="E267" s="8">
        <f t="shared" si="87"/>
        <v>1</v>
      </c>
      <c r="F267" s="8">
        <f t="shared" si="88"/>
        <v>2</v>
      </c>
      <c r="G267" s="8">
        <f t="shared" si="89"/>
        <v>5</v>
      </c>
      <c r="H267" s="4" t="s">
        <v>991</v>
      </c>
      <c r="I267" s="20" t="str">
        <f>"对敌方后排"&amp;L267&amp;"攻击，造成"&amp;Z267&amp;"%攻击力（+"&amp;AB267&amp;"）点伤害。"</f>
        <v>对敌方后排单体攻击，造成150%攻击力（+130）点伤害。</v>
      </c>
      <c r="J267" s="4" t="s">
        <v>279</v>
      </c>
      <c r="K267" s="1" t="s">
        <v>103</v>
      </c>
      <c r="L267" s="4" t="s">
        <v>106</v>
      </c>
      <c r="M267" s="4"/>
      <c r="N267" s="4">
        <v>100</v>
      </c>
      <c r="O267" s="20" t="str">
        <f t="shared" si="81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6"/>
        <v/>
      </c>
      <c r="U267" s="6" t="str">
        <f t="shared" si="77"/>
        <v/>
      </c>
      <c r="V267" s="19" t="str">
        <f>VLOOKUP(G267,角色!AW:BC,主动技能!F267+1,FALSE)</f>
        <v>skill_06</v>
      </c>
      <c r="Y267">
        <f t="shared" si="78"/>
        <v>50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130</v>
      </c>
      <c r="AE267" s="25">
        <f>(VLOOKUP(G267,角色!V:AE,主动技能!F267+7,FALSE))</f>
        <v>1</v>
      </c>
      <c r="AF267" s="19">
        <f t="shared" si="82"/>
        <v>2</v>
      </c>
      <c r="AG267" s="19">
        <f t="shared" si="83"/>
        <v>1</v>
      </c>
      <c r="AH267" s="25" t="str">
        <f>VLOOKUP(F267,特效对应!F:G,2,FALSE)</f>
        <v>attackex</v>
      </c>
      <c r="AJ267">
        <f t="shared" si="84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85"/>
        <v>2</v>
      </c>
      <c r="BE267">
        <f t="shared" si="86"/>
        <v>1</v>
      </c>
    </row>
    <row r="268" spans="1:57" x14ac:dyDescent="0.15">
      <c r="A268" t="str">
        <f t="shared" si="75"/>
        <v>尤朵拉主动技能2等级2</v>
      </c>
      <c r="B268" s="8">
        <f t="shared" si="79"/>
        <v>10050202</v>
      </c>
      <c r="C268" s="8" t="str">
        <f>VLOOKUP(G268,角色!A:B,2,FALSE)</f>
        <v>尤朵拉</v>
      </c>
      <c r="D268" s="8" t="str">
        <f t="shared" si="80"/>
        <v>主动技能2</v>
      </c>
      <c r="E268" s="8">
        <f t="shared" si="87"/>
        <v>2</v>
      </c>
      <c r="F268" s="8">
        <f t="shared" si="88"/>
        <v>2</v>
      </c>
      <c r="G268" s="8">
        <f t="shared" si="89"/>
        <v>5</v>
      </c>
      <c r="H268" s="4" t="s">
        <v>991</v>
      </c>
      <c r="I268" s="20" t="str">
        <f t="shared" ref="I268:I286" si="90">"对敌方后排"&amp;L268&amp;"攻击，造成"&amp;Z268&amp;"%攻击力（+"&amp;AB268&amp;"）点伤害。"</f>
        <v>对敌方后排单体攻击，造成150%攻击力（+160）点伤害。</v>
      </c>
      <c r="J268" s="4" t="s">
        <v>279</v>
      </c>
      <c r="K268" s="1" t="s">
        <v>103</v>
      </c>
      <c r="L268" s="4" t="s">
        <v>106</v>
      </c>
      <c r="M268" s="4"/>
      <c r="N268" s="4">
        <v>100</v>
      </c>
      <c r="O268" s="20" t="str">
        <f t="shared" si="81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6"/>
        <v/>
      </c>
      <c r="U268" s="6" t="str">
        <f t="shared" si="77"/>
        <v/>
      </c>
      <c r="V268" s="19" t="str">
        <f>VLOOKUP(G268,角色!AW:BC,主动技能!F268+1,FALSE)</f>
        <v>skill_06</v>
      </c>
      <c r="Y268">
        <f t="shared" si="78"/>
        <v>50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160</v>
      </c>
      <c r="AE268" s="25">
        <f>(VLOOKUP(G268,角色!V:AE,主动技能!F268+7,FALSE))</f>
        <v>1</v>
      </c>
      <c r="AF268" s="19">
        <f t="shared" si="82"/>
        <v>2</v>
      </c>
      <c r="AG268" s="19">
        <f t="shared" si="83"/>
        <v>1</v>
      </c>
      <c r="AH268" s="25" t="str">
        <f>VLOOKUP(F268,特效对应!F:G,2,FALSE)</f>
        <v>attackex</v>
      </c>
      <c r="AJ268">
        <f t="shared" si="84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85"/>
        <v>2</v>
      </c>
      <c r="BE268">
        <f t="shared" si="86"/>
        <v>1</v>
      </c>
    </row>
    <row r="269" spans="1:57" x14ac:dyDescent="0.15">
      <c r="A269" t="str">
        <f t="shared" si="75"/>
        <v>尤朵拉主动技能2等级3</v>
      </c>
      <c r="B269" s="8">
        <f t="shared" si="79"/>
        <v>10050203</v>
      </c>
      <c r="C269" s="8" t="str">
        <f>VLOOKUP(G269,角色!A:B,2,FALSE)</f>
        <v>尤朵拉</v>
      </c>
      <c r="D269" s="8" t="str">
        <f t="shared" si="80"/>
        <v>主动技能2</v>
      </c>
      <c r="E269" s="8">
        <f t="shared" si="87"/>
        <v>3</v>
      </c>
      <c r="F269" s="8">
        <f t="shared" si="88"/>
        <v>2</v>
      </c>
      <c r="G269" s="8">
        <f t="shared" si="89"/>
        <v>5</v>
      </c>
      <c r="H269" s="4" t="s">
        <v>991</v>
      </c>
      <c r="I269" s="20" t="str">
        <f t="shared" si="90"/>
        <v>对敌方后排单体攻击，造成150%攻击力（+250）点伤害。</v>
      </c>
      <c r="J269" s="4" t="s">
        <v>279</v>
      </c>
      <c r="K269" s="1" t="s">
        <v>103</v>
      </c>
      <c r="L269" s="4" t="s">
        <v>106</v>
      </c>
      <c r="M269" s="4"/>
      <c r="N269" s="4">
        <v>100</v>
      </c>
      <c r="O269" s="20" t="str">
        <f t="shared" si="81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6"/>
        <v/>
      </c>
      <c r="U269" s="6" t="str">
        <f t="shared" si="77"/>
        <v/>
      </c>
      <c r="V269" s="19" t="str">
        <f>VLOOKUP(G269,角色!AW:BC,主动技能!F269+1,FALSE)</f>
        <v>skill_06</v>
      </c>
      <c r="Y269">
        <f t="shared" si="78"/>
        <v>50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250</v>
      </c>
      <c r="AE269" s="25">
        <f>(VLOOKUP(G269,角色!V:AE,主动技能!F269+7,FALSE))</f>
        <v>1</v>
      </c>
      <c r="AF269" s="19">
        <f t="shared" si="82"/>
        <v>2</v>
      </c>
      <c r="AG269" s="19">
        <f t="shared" si="83"/>
        <v>1</v>
      </c>
      <c r="AH269" s="25" t="str">
        <f>VLOOKUP(F269,特效对应!F:G,2,FALSE)</f>
        <v>attackex</v>
      </c>
      <c r="AJ269">
        <f t="shared" si="84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85"/>
        <v>2</v>
      </c>
      <c r="BE269">
        <f t="shared" si="86"/>
        <v>1</v>
      </c>
    </row>
    <row r="270" spans="1:57" x14ac:dyDescent="0.15">
      <c r="A270" t="str">
        <f t="shared" si="75"/>
        <v>尤朵拉主动技能2等级4</v>
      </c>
      <c r="B270" s="8">
        <f t="shared" si="79"/>
        <v>10050204</v>
      </c>
      <c r="C270" s="8" t="str">
        <f>VLOOKUP(G270,角色!A:B,2,FALSE)</f>
        <v>尤朵拉</v>
      </c>
      <c r="D270" s="8" t="str">
        <f t="shared" si="80"/>
        <v>主动技能2</v>
      </c>
      <c r="E270" s="8">
        <f t="shared" si="87"/>
        <v>4</v>
      </c>
      <c r="F270" s="8">
        <f t="shared" si="88"/>
        <v>2</v>
      </c>
      <c r="G270" s="8">
        <f t="shared" si="89"/>
        <v>5</v>
      </c>
      <c r="H270" s="4" t="s">
        <v>991</v>
      </c>
      <c r="I270" s="20" t="str">
        <f t="shared" si="90"/>
        <v>对敌方后排单体攻击，造成150%攻击力（+400）点伤害。</v>
      </c>
      <c r="J270" s="4" t="s">
        <v>279</v>
      </c>
      <c r="K270" s="1" t="s">
        <v>103</v>
      </c>
      <c r="L270" s="4" t="s">
        <v>106</v>
      </c>
      <c r="M270" s="4"/>
      <c r="N270" s="4">
        <v>100</v>
      </c>
      <c r="O270" s="20" t="str">
        <f t="shared" si="81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6"/>
        <v/>
      </c>
      <c r="U270" s="6" t="str">
        <f t="shared" si="77"/>
        <v/>
      </c>
      <c r="V270" s="19" t="str">
        <f>VLOOKUP(G270,角色!AW:BC,主动技能!F270+1,FALSE)</f>
        <v>skill_06</v>
      </c>
      <c r="Y270">
        <f t="shared" si="78"/>
        <v>50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400</v>
      </c>
      <c r="AE270" s="25">
        <f>(VLOOKUP(G270,角色!V:AE,主动技能!F270+7,FALSE))</f>
        <v>1</v>
      </c>
      <c r="AF270" s="19">
        <f t="shared" si="82"/>
        <v>2</v>
      </c>
      <c r="AG270" s="19">
        <f t="shared" si="83"/>
        <v>1</v>
      </c>
      <c r="AH270" s="25" t="str">
        <f>VLOOKUP(F270,特效对应!F:G,2,FALSE)</f>
        <v>attackex</v>
      </c>
      <c r="AJ270">
        <f t="shared" si="84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85"/>
        <v>2</v>
      </c>
      <c r="BE270">
        <f t="shared" si="86"/>
        <v>1</v>
      </c>
    </row>
    <row r="271" spans="1:57" x14ac:dyDescent="0.15">
      <c r="A271" t="str">
        <f t="shared" si="75"/>
        <v>尤朵拉主动技能2等级5</v>
      </c>
      <c r="B271" s="8">
        <f t="shared" si="79"/>
        <v>10050205</v>
      </c>
      <c r="C271" s="8" t="str">
        <f>VLOOKUP(G271,角色!A:B,2,FALSE)</f>
        <v>尤朵拉</v>
      </c>
      <c r="D271" s="8" t="str">
        <f t="shared" si="80"/>
        <v>主动技能2</v>
      </c>
      <c r="E271" s="8">
        <f t="shared" si="87"/>
        <v>5</v>
      </c>
      <c r="F271" s="8">
        <f t="shared" si="88"/>
        <v>2</v>
      </c>
      <c r="G271" s="8">
        <f t="shared" si="89"/>
        <v>5</v>
      </c>
      <c r="H271" s="4" t="s">
        <v>991</v>
      </c>
      <c r="I271" s="20" t="str">
        <f t="shared" si="90"/>
        <v>对敌方后排单体攻击，造成150%攻击力（+565）点伤害。</v>
      </c>
      <c r="J271" s="4" t="s">
        <v>279</v>
      </c>
      <c r="K271" s="1" t="s">
        <v>103</v>
      </c>
      <c r="L271" s="4" t="s">
        <v>106</v>
      </c>
      <c r="M271" s="4"/>
      <c r="N271" s="4">
        <v>100</v>
      </c>
      <c r="O271" s="20" t="str">
        <f t="shared" si="81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6"/>
        <v/>
      </c>
      <c r="U271" s="6" t="str">
        <f t="shared" si="77"/>
        <v/>
      </c>
      <c r="V271" s="19" t="str">
        <f>VLOOKUP(G271,角色!AW:BC,主动技能!F271+1,FALSE)</f>
        <v>skill_06</v>
      </c>
      <c r="Y271">
        <f t="shared" si="78"/>
        <v>50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565</v>
      </c>
      <c r="AE271" s="25">
        <f>(VLOOKUP(G271,角色!V:AE,主动技能!F271+7,FALSE))</f>
        <v>1</v>
      </c>
      <c r="AF271" s="19">
        <f t="shared" si="82"/>
        <v>2</v>
      </c>
      <c r="AG271" s="19">
        <f t="shared" si="83"/>
        <v>1</v>
      </c>
      <c r="AH271" s="25" t="str">
        <f>VLOOKUP(F271,特效对应!F:G,2,FALSE)</f>
        <v>attackex</v>
      </c>
      <c r="AJ271">
        <f t="shared" si="84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85"/>
        <v>2</v>
      </c>
      <c r="BE271">
        <f t="shared" si="86"/>
        <v>1</v>
      </c>
    </row>
    <row r="272" spans="1:57" x14ac:dyDescent="0.15">
      <c r="A272" t="str">
        <f t="shared" si="75"/>
        <v>尤朵拉主动技能2等级6</v>
      </c>
      <c r="B272" s="8">
        <f t="shared" si="79"/>
        <v>10050206</v>
      </c>
      <c r="C272" s="8" t="str">
        <f>VLOOKUP(G272,角色!A:B,2,FALSE)</f>
        <v>尤朵拉</v>
      </c>
      <c r="D272" s="8" t="str">
        <f t="shared" si="80"/>
        <v>主动技能2</v>
      </c>
      <c r="E272" s="8">
        <f t="shared" si="87"/>
        <v>6</v>
      </c>
      <c r="F272" s="8">
        <f t="shared" si="88"/>
        <v>2</v>
      </c>
      <c r="G272" s="8">
        <f t="shared" si="89"/>
        <v>5</v>
      </c>
      <c r="H272" s="4" t="s">
        <v>991</v>
      </c>
      <c r="I272" s="20" t="str">
        <f t="shared" si="90"/>
        <v>对敌方后排单体攻击，造成150%攻击力（+800）点伤害。</v>
      </c>
      <c r="J272" s="4" t="s">
        <v>279</v>
      </c>
      <c r="K272" s="1" t="s">
        <v>103</v>
      </c>
      <c r="L272" s="4" t="s">
        <v>106</v>
      </c>
      <c r="M272" s="4"/>
      <c r="N272" s="4">
        <v>100</v>
      </c>
      <c r="O272" s="20" t="str">
        <f t="shared" si="81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6"/>
        <v/>
      </c>
      <c r="U272" s="6" t="str">
        <f t="shared" si="77"/>
        <v/>
      </c>
      <c r="V272" s="19" t="str">
        <f>VLOOKUP(G272,角色!AW:BC,主动技能!F272+1,FALSE)</f>
        <v>skill_06</v>
      </c>
      <c r="Y272">
        <f t="shared" si="78"/>
        <v>50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800</v>
      </c>
      <c r="AE272" s="25">
        <f>(VLOOKUP(G272,角色!V:AE,主动技能!F272+7,FALSE))</f>
        <v>1</v>
      </c>
      <c r="AF272" s="19">
        <f t="shared" si="82"/>
        <v>2</v>
      </c>
      <c r="AG272" s="19">
        <f t="shared" si="83"/>
        <v>1</v>
      </c>
      <c r="AH272" s="25" t="str">
        <f>VLOOKUP(F272,特效对应!F:G,2,FALSE)</f>
        <v>attackex</v>
      </c>
      <c r="AJ272">
        <f t="shared" si="84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85"/>
        <v>2</v>
      </c>
      <c r="BE272">
        <f t="shared" si="86"/>
        <v>1</v>
      </c>
    </row>
    <row r="273" spans="1:57" x14ac:dyDescent="0.15">
      <c r="A273" t="str">
        <f t="shared" si="75"/>
        <v>尤朵拉主动技能2等级7</v>
      </c>
      <c r="B273" s="8">
        <f t="shared" si="79"/>
        <v>10050207</v>
      </c>
      <c r="C273" s="8" t="str">
        <f>VLOOKUP(G273,角色!A:B,2,FALSE)</f>
        <v>尤朵拉</v>
      </c>
      <c r="D273" s="8" t="str">
        <f t="shared" si="80"/>
        <v>主动技能2</v>
      </c>
      <c r="E273" s="8">
        <f t="shared" si="87"/>
        <v>7</v>
      </c>
      <c r="F273" s="8">
        <f t="shared" si="88"/>
        <v>2</v>
      </c>
      <c r="G273" s="8">
        <f t="shared" si="89"/>
        <v>5</v>
      </c>
      <c r="H273" s="4" t="s">
        <v>991</v>
      </c>
      <c r="I273" s="20" t="str">
        <f t="shared" si="90"/>
        <v>对敌方后排单体攻击，造成150%攻击力（+1132）点伤害。</v>
      </c>
      <c r="J273" s="4" t="s">
        <v>279</v>
      </c>
      <c r="K273" s="1" t="s">
        <v>103</v>
      </c>
      <c r="L273" s="4" t="s">
        <v>106</v>
      </c>
      <c r="M273" s="4"/>
      <c r="N273" s="4">
        <v>100</v>
      </c>
      <c r="O273" s="20" t="str">
        <f t="shared" si="81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6"/>
        <v/>
      </c>
      <c r="U273" s="6" t="str">
        <f t="shared" si="77"/>
        <v/>
      </c>
      <c r="V273" s="19" t="str">
        <f>VLOOKUP(G273,角色!AW:BC,主动技能!F273+1,FALSE)</f>
        <v>skill_06</v>
      </c>
      <c r="Y273">
        <f t="shared" si="78"/>
        <v>50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1132</v>
      </c>
      <c r="AE273" s="25">
        <f>(VLOOKUP(G273,角色!V:AE,主动技能!F273+7,FALSE))</f>
        <v>1</v>
      </c>
      <c r="AF273" s="19">
        <f t="shared" si="82"/>
        <v>2</v>
      </c>
      <c r="AG273" s="19">
        <f t="shared" si="83"/>
        <v>1</v>
      </c>
      <c r="AH273" s="25" t="str">
        <f>VLOOKUP(F273,特效对应!F:G,2,FALSE)</f>
        <v>attackex</v>
      </c>
      <c r="AJ273">
        <f t="shared" si="84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85"/>
        <v>2</v>
      </c>
      <c r="BE273">
        <f t="shared" si="86"/>
        <v>1</v>
      </c>
    </row>
    <row r="274" spans="1:57" x14ac:dyDescent="0.15">
      <c r="A274" t="str">
        <f t="shared" si="75"/>
        <v>尤朵拉主动技能2等级8</v>
      </c>
      <c r="B274" s="8">
        <f t="shared" si="79"/>
        <v>10050208</v>
      </c>
      <c r="C274" s="8" t="str">
        <f>VLOOKUP(G274,角色!A:B,2,FALSE)</f>
        <v>尤朵拉</v>
      </c>
      <c r="D274" s="8" t="str">
        <f t="shared" si="80"/>
        <v>主动技能2</v>
      </c>
      <c r="E274" s="8">
        <f t="shared" si="87"/>
        <v>8</v>
      </c>
      <c r="F274" s="8">
        <f t="shared" si="88"/>
        <v>2</v>
      </c>
      <c r="G274" s="8">
        <f t="shared" si="89"/>
        <v>5</v>
      </c>
      <c r="H274" s="4" t="s">
        <v>991</v>
      </c>
      <c r="I274" s="20" t="str">
        <f t="shared" si="90"/>
        <v>对敌方后排单体攻击，造成150%攻击力（+1601）点伤害。</v>
      </c>
      <c r="J274" s="4" t="s">
        <v>279</v>
      </c>
      <c r="K274" s="1" t="s">
        <v>103</v>
      </c>
      <c r="L274" s="4" t="s">
        <v>106</v>
      </c>
      <c r="M274" s="4"/>
      <c r="N274" s="4">
        <v>100</v>
      </c>
      <c r="O274" s="20" t="str">
        <f t="shared" si="81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6"/>
        <v/>
      </c>
      <c r="U274" s="6" t="str">
        <f t="shared" si="77"/>
        <v/>
      </c>
      <c r="V274" s="19" t="str">
        <f>VLOOKUP(G274,角色!AW:BC,主动技能!F274+1,FALSE)</f>
        <v>skill_06</v>
      </c>
      <c r="Y274">
        <f t="shared" si="78"/>
        <v>50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1601</v>
      </c>
      <c r="AE274" s="25">
        <f>(VLOOKUP(G274,角色!V:AE,主动技能!F274+7,FALSE))</f>
        <v>1</v>
      </c>
      <c r="AF274" s="19">
        <f t="shared" si="82"/>
        <v>2</v>
      </c>
      <c r="AG274" s="19">
        <f t="shared" si="83"/>
        <v>1</v>
      </c>
      <c r="AH274" s="25" t="str">
        <f>VLOOKUP(F274,特效对应!F:G,2,FALSE)</f>
        <v>attackex</v>
      </c>
      <c r="AJ274">
        <f t="shared" si="84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85"/>
        <v>2</v>
      </c>
      <c r="BE274">
        <f t="shared" si="86"/>
        <v>1</v>
      </c>
    </row>
    <row r="275" spans="1:57" x14ac:dyDescent="0.15">
      <c r="A275" t="str">
        <f t="shared" si="75"/>
        <v>尤朵拉主动技能2等级9</v>
      </c>
      <c r="B275" s="8">
        <f t="shared" si="79"/>
        <v>10050209</v>
      </c>
      <c r="C275" s="8" t="str">
        <f>VLOOKUP(G275,角色!A:B,2,FALSE)</f>
        <v>尤朵拉</v>
      </c>
      <c r="D275" s="8" t="str">
        <f t="shared" si="80"/>
        <v>主动技能2</v>
      </c>
      <c r="E275" s="8">
        <f t="shared" si="87"/>
        <v>9</v>
      </c>
      <c r="F275" s="8">
        <f t="shared" si="88"/>
        <v>2</v>
      </c>
      <c r="G275" s="8">
        <f t="shared" si="89"/>
        <v>5</v>
      </c>
      <c r="H275" s="4" t="s">
        <v>991</v>
      </c>
      <c r="I275" s="20" t="str">
        <f t="shared" si="90"/>
        <v>对敌方后排单体攻击，造成150%攻击力（+2264）点伤害。</v>
      </c>
      <c r="J275" s="4" t="s">
        <v>279</v>
      </c>
      <c r="K275" s="1" t="s">
        <v>103</v>
      </c>
      <c r="L275" s="4" t="s">
        <v>106</v>
      </c>
      <c r="M275" s="4"/>
      <c r="N275" s="4">
        <v>100</v>
      </c>
      <c r="O275" s="20" t="str">
        <f t="shared" si="81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6"/>
        <v/>
      </c>
      <c r="U275" s="6" t="str">
        <f t="shared" si="77"/>
        <v/>
      </c>
      <c r="V275" s="19" t="str">
        <f>VLOOKUP(G275,角色!AW:BC,主动技能!F275+1,FALSE)</f>
        <v>skill_06</v>
      </c>
      <c r="Y275">
        <f t="shared" si="78"/>
        <v>50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2264</v>
      </c>
      <c r="AE275" s="25">
        <f>(VLOOKUP(G275,角色!V:AE,主动技能!F275+7,FALSE))</f>
        <v>1</v>
      </c>
      <c r="AF275" s="19">
        <f t="shared" si="82"/>
        <v>2</v>
      </c>
      <c r="AG275" s="19">
        <f t="shared" si="83"/>
        <v>1</v>
      </c>
      <c r="AH275" s="25" t="str">
        <f>VLOOKUP(F275,特效对应!F:G,2,FALSE)</f>
        <v>attackex</v>
      </c>
      <c r="AJ275">
        <f t="shared" si="84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85"/>
        <v>2</v>
      </c>
      <c r="BE275">
        <f t="shared" si="86"/>
        <v>1</v>
      </c>
    </row>
    <row r="276" spans="1:57" x14ac:dyDescent="0.15">
      <c r="A276" t="str">
        <f t="shared" si="75"/>
        <v>尤朵拉主动技能2等级10</v>
      </c>
      <c r="B276" s="8">
        <f t="shared" si="79"/>
        <v>10050210</v>
      </c>
      <c r="C276" s="8" t="str">
        <f>VLOOKUP(G276,角色!A:B,2,FALSE)</f>
        <v>尤朵拉</v>
      </c>
      <c r="D276" s="8" t="str">
        <f t="shared" si="80"/>
        <v>主动技能2</v>
      </c>
      <c r="E276" s="8">
        <f t="shared" si="87"/>
        <v>10</v>
      </c>
      <c r="F276" s="8">
        <f t="shared" si="88"/>
        <v>2</v>
      </c>
      <c r="G276" s="8">
        <f t="shared" si="89"/>
        <v>5</v>
      </c>
      <c r="H276" s="4" t="s">
        <v>991</v>
      </c>
      <c r="I276" s="20" t="str">
        <f t="shared" si="90"/>
        <v>对敌方后排单体攻击，造成150%攻击力（+3203）点伤害。</v>
      </c>
      <c r="J276" s="4" t="s">
        <v>279</v>
      </c>
      <c r="K276" s="1" t="s">
        <v>103</v>
      </c>
      <c r="L276" s="4" t="s">
        <v>106</v>
      </c>
      <c r="M276" s="4"/>
      <c r="N276" s="4">
        <v>100</v>
      </c>
      <c r="O276" s="20" t="str">
        <f t="shared" si="81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6"/>
        <v/>
      </c>
      <c r="U276" s="6" t="str">
        <f t="shared" si="77"/>
        <v/>
      </c>
      <c r="V276" s="19" t="str">
        <f>VLOOKUP(G276,角色!AW:BC,主动技能!F276+1,FALSE)</f>
        <v>skill_06</v>
      </c>
      <c r="Y276">
        <f t="shared" si="78"/>
        <v>50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3203</v>
      </c>
      <c r="AE276" s="25">
        <f>(VLOOKUP(G276,角色!V:AE,主动技能!F276+7,FALSE))</f>
        <v>1</v>
      </c>
      <c r="AF276" s="19">
        <f t="shared" si="82"/>
        <v>2</v>
      </c>
      <c r="AG276" s="19">
        <f t="shared" si="83"/>
        <v>1</v>
      </c>
      <c r="AH276" s="25" t="str">
        <f>VLOOKUP(F276,特效对应!F:G,2,FALSE)</f>
        <v>attackex</v>
      </c>
      <c r="AJ276">
        <f t="shared" si="84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85"/>
        <v>2</v>
      </c>
      <c r="BE276">
        <f t="shared" si="86"/>
        <v>1</v>
      </c>
    </row>
    <row r="277" spans="1:57" x14ac:dyDescent="0.15">
      <c r="A277" t="str">
        <f t="shared" si="75"/>
        <v>尤朵拉主动技能2等级11</v>
      </c>
      <c r="B277" s="8">
        <f t="shared" si="79"/>
        <v>10050211</v>
      </c>
      <c r="C277" s="8" t="str">
        <f>VLOOKUP(G277,角色!A:B,2,FALSE)</f>
        <v>尤朵拉</v>
      </c>
      <c r="D277" s="8" t="str">
        <f t="shared" si="80"/>
        <v>主动技能2</v>
      </c>
      <c r="E277" s="8">
        <f t="shared" si="87"/>
        <v>11</v>
      </c>
      <c r="F277" s="8">
        <f t="shared" si="88"/>
        <v>2</v>
      </c>
      <c r="G277" s="8">
        <f t="shared" si="89"/>
        <v>5</v>
      </c>
      <c r="H277" s="4" t="s">
        <v>991</v>
      </c>
      <c r="I277" s="20" t="str">
        <f t="shared" si="90"/>
        <v>对敌方后排单体攻击，造成150%攻击力（+4530）点伤害。</v>
      </c>
      <c r="J277" s="4" t="s">
        <v>279</v>
      </c>
      <c r="K277" s="1" t="s">
        <v>103</v>
      </c>
      <c r="L277" s="4" t="s">
        <v>106</v>
      </c>
      <c r="M277" s="4"/>
      <c r="N277" s="4">
        <v>100</v>
      </c>
      <c r="O277" s="20" t="str">
        <f t="shared" si="81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6"/>
        <v/>
      </c>
      <c r="U277" s="6" t="str">
        <f t="shared" si="77"/>
        <v/>
      </c>
      <c r="V277" s="19" t="str">
        <f>VLOOKUP(G277,角色!AW:BC,主动技能!F277+1,FALSE)</f>
        <v>skill_06</v>
      </c>
      <c r="Y277">
        <f t="shared" si="78"/>
        <v>50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4530</v>
      </c>
      <c r="AE277" s="25">
        <f>(VLOOKUP(G277,角色!V:AE,主动技能!F277+7,FALSE))</f>
        <v>1</v>
      </c>
      <c r="AF277" s="19">
        <f t="shared" si="82"/>
        <v>2</v>
      </c>
      <c r="AG277" s="19">
        <f t="shared" si="83"/>
        <v>1</v>
      </c>
      <c r="AH277" s="25" t="str">
        <f>VLOOKUP(F277,特效对应!F:G,2,FALSE)</f>
        <v>attackex</v>
      </c>
      <c r="AJ277">
        <f t="shared" si="84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85"/>
        <v>2</v>
      </c>
      <c r="BE277">
        <f t="shared" si="86"/>
        <v>1</v>
      </c>
    </row>
    <row r="278" spans="1:57" x14ac:dyDescent="0.15">
      <c r="A278" t="str">
        <f t="shared" si="75"/>
        <v>尤朵拉主动技能2等级12</v>
      </c>
      <c r="B278" s="8">
        <f t="shared" si="79"/>
        <v>10050212</v>
      </c>
      <c r="C278" s="8" t="str">
        <f>VLOOKUP(G278,角色!A:B,2,FALSE)</f>
        <v>尤朵拉</v>
      </c>
      <c r="D278" s="8" t="str">
        <f t="shared" si="80"/>
        <v>主动技能2</v>
      </c>
      <c r="E278" s="8">
        <f t="shared" si="87"/>
        <v>12</v>
      </c>
      <c r="F278" s="8">
        <f t="shared" si="88"/>
        <v>2</v>
      </c>
      <c r="G278" s="8">
        <f t="shared" si="89"/>
        <v>5</v>
      </c>
      <c r="H278" s="4" t="s">
        <v>991</v>
      </c>
      <c r="I278" s="20" t="str">
        <f t="shared" si="90"/>
        <v>对敌方后排单体攻击，造成150%攻击力（+6407）点伤害。</v>
      </c>
      <c r="J278" s="4" t="s">
        <v>279</v>
      </c>
      <c r="K278" s="1" t="s">
        <v>103</v>
      </c>
      <c r="L278" s="4" t="s">
        <v>106</v>
      </c>
      <c r="M278" s="4"/>
      <c r="N278" s="4">
        <v>100</v>
      </c>
      <c r="O278" s="20" t="str">
        <f t="shared" si="81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6"/>
        <v/>
      </c>
      <c r="U278" s="6" t="str">
        <f t="shared" si="77"/>
        <v/>
      </c>
      <c r="V278" s="19" t="str">
        <f>VLOOKUP(G278,角色!AW:BC,主动技能!F278+1,FALSE)</f>
        <v>skill_06</v>
      </c>
      <c r="Y278">
        <f t="shared" si="78"/>
        <v>50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6407</v>
      </c>
      <c r="AE278" s="25">
        <f>(VLOOKUP(G278,角色!V:AE,主动技能!F278+7,FALSE))</f>
        <v>1</v>
      </c>
      <c r="AF278" s="19">
        <f t="shared" si="82"/>
        <v>2</v>
      </c>
      <c r="AG278" s="19">
        <f t="shared" si="83"/>
        <v>1</v>
      </c>
      <c r="AH278" s="25" t="str">
        <f>VLOOKUP(F278,特效对应!F:G,2,FALSE)</f>
        <v>attackex</v>
      </c>
      <c r="AJ278">
        <f t="shared" si="84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85"/>
        <v>2</v>
      </c>
      <c r="BE278">
        <f t="shared" si="86"/>
        <v>1</v>
      </c>
    </row>
    <row r="279" spans="1:57" x14ac:dyDescent="0.15">
      <c r="A279" t="str">
        <f t="shared" si="75"/>
        <v>尤朵拉主动技能2等级13</v>
      </c>
      <c r="B279" s="8">
        <f t="shared" si="79"/>
        <v>10050213</v>
      </c>
      <c r="C279" s="8" t="str">
        <f>VLOOKUP(G279,角色!A:B,2,FALSE)</f>
        <v>尤朵拉</v>
      </c>
      <c r="D279" s="8" t="str">
        <f t="shared" si="80"/>
        <v>主动技能2</v>
      </c>
      <c r="E279" s="8">
        <f t="shared" si="87"/>
        <v>13</v>
      </c>
      <c r="F279" s="8">
        <f t="shared" si="88"/>
        <v>2</v>
      </c>
      <c r="G279" s="8">
        <f t="shared" si="89"/>
        <v>5</v>
      </c>
      <c r="H279" s="4" t="s">
        <v>991</v>
      </c>
      <c r="I279" s="20" t="str">
        <f t="shared" si="90"/>
        <v>对敌方后排单体攻击，造成150%攻击力（+9063）点伤害。</v>
      </c>
      <c r="J279" s="4" t="s">
        <v>279</v>
      </c>
      <c r="K279" s="1" t="s">
        <v>103</v>
      </c>
      <c r="L279" s="4" t="s">
        <v>106</v>
      </c>
      <c r="M279" s="4"/>
      <c r="N279" s="4">
        <v>100</v>
      </c>
      <c r="O279" s="20" t="str">
        <f t="shared" si="81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6"/>
        <v/>
      </c>
      <c r="U279" s="6" t="str">
        <f t="shared" si="77"/>
        <v/>
      </c>
      <c r="V279" s="19" t="str">
        <f>VLOOKUP(G279,角色!AW:BC,主动技能!F279+1,FALSE)</f>
        <v>skill_06</v>
      </c>
      <c r="Y279">
        <f t="shared" si="78"/>
        <v>50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9063</v>
      </c>
      <c r="AE279" s="25">
        <f>(VLOOKUP(G279,角色!V:AE,主动技能!F279+7,FALSE))</f>
        <v>1</v>
      </c>
      <c r="AF279" s="19">
        <f t="shared" si="82"/>
        <v>2</v>
      </c>
      <c r="AG279" s="19">
        <f t="shared" si="83"/>
        <v>1</v>
      </c>
      <c r="AH279" s="25" t="str">
        <f>VLOOKUP(F279,特效对应!F:G,2,FALSE)</f>
        <v>attackex</v>
      </c>
      <c r="AJ279">
        <f t="shared" si="84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85"/>
        <v>2</v>
      </c>
      <c r="BE279">
        <f t="shared" si="86"/>
        <v>1</v>
      </c>
    </row>
    <row r="280" spans="1:57" x14ac:dyDescent="0.15">
      <c r="A280" t="str">
        <f t="shared" si="75"/>
        <v>尤朵拉主动技能2等级14</v>
      </c>
      <c r="B280" s="8">
        <f t="shared" si="79"/>
        <v>10050214</v>
      </c>
      <c r="C280" s="8" t="str">
        <f>VLOOKUP(G280,角色!A:B,2,FALSE)</f>
        <v>尤朵拉</v>
      </c>
      <c r="D280" s="8" t="str">
        <f t="shared" si="80"/>
        <v>主动技能2</v>
      </c>
      <c r="E280" s="8">
        <f t="shared" si="87"/>
        <v>14</v>
      </c>
      <c r="F280" s="8">
        <f t="shared" si="88"/>
        <v>2</v>
      </c>
      <c r="G280" s="8">
        <f t="shared" si="89"/>
        <v>5</v>
      </c>
      <c r="H280" s="4" t="s">
        <v>991</v>
      </c>
      <c r="I280" s="20" t="str">
        <f t="shared" si="90"/>
        <v>对敌方后排单体攻击，造成150%攻击力（+12819）点伤害。</v>
      </c>
      <c r="J280" s="4" t="s">
        <v>279</v>
      </c>
      <c r="K280" s="1" t="s">
        <v>103</v>
      </c>
      <c r="L280" s="4" t="s">
        <v>106</v>
      </c>
      <c r="M280" s="4"/>
      <c r="N280" s="4">
        <v>100</v>
      </c>
      <c r="O280" s="20" t="str">
        <f t="shared" si="81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6"/>
        <v/>
      </c>
      <c r="U280" s="6" t="str">
        <f t="shared" si="77"/>
        <v/>
      </c>
      <c r="V280" s="19" t="str">
        <f>VLOOKUP(G280,角色!AW:BC,主动技能!F280+1,FALSE)</f>
        <v>skill_06</v>
      </c>
      <c r="Y280">
        <f t="shared" si="78"/>
        <v>50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12819</v>
      </c>
      <c r="AE280" s="25">
        <f>(VLOOKUP(G280,角色!V:AE,主动技能!F280+7,FALSE))</f>
        <v>1</v>
      </c>
      <c r="AF280" s="19">
        <f t="shared" si="82"/>
        <v>2</v>
      </c>
      <c r="AG280" s="19">
        <f t="shared" si="83"/>
        <v>1</v>
      </c>
      <c r="AH280" s="25" t="str">
        <f>VLOOKUP(F280,特效对应!F:G,2,FALSE)</f>
        <v>attackex</v>
      </c>
      <c r="AJ280">
        <f t="shared" si="84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85"/>
        <v>2</v>
      </c>
      <c r="BE280">
        <f t="shared" si="86"/>
        <v>1</v>
      </c>
    </row>
    <row r="281" spans="1:57" x14ac:dyDescent="0.15">
      <c r="A281" t="str">
        <f t="shared" si="75"/>
        <v>尤朵拉主动技能2等级15</v>
      </c>
      <c r="B281" s="8">
        <f t="shared" si="79"/>
        <v>10050215</v>
      </c>
      <c r="C281" s="8" t="str">
        <f>VLOOKUP(G281,角色!A:B,2,FALSE)</f>
        <v>尤朵拉</v>
      </c>
      <c r="D281" s="8" t="str">
        <f t="shared" si="80"/>
        <v>主动技能2</v>
      </c>
      <c r="E281" s="8">
        <f t="shared" si="87"/>
        <v>15</v>
      </c>
      <c r="F281" s="8">
        <f t="shared" si="88"/>
        <v>2</v>
      </c>
      <c r="G281" s="8">
        <f t="shared" si="89"/>
        <v>5</v>
      </c>
      <c r="H281" s="4" t="s">
        <v>991</v>
      </c>
      <c r="I281" s="20" t="str">
        <f t="shared" si="90"/>
        <v>对敌方后排单体攻击，造成150%攻击力（+18131）点伤害。</v>
      </c>
      <c r="J281" s="4" t="s">
        <v>279</v>
      </c>
      <c r="K281" s="1" t="s">
        <v>103</v>
      </c>
      <c r="L281" s="4" t="s">
        <v>106</v>
      </c>
      <c r="M281" s="4"/>
      <c r="N281" s="4">
        <v>100</v>
      </c>
      <c r="O281" s="20" t="str">
        <f t="shared" si="81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6"/>
        <v/>
      </c>
      <c r="U281" s="6" t="str">
        <f t="shared" si="77"/>
        <v/>
      </c>
      <c r="V281" s="19" t="str">
        <f>VLOOKUP(G281,角色!AW:BC,主动技能!F281+1,FALSE)</f>
        <v>skill_06</v>
      </c>
      <c r="Y281">
        <f t="shared" si="78"/>
        <v>50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18131</v>
      </c>
      <c r="AE281" s="25">
        <f>(VLOOKUP(G281,角色!V:AE,主动技能!F281+7,FALSE))</f>
        <v>1</v>
      </c>
      <c r="AF281" s="19">
        <f t="shared" si="82"/>
        <v>2</v>
      </c>
      <c r="AG281" s="19">
        <f t="shared" si="83"/>
        <v>1</v>
      </c>
      <c r="AH281" s="25" t="str">
        <f>VLOOKUP(F281,特效对应!F:G,2,FALSE)</f>
        <v>attackex</v>
      </c>
      <c r="AJ281">
        <f t="shared" si="84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85"/>
        <v>2</v>
      </c>
      <c r="BE281">
        <f t="shared" si="86"/>
        <v>1</v>
      </c>
    </row>
    <row r="282" spans="1:57" x14ac:dyDescent="0.15">
      <c r="A282" t="str">
        <f t="shared" si="75"/>
        <v>尤朵拉主动技能2等级16</v>
      </c>
      <c r="B282" s="8">
        <f t="shared" si="79"/>
        <v>10050216</v>
      </c>
      <c r="C282" s="8" t="str">
        <f>VLOOKUP(G282,角色!A:B,2,FALSE)</f>
        <v>尤朵拉</v>
      </c>
      <c r="D282" s="8" t="str">
        <f t="shared" si="80"/>
        <v>主动技能2</v>
      </c>
      <c r="E282" s="8">
        <f t="shared" si="87"/>
        <v>16</v>
      </c>
      <c r="F282" s="8">
        <f t="shared" si="88"/>
        <v>2</v>
      </c>
      <c r="G282" s="8">
        <f t="shared" si="89"/>
        <v>5</v>
      </c>
      <c r="H282" s="4" t="s">
        <v>991</v>
      </c>
      <c r="I282" s="20" t="str">
        <f t="shared" si="90"/>
        <v>对敌方后排单体攻击，造成150%攻击力（+25644）点伤害。</v>
      </c>
      <c r="J282" s="4" t="s">
        <v>279</v>
      </c>
      <c r="K282" s="1" t="s">
        <v>103</v>
      </c>
      <c r="L282" s="4" t="s">
        <v>106</v>
      </c>
      <c r="M282" s="4"/>
      <c r="N282" s="4">
        <v>100</v>
      </c>
      <c r="O282" s="20" t="str">
        <f t="shared" si="81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6"/>
        <v/>
      </c>
      <c r="U282" s="6" t="str">
        <f t="shared" si="77"/>
        <v/>
      </c>
      <c r="V282" s="19" t="str">
        <f>VLOOKUP(G282,角色!AW:BC,主动技能!F282+1,FALSE)</f>
        <v>skill_06</v>
      </c>
      <c r="Y282">
        <f t="shared" si="78"/>
        <v>50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25644</v>
      </c>
      <c r="AE282" s="25">
        <f>(VLOOKUP(G282,角色!V:AE,主动技能!F282+7,FALSE))</f>
        <v>1</v>
      </c>
      <c r="AF282" s="19">
        <f t="shared" si="82"/>
        <v>2</v>
      </c>
      <c r="AG282" s="19">
        <f t="shared" si="83"/>
        <v>1</v>
      </c>
      <c r="AH282" s="25" t="str">
        <f>VLOOKUP(F282,特效对应!F:G,2,FALSE)</f>
        <v>attackex</v>
      </c>
      <c r="AJ282">
        <f t="shared" si="84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85"/>
        <v>2</v>
      </c>
      <c r="BE282">
        <f t="shared" si="86"/>
        <v>1</v>
      </c>
    </row>
    <row r="283" spans="1:57" x14ac:dyDescent="0.15">
      <c r="A283" t="str">
        <f t="shared" si="75"/>
        <v>尤朵拉主动技能2等级17</v>
      </c>
      <c r="B283" s="8">
        <f t="shared" si="79"/>
        <v>10050217</v>
      </c>
      <c r="C283" s="8" t="str">
        <f>VLOOKUP(G283,角色!A:B,2,FALSE)</f>
        <v>尤朵拉</v>
      </c>
      <c r="D283" s="8" t="str">
        <f t="shared" si="80"/>
        <v>主动技能2</v>
      </c>
      <c r="E283" s="8">
        <f t="shared" si="87"/>
        <v>17</v>
      </c>
      <c r="F283" s="8">
        <f t="shared" si="88"/>
        <v>2</v>
      </c>
      <c r="G283" s="8">
        <f t="shared" si="89"/>
        <v>5</v>
      </c>
      <c r="H283" s="4" t="s">
        <v>991</v>
      </c>
      <c r="I283" s="20" t="str">
        <f t="shared" si="90"/>
        <v>对敌方后排单体攻击，造成150%攻击力（+36271）点伤害。</v>
      </c>
      <c r="J283" s="4" t="s">
        <v>279</v>
      </c>
      <c r="K283" s="1" t="s">
        <v>103</v>
      </c>
      <c r="L283" s="4" t="s">
        <v>106</v>
      </c>
      <c r="M283" s="4"/>
      <c r="N283" s="4">
        <v>100</v>
      </c>
      <c r="O283" s="20" t="str">
        <f t="shared" si="81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6"/>
        <v/>
      </c>
      <c r="U283" s="6" t="str">
        <f t="shared" si="77"/>
        <v/>
      </c>
      <c r="V283" s="19" t="str">
        <f>VLOOKUP(G283,角色!AW:BC,主动技能!F283+1,FALSE)</f>
        <v>skill_06</v>
      </c>
      <c r="Y283">
        <f t="shared" si="78"/>
        <v>50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36271</v>
      </c>
      <c r="AE283" s="25">
        <f>(VLOOKUP(G283,角色!V:AE,主动技能!F283+7,FALSE))</f>
        <v>1</v>
      </c>
      <c r="AF283" s="19">
        <f t="shared" si="82"/>
        <v>2</v>
      </c>
      <c r="AG283" s="19">
        <f t="shared" si="83"/>
        <v>1</v>
      </c>
      <c r="AH283" s="25" t="str">
        <f>VLOOKUP(F283,特效对应!F:G,2,FALSE)</f>
        <v>attackex</v>
      </c>
      <c r="AJ283">
        <f t="shared" si="84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85"/>
        <v>2</v>
      </c>
      <c r="BE283">
        <f t="shared" si="86"/>
        <v>1</v>
      </c>
    </row>
    <row r="284" spans="1:57" x14ac:dyDescent="0.15">
      <c r="A284" t="str">
        <f t="shared" si="75"/>
        <v>尤朵拉主动技能2等级18</v>
      </c>
      <c r="B284" s="8">
        <f t="shared" si="79"/>
        <v>10050218</v>
      </c>
      <c r="C284" s="8" t="str">
        <f>VLOOKUP(G284,角色!A:B,2,FALSE)</f>
        <v>尤朵拉</v>
      </c>
      <c r="D284" s="8" t="str">
        <f t="shared" si="80"/>
        <v>主动技能2</v>
      </c>
      <c r="E284" s="8">
        <f t="shared" si="87"/>
        <v>18</v>
      </c>
      <c r="F284" s="8">
        <f t="shared" si="88"/>
        <v>2</v>
      </c>
      <c r="G284" s="8">
        <f t="shared" si="89"/>
        <v>5</v>
      </c>
      <c r="H284" s="4" t="s">
        <v>991</v>
      </c>
      <c r="I284" s="20" t="str">
        <f t="shared" si="90"/>
        <v>对敌方后排单体攻击，造成150%攻击力（+51301）点伤害。</v>
      </c>
      <c r="J284" s="4" t="s">
        <v>279</v>
      </c>
      <c r="K284" s="1" t="s">
        <v>103</v>
      </c>
      <c r="L284" s="4" t="s">
        <v>106</v>
      </c>
      <c r="M284" s="4"/>
      <c r="N284" s="4">
        <v>100</v>
      </c>
      <c r="O284" s="20" t="str">
        <f t="shared" si="81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6"/>
        <v/>
      </c>
      <c r="U284" s="6" t="str">
        <f t="shared" si="77"/>
        <v/>
      </c>
      <c r="V284" s="19" t="str">
        <f>VLOOKUP(G284,角色!AW:BC,主动技能!F284+1,FALSE)</f>
        <v>skill_06</v>
      </c>
      <c r="Y284">
        <f t="shared" si="78"/>
        <v>50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51301</v>
      </c>
      <c r="AE284" s="25">
        <f>(VLOOKUP(G284,角色!V:AE,主动技能!F284+7,FALSE))</f>
        <v>1</v>
      </c>
      <c r="AF284" s="19">
        <f t="shared" si="82"/>
        <v>2</v>
      </c>
      <c r="AG284" s="19">
        <f t="shared" si="83"/>
        <v>1</v>
      </c>
      <c r="AH284" s="25" t="str">
        <f>VLOOKUP(F284,特效对应!F:G,2,FALSE)</f>
        <v>attackex</v>
      </c>
      <c r="AJ284">
        <f t="shared" si="84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85"/>
        <v>2</v>
      </c>
      <c r="BE284">
        <f t="shared" si="86"/>
        <v>1</v>
      </c>
    </row>
    <row r="285" spans="1:57" x14ac:dyDescent="0.15">
      <c r="A285" t="str">
        <f t="shared" si="75"/>
        <v>尤朵拉主动技能2等级19</v>
      </c>
      <c r="B285" s="8">
        <f t="shared" si="79"/>
        <v>10050219</v>
      </c>
      <c r="C285" s="8" t="str">
        <f>VLOOKUP(G285,角色!A:B,2,FALSE)</f>
        <v>尤朵拉</v>
      </c>
      <c r="D285" s="8" t="str">
        <f t="shared" si="80"/>
        <v>主动技能2</v>
      </c>
      <c r="E285" s="8">
        <f t="shared" si="87"/>
        <v>19</v>
      </c>
      <c r="F285" s="8">
        <f t="shared" si="88"/>
        <v>2</v>
      </c>
      <c r="G285" s="8">
        <f t="shared" si="89"/>
        <v>5</v>
      </c>
      <c r="H285" s="4" t="s">
        <v>991</v>
      </c>
      <c r="I285" s="20" t="str">
        <f t="shared" si="90"/>
        <v>对敌方后排单体攻击，造成150%攻击力（+72560）点伤害。</v>
      </c>
      <c r="J285" s="4" t="s">
        <v>279</v>
      </c>
      <c r="K285" s="1" t="s">
        <v>103</v>
      </c>
      <c r="L285" s="4" t="s">
        <v>106</v>
      </c>
      <c r="M285" s="4"/>
      <c r="N285" s="4">
        <v>100</v>
      </c>
      <c r="O285" s="20" t="str">
        <f t="shared" si="81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6"/>
        <v/>
      </c>
      <c r="U285" s="6" t="str">
        <f t="shared" si="77"/>
        <v/>
      </c>
      <c r="V285" s="19" t="str">
        <f>VLOOKUP(G285,角色!AW:BC,主动技能!F285+1,FALSE)</f>
        <v>skill_06</v>
      </c>
      <c r="Y285">
        <f t="shared" si="78"/>
        <v>50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72560</v>
      </c>
      <c r="AE285" s="25">
        <f>(VLOOKUP(G285,角色!V:AE,主动技能!F285+7,FALSE))</f>
        <v>1</v>
      </c>
      <c r="AF285" s="19">
        <f t="shared" si="82"/>
        <v>2</v>
      </c>
      <c r="AG285" s="19">
        <f t="shared" si="83"/>
        <v>1</v>
      </c>
      <c r="AH285" s="25" t="str">
        <f>VLOOKUP(F285,特效对应!F:G,2,FALSE)</f>
        <v>attackex</v>
      </c>
      <c r="AJ285">
        <f t="shared" si="84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85"/>
        <v>2</v>
      </c>
      <c r="BE285">
        <f t="shared" si="86"/>
        <v>1</v>
      </c>
    </row>
    <row r="286" spans="1:57" x14ac:dyDescent="0.15">
      <c r="A286" t="str">
        <f t="shared" si="75"/>
        <v>尤朵拉主动技能2等级20</v>
      </c>
      <c r="B286" s="8">
        <f t="shared" si="79"/>
        <v>10050220</v>
      </c>
      <c r="C286" s="8" t="str">
        <f>VLOOKUP(G286,角色!A:B,2,FALSE)</f>
        <v>尤朵拉</v>
      </c>
      <c r="D286" s="8" t="str">
        <f t="shared" si="80"/>
        <v>主动技能2</v>
      </c>
      <c r="E286" s="8">
        <f t="shared" si="87"/>
        <v>20</v>
      </c>
      <c r="F286" s="8">
        <f t="shared" si="88"/>
        <v>2</v>
      </c>
      <c r="G286" s="8">
        <f t="shared" si="89"/>
        <v>5</v>
      </c>
      <c r="H286" s="4" t="s">
        <v>991</v>
      </c>
      <c r="I286" s="20" t="str">
        <f t="shared" si="90"/>
        <v>对敌方后排单体攻击，造成150%攻击力（+102628）点伤害。</v>
      </c>
      <c r="J286" s="4" t="s">
        <v>279</v>
      </c>
      <c r="K286" s="1" t="s">
        <v>103</v>
      </c>
      <c r="L286" s="4" t="s">
        <v>106</v>
      </c>
      <c r="M286" s="4"/>
      <c r="N286" s="4">
        <v>100</v>
      </c>
      <c r="O286" s="20" t="str">
        <f t="shared" si="81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6"/>
        <v/>
      </c>
      <c r="U286" s="6" t="str">
        <f t="shared" si="77"/>
        <v/>
      </c>
      <c r="V286" s="19" t="str">
        <f>VLOOKUP(G286,角色!AW:BC,主动技能!F286+1,FALSE)</f>
        <v>skill_06</v>
      </c>
      <c r="Y286">
        <f t="shared" si="78"/>
        <v>50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102628</v>
      </c>
      <c r="AE286" s="25">
        <f>(VLOOKUP(G286,角色!V:AE,主动技能!F286+7,FALSE))</f>
        <v>1</v>
      </c>
      <c r="AF286" s="19">
        <f t="shared" si="82"/>
        <v>2</v>
      </c>
      <c r="AG286" s="19">
        <f t="shared" si="83"/>
        <v>1</v>
      </c>
      <c r="AH286" s="25" t="str">
        <f>VLOOKUP(F286,特效对应!F:G,2,FALSE)</f>
        <v>attackex</v>
      </c>
      <c r="AJ286">
        <f t="shared" si="84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85"/>
        <v>2</v>
      </c>
      <c r="BE286">
        <f t="shared" si="86"/>
        <v>1</v>
      </c>
    </row>
    <row r="287" spans="1:57" x14ac:dyDescent="0.15">
      <c r="A287" t="str">
        <f t="shared" si="75"/>
        <v>尤朵拉主动技能3等级1</v>
      </c>
      <c r="B287" s="8">
        <f t="shared" si="79"/>
        <v>10050301</v>
      </c>
      <c r="C287" s="8" t="str">
        <f>VLOOKUP(G287,角色!A:B,2,FALSE)</f>
        <v>尤朵拉</v>
      </c>
      <c r="D287" s="8" t="str">
        <f t="shared" si="80"/>
        <v>主动技能3</v>
      </c>
      <c r="E287" s="8">
        <f t="shared" si="87"/>
        <v>1</v>
      </c>
      <c r="F287" s="8">
        <f t="shared" si="88"/>
        <v>3</v>
      </c>
      <c r="G287" s="8">
        <f t="shared" si="89"/>
        <v>5</v>
      </c>
      <c r="H287" s="4" t="s">
        <v>992</v>
      </c>
      <c r="I287" s="20" t="str">
        <f>"对敌方"&amp;L287&amp;"攻击，造成"&amp;Z287&amp;"%攻击力（+"&amp;AB287&amp;"）点伤害。并附带减速。"</f>
        <v>对敌方全体攻击，造成125%攻击力（+65）点伤害。并附带减速。</v>
      </c>
      <c r="J287" s="4" t="s">
        <v>279</v>
      </c>
      <c r="K287" s="1" t="s">
        <v>102</v>
      </c>
      <c r="L287" s="4" t="s">
        <v>108</v>
      </c>
      <c r="M287" s="4"/>
      <c r="N287" s="4">
        <v>100</v>
      </c>
      <c r="O287" s="20">
        <f t="shared" si="81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6"/>
        <v>100003:100:2:0</v>
      </c>
      <c r="U287" s="6" t="str">
        <f t="shared" si="77"/>
        <v/>
      </c>
      <c r="V287" s="19" t="str">
        <f>VLOOKUP(G287,角色!AW:BC,主动技能!F287+1,FALSE)</f>
        <v>skill_19</v>
      </c>
      <c r="Y287">
        <f t="shared" si="78"/>
        <v>100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65</v>
      </c>
      <c r="AE287" s="25">
        <f>(VLOOKUP(G287,角色!V:AE,主动技能!F287+7,FALSE))</f>
        <v>1</v>
      </c>
      <c r="AF287" s="19">
        <f t="shared" si="82"/>
        <v>3</v>
      </c>
      <c r="AG287" s="19">
        <f t="shared" si="83"/>
        <v>2</v>
      </c>
      <c r="AH287" s="25" t="str">
        <f>VLOOKUP(F287,特效对应!F:G,2,FALSE)</f>
        <v>attackex</v>
      </c>
      <c r="AJ287">
        <f t="shared" si="84"/>
        <v>1</v>
      </c>
      <c r="AK287" t="s">
        <v>117</v>
      </c>
      <c r="AL287" t="s">
        <v>587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85"/>
        <v>3</v>
      </c>
      <c r="BE287">
        <f t="shared" si="86"/>
        <v>2</v>
      </c>
    </row>
    <row r="288" spans="1:57" x14ac:dyDescent="0.15">
      <c r="A288" t="str">
        <f t="shared" si="75"/>
        <v>尤朵拉主动技能3等级2</v>
      </c>
      <c r="B288" s="8">
        <f t="shared" si="79"/>
        <v>10050302</v>
      </c>
      <c r="C288" s="8" t="str">
        <f>VLOOKUP(G288,角色!A:B,2,FALSE)</f>
        <v>尤朵拉</v>
      </c>
      <c r="D288" s="8" t="str">
        <f t="shared" si="80"/>
        <v>主动技能3</v>
      </c>
      <c r="E288" s="8">
        <f t="shared" si="87"/>
        <v>2</v>
      </c>
      <c r="F288" s="8">
        <f t="shared" si="88"/>
        <v>3</v>
      </c>
      <c r="G288" s="8">
        <f t="shared" si="89"/>
        <v>5</v>
      </c>
      <c r="H288" s="4" t="s">
        <v>992</v>
      </c>
      <c r="I288" s="20" t="str">
        <f t="shared" ref="I288:I306" si="91">"对敌方"&amp;L288&amp;"攻击，造成"&amp;Z288&amp;"%攻击力（+"&amp;AB288&amp;"）点伤害。并附带减速。"</f>
        <v>对敌方全体攻击，造成125%攻击力（+80）点伤害。并附带减速。</v>
      </c>
      <c r="J288" s="4" t="s">
        <v>279</v>
      </c>
      <c r="K288" s="1" t="s">
        <v>102</v>
      </c>
      <c r="L288" s="4" t="s">
        <v>108</v>
      </c>
      <c r="M288" s="4"/>
      <c r="N288" s="4">
        <v>100</v>
      </c>
      <c r="O288" s="20">
        <f t="shared" si="81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6"/>
        <v>100003:100:2:0</v>
      </c>
      <c r="U288" s="6" t="str">
        <f t="shared" si="77"/>
        <v/>
      </c>
      <c r="V288" s="19" t="str">
        <f>VLOOKUP(G288,角色!AW:BC,主动技能!F288+1,FALSE)</f>
        <v>skill_19</v>
      </c>
      <c r="Y288">
        <f t="shared" si="78"/>
        <v>100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80</v>
      </c>
      <c r="AE288" s="25">
        <f>(VLOOKUP(G288,角色!V:AE,主动技能!F288+7,FALSE))</f>
        <v>1</v>
      </c>
      <c r="AF288" s="19">
        <f t="shared" si="82"/>
        <v>3</v>
      </c>
      <c r="AG288" s="19">
        <f t="shared" si="83"/>
        <v>2</v>
      </c>
      <c r="AH288" s="25" t="str">
        <f>VLOOKUP(F288,特效对应!F:G,2,FALSE)</f>
        <v>attackex</v>
      </c>
      <c r="AJ288">
        <f t="shared" si="84"/>
        <v>2</v>
      </c>
      <c r="AK288" t="s">
        <v>117</v>
      </c>
      <c r="AL288" t="s">
        <v>587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85"/>
        <v>3</v>
      </c>
      <c r="BE288">
        <f t="shared" si="86"/>
        <v>2</v>
      </c>
    </row>
    <row r="289" spans="1:57" x14ac:dyDescent="0.15">
      <c r="A289" t="str">
        <f t="shared" si="75"/>
        <v>尤朵拉主动技能3等级3</v>
      </c>
      <c r="B289" s="8">
        <f t="shared" si="79"/>
        <v>10050303</v>
      </c>
      <c r="C289" s="8" t="str">
        <f>VLOOKUP(G289,角色!A:B,2,FALSE)</f>
        <v>尤朵拉</v>
      </c>
      <c r="D289" s="8" t="str">
        <f t="shared" si="80"/>
        <v>主动技能3</v>
      </c>
      <c r="E289" s="8">
        <f t="shared" si="87"/>
        <v>3</v>
      </c>
      <c r="F289" s="8">
        <f t="shared" si="88"/>
        <v>3</v>
      </c>
      <c r="G289" s="8">
        <f t="shared" si="89"/>
        <v>5</v>
      </c>
      <c r="H289" s="4" t="s">
        <v>992</v>
      </c>
      <c r="I289" s="20" t="str">
        <f t="shared" si="91"/>
        <v>对敌方全体攻击，造成125%攻击力（+125）点伤害。并附带减速。</v>
      </c>
      <c r="J289" s="4" t="s">
        <v>279</v>
      </c>
      <c r="K289" s="1" t="s">
        <v>102</v>
      </c>
      <c r="L289" s="4" t="s">
        <v>108</v>
      </c>
      <c r="M289" s="4"/>
      <c r="N289" s="4">
        <v>100</v>
      </c>
      <c r="O289" s="20">
        <f t="shared" si="81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6"/>
        <v>100003:100:2:0</v>
      </c>
      <c r="U289" s="6" t="str">
        <f t="shared" si="77"/>
        <v/>
      </c>
      <c r="V289" s="19" t="str">
        <f>VLOOKUP(G289,角色!AW:BC,主动技能!F289+1,FALSE)</f>
        <v>skill_19</v>
      </c>
      <c r="Y289">
        <f t="shared" si="78"/>
        <v>100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125</v>
      </c>
      <c r="AE289" s="25">
        <f>(VLOOKUP(G289,角色!V:AE,主动技能!F289+7,FALSE))</f>
        <v>1</v>
      </c>
      <c r="AF289" s="19">
        <f t="shared" si="82"/>
        <v>3</v>
      </c>
      <c r="AG289" s="19">
        <f t="shared" si="83"/>
        <v>2</v>
      </c>
      <c r="AH289" s="25" t="str">
        <f>VLOOKUP(F289,特效对应!F:G,2,FALSE)</f>
        <v>attackex</v>
      </c>
      <c r="AJ289">
        <f t="shared" si="84"/>
        <v>3</v>
      </c>
      <c r="AK289" t="s">
        <v>117</v>
      </c>
      <c r="AL289" t="s">
        <v>587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85"/>
        <v>3</v>
      </c>
      <c r="BE289">
        <f t="shared" si="86"/>
        <v>2</v>
      </c>
    </row>
    <row r="290" spans="1:57" x14ac:dyDescent="0.15">
      <c r="A290" t="str">
        <f t="shared" si="75"/>
        <v>尤朵拉主动技能3等级4</v>
      </c>
      <c r="B290" s="8">
        <f t="shared" si="79"/>
        <v>10050304</v>
      </c>
      <c r="C290" s="8" t="str">
        <f>VLOOKUP(G290,角色!A:B,2,FALSE)</f>
        <v>尤朵拉</v>
      </c>
      <c r="D290" s="8" t="str">
        <f t="shared" si="80"/>
        <v>主动技能3</v>
      </c>
      <c r="E290" s="8">
        <f t="shared" si="87"/>
        <v>4</v>
      </c>
      <c r="F290" s="8">
        <f t="shared" si="88"/>
        <v>3</v>
      </c>
      <c r="G290" s="8">
        <f t="shared" si="89"/>
        <v>5</v>
      </c>
      <c r="H290" s="4" t="s">
        <v>992</v>
      </c>
      <c r="I290" s="20" t="str">
        <f t="shared" si="91"/>
        <v>对敌方全体攻击，造成125%攻击力（+200）点伤害。并附带减速。</v>
      </c>
      <c r="J290" s="4" t="s">
        <v>279</v>
      </c>
      <c r="K290" s="1" t="s">
        <v>102</v>
      </c>
      <c r="L290" s="4" t="s">
        <v>108</v>
      </c>
      <c r="M290" s="4"/>
      <c r="N290" s="4">
        <v>100</v>
      </c>
      <c r="O290" s="20">
        <f t="shared" si="81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6"/>
        <v>100003:100:2:0</v>
      </c>
      <c r="U290" s="6" t="str">
        <f t="shared" si="77"/>
        <v/>
      </c>
      <c r="V290" s="19" t="str">
        <f>VLOOKUP(G290,角色!AW:BC,主动技能!F290+1,FALSE)</f>
        <v>skill_19</v>
      </c>
      <c r="Y290">
        <f t="shared" si="78"/>
        <v>100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200</v>
      </c>
      <c r="AE290" s="25">
        <f>(VLOOKUP(G290,角色!V:AE,主动技能!F290+7,FALSE))</f>
        <v>1</v>
      </c>
      <c r="AF290" s="19">
        <f t="shared" si="82"/>
        <v>3</v>
      </c>
      <c r="AG290" s="19">
        <f t="shared" si="83"/>
        <v>2</v>
      </c>
      <c r="AH290" s="25" t="str">
        <f>VLOOKUP(F290,特效对应!F:G,2,FALSE)</f>
        <v>attackex</v>
      </c>
      <c r="AJ290">
        <f t="shared" si="84"/>
        <v>4</v>
      </c>
      <c r="AK290" t="s">
        <v>117</v>
      </c>
      <c r="AL290" t="s">
        <v>587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85"/>
        <v>3</v>
      </c>
      <c r="BE290">
        <f t="shared" si="86"/>
        <v>2</v>
      </c>
    </row>
    <row r="291" spans="1:57" x14ac:dyDescent="0.15">
      <c r="A291" t="str">
        <f t="shared" si="75"/>
        <v>尤朵拉主动技能3等级5</v>
      </c>
      <c r="B291" s="8">
        <f t="shared" si="79"/>
        <v>10050305</v>
      </c>
      <c r="C291" s="8" t="str">
        <f>VLOOKUP(G291,角色!A:B,2,FALSE)</f>
        <v>尤朵拉</v>
      </c>
      <c r="D291" s="8" t="str">
        <f t="shared" si="80"/>
        <v>主动技能3</v>
      </c>
      <c r="E291" s="8">
        <f t="shared" si="87"/>
        <v>5</v>
      </c>
      <c r="F291" s="8">
        <f t="shared" si="88"/>
        <v>3</v>
      </c>
      <c r="G291" s="8">
        <f t="shared" si="89"/>
        <v>5</v>
      </c>
      <c r="H291" s="4" t="s">
        <v>992</v>
      </c>
      <c r="I291" s="20" t="str">
        <f t="shared" si="91"/>
        <v>对敌方全体攻击，造成125%攻击力（+282）点伤害。并附带减速。</v>
      </c>
      <c r="J291" s="4" t="s">
        <v>279</v>
      </c>
      <c r="K291" s="1" t="s">
        <v>102</v>
      </c>
      <c r="L291" s="4" t="s">
        <v>108</v>
      </c>
      <c r="M291" s="4"/>
      <c r="N291" s="4">
        <v>100</v>
      </c>
      <c r="O291" s="20">
        <f t="shared" si="81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6"/>
        <v>100003:100:2:0</v>
      </c>
      <c r="U291" s="6" t="str">
        <f t="shared" si="77"/>
        <v/>
      </c>
      <c r="V291" s="19" t="str">
        <f>VLOOKUP(G291,角色!AW:BC,主动技能!F291+1,FALSE)</f>
        <v>skill_19</v>
      </c>
      <c r="Y291">
        <f t="shared" si="78"/>
        <v>100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282</v>
      </c>
      <c r="AE291" s="25">
        <f>(VLOOKUP(G291,角色!V:AE,主动技能!F291+7,FALSE))</f>
        <v>1</v>
      </c>
      <c r="AF291" s="19">
        <f t="shared" si="82"/>
        <v>3</v>
      </c>
      <c r="AG291" s="19">
        <f t="shared" si="83"/>
        <v>2</v>
      </c>
      <c r="AH291" s="25" t="str">
        <f>VLOOKUP(F291,特效对应!F:G,2,FALSE)</f>
        <v>attackex</v>
      </c>
      <c r="AJ291">
        <f t="shared" si="84"/>
        <v>5</v>
      </c>
      <c r="AK291" t="s">
        <v>117</v>
      </c>
      <c r="AL291" t="s">
        <v>587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85"/>
        <v>3</v>
      </c>
      <c r="BE291">
        <f t="shared" si="86"/>
        <v>2</v>
      </c>
    </row>
    <row r="292" spans="1:57" x14ac:dyDescent="0.15">
      <c r="A292" t="str">
        <f t="shared" si="75"/>
        <v>尤朵拉主动技能3等级6</v>
      </c>
      <c r="B292" s="8">
        <f t="shared" si="79"/>
        <v>10050306</v>
      </c>
      <c r="C292" s="8" t="str">
        <f>VLOOKUP(G292,角色!A:B,2,FALSE)</f>
        <v>尤朵拉</v>
      </c>
      <c r="D292" s="8" t="str">
        <f t="shared" si="80"/>
        <v>主动技能3</v>
      </c>
      <c r="E292" s="8">
        <f t="shared" si="87"/>
        <v>6</v>
      </c>
      <c r="F292" s="8">
        <f t="shared" si="88"/>
        <v>3</v>
      </c>
      <c r="G292" s="8">
        <f t="shared" si="89"/>
        <v>5</v>
      </c>
      <c r="H292" s="4" t="s">
        <v>992</v>
      </c>
      <c r="I292" s="20" t="str">
        <f t="shared" si="91"/>
        <v>对敌方全体攻击，造成125%攻击力（+400）点伤害。并附带减速。</v>
      </c>
      <c r="J292" s="4" t="s">
        <v>279</v>
      </c>
      <c r="K292" s="1" t="s">
        <v>102</v>
      </c>
      <c r="L292" s="4" t="s">
        <v>108</v>
      </c>
      <c r="M292" s="4"/>
      <c r="N292" s="4">
        <v>100</v>
      </c>
      <c r="O292" s="20">
        <f t="shared" si="81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6"/>
        <v>100003:100:2:0</v>
      </c>
      <c r="U292" s="6" t="str">
        <f t="shared" si="77"/>
        <v/>
      </c>
      <c r="V292" s="19" t="str">
        <f>VLOOKUP(G292,角色!AW:BC,主动技能!F292+1,FALSE)</f>
        <v>skill_19</v>
      </c>
      <c r="Y292">
        <f t="shared" si="78"/>
        <v>100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400</v>
      </c>
      <c r="AE292" s="25">
        <f>(VLOOKUP(G292,角色!V:AE,主动技能!F292+7,FALSE))</f>
        <v>1</v>
      </c>
      <c r="AF292" s="19">
        <f t="shared" si="82"/>
        <v>3</v>
      </c>
      <c r="AG292" s="19">
        <f t="shared" si="83"/>
        <v>2</v>
      </c>
      <c r="AH292" s="25" t="str">
        <f>VLOOKUP(F292,特效对应!F:G,2,FALSE)</f>
        <v>attackex</v>
      </c>
      <c r="AJ292">
        <f t="shared" si="84"/>
        <v>6</v>
      </c>
      <c r="AK292" t="s">
        <v>117</v>
      </c>
      <c r="AL292" t="s">
        <v>587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85"/>
        <v>3</v>
      </c>
      <c r="BE292">
        <f t="shared" si="86"/>
        <v>2</v>
      </c>
    </row>
    <row r="293" spans="1:57" x14ac:dyDescent="0.15">
      <c r="A293" t="str">
        <f t="shared" si="75"/>
        <v>尤朵拉主动技能3等级7</v>
      </c>
      <c r="B293" s="8">
        <f t="shared" si="79"/>
        <v>10050307</v>
      </c>
      <c r="C293" s="8" t="str">
        <f>VLOOKUP(G293,角色!A:B,2,FALSE)</f>
        <v>尤朵拉</v>
      </c>
      <c r="D293" s="8" t="str">
        <f t="shared" si="80"/>
        <v>主动技能3</v>
      </c>
      <c r="E293" s="8">
        <f t="shared" si="87"/>
        <v>7</v>
      </c>
      <c r="F293" s="8">
        <f t="shared" si="88"/>
        <v>3</v>
      </c>
      <c r="G293" s="8">
        <f t="shared" si="89"/>
        <v>5</v>
      </c>
      <c r="H293" s="4" t="s">
        <v>992</v>
      </c>
      <c r="I293" s="20" t="str">
        <f t="shared" si="91"/>
        <v>对敌方全体攻击，造成125%攻击力（+566）点伤害。并附带减速。</v>
      </c>
      <c r="J293" s="4" t="s">
        <v>279</v>
      </c>
      <c r="K293" s="1" t="s">
        <v>102</v>
      </c>
      <c r="L293" s="4" t="s">
        <v>108</v>
      </c>
      <c r="M293" s="4"/>
      <c r="N293" s="4">
        <v>100</v>
      </c>
      <c r="O293" s="20">
        <f t="shared" si="81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6"/>
        <v>100003:100:2:0</v>
      </c>
      <c r="U293" s="6" t="str">
        <f t="shared" si="77"/>
        <v/>
      </c>
      <c r="V293" s="19" t="str">
        <f>VLOOKUP(G293,角色!AW:BC,主动技能!F293+1,FALSE)</f>
        <v>skill_19</v>
      </c>
      <c r="Y293">
        <f t="shared" si="78"/>
        <v>100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566</v>
      </c>
      <c r="AE293" s="25">
        <f>(VLOOKUP(G293,角色!V:AE,主动技能!F293+7,FALSE))</f>
        <v>1</v>
      </c>
      <c r="AF293" s="19">
        <f t="shared" si="82"/>
        <v>3</v>
      </c>
      <c r="AG293" s="19">
        <f t="shared" si="83"/>
        <v>2</v>
      </c>
      <c r="AH293" s="25" t="str">
        <f>VLOOKUP(F293,特效对应!F:G,2,FALSE)</f>
        <v>attackex</v>
      </c>
      <c r="AJ293">
        <f t="shared" si="84"/>
        <v>7</v>
      </c>
      <c r="AK293" t="s">
        <v>117</v>
      </c>
      <c r="AL293" t="s">
        <v>587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85"/>
        <v>3</v>
      </c>
      <c r="BE293">
        <f t="shared" si="86"/>
        <v>2</v>
      </c>
    </row>
    <row r="294" spans="1:57" x14ac:dyDescent="0.15">
      <c r="A294" t="str">
        <f t="shared" si="75"/>
        <v>尤朵拉主动技能3等级8</v>
      </c>
      <c r="B294" s="8">
        <f t="shared" si="79"/>
        <v>10050308</v>
      </c>
      <c r="C294" s="8" t="str">
        <f>VLOOKUP(G294,角色!A:B,2,FALSE)</f>
        <v>尤朵拉</v>
      </c>
      <c r="D294" s="8" t="str">
        <f t="shared" si="80"/>
        <v>主动技能3</v>
      </c>
      <c r="E294" s="8">
        <f t="shared" si="87"/>
        <v>8</v>
      </c>
      <c r="F294" s="8">
        <f t="shared" si="88"/>
        <v>3</v>
      </c>
      <c r="G294" s="8">
        <f t="shared" si="89"/>
        <v>5</v>
      </c>
      <c r="H294" s="4" t="s">
        <v>992</v>
      </c>
      <c r="I294" s="20" t="str">
        <f t="shared" si="91"/>
        <v>对敌方全体攻击，造成125%攻击力（+800）点伤害。并附带减速。</v>
      </c>
      <c r="J294" s="4" t="s">
        <v>279</v>
      </c>
      <c r="K294" s="1" t="s">
        <v>102</v>
      </c>
      <c r="L294" s="4" t="s">
        <v>108</v>
      </c>
      <c r="M294" s="4"/>
      <c r="N294" s="4">
        <v>100</v>
      </c>
      <c r="O294" s="20">
        <f t="shared" si="81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6"/>
        <v>100003:100:2:0</v>
      </c>
      <c r="U294" s="6" t="str">
        <f t="shared" si="77"/>
        <v/>
      </c>
      <c r="V294" s="19" t="str">
        <f>VLOOKUP(G294,角色!AW:BC,主动技能!F294+1,FALSE)</f>
        <v>skill_19</v>
      </c>
      <c r="Y294">
        <f t="shared" si="78"/>
        <v>100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800</v>
      </c>
      <c r="AE294" s="25">
        <f>(VLOOKUP(G294,角色!V:AE,主动技能!F294+7,FALSE))</f>
        <v>1</v>
      </c>
      <c r="AF294" s="19">
        <f t="shared" si="82"/>
        <v>3</v>
      </c>
      <c r="AG294" s="19">
        <f t="shared" si="83"/>
        <v>2</v>
      </c>
      <c r="AH294" s="25" t="str">
        <f>VLOOKUP(F294,特效对应!F:G,2,FALSE)</f>
        <v>attackex</v>
      </c>
      <c r="AJ294">
        <f t="shared" si="84"/>
        <v>8</v>
      </c>
      <c r="AK294" t="s">
        <v>117</v>
      </c>
      <c r="AL294" t="s">
        <v>587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85"/>
        <v>3</v>
      </c>
      <c r="BE294">
        <f t="shared" si="86"/>
        <v>2</v>
      </c>
    </row>
    <row r="295" spans="1:57" x14ac:dyDescent="0.15">
      <c r="A295" t="str">
        <f t="shared" si="75"/>
        <v>尤朵拉主动技能3等级9</v>
      </c>
      <c r="B295" s="8">
        <f t="shared" si="79"/>
        <v>10050309</v>
      </c>
      <c r="C295" s="8" t="str">
        <f>VLOOKUP(G295,角色!A:B,2,FALSE)</f>
        <v>尤朵拉</v>
      </c>
      <c r="D295" s="8" t="str">
        <f t="shared" si="80"/>
        <v>主动技能3</v>
      </c>
      <c r="E295" s="8">
        <f t="shared" si="87"/>
        <v>9</v>
      </c>
      <c r="F295" s="8">
        <f t="shared" si="88"/>
        <v>3</v>
      </c>
      <c r="G295" s="8">
        <f t="shared" si="89"/>
        <v>5</v>
      </c>
      <c r="H295" s="4" t="s">
        <v>992</v>
      </c>
      <c r="I295" s="20" t="str">
        <f t="shared" si="91"/>
        <v>对敌方全体攻击，造成125%攻击力（+1132）点伤害。并附带减速。</v>
      </c>
      <c r="J295" s="4" t="s">
        <v>279</v>
      </c>
      <c r="K295" s="1" t="s">
        <v>102</v>
      </c>
      <c r="L295" s="4" t="s">
        <v>108</v>
      </c>
      <c r="M295" s="4"/>
      <c r="N295" s="4">
        <v>100</v>
      </c>
      <c r="O295" s="20">
        <f t="shared" si="81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6"/>
        <v>100003:100:2:0</v>
      </c>
      <c r="U295" s="6" t="str">
        <f t="shared" si="77"/>
        <v/>
      </c>
      <c r="V295" s="19" t="str">
        <f>VLOOKUP(G295,角色!AW:BC,主动技能!F295+1,FALSE)</f>
        <v>skill_19</v>
      </c>
      <c r="Y295">
        <f t="shared" si="78"/>
        <v>100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1132</v>
      </c>
      <c r="AE295" s="25">
        <f>(VLOOKUP(G295,角色!V:AE,主动技能!F295+7,FALSE))</f>
        <v>1</v>
      </c>
      <c r="AF295" s="19">
        <f t="shared" si="82"/>
        <v>3</v>
      </c>
      <c r="AG295" s="19">
        <f t="shared" si="83"/>
        <v>2</v>
      </c>
      <c r="AH295" s="25" t="str">
        <f>VLOOKUP(F295,特效对应!F:G,2,FALSE)</f>
        <v>attackex</v>
      </c>
      <c r="AJ295">
        <f t="shared" si="84"/>
        <v>9</v>
      </c>
      <c r="AK295" t="s">
        <v>117</v>
      </c>
      <c r="AL295" t="s">
        <v>587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85"/>
        <v>3</v>
      </c>
      <c r="BE295">
        <f t="shared" si="86"/>
        <v>2</v>
      </c>
    </row>
    <row r="296" spans="1:57" x14ac:dyDescent="0.15">
      <c r="A296" t="str">
        <f t="shared" si="75"/>
        <v>尤朵拉主动技能3等级10</v>
      </c>
      <c r="B296" s="8">
        <f t="shared" si="79"/>
        <v>10050310</v>
      </c>
      <c r="C296" s="8" t="str">
        <f>VLOOKUP(G296,角色!A:B,2,FALSE)</f>
        <v>尤朵拉</v>
      </c>
      <c r="D296" s="8" t="str">
        <f t="shared" si="80"/>
        <v>主动技能3</v>
      </c>
      <c r="E296" s="8">
        <f t="shared" si="87"/>
        <v>10</v>
      </c>
      <c r="F296" s="8">
        <f t="shared" si="88"/>
        <v>3</v>
      </c>
      <c r="G296" s="8">
        <f t="shared" si="89"/>
        <v>5</v>
      </c>
      <c r="H296" s="4" t="s">
        <v>992</v>
      </c>
      <c r="I296" s="20" t="str">
        <f t="shared" si="91"/>
        <v>对敌方全体攻击，造成125%攻击力（+1601）点伤害。并附带减速。</v>
      </c>
      <c r="J296" s="4" t="s">
        <v>279</v>
      </c>
      <c r="K296" s="1" t="s">
        <v>102</v>
      </c>
      <c r="L296" s="4" t="s">
        <v>108</v>
      </c>
      <c r="M296" s="4"/>
      <c r="N296" s="4">
        <v>100</v>
      </c>
      <c r="O296" s="20">
        <f t="shared" si="81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6"/>
        <v>100003:100:2:0</v>
      </c>
      <c r="U296" s="6" t="str">
        <f t="shared" si="77"/>
        <v/>
      </c>
      <c r="V296" s="19" t="str">
        <f>VLOOKUP(G296,角色!AW:BC,主动技能!F296+1,FALSE)</f>
        <v>skill_19</v>
      </c>
      <c r="Y296">
        <f t="shared" si="78"/>
        <v>100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1601</v>
      </c>
      <c r="AE296" s="25">
        <f>(VLOOKUP(G296,角色!V:AE,主动技能!F296+7,FALSE))</f>
        <v>1</v>
      </c>
      <c r="AF296" s="19">
        <f t="shared" si="82"/>
        <v>3</v>
      </c>
      <c r="AG296" s="19">
        <f t="shared" si="83"/>
        <v>2</v>
      </c>
      <c r="AH296" s="25" t="str">
        <f>VLOOKUP(F296,特效对应!F:G,2,FALSE)</f>
        <v>attackex</v>
      </c>
      <c r="AJ296">
        <f t="shared" si="84"/>
        <v>10</v>
      </c>
      <c r="AK296" t="s">
        <v>117</v>
      </c>
      <c r="AL296" t="s">
        <v>587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85"/>
        <v>3</v>
      </c>
      <c r="BE296">
        <f t="shared" si="86"/>
        <v>2</v>
      </c>
    </row>
    <row r="297" spans="1:57" x14ac:dyDescent="0.15">
      <c r="A297" t="str">
        <f t="shared" si="75"/>
        <v>尤朵拉主动技能3等级11</v>
      </c>
      <c r="B297" s="8">
        <f t="shared" si="79"/>
        <v>10050311</v>
      </c>
      <c r="C297" s="8" t="str">
        <f>VLOOKUP(G297,角色!A:B,2,FALSE)</f>
        <v>尤朵拉</v>
      </c>
      <c r="D297" s="8" t="str">
        <f t="shared" si="80"/>
        <v>主动技能3</v>
      </c>
      <c r="E297" s="8">
        <f t="shared" si="87"/>
        <v>11</v>
      </c>
      <c r="F297" s="8">
        <f t="shared" si="88"/>
        <v>3</v>
      </c>
      <c r="G297" s="8">
        <f t="shared" si="89"/>
        <v>5</v>
      </c>
      <c r="H297" s="4" t="s">
        <v>992</v>
      </c>
      <c r="I297" s="20" t="str">
        <f t="shared" si="91"/>
        <v>对敌方全体攻击，造成125%攻击力（+2265）点伤害。并附带减速。</v>
      </c>
      <c r="J297" s="4" t="s">
        <v>279</v>
      </c>
      <c r="K297" s="1" t="s">
        <v>102</v>
      </c>
      <c r="L297" s="4" t="s">
        <v>108</v>
      </c>
      <c r="M297" s="4"/>
      <c r="N297" s="4">
        <v>100</v>
      </c>
      <c r="O297" s="20">
        <f t="shared" si="81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6"/>
        <v>100003:100:2:0</v>
      </c>
      <c r="U297" s="6" t="str">
        <f t="shared" si="77"/>
        <v/>
      </c>
      <c r="V297" s="19" t="str">
        <f>VLOOKUP(G297,角色!AW:BC,主动技能!F297+1,FALSE)</f>
        <v>skill_19</v>
      </c>
      <c r="Y297">
        <f t="shared" si="78"/>
        <v>100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2265</v>
      </c>
      <c r="AE297" s="25">
        <f>(VLOOKUP(G297,角色!V:AE,主动技能!F297+7,FALSE))</f>
        <v>1</v>
      </c>
      <c r="AF297" s="19">
        <f t="shared" si="82"/>
        <v>3</v>
      </c>
      <c r="AG297" s="19">
        <f t="shared" si="83"/>
        <v>2</v>
      </c>
      <c r="AH297" s="25" t="str">
        <f>VLOOKUP(F297,特效对应!F:G,2,FALSE)</f>
        <v>attackex</v>
      </c>
      <c r="AJ297">
        <f t="shared" si="84"/>
        <v>11</v>
      </c>
      <c r="AK297" t="s">
        <v>117</v>
      </c>
      <c r="AL297" t="s">
        <v>587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85"/>
        <v>3</v>
      </c>
      <c r="BE297">
        <f t="shared" si="86"/>
        <v>2</v>
      </c>
    </row>
    <row r="298" spans="1:57" x14ac:dyDescent="0.15">
      <c r="A298" t="str">
        <f t="shared" si="75"/>
        <v>尤朵拉主动技能3等级12</v>
      </c>
      <c r="B298" s="8">
        <f t="shared" si="79"/>
        <v>10050312</v>
      </c>
      <c r="C298" s="8" t="str">
        <f>VLOOKUP(G298,角色!A:B,2,FALSE)</f>
        <v>尤朵拉</v>
      </c>
      <c r="D298" s="8" t="str">
        <f t="shared" si="80"/>
        <v>主动技能3</v>
      </c>
      <c r="E298" s="8">
        <f t="shared" si="87"/>
        <v>12</v>
      </c>
      <c r="F298" s="8">
        <f t="shared" si="88"/>
        <v>3</v>
      </c>
      <c r="G298" s="8">
        <f t="shared" si="89"/>
        <v>5</v>
      </c>
      <c r="H298" s="4" t="s">
        <v>992</v>
      </c>
      <c r="I298" s="20" t="str">
        <f t="shared" si="91"/>
        <v>对敌方全体攻击，造成125%攻击力（+3203）点伤害。并附带减速。</v>
      </c>
      <c r="J298" s="4" t="s">
        <v>279</v>
      </c>
      <c r="K298" s="1" t="s">
        <v>102</v>
      </c>
      <c r="L298" s="4" t="s">
        <v>108</v>
      </c>
      <c r="M298" s="4"/>
      <c r="N298" s="4">
        <v>100</v>
      </c>
      <c r="O298" s="20">
        <f t="shared" si="81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6"/>
        <v>100003:100:2:0</v>
      </c>
      <c r="U298" s="6" t="str">
        <f t="shared" si="77"/>
        <v/>
      </c>
      <c r="V298" s="19" t="str">
        <f>VLOOKUP(G298,角色!AW:BC,主动技能!F298+1,FALSE)</f>
        <v>skill_19</v>
      </c>
      <c r="Y298">
        <f t="shared" si="78"/>
        <v>100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3203</v>
      </c>
      <c r="AE298" s="25">
        <f>(VLOOKUP(G298,角色!V:AE,主动技能!F298+7,FALSE))</f>
        <v>1</v>
      </c>
      <c r="AF298" s="19">
        <f t="shared" si="82"/>
        <v>3</v>
      </c>
      <c r="AG298" s="19">
        <f t="shared" si="83"/>
        <v>2</v>
      </c>
      <c r="AH298" s="25" t="str">
        <f>VLOOKUP(F298,特效对应!F:G,2,FALSE)</f>
        <v>attackex</v>
      </c>
      <c r="AJ298">
        <f t="shared" si="84"/>
        <v>12</v>
      </c>
      <c r="AK298" t="s">
        <v>117</v>
      </c>
      <c r="AL298" t="s">
        <v>587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85"/>
        <v>3</v>
      </c>
      <c r="BE298">
        <f t="shared" si="86"/>
        <v>2</v>
      </c>
    </row>
    <row r="299" spans="1:57" x14ac:dyDescent="0.15">
      <c r="A299" t="str">
        <f t="shared" si="75"/>
        <v>尤朵拉主动技能3等级13</v>
      </c>
      <c r="B299" s="8">
        <f t="shared" si="79"/>
        <v>10050313</v>
      </c>
      <c r="C299" s="8" t="str">
        <f>VLOOKUP(G299,角色!A:B,2,FALSE)</f>
        <v>尤朵拉</v>
      </c>
      <c r="D299" s="8" t="str">
        <f t="shared" si="80"/>
        <v>主动技能3</v>
      </c>
      <c r="E299" s="8">
        <f t="shared" si="87"/>
        <v>13</v>
      </c>
      <c r="F299" s="8">
        <f t="shared" si="88"/>
        <v>3</v>
      </c>
      <c r="G299" s="8">
        <f t="shared" si="89"/>
        <v>5</v>
      </c>
      <c r="H299" s="4" t="s">
        <v>992</v>
      </c>
      <c r="I299" s="20" t="str">
        <f t="shared" si="91"/>
        <v>对敌方全体攻击，造成125%攻击力（+4531）点伤害。并附带减速。</v>
      </c>
      <c r="J299" s="4" t="s">
        <v>279</v>
      </c>
      <c r="K299" s="1" t="s">
        <v>102</v>
      </c>
      <c r="L299" s="4" t="s">
        <v>108</v>
      </c>
      <c r="M299" s="4"/>
      <c r="N299" s="4">
        <v>100</v>
      </c>
      <c r="O299" s="20">
        <f t="shared" si="81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6"/>
        <v>100003:100:2:0</v>
      </c>
      <c r="U299" s="6" t="str">
        <f t="shared" si="77"/>
        <v/>
      </c>
      <c r="V299" s="19" t="str">
        <f>VLOOKUP(G299,角色!AW:BC,主动技能!F299+1,FALSE)</f>
        <v>skill_19</v>
      </c>
      <c r="Y299">
        <f t="shared" si="78"/>
        <v>100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4531</v>
      </c>
      <c r="AE299" s="25">
        <f>(VLOOKUP(G299,角色!V:AE,主动技能!F299+7,FALSE))</f>
        <v>1</v>
      </c>
      <c r="AF299" s="19">
        <f t="shared" si="82"/>
        <v>3</v>
      </c>
      <c r="AG299" s="19">
        <f t="shared" si="83"/>
        <v>2</v>
      </c>
      <c r="AH299" s="25" t="str">
        <f>VLOOKUP(F299,特效对应!F:G,2,FALSE)</f>
        <v>attackex</v>
      </c>
      <c r="AJ299">
        <f t="shared" si="84"/>
        <v>13</v>
      </c>
      <c r="AK299" t="s">
        <v>117</v>
      </c>
      <c r="AL299" t="s">
        <v>587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85"/>
        <v>3</v>
      </c>
      <c r="BE299">
        <f t="shared" si="86"/>
        <v>2</v>
      </c>
    </row>
    <row r="300" spans="1:57" x14ac:dyDescent="0.15">
      <c r="A300" t="str">
        <f t="shared" si="75"/>
        <v>尤朵拉主动技能3等级14</v>
      </c>
      <c r="B300" s="8">
        <f t="shared" si="79"/>
        <v>10050314</v>
      </c>
      <c r="C300" s="8" t="str">
        <f>VLOOKUP(G300,角色!A:B,2,FALSE)</f>
        <v>尤朵拉</v>
      </c>
      <c r="D300" s="8" t="str">
        <f t="shared" si="80"/>
        <v>主动技能3</v>
      </c>
      <c r="E300" s="8">
        <f t="shared" si="87"/>
        <v>14</v>
      </c>
      <c r="F300" s="8">
        <f t="shared" si="88"/>
        <v>3</v>
      </c>
      <c r="G300" s="8">
        <f t="shared" si="89"/>
        <v>5</v>
      </c>
      <c r="H300" s="4" t="s">
        <v>992</v>
      </c>
      <c r="I300" s="20" t="str">
        <f t="shared" si="91"/>
        <v>对敌方全体攻击，造成125%攻击力（+6409）点伤害。并附带减速。</v>
      </c>
      <c r="J300" s="4" t="s">
        <v>279</v>
      </c>
      <c r="K300" s="1" t="s">
        <v>102</v>
      </c>
      <c r="L300" s="4" t="s">
        <v>108</v>
      </c>
      <c r="M300" s="4"/>
      <c r="N300" s="4">
        <v>100</v>
      </c>
      <c r="O300" s="20">
        <f t="shared" si="81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6"/>
        <v>100003:100:2:0</v>
      </c>
      <c r="U300" s="6" t="str">
        <f t="shared" si="77"/>
        <v/>
      </c>
      <c r="V300" s="19" t="str">
        <f>VLOOKUP(G300,角色!AW:BC,主动技能!F300+1,FALSE)</f>
        <v>skill_19</v>
      </c>
      <c r="Y300">
        <f t="shared" si="78"/>
        <v>100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6409</v>
      </c>
      <c r="AE300" s="25">
        <f>(VLOOKUP(G300,角色!V:AE,主动技能!F300+7,FALSE))</f>
        <v>1</v>
      </c>
      <c r="AF300" s="19">
        <f t="shared" si="82"/>
        <v>3</v>
      </c>
      <c r="AG300" s="19">
        <f t="shared" si="83"/>
        <v>2</v>
      </c>
      <c r="AH300" s="25" t="str">
        <f>VLOOKUP(F300,特效对应!F:G,2,FALSE)</f>
        <v>attackex</v>
      </c>
      <c r="AJ300">
        <f t="shared" si="84"/>
        <v>14</v>
      </c>
      <c r="AK300" t="s">
        <v>117</v>
      </c>
      <c r="AL300" t="s">
        <v>587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85"/>
        <v>3</v>
      </c>
      <c r="BE300">
        <f t="shared" si="86"/>
        <v>2</v>
      </c>
    </row>
    <row r="301" spans="1:57" x14ac:dyDescent="0.15">
      <c r="A301" t="str">
        <f t="shared" si="75"/>
        <v>尤朵拉主动技能3等级15</v>
      </c>
      <c r="B301" s="8">
        <f t="shared" si="79"/>
        <v>10050315</v>
      </c>
      <c r="C301" s="8" t="str">
        <f>VLOOKUP(G301,角色!A:B,2,FALSE)</f>
        <v>尤朵拉</v>
      </c>
      <c r="D301" s="8" t="str">
        <f t="shared" si="80"/>
        <v>主动技能3</v>
      </c>
      <c r="E301" s="8">
        <f t="shared" si="87"/>
        <v>15</v>
      </c>
      <c r="F301" s="8">
        <f t="shared" si="88"/>
        <v>3</v>
      </c>
      <c r="G301" s="8">
        <f t="shared" si="89"/>
        <v>5</v>
      </c>
      <c r="H301" s="4" t="s">
        <v>992</v>
      </c>
      <c r="I301" s="20" t="str">
        <f t="shared" si="91"/>
        <v>对敌方全体攻击，造成125%攻击力（+9065）点伤害。并附带减速。</v>
      </c>
      <c r="J301" s="4" t="s">
        <v>279</v>
      </c>
      <c r="K301" s="1" t="s">
        <v>102</v>
      </c>
      <c r="L301" s="4" t="s">
        <v>108</v>
      </c>
      <c r="M301" s="4"/>
      <c r="N301" s="4">
        <v>100</v>
      </c>
      <c r="O301" s="20">
        <f t="shared" si="81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6"/>
        <v>100003:100:2:0</v>
      </c>
      <c r="U301" s="6" t="str">
        <f t="shared" si="77"/>
        <v/>
      </c>
      <c r="V301" s="19" t="str">
        <f>VLOOKUP(G301,角色!AW:BC,主动技能!F301+1,FALSE)</f>
        <v>skill_19</v>
      </c>
      <c r="Y301">
        <f t="shared" si="78"/>
        <v>100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9065</v>
      </c>
      <c r="AE301" s="25">
        <f>(VLOOKUP(G301,角色!V:AE,主动技能!F301+7,FALSE))</f>
        <v>1</v>
      </c>
      <c r="AF301" s="19">
        <f t="shared" si="82"/>
        <v>3</v>
      </c>
      <c r="AG301" s="19">
        <f t="shared" si="83"/>
        <v>2</v>
      </c>
      <c r="AH301" s="25" t="str">
        <f>VLOOKUP(F301,特效对应!F:G,2,FALSE)</f>
        <v>attackex</v>
      </c>
      <c r="AJ301">
        <f t="shared" si="84"/>
        <v>15</v>
      </c>
      <c r="AK301" t="s">
        <v>117</v>
      </c>
      <c r="AL301" t="s">
        <v>587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85"/>
        <v>3</v>
      </c>
      <c r="BE301">
        <f t="shared" si="86"/>
        <v>2</v>
      </c>
    </row>
    <row r="302" spans="1:57" x14ac:dyDescent="0.15">
      <c r="A302" t="str">
        <f t="shared" si="75"/>
        <v>尤朵拉主动技能3等级16</v>
      </c>
      <c r="B302" s="8">
        <f t="shared" si="79"/>
        <v>10050316</v>
      </c>
      <c r="C302" s="8" t="str">
        <f>VLOOKUP(G302,角色!A:B,2,FALSE)</f>
        <v>尤朵拉</v>
      </c>
      <c r="D302" s="8" t="str">
        <f t="shared" si="80"/>
        <v>主动技能3</v>
      </c>
      <c r="E302" s="8">
        <f t="shared" si="87"/>
        <v>16</v>
      </c>
      <c r="F302" s="8">
        <f t="shared" si="88"/>
        <v>3</v>
      </c>
      <c r="G302" s="8">
        <f t="shared" si="89"/>
        <v>5</v>
      </c>
      <c r="H302" s="4" t="s">
        <v>992</v>
      </c>
      <c r="I302" s="20" t="str">
        <f t="shared" si="91"/>
        <v>对敌方全体攻击，造成125%攻击力（+12822）点伤害。并附带减速。</v>
      </c>
      <c r="J302" s="4" t="s">
        <v>279</v>
      </c>
      <c r="K302" s="1" t="s">
        <v>102</v>
      </c>
      <c r="L302" s="4" t="s">
        <v>108</v>
      </c>
      <c r="M302" s="4"/>
      <c r="N302" s="4">
        <v>100</v>
      </c>
      <c r="O302" s="20">
        <f t="shared" si="81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6"/>
        <v>100003:100:2:0</v>
      </c>
      <c r="U302" s="6" t="str">
        <f t="shared" si="77"/>
        <v/>
      </c>
      <c r="V302" s="19" t="str">
        <f>VLOOKUP(G302,角色!AW:BC,主动技能!F302+1,FALSE)</f>
        <v>skill_19</v>
      </c>
      <c r="Y302">
        <f t="shared" si="78"/>
        <v>100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12822</v>
      </c>
      <c r="AE302" s="25">
        <f>(VLOOKUP(G302,角色!V:AE,主动技能!F302+7,FALSE))</f>
        <v>1</v>
      </c>
      <c r="AF302" s="19">
        <f t="shared" si="82"/>
        <v>3</v>
      </c>
      <c r="AG302" s="19">
        <f t="shared" si="83"/>
        <v>2</v>
      </c>
      <c r="AH302" s="25" t="str">
        <f>VLOOKUP(F302,特效对应!F:G,2,FALSE)</f>
        <v>attackex</v>
      </c>
      <c r="AJ302">
        <f t="shared" si="84"/>
        <v>16</v>
      </c>
      <c r="AK302" t="s">
        <v>117</v>
      </c>
      <c r="AL302" t="s">
        <v>587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85"/>
        <v>3</v>
      </c>
      <c r="BE302">
        <f t="shared" si="86"/>
        <v>2</v>
      </c>
    </row>
    <row r="303" spans="1:57" x14ac:dyDescent="0.15">
      <c r="A303" t="str">
        <f t="shared" si="75"/>
        <v>尤朵拉主动技能3等级17</v>
      </c>
      <c r="B303" s="8">
        <f t="shared" si="79"/>
        <v>10050317</v>
      </c>
      <c r="C303" s="8" t="str">
        <f>VLOOKUP(G303,角色!A:B,2,FALSE)</f>
        <v>尤朵拉</v>
      </c>
      <c r="D303" s="8" t="str">
        <f t="shared" si="80"/>
        <v>主动技能3</v>
      </c>
      <c r="E303" s="8">
        <f t="shared" si="87"/>
        <v>17</v>
      </c>
      <c r="F303" s="8">
        <f t="shared" si="88"/>
        <v>3</v>
      </c>
      <c r="G303" s="8">
        <f t="shared" si="89"/>
        <v>5</v>
      </c>
      <c r="H303" s="4" t="s">
        <v>992</v>
      </c>
      <c r="I303" s="20" t="str">
        <f t="shared" si="91"/>
        <v>对敌方全体攻击，造成125%攻击力（+18135）点伤害。并附带减速。</v>
      </c>
      <c r="J303" s="4" t="s">
        <v>279</v>
      </c>
      <c r="K303" s="1" t="s">
        <v>102</v>
      </c>
      <c r="L303" s="4" t="s">
        <v>108</v>
      </c>
      <c r="M303" s="4"/>
      <c r="N303" s="4">
        <v>100</v>
      </c>
      <c r="O303" s="20">
        <f t="shared" si="81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6"/>
        <v>100003:100:2:0</v>
      </c>
      <c r="U303" s="6" t="str">
        <f t="shared" si="77"/>
        <v/>
      </c>
      <c r="V303" s="19" t="str">
        <f>VLOOKUP(G303,角色!AW:BC,主动技能!F303+1,FALSE)</f>
        <v>skill_19</v>
      </c>
      <c r="Y303">
        <f t="shared" si="78"/>
        <v>100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18135</v>
      </c>
      <c r="AE303" s="25">
        <f>(VLOOKUP(G303,角色!V:AE,主动技能!F303+7,FALSE))</f>
        <v>1</v>
      </c>
      <c r="AF303" s="19">
        <f t="shared" si="82"/>
        <v>3</v>
      </c>
      <c r="AG303" s="19">
        <f t="shared" si="83"/>
        <v>2</v>
      </c>
      <c r="AH303" s="25" t="str">
        <f>VLOOKUP(F303,特效对应!F:G,2,FALSE)</f>
        <v>attackex</v>
      </c>
      <c r="AJ303">
        <f t="shared" si="84"/>
        <v>17</v>
      </c>
      <c r="AK303" t="s">
        <v>117</v>
      </c>
      <c r="AL303" t="s">
        <v>587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85"/>
        <v>3</v>
      </c>
      <c r="BE303">
        <f t="shared" si="86"/>
        <v>2</v>
      </c>
    </row>
    <row r="304" spans="1:57" x14ac:dyDescent="0.15">
      <c r="A304" t="str">
        <f t="shared" si="75"/>
        <v>尤朵拉主动技能3等级18</v>
      </c>
      <c r="B304" s="8">
        <f t="shared" si="79"/>
        <v>10050318</v>
      </c>
      <c r="C304" s="8" t="str">
        <f>VLOOKUP(G304,角色!A:B,2,FALSE)</f>
        <v>尤朵拉</v>
      </c>
      <c r="D304" s="8" t="str">
        <f t="shared" si="80"/>
        <v>主动技能3</v>
      </c>
      <c r="E304" s="8">
        <f t="shared" si="87"/>
        <v>18</v>
      </c>
      <c r="F304" s="8">
        <f t="shared" si="88"/>
        <v>3</v>
      </c>
      <c r="G304" s="8">
        <f t="shared" si="89"/>
        <v>5</v>
      </c>
      <c r="H304" s="4" t="s">
        <v>992</v>
      </c>
      <c r="I304" s="20" t="str">
        <f t="shared" si="91"/>
        <v>对敌方全体攻击，造成125%攻击力（+25650）点伤害。并附带减速。</v>
      </c>
      <c r="J304" s="4" t="s">
        <v>279</v>
      </c>
      <c r="K304" s="1" t="s">
        <v>102</v>
      </c>
      <c r="L304" s="4" t="s">
        <v>108</v>
      </c>
      <c r="M304" s="4"/>
      <c r="N304" s="4">
        <v>100</v>
      </c>
      <c r="O304" s="20">
        <f t="shared" si="81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6"/>
        <v>100003:100:2:0</v>
      </c>
      <c r="U304" s="6" t="str">
        <f t="shared" si="77"/>
        <v/>
      </c>
      <c r="V304" s="19" t="str">
        <f>VLOOKUP(G304,角色!AW:BC,主动技能!F304+1,FALSE)</f>
        <v>skill_19</v>
      </c>
      <c r="Y304">
        <f t="shared" si="78"/>
        <v>100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25650</v>
      </c>
      <c r="AE304" s="25">
        <f>(VLOOKUP(G304,角色!V:AE,主动技能!F304+7,FALSE))</f>
        <v>1</v>
      </c>
      <c r="AF304" s="19">
        <f t="shared" si="82"/>
        <v>3</v>
      </c>
      <c r="AG304" s="19">
        <f t="shared" si="83"/>
        <v>2</v>
      </c>
      <c r="AH304" s="25" t="str">
        <f>VLOOKUP(F304,特效对应!F:G,2,FALSE)</f>
        <v>attackex</v>
      </c>
      <c r="AJ304">
        <f t="shared" si="84"/>
        <v>18</v>
      </c>
      <c r="AK304" t="s">
        <v>117</v>
      </c>
      <c r="AL304" t="s">
        <v>587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85"/>
        <v>3</v>
      </c>
      <c r="BE304">
        <f t="shared" si="86"/>
        <v>2</v>
      </c>
    </row>
    <row r="305" spans="1:57" x14ac:dyDescent="0.15">
      <c r="A305" t="str">
        <f t="shared" si="75"/>
        <v>尤朵拉主动技能3等级19</v>
      </c>
      <c r="B305" s="8">
        <f t="shared" si="79"/>
        <v>10050319</v>
      </c>
      <c r="C305" s="8" t="str">
        <f>VLOOKUP(G305,角色!A:B,2,FALSE)</f>
        <v>尤朵拉</v>
      </c>
      <c r="D305" s="8" t="str">
        <f t="shared" si="80"/>
        <v>主动技能3</v>
      </c>
      <c r="E305" s="8">
        <f t="shared" si="87"/>
        <v>19</v>
      </c>
      <c r="F305" s="8">
        <f t="shared" si="88"/>
        <v>3</v>
      </c>
      <c r="G305" s="8">
        <f t="shared" si="89"/>
        <v>5</v>
      </c>
      <c r="H305" s="4" t="s">
        <v>992</v>
      </c>
      <c r="I305" s="20" t="str">
        <f t="shared" si="91"/>
        <v>对敌方全体攻击，造成125%攻击力（+36280）点伤害。并附带减速。</v>
      </c>
      <c r="J305" s="4" t="s">
        <v>279</v>
      </c>
      <c r="K305" s="1" t="s">
        <v>102</v>
      </c>
      <c r="L305" s="4" t="s">
        <v>108</v>
      </c>
      <c r="M305" s="4"/>
      <c r="N305" s="4">
        <v>100</v>
      </c>
      <c r="O305" s="20">
        <f t="shared" si="81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6"/>
        <v>100003:100:2:0</v>
      </c>
      <c r="U305" s="6" t="str">
        <f t="shared" si="77"/>
        <v/>
      </c>
      <c r="V305" s="19" t="str">
        <f>VLOOKUP(G305,角色!AW:BC,主动技能!F305+1,FALSE)</f>
        <v>skill_19</v>
      </c>
      <c r="Y305">
        <f t="shared" si="78"/>
        <v>100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36280</v>
      </c>
      <c r="AE305" s="25">
        <f>(VLOOKUP(G305,角色!V:AE,主动技能!F305+7,FALSE))</f>
        <v>1</v>
      </c>
      <c r="AF305" s="19">
        <f t="shared" si="82"/>
        <v>3</v>
      </c>
      <c r="AG305" s="19">
        <f t="shared" si="83"/>
        <v>2</v>
      </c>
      <c r="AH305" s="25" t="str">
        <f>VLOOKUP(F305,特效对应!F:G,2,FALSE)</f>
        <v>attackex</v>
      </c>
      <c r="AJ305">
        <f t="shared" si="84"/>
        <v>19</v>
      </c>
      <c r="AK305" t="s">
        <v>117</v>
      </c>
      <c r="AL305" t="s">
        <v>587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85"/>
        <v>3</v>
      </c>
      <c r="BE305">
        <f t="shared" si="86"/>
        <v>2</v>
      </c>
    </row>
    <row r="306" spans="1:57" x14ac:dyDescent="0.15">
      <c r="A306" t="str">
        <f t="shared" si="75"/>
        <v>尤朵拉主动技能3等级20</v>
      </c>
      <c r="B306" s="8">
        <f t="shared" si="79"/>
        <v>10050320</v>
      </c>
      <c r="C306" s="8" t="str">
        <f>VLOOKUP(G306,角色!A:B,2,FALSE)</f>
        <v>尤朵拉</v>
      </c>
      <c r="D306" s="8" t="str">
        <f t="shared" si="80"/>
        <v>主动技能3</v>
      </c>
      <c r="E306" s="8">
        <f t="shared" si="87"/>
        <v>20</v>
      </c>
      <c r="F306" s="8">
        <f t="shared" si="88"/>
        <v>3</v>
      </c>
      <c r="G306" s="8">
        <f t="shared" si="89"/>
        <v>5</v>
      </c>
      <c r="H306" s="4" t="s">
        <v>992</v>
      </c>
      <c r="I306" s="20" t="str">
        <f t="shared" si="91"/>
        <v>对敌方全体攻击，造成125%攻击力（+51314）点伤害。并附带减速。</v>
      </c>
      <c r="J306" s="4" t="s">
        <v>279</v>
      </c>
      <c r="K306" s="1" t="s">
        <v>102</v>
      </c>
      <c r="L306" s="4" t="s">
        <v>108</v>
      </c>
      <c r="M306" s="4"/>
      <c r="N306" s="4">
        <v>100</v>
      </c>
      <c r="O306" s="20">
        <f t="shared" si="81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6"/>
        <v>100003:100:2:0</v>
      </c>
      <c r="U306" s="6" t="str">
        <f t="shared" si="77"/>
        <v/>
      </c>
      <c r="V306" s="19" t="str">
        <f>VLOOKUP(G306,角色!AW:BC,主动技能!F306+1,FALSE)</f>
        <v>skill_19</v>
      </c>
      <c r="Y306">
        <f t="shared" si="78"/>
        <v>100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51314</v>
      </c>
      <c r="AE306" s="25">
        <f>(VLOOKUP(G306,角色!V:AE,主动技能!F306+7,FALSE))</f>
        <v>1</v>
      </c>
      <c r="AF306" s="19">
        <f t="shared" si="82"/>
        <v>3</v>
      </c>
      <c r="AG306" s="19">
        <f t="shared" si="83"/>
        <v>2</v>
      </c>
      <c r="AH306" s="25" t="str">
        <f>VLOOKUP(F306,特效对应!F:G,2,FALSE)</f>
        <v>attackex</v>
      </c>
      <c r="AJ306">
        <f t="shared" si="84"/>
        <v>20</v>
      </c>
      <c r="AK306" t="s">
        <v>117</v>
      </c>
      <c r="AL306" t="s">
        <v>587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85"/>
        <v>3</v>
      </c>
      <c r="BE306">
        <f t="shared" si="86"/>
        <v>2</v>
      </c>
    </row>
    <row r="307" spans="1:57" x14ac:dyDescent="0.15">
      <c r="A307" t="str">
        <f t="shared" si="75"/>
        <v>莉莉丝主动技能1等级1</v>
      </c>
      <c r="B307" s="8">
        <f t="shared" si="79"/>
        <v>10060101</v>
      </c>
      <c r="C307" s="8" t="str">
        <f>VLOOKUP(G307,角色!A:B,2,FALSE)</f>
        <v>莉莉丝</v>
      </c>
      <c r="D307" s="8" t="str">
        <f t="shared" si="80"/>
        <v>主动技能1</v>
      </c>
      <c r="E307" s="8">
        <f t="shared" si="87"/>
        <v>1</v>
      </c>
      <c r="F307" s="8">
        <f t="shared" si="88"/>
        <v>1</v>
      </c>
      <c r="G307" s="8">
        <f t="shared" si="89"/>
        <v>6</v>
      </c>
      <c r="H307" s="4" t="s">
        <v>428</v>
      </c>
      <c r="I307" s="20" t="str">
        <f t="shared" ref="I307:I326" si="92">"对敌方"&amp;L307&amp;"攻击，造成"&amp;Z307&amp;"%攻击力（+"&amp;AB307&amp;"）点伤害。"</f>
        <v>对敌方单体攻击，造成100%攻击力（+26）点伤害。</v>
      </c>
      <c r="J307" s="4" t="s">
        <v>279</v>
      </c>
      <c r="K307" s="1" t="s">
        <v>102</v>
      </c>
      <c r="L307" s="4" t="s">
        <v>106</v>
      </c>
      <c r="M307" s="4"/>
      <c r="N307" s="4">
        <v>100</v>
      </c>
      <c r="O307" s="20" t="str">
        <f t="shared" si="81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6"/>
        <v/>
      </c>
      <c r="U307" s="6" t="str">
        <f t="shared" si="77"/>
        <v/>
      </c>
      <c r="V307" s="19" t="str">
        <f>VLOOKUP(G307,角色!AW:BC,主动技能!F307+1,FALSE)</f>
        <v>skill_01</v>
      </c>
      <c r="Y307">
        <f t="shared" si="78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26</v>
      </c>
      <c r="AE307" s="25">
        <f>(VLOOKUP(G307,角色!V:AE,主动技能!F307+7,FALSE))</f>
        <v>0</v>
      </c>
      <c r="AF307" s="19">
        <f t="shared" si="82"/>
        <v>0</v>
      </c>
      <c r="AG307" s="19">
        <f t="shared" si="83"/>
        <v>0</v>
      </c>
      <c r="AH307" s="25" t="str">
        <f>VLOOKUP(F307,特效对应!F:G,2,FALSE)</f>
        <v>attack</v>
      </c>
      <c r="AJ307">
        <f t="shared" si="84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85"/>
        <v>0</v>
      </c>
      <c r="BE307">
        <f t="shared" si="86"/>
        <v>0</v>
      </c>
    </row>
    <row r="308" spans="1:57" x14ac:dyDescent="0.15">
      <c r="A308" t="str">
        <f t="shared" si="75"/>
        <v>莉莉丝主动技能1等级2</v>
      </c>
      <c r="B308" s="8">
        <f t="shared" si="79"/>
        <v>10060102</v>
      </c>
      <c r="C308" s="8" t="str">
        <f>VLOOKUP(G308,角色!A:B,2,FALSE)</f>
        <v>莉莉丝</v>
      </c>
      <c r="D308" s="8" t="str">
        <f t="shared" si="80"/>
        <v>主动技能1</v>
      </c>
      <c r="E308" s="8">
        <f t="shared" si="87"/>
        <v>2</v>
      </c>
      <c r="F308" s="8">
        <f t="shared" si="88"/>
        <v>1</v>
      </c>
      <c r="G308" s="8">
        <f t="shared" si="89"/>
        <v>6</v>
      </c>
      <c r="H308" s="4" t="s">
        <v>428</v>
      </c>
      <c r="I308" s="20" t="str">
        <f t="shared" si="92"/>
        <v>对敌方单体攻击，造成100%攻击力（+32）点伤害。</v>
      </c>
      <c r="J308" s="4" t="s">
        <v>279</v>
      </c>
      <c r="K308" s="1" t="s">
        <v>102</v>
      </c>
      <c r="L308" s="4" t="s">
        <v>106</v>
      </c>
      <c r="M308" s="4"/>
      <c r="N308" s="4">
        <v>100</v>
      </c>
      <c r="O308" s="20" t="str">
        <f t="shared" si="81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6"/>
        <v/>
      </c>
      <c r="U308" s="6" t="str">
        <f t="shared" si="77"/>
        <v/>
      </c>
      <c r="V308" s="19" t="str">
        <f>VLOOKUP(G308,角色!AW:BC,主动技能!F308+1,FALSE)</f>
        <v>skill_01</v>
      </c>
      <c r="Y308">
        <f t="shared" si="78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32</v>
      </c>
      <c r="AE308" s="25">
        <f>(VLOOKUP(G308,角色!V:AE,主动技能!F308+7,FALSE))</f>
        <v>0</v>
      </c>
      <c r="AF308" s="19">
        <f t="shared" si="82"/>
        <v>0</v>
      </c>
      <c r="AG308" s="19">
        <f t="shared" si="83"/>
        <v>0</v>
      </c>
      <c r="AH308" s="25" t="str">
        <f>VLOOKUP(F308,特效对应!F:G,2,FALSE)</f>
        <v>attack</v>
      </c>
      <c r="AJ308">
        <f t="shared" si="84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85"/>
        <v>0</v>
      </c>
      <c r="BE308">
        <f t="shared" si="86"/>
        <v>0</v>
      </c>
    </row>
    <row r="309" spans="1:57" x14ac:dyDescent="0.15">
      <c r="A309" t="str">
        <f t="shared" si="75"/>
        <v>莉莉丝主动技能1等级3</v>
      </c>
      <c r="B309" s="8">
        <f t="shared" si="79"/>
        <v>10060103</v>
      </c>
      <c r="C309" s="8" t="str">
        <f>VLOOKUP(G309,角色!A:B,2,FALSE)</f>
        <v>莉莉丝</v>
      </c>
      <c r="D309" s="8" t="str">
        <f t="shared" si="80"/>
        <v>主动技能1</v>
      </c>
      <c r="E309" s="8">
        <f t="shared" si="87"/>
        <v>3</v>
      </c>
      <c r="F309" s="8">
        <f t="shared" si="88"/>
        <v>1</v>
      </c>
      <c r="G309" s="8">
        <f t="shared" si="89"/>
        <v>6</v>
      </c>
      <c r="H309" s="4" t="s">
        <v>428</v>
      </c>
      <c r="I309" s="20" t="str">
        <f t="shared" si="92"/>
        <v>对敌方单体攻击，造成100%攻击力（+50）点伤害。</v>
      </c>
      <c r="J309" s="4" t="s">
        <v>279</v>
      </c>
      <c r="K309" s="1" t="s">
        <v>102</v>
      </c>
      <c r="L309" s="4" t="s">
        <v>106</v>
      </c>
      <c r="M309" s="4"/>
      <c r="N309" s="4">
        <v>100</v>
      </c>
      <c r="O309" s="20" t="str">
        <f t="shared" si="81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6"/>
        <v/>
      </c>
      <c r="U309" s="6" t="str">
        <f t="shared" si="77"/>
        <v/>
      </c>
      <c r="V309" s="19" t="str">
        <f>VLOOKUP(G309,角色!AW:BC,主动技能!F309+1,FALSE)</f>
        <v>skill_01</v>
      </c>
      <c r="Y309">
        <f t="shared" si="78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50</v>
      </c>
      <c r="AE309" s="25">
        <f>(VLOOKUP(G309,角色!V:AE,主动技能!F309+7,FALSE))</f>
        <v>0</v>
      </c>
      <c r="AF309" s="19">
        <f t="shared" si="82"/>
        <v>0</v>
      </c>
      <c r="AG309" s="19">
        <f t="shared" si="83"/>
        <v>0</v>
      </c>
      <c r="AH309" s="25" t="str">
        <f>VLOOKUP(F309,特效对应!F:G,2,FALSE)</f>
        <v>attack</v>
      </c>
      <c r="AJ309">
        <f t="shared" si="84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85"/>
        <v>0</v>
      </c>
      <c r="BE309">
        <f t="shared" si="86"/>
        <v>0</v>
      </c>
    </row>
    <row r="310" spans="1:57" x14ac:dyDescent="0.15">
      <c r="A310" t="str">
        <f t="shared" si="75"/>
        <v>莉莉丝主动技能1等级4</v>
      </c>
      <c r="B310" s="8">
        <f t="shared" si="79"/>
        <v>10060104</v>
      </c>
      <c r="C310" s="8" t="str">
        <f>VLOOKUP(G310,角色!A:B,2,FALSE)</f>
        <v>莉莉丝</v>
      </c>
      <c r="D310" s="8" t="str">
        <f t="shared" si="80"/>
        <v>主动技能1</v>
      </c>
      <c r="E310" s="8">
        <f t="shared" si="87"/>
        <v>4</v>
      </c>
      <c r="F310" s="8">
        <f t="shared" si="88"/>
        <v>1</v>
      </c>
      <c r="G310" s="8">
        <f t="shared" si="89"/>
        <v>6</v>
      </c>
      <c r="H310" s="4" t="s">
        <v>428</v>
      </c>
      <c r="I310" s="20" t="str">
        <f t="shared" si="92"/>
        <v>对敌方单体攻击，造成100%攻击力（+80）点伤害。</v>
      </c>
      <c r="J310" s="4" t="s">
        <v>279</v>
      </c>
      <c r="K310" s="1" t="s">
        <v>102</v>
      </c>
      <c r="L310" s="4" t="s">
        <v>106</v>
      </c>
      <c r="M310" s="4"/>
      <c r="N310" s="4">
        <v>100</v>
      </c>
      <c r="O310" s="20" t="str">
        <f t="shared" si="81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6"/>
        <v/>
      </c>
      <c r="U310" s="6" t="str">
        <f t="shared" si="77"/>
        <v/>
      </c>
      <c r="V310" s="19" t="str">
        <f>VLOOKUP(G310,角色!AW:BC,主动技能!F310+1,FALSE)</f>
        <v>skill_01</v>
      </c>
      <c r="Y310">
        <f t="shared" si="78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80</v>
      </c>
      <c r="AE310" s="25">
        <f>(VLOOKUP(G310,角色!V:AE,主动技能!F310+7,FALSE))</f>
        <v>0</v>
      </c>
      <c r="AF310" s="19">
        <f t="shared" si="82"/>
        <v>0</v>
      </c>
      <c r="AG310" s="19">
        <f t="shared" si="83"/>
        <v>0</v>
      </c>
      <c r="AH310" s="25" t="str">
        <f>VLOOKUP(F310,特效对应!F:G,2,FALSE)</f>
        <v>attack</v>
      </c>
      <c r="AJ310">
        <f t="shared" si="84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85"/>
        <v>0</v>
      </c>
      <c r="BE310">
        <f t="shared" si="86"/>
        <v>0</v>
      </c>
    </row>
    <row r="311" spans="1:57" x14ac:dyDescent="0.15">
      <c r="A311" t="str">
        <f t="shared" si="75"/>
        <v>莉莉丝主动技能1等级5</v>
      </c>
      <c r="B311" s="8">
        <f t="shared" si="79"/>
        <v>10060105</v>
      </c>
      <c r="C311" s="8" t="str">
        <f>VLOOKUP(G311,角色!A:B,2,FALSE)</f>
        <v>莉莉丝</v>
      </c>
      <c r="D311" s="8" t="str">
        <f t="shared" si="80"/>
        <v>主动技能1</v>
      </c>
      <c r="E311" s="8">
        <f t="shared" si="87"/>
        <v>5</v>
      </c>
      <c r="F311" s="8">
        <f t="shared" si="88"/>
        <v>1</v>
      </c>
      <c r="G311" s="8">
        <f t="shared" si="89"/>
        <v>6</v>
      </c>
      <c r="H311" s="4" t="s">
        <v>428</v>
      </c>
      <c r="I311" s="20" t="str">
        <f t="shared" si="92"/>
        <v>对敌方单体攻击，造成100%攻击力（+113）点伤害。</v>
      </c>
      <c r="J311" s="4" t="s">
        <v>279</v>
      </c>
      <c r="K311" s="1" t="s">
        <v>102</v>
      </c>
      <c r="L311" s="4" t="s">
        <v>106</v>
      </c>
      <c r="M311" s="4"/>
      <c r="N311" s="4">
        <v>100</v>
      </c>
      <c r="O311" s="20" t="str">
        <f t="shared" si="81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6"/>
        <v/>
      </c>
      <c r="U311" s="6" t="str">
        <f t="shared" si="77"/>
        <v/>
      </c>
      <c r="V311" s="19" t="str">
        <f>VLOOKUP(G311,角色!AW:BC,主动技能!F311+1,FALSE)</f>
        <v>skill_01</v>
      </c>
      <c r="Y311">
        <f t="shared" si="78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113</v>
      </c>
      <c r="AE311" s="25">
        <f>(VLOOKUP(G311,角色!V:AE,主动技能!F311+7,FALSE))</f>
        <v>0</v>
      </c>
      <c r="AF311" s="19">
        <f t="shared" si="82"/>
        <v>0</v>
      </c>
      <c r="AG311" s="19">
        <f t="shared" si="83"/>
        <v>0</v>
      </c>
      <c r="AH311" s="25" t="str">
        <f>VLOOKUP(F311,特效对应!F:G,2,FALSE)</f>
        <v>attack</v>
      </c>
      <c r="AJ311">
        <f t="shared" si="84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85"/>
        <v>0</v>
      </c>
      <c r="BE311">
        <f t="shared" si="86"/>
        <v>0</v>
      </c>
    </row>
    <row r="312" spans="1:57" x14ac:dyDescent="0.15">
      <c r="A312" t="str">
        <f t="shared" si="75"/>
        <v>莉莉丝主动技能1等级6</v>
      </c>
      <c r="B312" s="8">
        <f t="shared" si="79"/>
        <v>10060106</v>
      </c>
      <c r="C312" s="8" t="str">
        <f>VLOOKUP(G312,角色!A:B,2,FALSE)</f>
        <v>莉莉丝</v>
      </c>
      <c r="D312" s="8" t="str">
        <f t="shared" si="80"/>
        <v>主动技能1</v>
      </c>
      <c r="E312" s="8">
        <f t="shared" si="87"/>
        <v>6</v>
      </c>
      <c r="F312" s="8">
        <f t="shared" si="88"/>
        <v>1</v>
      </c>
      <c r="G312" s="8">
        <f t="shared" si="89"/>
        <v>6</v>
      </c>
      <c r="H312" s="4" t="s">
        <v>428</v>
      </c>
      <c r="I312" s="20" t="str">
        <f t="shared" si="92"/>
        <v>对敌方单体攻击，造成100%攻击力（+160）点伤害。</v>
      </c>
      <c r="J312" s="4" t="s">
        <v>279</v>
      </c>
      <c r="K312" s="1" t="s">
        <v>102</v>
      </c>
      <c r="L312" s="4" t="s">
        <v>106</v>
      </c>
      <c r="M312" s="4"/>
      <c r="N312" s="4">
        <v>100</v>
      </c>
      <c r="O312" s="20" t="str">
        <f t="shared" si="81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6"/>
        <v/>
      </c>
      <c r="U312" s="6" t="str">
        <f t="shared" si="77"/>
        <v/>
      </c>
      <c r="V312" s="19" t="str">
        <f>VLOOKUP(G312,角色!AW:BC,主动技能!F312+1,FALSE)</f>
        <v>skill_01</v>
      </c>
      <c r="Y312">
        <f t="shared" si="78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160</v>
      </c>
      <c r="AE312" s="25">
        <f>(VLOOKUP(G312,角色!V:AE,主动技能!F312+7,FALSE))</f>
        <v>0</v>
      </c>
      <c r="AF312" s="19">
        <f t="shared" si="82"/>
        <v>0</v>
      </c>
      <c r="AG312" s="19">
        <f t="shared" si="83"/>
        <v>0</v>
      </c>
      <c r="AH312" s="25" t="str">
        <f>VLOOKUP(F312,特效对应!F:G,2,FALSE)</f>
        <v>attack</v>
      </c>
      <c r="AJ312">
        <f t="shared" si="84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85"/>
        <v>0</v>
      </c>
      <c r="BE312">
        <f t="shared" si="86"/>
        <v>0</v>
      </c>
    </row>
    <row r="313" spans="1:57" x14ac:dyDescent="0.15">
      <c r="A313" t="str">
        <f t="shared" si="75"/>
        <v>莉莉丝主动技能1等级7</v>
      </c>
      <c r="B313" s="8">
        <f t="shared" si="79"/>
        <v>10060107</v>
      </c>
      <c r="C313" s="8" t="str">
        <f>VLOOKUP(G313,角色!A:B,2,FALSE)</f>
        <v>莉莉丝</v>
      </c>
      <c r="D313" s="8" t="str">
        <f t="shared" si="80"/>
        <v>主动技能1</v>
      </c>
      <c r="E313" s="8">
        <f t="shared" si="87"/>
        <v>7</v>
      </c>
      <c r="F313" s="8">
        <f t="shared" si="88"/>
        <v>1</v>
      </c>
      <c r="G313" s="8">
        <f t="shared" si="89"/>
        <v>6</v>
      </c>
      <c r="H313" s="4" t="s">
        <v>428</v>
      </c>
      <c r="I313" s="20" t="str">
        <f t="shared" si="92"/>
        <v>对敌方单体攻击，造成100%攻击力（+226）点伤害。</v>
      </c>
      <c r="J313" s="4" t="s">
        <v>279</v>
      </c>
      <c r="K313" s="1" t="s">
        <v>102</v>
      </c>
      <c r="L313" s="4" t="s">
        <v>106</v>
      </c>
      <c r="M313" s="4"/>
      <c r="N313" s="4">
        <v>100</v>
      </c>
      <c r="O313" s="20" t="str">
        <f t="shared" si="81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6"/>
        <v/>
      </c>
      <c r="U313" s="6" t="str">
        <f t="shared" si="77"/>
        <v/>
      </c>
      <c r="V313" s="19" t="str">
        <f>VLOOKUP(G313,角色!AW:BC,主动技能!F313+1,FALSE)</f>
        <v>skill_01</v>
      </c>
      <c r="Y313">
        <f t="shared" si="78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226</v>
      </c>
      <c r="AE313" s="25">
        <f>(VLOOKUP(G313,角色!V:AE,主动技能!F313+7,FALSE))</f>
        <v>0</v>
      </c>
      <c r="AF313" s="19">
        <f t="shared" si="82"/>
        <v>0</v>
      </c>
      <c r="AG313" s="19">
        <f t="shared" si="83"/>
        <v>0</v>
      </c>
      <c r="AH313" s="25" t="str">
        <f>VLOOKUP(F313,特效对应!F:G,2,FALSE)</f>
        <v>attack</v>
      </c>
      <c r="AJ313">
        <f t="shared" si="84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85"/>
        <v>0</v>
      </c>
      <c r="BE313">
        <f t="shared" si="86"/>
        <v>0</v>
      </c>
    </row>
    <row r="314" spans="1:57" x14ac:dyDescent="0.15">
      <c r="A314" t="str">
        <f t="shared" si="75"/>
        <v>莉莉丝主动技能1等级8</v>
      </c>
      <c r="B314" s="8">
        <f t="shared" si="79"/>
        <v>10060108</v>
      </c>
      <c r="C314" s="8" t="str">
        <f>VLOOKUP(G314,角色!A:B,2,FALSE)</f>
        <v>莉莉丝</v>
      </c>
      <c r="D314" s="8" t="str">
        <f t="shared" si="80"/>
        <v>主动技能1</v>
      </c>
      <c r="E314" s="8">
        <f t="shared" si="87"/>
        <v>8</v>
      </c>
      <c r="F314" s="8">
        <f t="shared" si="88"/>
        <v>1</v>
      </c>
      <c r="G314" s="8">
        <f t="shared" si="89"/>
        <v>6</v>
      </c>
      <c r="H314" s="4" t="s">
        <v>428</v>
      </c>
      <c r="I314" s="20" t="str">
        <f t="shared" si="92"/>
        <v>对敌方单体攻击，造成100%攻击力（+320）点伤害。</v>
      </c>
      <c r="J314" s="4" t="s">
        <v>279</v>
      </c>
      <c r="K314" s="1" t="s">
        <v>102</v>
      </c>
      <c r="L314" s="4" t="s">
        <v>106</v>
      </c>
      <c r="M314" s="4"/>
      <c r="N314" s="4">
        <v>100</v>
      </c>
      <c r="O314" s="20" t="str">
        <f t="shared" si="81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6"/>
        <v/>
      </c>
      <c r="U314" s="6" t="str">
        <f t="shared" si="77"/>
        <v/>
      </c>
      <c r="V314" s="19" t="str">
        <f>VLOOKUP(G314,角色!AW:BC,主动技能!F314+1,FALSE)</f>
        <v>skill_01</v>
      </c>
      <c r="Y314">
        <f t="shared" si="78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320</v>
      </c>
      <c r="AE314" s="25">
        <f>(VLOOKUP(G314,角色!V:AE,主动技能!F314+7,FALSE))</f>
        <v>0</v>
      </c>
      <c r="AF314" s="19">
        <f t="shared" si="82"/>
        <v>0</v>
      </c>
      <c r="AG314" s="19">
        <f t="shared" si="83"/>
        <v>0</v>
      </c>
      <c r="AH314" s="25" t="str">
        <f>VLOOKUP(F314,特效对应!F:G,2,FALSE)</f>
        <v>attack</v>
      </c>
      <c r="AJ314">
        <f t="shared" si="84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85"/>
        <v>0</v>
      </c>
      <c r="BE314">
        <f t="shared" si="86"/>
        <v>0</v>
      </c>
    </row>
    <row r="315" spans="1:57" x14ac:dyDescent="0.15">
      <c r="A315" t="str">
        <f t="shared" ref="A315:A378" si="93">C315&amp;D315&amp;$E$6&amp;E315</f>
        <v>莉莉丝主动技能1等级9</v>
      </c>
      <c r="B315" s="8">
        <f t="shared" si="79"/>
        <v>10060109</v>
      </c>
      <c r="C315" s="8" t="str">
        <f>VLOOKUP(G315,角色!A:B,2,FALSE)</f>
        <v>莉莉丝</v>
      </c>
      <c r="D315" s="8" t="str">
        <f t="shared" si="80"/>
        <v>主动技能1</v>
      </c>
      <c r="E315" s="8">
        <f t="shared" si="87"/>
        <v>9</v>
      </c>
      <c r="F315" s="8">
        <f t="shared" si="88"/>
        <v>1</v>
      </c>
      <c r="G315" s="8">
        <f t="shared" si="89"/>
        <v>6</v>
      </c>
      <c r="H315" s="4" t="s">
        <v>428</v>
      </c>
      <c r="I315" s="20" t="str">
        <f t="shared" si="92"/>
        <v>对敌方单体攻击，造成100%攻击力（+452）点伤害。</v>
      </c>
      <c r="J315" s="4" t="s">
        <v>279</v>
      </c>
      <c r="K315" s="1" t="s">
        <v>102</v>
      </c>
      <c r="L315" s="4" t="s">
        <v>106</v>
      </c>
      <c r="M315" s="4"/>
      <c r="N315" s="4">
        <v>100</v>
      </c>
      <c r="O315" s="20" t="str">
        <f t="shared" si="81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94">IF(AQ315="","",AQ315)&amp;IF(AR315="","","|"&amp;AR315)&amp;IF(AS315="","","|"&amp;AS315)&amp;IF(AT315="","","|"&amp;AT315)&amp;IF(AU315="","","|"&amp;AU315)</f>
        <v/>
      </c>
      <c r="U315" s="6" t="str">
        <f t="shared" ref="U315:U378" si="95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8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452</v>
      </c>
      <c r="AE315" s="25">
        <f>(VLOOKUP(G315,角色!V:AE,主动技能!F315+7,FALSE))</f>
        <v>0</v>
      </c>
      <c r="AF315" s="19">
        <f t="shared" si="82"/>
        <v>0</v>
      </c>
      <c r="AG315" s="19">
        <f t="shared" si="83"/>
        <v>0</v>
      </c>
      <c r="AH315" s="25" t="str">
        <f>VLOOKUP(F315,特效对应!F:G,2,FALSE)</f>
        <v>attack</v>
      </c>
      <c r="AJ315">
        <f t="shared" si="84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85"/>
        <v>0</v>
      </c>
      <c r="BE315">
        <f t="shared" si="86"/>
        <v>0</v>
      </c>
    </row>
    <row r="316" spans="1:57" x14ac:dyDescent="0.15">
      <c r="A316" t="str">
        <f t="shared" si="93"/>
        <v>莉莉丝主动技能1等级10</v>
      </c>
      <c r="B316" s="8">
        <f t="shared" si="79"/>
        <v>10060110</v>
      </c>
      <c r="C316" s="8" t="str">
        <f>VLOOKUP(G316,角色!A:B,2,FALSE)</f>
        <v>莉莉丝</v>
      </c>
      <c r="D316" s="8" t="str">
        <f t="shared" si="80"/>
        <v>主动技能1</v>
      </c>
      <c r="E316" s="8">
        <f t="shared" si="87"/>
        <v>10</v>
      </c>
      <c r="F316" s="8">
        <f t="shared" si="88"/>
        <v>1</v>
      </c>
      <c r="G316" s="8">
        <f t="shared" si="89"/>
        <v>6</v>
      </c>
      <c r="H316" s="4" t="s">
        <v>428</v>
      </c>
      <c r="I316" s="20" t="str">
        <f t="shared" si="92"/>
        <v>对敌方单体攻击，造成100%攻击力（+640）点伤害。</v>
      </c>
      <c r="J316" s="4" t="s">
        <v>279</v>
      </c>
      <c r="K316" s="1" t="s">
        <v>102</v>
      </c>
      <c r="L316" s="4" t="s">
        <v>106</v>
      </c>
      <c r="M316" s="4"/>
      <c r="N316" s="4">
        <v>100</v>
      </c>
      <c r="O316" s="20" t="str">
        <f t="shared" si="81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94"/>
        <v/>
      </c>
      <c r="U316" s="6" t="str">
        <f t="shared" si="95"/>
        <v/>
      </c>
      <c r="V316" s="19" t="str">
        <f>VLOOKUP(G316,角色!AW:BC,主动技能!F316+1,FALSE)</f>
        <v>skill_01</v>
      </c>
      <c r="Y316">
        <f t="shared" si="78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640</v>
      </c>
      <c r="AE316" s="25">
        <f>(VLOOKUP(G316,角色!V:AE,主动技能!F316+7,FALSE))</f>
        <v>0</v>
      </c>
      <c r="AF316" s="19">
        <f t="shared" si="82"/>
        <v>0</v>
      </c>
      <c r="AG316" s="19">
        <f t="shared" si="83"/>
        <v>0</v>
      </c>
      <c r="AH316" s="25" t="str">
        <f>VLOOKUP(F316,特效对应!F:G,2,FALSE)</f>
        <v>attack</v>
      </c>
      <c r="AJ316">
        <f t="shared" si="84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85"/>
        <v>0</v>
      </c>
      <c r="BE316">
        <f t="shared" si="86"/>
        <v>0</v>
      </c>
    </row>
    <row r="317" spans="1:57" x14ac:dyDescent="0.15">
      <c r="A317" t="str">
        <f t="shared" si="93"/>
        <v>莉莉丝主动技能1等级11</v>
      </c>
      <c r="B317" s="8">
        <f t="shared" si="79"/>
        <v>10060111</v>
      </c>
      <c r="C317" s="8" t="str">
        <f>VLOOKUP(G317,角色!A:B,2,FALSE)</f>
        <v>莉莉丝</v>
      </c>
      <c r="D317" s="8" t="str">
        <f t="shared" si="80"/>
        <v>主动技能1</v>
      </c>
      <c r="E317" s="8">
        <f t="shared" si="87"/>
        <v>11</v>
      </c>
      <c r="F317" s="8">
        <f t="shared" si="88"/>
        <v>1</v>
      </c>
      <c r="G317" s="8">
        <f t="shared" si="89"/>
        <v>6</v>
      </c>
      <c r="H317" s="4" t="s">
        <v>428</v>
      </c>
      <c r="I317" s="20" t="str">
        <f t="shared" si="92"/>
        <v>对敌方单体攻击，造成100%攻击力（+906）点伤害。</v>
      </c>
      <c r="J317" s="4" t="s">
        <v>279</v>
      </c>
      <c r="K317" s="1" t="s">
        <v>102</v>
      </c>
      <c r="L317" s="4" t="s">
        <v>106</v>
      </c>
      <c r="M317" s="4"/>
      <c r="N317" s="4">
        <v>100</v>
      </c>
      <c r="O317" s="20" t="str">
        <f t="shared" si="81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94"/>
        <v/>
      </c>
      <c r="U317" s="6" t="str">
        <f t="shared" si="95"/>
        <v/>
      </c>
      <c r="V317" s="19" t="str">
        <f>VLOOKUP(G317,角色!AW:BC,主动技能!F317+1,FALSE)</f>
        <v>skill_01</v>
      </c>
      <c r="Y317">
        <f t="shared" si="78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906</v>
      </c>
      <c r="AE317" s="25">
        <f>(VLOOKUP(G317,角色!V:AE,主动技能!F317+7,FALSE))</f>
        <v>0</v>
      </c>
      <c r="AF317" s="19">
        <f t="shared" si="82"/>
        <v>0</v>
      </c>
      <c r="AG317" s="19">
        <f t="shared" si="83"/>
        <v>0</v>
      </c>
      <c r="AH317" s="25" t="str">
        <f>VLOOKUP(F317,特效对应!F:G,2,FALSE)</f>
        <v>attack</v>
      </c>
      <c r="AJ317">
        <f t="shared" si="84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85"/>
        <v>0</v>
      </c>
      <c r="BE317">
        <f t="shared" si="86"/>
        <v>0</v>
      </c>
    </row>
    <row r="318" spans="1:57" x14ac:dyDescent="0.15">
      <c r="A318" t="str">
        <f t="shared" si="93"/>
        <v>莉莉丝主动技能1等级12</v>
      </c>
      <c r="B318" s="8">
        <f t="shared" si="79"/>
        <v>10060112</v>
      </c>
      <c r="C318" s="8" t="str">
        <f>VLOOKUP(G318,角色!A:B,2,FALSE)</f>
        <v>莉莉丝</v>
      </c>
      <c r="D318" s="8" t="str">
        <f t="shared" si="80"/>
        <v>主动技能1</v>
      </c>
      <c r="E318" s="8">
        <f t="shared" si="87"/>
        <v>12</v>
      </c>
      <c r="F318" s="8">
        <f t="shared" si="88"/>
        <v>1</v>
      </c>
      <c r="G318" s="8">
        <f t="shared" si="89"/>
        <v>6</v>
      </c>
      <c r="H318" s="4" t="s">
        <v>428</v>
      </c>
      <c r="I318" s="20" t="str">
        <f t="shared" si="92"/>
        <v>对敌方单体攻击，造成100%攻击力（+1281）点伤害。</v>
      </c>
      <c r="J318" s="4" t="s">
        <v>279</v>
      </c>
      <c r="K318" s="1" t="s">
        <v>102</v>
      </c>
      <c r="L318" s="4" t="s">
        <v>106</v>
      </c>
      <c r="M318" s="4"/>
      <c r="N318" s="4">
        <v>100</v>
      </c>
      <c r="O318" s="20" t="str">
        <f t="shared" si="81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94"/>
        <v/>
      </c>
      <c r="U318" s="6" t="str">
        <f t="shared" si="95"/>
        <v/>
      </c>
      <c r="V318" s="19" t="str">
        <f>VLOOKUP(G318,角色!AW:BC,主动技能!F318+1,FALSE)</f>
        <v>skill_01</v>
      </c>
      <c r="Y318">
        <f t="shared" si="78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1281</v>
      </c>
      <c r="AE318" s="25">
        <f>(VLOOKUP(G318,角色!V:AE,主动技能!F318+7,FALSE))</f>
        <v>0</v>
      </c>
      <c r="AF318" s="19">
        <f t="shared" si="82"/>
        <v>0</v>
      </c>
      <c r="AG318" s="19">
        <f t="shared" si="83"/>
        <v>0</v>
      </c>
      <c r="AH318" s="25" t="str">
        <f>VLOOKUP(F318,特效对应!F:G,2,FALSE)</f>
        <v>attack</v>
      </c>
      <c r="AJ318">
        <f t="shared" si="84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85"/>
        <v>0</v>
      </c>
      <c r="BE318">
        <f t="shared" si="86"/>
        <v>0</v>
      </c>
    </row>
    <row r="319" spans="1:57" x14ac:dyDescent="0.15">
      <c r="A319" t="str">
        <f t="shared" si="93"/>
        <v>莉莉丝主动技能1等级13</v>
      </c>
      <c r="B319" s="8">
        <f t="shared" si="79"/>
        <v>10060113</v>
      </c>
      <c r="C319" s="8" t="str">
        <f>VLOOKUP(G319,角色!A:B,2,FALSE)</f>
        <v>莉莉丝</v>
      </c>
      <c r="D319" s="8" t="str">
        <f t="shared" si="80"/>
        <v>主动技能1</v>
      </c>
      <c r="E319" s="8">
        <f t="shared" si="87"/>
        <v>13</v>
      </c>
      <c r="F319" s="8">
        <f t="shared" si="88"/>
        <v>1</v>
      </c>
      <c r="G319" s="8">
        <f t="shared" si="89"/>
        <v>6</v>
      </c>
      <c r="H319" s="4" t="s">
        <v>428</v>
      </c>
      <c r="I319" s="20" t="str">
        <f t="shared" si="92"/>
        <v>对敌方单体攻击，造成100%攻击力（+1812）点伤害。</v>
      </c>
      <c r="J319" s="4" t="s">
        <v>279</v>
      </c>
      <c r="K319" s="1" t="s">
        <v>102</v>
      </c>
      <c r="L319" s="4" t="s">
        <v>106</v>
      </c>
      <c r="M319" s="4"/>
      <c r="N319" s="4">
        <v>100</v>
      </c>
      <c r="O319" s="20" t="str">
        <f t="shared" si="81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94"/>
        <v/>
      </c>
      <c r="U319" s="6" t="str">
        <f t="shared" si="95"/>
        <v/>
      </c>
      <c r="V319" s="19" t="str">
        <f>VLOOKUP(G319,角色!AW:BC,主动技能!F319+1,FALSE)</f>
        <v>skill_01</v>
      </c>
      <c r="Y319">
        <f t="shared" si="78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1812</v>
      </c>
      <c r="AE319" s="25">
        <f>(VLOOKUP(G319,角色!V:AE,主动技能!F319+7,FALSE))</f>
        <v>0</v>
      </c>
      <c r="AF319" s="19">
        <f t="shared" si="82"/>
        <v>0</v>
      </c>
      <c r="AG319" s="19">
        <f t="shared" si="83"/>
        <v>0</v>
      </c>
      <c r="AH319" s="25" t="str">
        <f>VLOOKUP(F319,特效对应!F:G,2,FALSE)</f>
        <v>attack</v>
      </c>
      <c r="AJ319">
        <f t="shared" si="84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85"/>
        <v>0</v>
      </c>
      <c r="BE319">
        <f t="shared" si="86"/>
        <v>0</v>
      </c>
    </row>
    <row r="320" spans="1:57" x14ac:dyDescent="0.15">
      <c r="A320" t="str">
        <f t="shared" si="93"/>
        <v>莉莉丝主动技能1等级14</v>
      </c>
      <c r="B320" s="8">
        <f t="shared" si="79"/>
        <v>10060114</v>
      </c>
      <c r="C320" s="8" t="str">
        <f>VLOOKUP(G320,角色!A:B,2,FALSE)</f>
        <v>莉莉丝</v>
      </c>
      <c r="D320" s="8" t="str">
        <f t="shared" si="80"/>
        <v>主动技能1</v>
      </c>
      <c r="E320" s="8">
        <f t="shared" si="87"/>
        <v>14</v>
      </c>
      <c r="F320" s="8">
        <f t="shared" si="88"/>
        <v>1</v>
      </c>
      <c r="G320" s="8">
        <f t="shared" si="89"/>
        <v>6</v>
      </c>
      <c r="H320" s="4" t="s">
        <v>428</v>
      </c>
      <c r="I320" s="20" t="str">
        <f t="shared" si="92"/>
        <v>对敌方单体攻击，造成100%攻击力（+2563）点伤害。</v>
      </c>
      <c r="J320" s="4" t="s">
        <v>279</v>
      </c>
      <c r="K320" s="1" t="s">
        <v>102</v>
      </c>
      <c r="L320" s="4" t="s">
        <v>106</v>
      </c>
      <c r="M320" s="4"/>
      <c r="N320" s="4">
        <v>100</v>
      </c>
      <c r="O320" s="20" t="str">
        <f t="shared" si="81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94"/>
        <v/>
      </c>
      <c r="U320" s="6" t="str">
        <f t="shared" si="95"/>
        <v/>
      </c>
      <c r="V320" s="19" t="str">
        <f>VLOOKUP(G320,角色!AW:BC,主动技能!F320+1,FALSE)</f>
        <v>skill_01</v>
      </c>
      <c r="Y320">
        <f t="shared" si="78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2563</v>
      </c>
      <c r="AE320" s="25">
        <f>(VLOOKUP(G320,角色!V:AE,主动技能!F320+7,FALSE))</f>
        <v>0</v>
      </c>
      <c r="AF320" s="19">
        <f t="shared" si="82"/>
        <v>0</v>
      </c>
      <c r="AG320" s="19">
        <f t="shared" si="83"/>
        <v>0</v>
      </c>
      <c r="AH320" s="25" t="str">
        <f>VLOOKUP(F320,特效对应!F:G,2,FALSE)</f>
        <v>attack</v>
      </c>
      <c r="AJ320">
        <f t="shared" si="84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85"/>
        <v>0</v>
      </c>
      <c r="BE320">
        <f t="shared" si="86"/>
        <v>0</v>
      </c>
    </row>
    <row r="321" spans="1:57" x14ac:dyDescent="0.15">
      <c r="A321" t="str">
        <f t="shared" si="93"/>
        <v>莉莉丝主动技能1等级15</v>
      </c>
      <c r="B321" s="8">
        <f t="shared" si="79"/>
        <v>10060115</v>
      </c>
      <c r="C321" s="8" t="str">
        <f>VLOOKUP(G321,角色!A:B,2,FALSE)</f>
        <v>莉莉丝</v>
      </c>
      <c r="D321" s="8" t="str">
        <f t="shared" si="80"/>
        <v>主动技能1</v>
      </c>
      <c r="E321" s="8">
        <f t="shared" si="87"/>
        <v>15</v>
      </c>
      <c r="F321" s="8">
        <f t="shared" si="88"/>
        <v>1</v>
      </c>
      <c r="G321" s="8">
        <f t="shared" si="89"/>
        <v>6</v>
      </c>
      <c r="H321" s="4" t="s">
        <v>428</v>
      </c>
      <c r="I321" s="20" t="str">
        <f t="shared" si="92"/>
        <v>对敌方单体攻击，造成100%攻击力（+3626）点伤害。</v>
      </c>
      <c r="J321" s="4" t="s">
        <v>279</v>
      </c>
      <c r="K321" s="1" t="s">
        <v>102</v>
      </c>
      <c r="L321" s="4" t="s">
        <v>106</v>
      </c>
      <c r="M321" s="4"/>
      <c r="N321" s="4">
        <v>100</v>
      </c>
      <c r="O321" s="20" t="str">
        <f t="shared" si="81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94"/>
        <v/>
      </c>
      <c r="U321" s="6" t="str">
        <f t="shared" si="95"/>
        <v/>
      </c>
      <c r="V321" s="19" t="str">
        <f>VLOOKUP(G321,角色!AW:BC,主动技能!F321+1,FALSE)</f>
        <v>skill_01</v>
      </c>
      <c r="Y321">
        <f t="shared" si="78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3626</v>
      </c>
      <c r="AE321" s="25">
        <f>(VLOOKUP(G321,角色!V:AE,主动技能!F321+7,FALSE))</f>
        <v>0</v>
      </c>
      <c r="AF321" s="19">
        <f t="shared" si="82"/>
        <v>0</v>
      </c>
      <c r="AG321" s="19">
        <f t="shared" si="83"/>
        <v>0</v>
      </c>
      <c r="AH321" s="25" t="str">
        <f>VLOOKUP(F321,特效对应!F:G,2,FALSE)</f>
        <v>attack</v>
      </c>
      <c r="AJ321">
        <f t="shared" si="84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85"/>
        <v>0</v>
      </c>
      <c r="BE321">
        <f t="shared" si="86"/>
        <v>0</v>
      </c>
    </row>
    <row r="322" spans="1:57" x14ac:dyDescent="0.15">
      <c r="A322" t="str">
        <f t="shared" si="93"/>
        <v>莉莉丝主动技能1等级16</v>
      </c>
      <c r="B322" s="8">
        <f t="shared" si="79"/>
        <v>10060116</v>
      </c>
      <c r="C322" s="8" t="str">
        <f>VLOOKUP(G322,角色!A:B,2,FALSE)</f>
        <v>莉莉丝</v>
      </c>
      <c r="D322" s="8" t="str">
        <f t="shared" si="80"/>
        <v>主动技能1</v>
      </c>
      <c r="E322" s="8">
        <f t="shared" si="87"/>
        <v>16</v>
      </c>
      <c r="F322" s="8">
        <f t="shared" si="88"/>
        <v>1</v>
      </c>
      <c r="G322" s="8">
        <f t="shared" si="89"/>
        <v>6</v>
      </c>
      <c r="H322" s="4" t="s">
        <v>428</v>
      </c>
      <c r="I322" s="20" t="str">
        <f t="shared" si="92"/>
        <v>对敌方单体攻击，造成100%攻击力（+5128）点伤害。</v>
      </c>
      <c r="J322" s="4" t="s">
        <v>279</v>
      </c>
      <c r="K322" s="1" t="s">
        <v>102</v>
      </c>
      <c r="L322" s="4" t="s">
        <v>106</v>
      </c>
      <c r="M322" s="4"/>
      <c r="N322" s="4">
        <v>100</v>
      </c>
      <c r="O322" s="20" t="str">
        <f t="shared" si="81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94"/>
        <v/>
      </c>
      <c r="U322" s="6" t="str">
        <f t="shared" si="95"/>
        <v/>
      </c>
      <c r="V322" s="19" t="str">
        <f>VLOOKUP(G322,角色!AW:BC,主动技能!F322+1,FALSE)</f>
        <v>skill_01</v>
      </c>
      <c r="Y322">
        <f t="shared" si="78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5128</v>
      </c>
      <c r="AE322" s="25">
        <f>(VLOOKUP(G322,角色!V:AE,主动技能!F322+7,FALSE))</f>
        <v>0</v>
      </c>
      <c r="AF322" s="19">
        <f t="shared" si="82"/>
        <v>0</v>
      </c>
      <c r="AG322" s="19">
        <f t="shared" si="83"/>
        <v>0</v>
      </c>
      <c r="AH322" s="25" t="str">
        <f>VLOOKUP(F322,特效对应!F:G,2,FALSE)</f>
        <v>attack</v>
      </c>
      <c r="AJ322">
        <f t="shared" si="84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85"/>
        <v>0</v>
      </c>
      <c r="BE322">
        <f t="shared" si="86"/>
        <v>0</v>
      </c>
    </row>
    <row r="323" spans="1:57" x14ac:dyDescent="0.15">
      <c r="A323" t="str">
        <f t="shared" si="93"/>
        <v>莉莉丝主动技能1等级17</v>
      </c>
      <c r="B323" s="8">
        <f t="shared" si="79"/>
        <v>10060117</v>
      </c>
      <c r="C323" s="8" t="str">
        <f>VLOOKUP(G323,角色!A:B,2,FALSE)</f>
        <v>莉莉丝</v>
      </c>
      <c r="D323" s="8" t="str">
        <f t="shared" si="80"/>
        <v>主动技能1</v>
      </c>
      <c r="E323" s="8">
        <f t="shared" si="87"/>
        <v>17</v>
      </c>
      <c r="F323" s="8">
        <f t="shared" si="88"/>
        <v>1</v>
      </c>
      <c r="G323" s="8">
        <f t="shared" si="89"/>
        <v>6</v>
      </c>
      <c r="H323" s="4" t="s">
        <v>428</v>
      </c>
      <c r="I323" s="20" t="str">
        <f t="shared" si="92"/>
        <v>对敌方单体攻击，造成100%攻击力（+7254）点伤害。</v>
      </c>
      <c r="J323" s="4" t="s">
        <v>279</v>
      </c>
      <c r="K323" s="1" t="s">
        <v>102</v>
      </c>
      <c r="L323" s="4" t="s">
        <v>106</v>
      </c>
      <c r="M323" s="4"/>
      <c r="N323" s="4">
        <v>100</v>
      </c>
      <c r="O323" s="20" t="str">
        <f t="shared" si="81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94"/>
        <v/>
      </c>
      <c r="U323" s="6" t="str">
        <f t="shared" si="95"/>
        <v/>
      </c>
      <c r="V323" s="19" t="str">
        <f>VLOOKUP(G323,角色!AW:BC,主动技能!F323+1,FALSE)</f>
        <v>skill_01</v>
      </c>
      <c r="Y323">
        <f t="shared" si="78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7254</v>
      </c>
      <c r="AE323" s="25">
        <f>(VLOOKUP(G323,角色!V:AE,主动技能!F323+7,FALSE))</f>
        <v>0</v>
      </c>
      <c r="AF323" s="19">
        <f t="shared" si="82"/>
        <v>0</v>
      </c>
      <c r="AG323" s="19">
        <f t="shared" si="83"/>
        <v>0</v>
      </c>
      <c r="AH323" s="25" t="str">
        <f>VLOOKUP(F323,特效对应!F:G,2,FALSE)</f>
        <v>attack</v>
      </c>
      <c r="AJ323">
        <f t="shared" si="84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85"/>
        <v>0</v>
      </c>
      <c r="BE323">
        <f t="shared" si="86"/>
        <v>0</v>
      </c>
    </row>
    <row r="324" spans="1:57" x14ac:dyDescent="0.15">
      <c r="A324" t="str">
        <f t="shared" si="93"/>
        <v>莉莉丝主动技能1等级18</v>
      </c>
      <c r="B324" s="8">
        <f t="shared" si="79"/>
        <v>10060118</v>
      </c>
      <c r="C324" s="8" t="str">
        <f>VLOOKUP(G324,角色!A:B,2,FALSE)</f>
        <v>莉莉丝</v>
      </c>
      <c r="D324" s="8" t="str">
        <f t="shared" si="80"/>
        <v>主动技能1</v>
      </c>
      <c r="E324" s="8">
        <f t="shared" si="87"/>
        <v>18</v>
      </c>
      <c r="F324" s="8">
        <f t="shared" si="88"/>
        <v>1</v>
      </c>
      <c r="G324" s="8">
        <f t="shared" si="89"/>
        <v>6</v>
      </c>
      <c r="H324" s="4" t="s">
        <v>428</v>
      </c>
      <c r="I324" s="20" t="str">
        <f t="shared" si="92"/>
        <v>对敌方单体攻击，造成100%攻击力（+10260）点伤害。</v>
      </c>
      <c r="J324" s="4" t="s">
        <v>279</v>
      </c>
      <c r="K324" s="1" t="s">
        <v>102</v>
      </c>
      <c r="L324" s="4" t="s">
        <v>106</v>
      </c>
      <c r="M324" s="4"/>
      <c r="N324" s="4">
        <v>100</v>
      </c>
      <c r="O324" s="20" t="str">
        <f t="shared" si="81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94"/>
        <v/>
      </c>
      <c r="U324" s="6" t="str">
        <f t="shared" si="95"/>
        <v/>
      </c>
      <c r="V324" s="19" t="str">
        <f>VLOOKUP(G324,角色!AW:BC,主动技能!F324+1,FALSE)</f>
        <v>skill_01</v>
      </c>
      <c r="Y324">
        <f t="shared" si="78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10260</v>
      </c>
      <c r="AE324" s="25">
        <f>(VLOOKUP(G324,角色!V:AE,主动技能!F324+7,FALSE))</f>
        <v>0</v>
      </c>
      <c r="AF324" s="19">
        <f t="shared" si="82"/>
        <v>0</v>
      </c>
      <c r="AG324" s="19">
        <f t="shared" si="83"/>
        <v>0</v>
      </c>
      <c r="AH324" s="25" t="str">
        <f>VLOOKUP(F324,特效对应!F:G,2,FALSE)</f>
        <v>attack</v>
      </c>
      <c r="AJ324">
        <f t="shared" si="84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85"/>
        <v>0</v>
      </c>
      <c r="BE324">
        <f t="shared" si="86"/>
        <v>0</v>
      </c>
    </row>
    <row r="325" spans="1:57" x14ac:dyDescent="0.15">
      <c r="A325" t="str">
        <f t="shared" si="93"/>
        <v>莉莉丝主动技能1等级19</v>
      </c>
      <c r="B325" s="8">
        <f t="shared" si="79"/>
        <v>10060119</v>
      </c>
      <c r="C325" s="8" t="str">
        <f>VLOOKUP(G325,角色!A:B,2,FALSE)</f>
        <v>莉莉丝</v>
      </c>
      <c r="D325" s="8" t="str">
        <f t="shared" si="80"/>
        <v>主动技能1</v>
      </c>
      <c r="E325" s="8">
        <f t="shared" si="87"/>
        <v>19</v>
      </c>
      <c r="F325" s="8">
        <f t="shared" si="88"/>
        <v>1</v>
      </c>
      <c r="G325" s="8">
        <f t="shared" si="89"/>
        <v>6</v>
      </c>
      <c r="H325" s="4" t="s">
        <v>428</v>
      </c>
      <c r="I325" s="20" t="str">
        <f t="shared" si="92"/>
        <v>对敌方单体攻击，造成100%攻击力（+14512）点伤害。</v>
      </c>
      <c r="J325" s="4" t="s">
        <v>279</v>
      </c>
      <c r="K325" s="1" t="s">
        <v>102</v>
      </c>
      <c r="L325" s="4" t="s">
        <v>106</v>
      </c>
      <c r="M325" s="4"/>
      <c r="N325" s="4">
        <v>100</v>
      </c>
      <c r="O325" s="20" t="str">
        <f t="shared" si="81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94"/>
        <v/>
      </c>
      <c r="U325" s="6" t="str">
        <f t="shared" si="95"/>
        <v/>
      </c>
      <c r="V325" s="19" t="str">
        <f>VLOOKUP(G325,角色!AW:BC,主动技能!F325+1,FALSE)</f>
        <v>skill_01</v>
      </c>
      <c r="Y325">
        <f t="shared" si="78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14512</v>
      </c>
      <c r="AE325" s="25">
        <f>(VLOOKUP(G325,角色!V:AE,主动技能!F325+7,FALSE))</f>
        <v>0</v>
      </c>
      <c r="AF325" s="19">
        <f t="shared" si="82"/>
        <v>0</v>
      </c>
      <c r="AG325" s="19">
        <f t="shared" si="83"/>
        <v>0</v>
      </c>
      <c r="AH325" s="25" t="str">
        <f>VLOOKUP(F325,特效对应!F:G,2,FALSE)</f>
        <v>attack</v>
      </c>
      <c r="AJ325">
        <f t="shared" si="84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85"/>
        <v>0</v>
      </c>
      <c r="BE325">
        <f t="shared" si="86"/>
        <v>0</v>
      </c>
    </row>
    <row r="326" spans="1:57" x14ac:dyDescent="0.15">
      <c r="A326" t="str">
        <f t="shared" si="93"/>
        <v>莉莉丝主动技能1等级20</v>
      </c>
      <c r="B326" s="8">
        <f t="shared" si="79"/>
        <v>10060120</v>
      </c>
      <c r="C326" s="8" t="str">
        <f>VLOOKUP(G326,角色!A:B,2,FALSE)</f>
        <v>莉莉丝</v>
      </c>
      <c r="D326" s="8" t="str">
        <f t="shared" si="80"/>
        <v>主动技能1</v>
      </c>
      <c r="E326" s="8">
        <f t="shared" si="87"/>
        <v>20</v>
      </c>
      <c r="F326" s="8">
        <f t="shared" si="88"/>
        <v>1</v>
      </c>
      <c r="G326" s="8">
        <f t="shared" si="89"/>
        <v>6</v>
      </c>
      <c r="H326" s="4" t="s">
        <v>428</v>
      </c>
      <c r="I326" s="20" t="str">
        <f t="shared" si="92"/>
        <v>对敌方单体攻击，造成100%攻击力（+20525）点伤害。</v>
      </c>
      <c r="J326" s="4" t="s">
        <v>279</v>
      </c>
      <c r="K326" s="1" t="s">
        <v>102</v>
      </c>
      <c r="L326" s="4" t="s">
        <v>106</v>
      </c>
      <c r="M326" s="4"/>
      <c r="N326" s="4">
        <v>100</v>
      </c>
      <c r="O326" s="20" t="str">
        <f t="shared" si="81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94"/>
        <v/>
      </c>
      <c r="U326" s="6" t="str">
        <f t="shared" si="95"/>
        <v/>
      </c>
      <c r="V326" s="19" t="str">
        <f>VLOOKUP(G326,角色!AW:BC,主动技能!F326+1,FALSE)</f>
        <v>skill_01</v>
      </c>
      <c r="Y326">
        <f t="shared" si="78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20525</v>
      </c>
      <c r="AE326" s="25">
        <f>(VLOOKUP(G326,角色!V:AE,主动技能!F326+7,FALSE))</f>
        <v>0</v>
      </c>
      <c r="AF326" s="19">
        <f t="shared" si="82"/>
        <v>0</v>
      </c>
      <c r="AG326" s="19">
        <f t="shared" si="83"/>
        <v>0</v>
      </c>
      <c r="AH326" s="25" t="str">
        <f>VLOOKUP(F326,特效对应!F:G,2,FALSE)</f>
        <v>attack</v>
      </c>
      <c r="AJ326">
        <f t="shared" si="84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85"/>
        <v>0</v>
      </c>
      <c r="BE326">
        <f t="shared" si="86"/>
        <v>0</v>
      </c>
    </row>
    <row r="327" spans="1:57" x14ac:dyDescent="0.15">
      <c r="A327" t="str">
        <f t="shared" si="93"/>
        <v>莉莉丝主动技能2等级1</v>
      </c>
      <c r="B327" s="8">
        <f t="shared" si="79"/>
        <v>10060201</v>
      </c>
      <c r="C327" s="8" t="str">
        <f>VLOOKUP(G327,角色!A:B,2,FALSE)</f>
        <v>莉莉丝</v>
      </c>
      <c r="D327" s="8" t="str">
        <f t="shared" si="80"/>
        <v>主动技能2</v>
      </c>
      <c r="E327" s="8">
        <f t="shared" si="87"/>
        <v>1</v>
      </c>
      <c r="F327" s="8">
        <f t="shared" si="88"/>
        <v>2</v>
      </c>
      <c r="G327" s="8">
        <f t="shared" si="89"/>
        <v>6</v>
      </c>
      <c r="H327" s="4" t="s">
        <v>993</v>
      </c>
      <c r="I327" s="4" t="str">
        <f>"增加己方全体10%（+"&amp;BA327&amp;"）点防御。"</f>
        <v>增加己方全体10%（+52）点防御。</v>
      </c>
      <c r="J327" s="4" t="s">
        <v>418</v>
      </c>
      <c r="K327" s="1" t="s">
        <v>102</v>
      </c>
      <c r="L327" s="4" t="s">
        <v>108</v>
      </c>
      <c r="M327" s="4" t="s">
        <v>422</v>
      </c>
      <c r="N327" s="4">
        <v>100</v>
      </c>
      <c r="O327" s="20" t="str">
        <f t="shared" si="81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94"/>
        <v>100050:100:2:0</v>
      </c>
      <c r="U327" s="6" t="str">
        <f t="shared" si="95"/>
        <v/>
      </c>
      <c r="V327" s="19" t="str">
        <f>VLOOKUP(G327,角色!AW:BC,主动技能!F327+1,FALSE)</f>
        <v>skill_07</v>
      </c>
      <c r="Y327">
        <f t="shared" ref="Y327:Y390" si="96">VLOOKUP(D327,BF:BG,2,FALSE)</f>
        <v>50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 t="shared" si="82"/>
        <v>2</v>
      </c>
      <c r="AG327" s="19">
        <f t="shared" si="83"/>
        <v>1</v>
      </c>
      <c r="AH327" s="25" t="str">
        <f>VLOOKUP(F327,特效对应!F:G,2,FALSE)</f>
        <v>attackex</v>
      </c>
      <c r="AJ327">
        <f t="shared" si="84"/>
        <v>1</v>
      </c>
      <c r="AK327" s="1" t="s">
        <v>117</v>
      </c>
      <c r="AL327" s="4" t="s">
        <v>1014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52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85"/>
        <v>2</v>
      </c>
      <c r="BE327">
        <f t="shared" si="86"/>
        <v>1</v>
      </c>
    </row>
    <row r="328" spans="1:57" x14ac:dyDescent="0.15">
      <c r="A328" t="str">
        <f t="shared" si="93"/>
        <v>莉莉丝主动技能2等级2</v>
      </c>
      <c r="B328" s="8">
        <f t="shared" ref="B328:B391" si="97">1*10000000+G328*10000+F328*100+E328</f>
        <v>10060202</v>
      </c>
      <c r="C328" s="8" t="str">
        <f>VLOOKUP(G328,角色!A:B,2,FALSE)</f>
        <v>莉莉丝</v>
      </c>
      <c r="D328" s="8" t="str">
        <f t="shared" ref="D328:D391" si="98">$D$4&amp;F328</f>
        <v>主动技能2</v>
      </c>
      <c r="E328" s="8">
        <f t="shared" si="87"/>
        <v>2</v>
      </c>
      <c r="F328" s="8">
        <f t="shared" si="88"/>
        <v>2</v>
      </c>
      <c r="G328" s="8">
        <f t="shared" si="89"/>
        <v>6</v>
      </c>
      <c r="H328" s="4" t="s">
        <v>993</v>
      </c>
      <c r="I328" s="4" t="str">
        <f t="shared" ref="I328:I346" si="99">"增加己方全体10%（+"&amp;BA328&amp;"）点防御。"</f>
        <v>增加己方全体10%（+64）点防御。</v>
      </c>
      <c r="J328" s="4" t="s">
        <v>418</v>
      </c>
      <c r="K328" s="1" t="s">
        <v>102</v>
      </c>
      <c r="L328" s="4" t="s">
        <v>108</v>
      </c>
      <c r="M328" s="4" t="s">
        <v>422</v>
      </c>
      <c r="N328" s="4">
        <v>100</v>
      </c>
      <c r="O328" s="20" t="str">
        <f t="shared" ref="O328:O391" si="100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94"/>
        <v>100051:100:2:0</v>
      </c>
      <c r="U328" s="6" t="str">
        <f t="shared" si="95"/>
        <v/>
      </c>
      <c r="V328" s="19" t="str">
        <f>VLOOKUP(G328,角色!AW:BC,主动技能!F328+1,FALSE)</f>
        <v>skill_07</v>
      </c>
      <c r="Y328">
        <f t="shared" si="96"/>
        <v>50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 t="shared" ref="AF328:AF391" si="101">BD328</f>
        <v>2</v>
      </c>
      <c r="AG328" s="19">
        <f t="shared" ref="AG328:AG391" si="102">BE328</f>
        <v>1</v>
      </c>
      <c r="AH328" s="25" t="str">
        <f>VLOOKUP(F328,特效对应!F:G,2,FALSE)</f>
        <v>attackex</v>
      </c>
      <c r="AJ328">
        <f t="shared" ref="AJ328:AJ391" si="103">E328</f>
        <v>2</v>
      </c>
      <c r="AK328" s="1" t="s">
        <v>117</v>
      </c>
      <c r="AL328" s="4" t="s">
        <v>1015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64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104">IF(F328=1,0,IF(F328=2,2,3))</f>
        <v>2</v>
      </c>
      <c r="BE328">
        <f t="shared" ref="BE328:BE391" si="105">IF(F328=1,0,IF(F328=2,1,2))</f>
        <v>1</v>
      </c>
    </row>
    <row r="329" spans="1:57" x14ac:dyDescent="0.15">
      <c r="A329" t="str">
        <f t="shared" si="93"/>
        <v>莉莉丝主动技能2等级3</v>
      </c>
      <c r="B329" s="8">
        <f t="shared" si="97"/>
        <v>10060203</v>
      </c>
      <c r="C329" s="8" t="str">
        <f>VLOOKUP(G329,角色!A:B,2,FALSE)</f>
        <v>莉莉丝</v>
      </c>
      <c r="D329" s="8" t="str">
        <f t="shared" si="98"/>
        <v>主动技能2</v>
      </c>
      <c r="E329" s="8">
        <f t="shared" ref="E329:E392" si="106">IF(E328=E$5,1,E328+1)</f>
        <v>3</v>
      </c>
      <c r="F329" s="8">
        <f t="shared" ref="F329:F392" si="107">IF(E329=1,IF(F328=$F$5,1,F328+1),F328)</f>
        <v>2</v>
      </c>
      <c r="G329" s="8">
        <f t="shared" ref="G329:G392" si="108">IF((F329=1)*(E329=1),G328+1,G328)</f>
        <v>6</v>
      </c>
      <c r="H329" s="4" t="s">
        <v>993</v>
      </c>
      <c r="I329" s="4" t="str">
        <f t="shared" si="99"/>
        <v>增加己方全体10%（+100）点防御。</v>
      </c>
      <c r="J329" s="4" t="s">
        <v>418</v>
      </c>
      <c r="K329" s="1" t="s">
        <v>102</v>
      </c>
      <c r="L329" s="4" t="s">
        <v>108</v>
      </c>
      <c r="M329" s="4" t="s">
        <v>422</v>
      </c>
      <c r="N329" s="4">
        <v>100</v>
      </c>
      <c r="O329" s="20" t="str">
        <f t="shared" si="100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94"/>
        <v>100052:100:2:0</v>
      </c>
      <c r="U329" s="6" t="str">
        <f t="shared" si="95"/>
        <v/>
      </c>
      <c r="V329" s="19" t="str">
        <f>VLOOKUP(G329,角色!AW:BC,主动技能!F329+1,FALSE)</f>
        <v>skill_07</v>
      </c>
      <c r="Y329">
        <f t="shared" si="96"/>
        <v>50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 t="shared" si="101"/>
        <v>2</v>
      </c>
      <c r="AG329" s="19">
        <f t="shared" si="102"/>
        <v>1</v>
      </c>
      <c r="AH329" s="25" t="str">
        <f>VLOOKUP(F329,特效对应!F:G,2,FALSE)</f>
        <v>attackex</v>
      </c>
      <c r="AJ329">
        <f t="shared" si="103"/>
        <v>3</v>
      </c>
      <c r="AK329" s="1" t="s">
        <v>117</v>
      </c>
      <c r="AL329" s="4" t="s">
        <v>1016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100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104"/>
        <v>2</v>
      </c>
      <c r="BE329">
        <f t="shared" si="105"/>
        <v>1</v>
      </c>
    </row>
    <row r="330" spans="1:57" x14ac:dyDescent="0.15">
      <c r="A330" t="str">
        <f t="shared" si="93"/>
        <v>莉莉丝主动技能2等级4</v>
      </c>
      <c r="B330" s="8">
        <f t="shared" si="97"/>
        <v>10060204</v>
      </c>
      <c r="C330" s="8" t="str">
        <f>VLOOKUP(G330,角色!A:B,2,FALSE)</f>
        <v>莉莉丝</v>
      </c>
      <c r="D330" s="8" t="str">
        <f t="shared" si="98"/>
        <v>主动技能2</v>
      </c>
      <c r="E330" s="8">
        <f t="shared" si="106"/>
        <v>4</v>
      </c>
      <c r="F330" s="8">
        <f t="shared" si="107"/>
        <v>2</v>
      </c>
      <c r="G330" s="8">
        <f t="shared" si="108"/>
        <v>6</v>
      </c>
      <c r="H330" s="4" t="s">
        <v>993</v>
      </c>
      <c r="I330" s="4" t="str">
        <f t="shared" si="99"/>
        <v>增加己方全体10%（+160）点防御。</v>
      </c>
      <c r="J330" s="4" t="s">
        <v>418</v>
      </c>
      <c r="K330" s="1" t="s">
        <v>102</v>
      </c>
      <c r="L330" s="4" t="s">
        <v>108</v>
      </c>
      <c r="M330" s="4" t="s">
        <v>422</v>
      </c>
      <c r="N330" s="4">
        <v>100</v>
      </c>
      <c r="O330" s="20" t="str">
        <f t="shared" si="100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94"/>
        <v>100053:100:2:0</v>
      </c>
      <c r="U330" s="6" t="str">
        <f t="shared" si="95"/>
        <v/>
      </c>
      <c r="V330" s="19" t="str">
        <f>VLOOKUP(G330,角色!AW:BC,主动技能!F330+1,FALSE)</f>
        <v>skill_07</v>
      </c>
      <c r="Y330">
        <f t="shared" si="96"/>
        <v>50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 t="shared" si="101"/>
        <v>2</v>
      </c>
      <c r="AG330" s="19">
        <f t="shared" si="102"/>
        <v>1</v>
      </c>
      <c r="AH330" s="25" t="str">
        <f>VLOOKUP(F330,特效对应!F:G,2,FALSE)</f>
        <v>attackex</v>
      </c>
      <c r="AJ330">
        <f t="shared" si="103"/>
        <v>4</v>
      </c>
      <c r="AK330" s="1" t="s">
        <v>117</v>
      </c>
      <c r="AL330" s="4" t="s">
        <v>1017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160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104"/>
        <v>2</v>
      </c>
      <c r="BE330">
        <f t="shared" si="105"/>
        <v>1</v>
      </c>
    </row>
    <row r="331" spans="1:57" x14ac:dyDescent="0.15">
      <c r="A331" t="str">
        <f t="shared" si="93"/>
        <v>莉莉丝主动技能2等级5</v>
      </c>
      <c r="B331" s="8">
        <f t="shared" si="97"/>
        <v>10060205</v>
      </c>
      <c r="C331" s="8" t="str">
        <f>VLOOKUP(G331,角色!A:B,2,FALSE)</f>
        <v>莉莉丝</v>
      </c>
      <c r="D331" s="8" t="str">
        <f t="shared" si="98"/>
        <v>主动技能2</v>
      </c>
      <c r="E331" s="8">
        <f t="shared" si="106"/>
        <v>5</v>
      </c>
      <c r="F331" s="8">
        <f t="shared" si="107"/>
        <v>2</v>
      </c>
      <c r="G331" s="8">
        <f t="shared" si="108"/>
        <v>6</v>
      </c>
      <c r="H331" s="4" t="s">
        <v>993</v>
      </c>
      <c r="I331" s="4" t="str">
        <f t="shared" si="99"/>
        <v>增加己方全体10%（+226）点防御。</v>
      </c>
      <c r="J331" s="4" t="s">
        <v>418</v>
      </c>
      <c r="K331" s="1" t="s">
        <v>102</v>
      </c>
      <c r="L331" s="4" t="s">
        <v>108</v>
      </c>
      <c r="M331" s="4" t="s">
        <v>422</v>
      </c>
      <c r="N331" s="4">
        <v>100</v>
      </c>
      <c r="O331" s="20" t="str">
        <f t="shared" si="100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94"/>
        <v>100054:100:2:0</v>
      </c>
      <c r="U331" s="6" t="str">
        <f t="shared" si="95"/>
        <v/>
      </c>
      <c r="V331" s="19" t="str">
        <f>VLOOKUP(G331,角色!AW:BC,主动技能!F331+1,FALSE)</f>
        <v>skill_07</v>
      </c>
      <c r="Y331">
        <f t="shared" si="96"/>
        <v>50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 t="shared" si="101"/>
        <v>2</v>
      </c>
      <c r="AG331" s="19">
        <f t="shared" si="102"/>
        <v>1</v>
      </c>
      <c r="AH331" s="25" t="str">
        <f>VLOOKUP(F331,特效对应!F:G,2,FALSE)</f>
        <v>attackex</v>
      </c>
      <c r="AJ331">
        <f t="shared" si="103"/>
        <v>5</v>
      </c>
      <c r="AK331" s="1" t="s">
        <v>117</v>
      </c>
      <c r="AL331" s="4" t="s">
        <v>1018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226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104"/>
        <v>2</v>
      </c>
      <c r="BE331">
        <f t="shared" si="105"/>
        <v>1</v>
      </c>
    </row>
    <row r="332" spans="1:57" x14ac:dyDescent="0.15">
      <c r="A332" t="str">
        <f t="shared" si="93"/>
        <v>莉莉丝主动技能2等级6</v>
      </c>
      <c r="B332" s="8">
        <f t="shared" si="97"/>
        <v>10060206</v>
      </c>
      <c r="C332" s="8" t="str">
        <f>VLOOKUP(G332,角色!A:B,2,FALSE)</f>
        <v>莉莉丝</v>
      </c>
      <c r="D332" s="8" t="str">
        <f t="shared" si="98"/>
        <v>主动技能2</v>
      </c>
      <c r="E332" s="8">
        <f t="shared" si="106"/>
        <v>6</v>
      </c>
      <c r="F332" s="8">
        <f t="shared" si="107"/>
        <v>2</v>
      </c>
      <c r="G332" s="8">
        <f t="shared" si="108"/>
        <v>6</v>
      </c>
      <c r="H332" s="4" t="s">
        <v>993</v>
      </c>
      <c r="I332" s="4" t="str">
        <f t="shared" si="99"/>
        <v>增加己方全体10%（+320）点防御。</v>
      </c>
      <c r="J332" s="4" t="s">
        <v>418</v>
      </c>
      <c r="K332" s="1" t="s">
        <v>102</v>
      </c>
      <c r="L332" s="4" t="s">
        <v>108</v>
      </c>
      <c r="M332" s="4" t="s">
        <v>422</v>
      </c>
      <c r="N332" s="4">
        <v>100</v>
      </c>
      <c r="O332" s="20" t="str">
        <f t="shared" si="100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94"/>
        <v>100055:100:2:0</v>
      </c>
      <c r="U332" s="6" t="str">
        <f t="shared" si="95"/>
        <v/>
      </c>
      <c r="V332" s="19" t="str">
        <f>VLOOKUP(G332,角色!AW:BC,主动技能!F332+1,FALSE)</f>
        <v>skill_07</v>
      </c>
      <c r="Y332">
        <f t="shared" si="96"/>
        <v>50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 t="shared" si="101"/>
        <v>2</v>
      </c>
      <c r="AG332" s="19">
        <f t="shared" si="102"/>
        <v>1</v>
      </c>
      <c r="AH332" s="25" t="str">
        <f>VLOOKUP(F332,特效对应!F:G,2,FALSE)</f>
        <v>attackex</v>
      </c>
      <c r="AJ332">
        <f t="shared" si="103"/>
        <v>6</v>
      </c>
      <c r="AK332" s="1" t="s">
        <v>117</v>
      </c>
      <c r="AL332" s="4" t="s">
        <v>1019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320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104"/>
        <v>2</v>
      </c>
      <c r="BE332">
        <f t="shared" si="105"/>
        <v>1</v>
      </c>
    </row>
    <row r="333" spans="1:57" x14ac:dyDescent="0.15">
      <c r="A333" t="str">
        <f t="shared" si="93"/>
        <v>莉莉丝主动技能2等级7</v>
      </c>
      <c r="B333" s="8">
        <f t="shared" si="97"/>
        <v>10060207</v>
      </c>
      <c r="C333" s="8" t="str">
        <f>VLOOKUP(G333,角色!A:B,2,FALSE)</f>
        <v>莉莉丝</v>
      </c>
      <c r="D333" s="8" t="str">
        <f t="shared" si="98"/>
        <v>主动技能2</v>
      </c>
      <c r="E333" s="8">
        <f t="shared" si="106"/>
        <v>7</v>
      </c>
      <c r="F333" s="8">
        <f t="shared" si="107"/>
        <v>2</v>
      </c>
      <c r="G333" s="8">
        <f t="shared" si="108"/>
        <v>6</v>
      </c>
      <c r="H333" s="4" t="s">
        <v>993</v>
      </c>
      <c r="I333" s="4" t="str">
        <f t="shared" si="99"/>
        <v>增加己方全体10%（+452）点防御。</v>
      </c>
      <c r="J333" s="4" t="s">
        <v>418</v>
      </c>
      <c r="K333" s="1" t="s">
        <v>102</v>
      </c>
      <c r="L333" s="4" t="s">
        <v>108</v>
      </c>
      <c r="M333" s="4" t="s">
        <v>422</v>
      </c>
      <c r="N333" s="4">
        <v>100</v>
      </c>
      <c r="O333" s="20" t="str">
        <f t="shared" si="100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94"/>
        <v>100056:100:2:0</v>
      </c>
      <c r="U333" s="6" t="str">
        <f t="shared" si="95"/>
        <v/>
      </c>
      <c r="V333" s="19" t="str">
        <f>VLOOKUP(G333,角色!AW:BC,主动技能!F333+1,FALSE)</f>
        <v>skill_07</v>
      </c>
      <c r="Y333">
        <f t="shared" si="96"/>
        <v>50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 t="shared" si="101"/>
        <v>2</v>
      </c>
      <c r="AG333" s="19">
        <f t="shared" si="102"/>
        <v>1</v>
      </c>
      <c r="AH333" s="25" t="str">
        <f>VLOOKUP(F333,特效对应!F:G,2,FALSE)</f>
        <v>attackex</v>
      </c>
      <c r="AJ333">
        <f t="shared" si="103"/>
        <v>7</v>
      </c>
      <c r="AK333" s="1" t="s">
        <v>117</v>
      </c>
      <c r="AL333" s="4" t="s">
        <v>1020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452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104"/>
        <v>2</v>
      </c>
      <c r="BE333">
        <f t="shared" si="105"/>
        <v>1</v>
      </c>
    </row>
    <row r="334" spans="1:57" x14ac:dyDescent="0.15">
      <c r="A334" t="str">
        <f t="shared" si="93"/>
        <v>莉莉丝主动技能2等级8</v>
      </c>
      <c r="B334" s="8">
        <f t="shared" si="97"/>
        <v>10060208</v>
      </c>
      <c r="C334" s="8" t="str">
        <f>VLOOKUP(G334,角色!A:B,2,FALSE)</f>
        <v>莉莉丝</v>
      </c>
      <c r="D334" s="8" t="str">
        <f t="shared" si="98"/>
        <v>主动技能2</v>
      </c>
      <c r="E334" s="8">
        <f t="shared" si="106"/>
        <v>8</v>
      </c>
      <c r="F334" s="8">
        <f t="shared" si="107"/>
        <v>2</v>
      </c>
      <c r="G334" s="8">
        <f t="shared" si="108"/>
        <v>6</v>
      </c>
      <c r="H334" s="4" t="s">
        <v>993</v>
      </c>
      <c r="I334" s="4" t="str">
        <f t="shared" si="99"/>
        <v>增加己方全体10%（+640）点防御。</v>
      </c>
      <c r="J334" s="4" t="s">
        <v>418</v>
      </c>
      <c r="K334" s="1" t="s">
        <v>102</v>
      </c>
      <c r="L334" s="4" t="s">
        <v>108</v>
      </c>
      <c r="M334" s="4" t="s">
        <v>422</v>
      </c>
      <c r="N334" s="4">
        <v>100</v>
      </c>
      <c r="O334" s="20" t="str">
        <f t="shared" si="100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94"/>
        <v>100057:100:2:0</v>
      </c>
      <c r="U334" s="6" t="str">
        <f t="shared" si="95"/>
        <v/>
      </c>
      <c r="V334" s="19" t="str">
        <f>VLOOKUP(G334,角色!AW:BC,主动技能!F334+1,FALSE)</f>
        <v>skill_07</v>
      </c>
      <c r="Y334">
        <f t="shared" si="96"/>
        <v>50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 t="shared" si="101"/>
        <v>2</v>
      </c>
      <c r="AG334" s="19">
        <f t="shared" si="102"/>
        <v>1</v>
      </c>
      <c r="AH334" s="25" t="str">
        <f>VLOOKUP(F334,特效对应!F:G,2,FALSE)</f>
        <v>attackex</v>
      </c>
      <c r="AJ334">
        <f t="shared" si="103"/>
        <v>8</v>
      </c>
      <c r="AK334" s="1" t="s">
        <v>117</v>
      </c>
      <c r="AL334" s="4" t="s">
        <v>1021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640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104"/>
        <v>2</v>
      </c>
      <c r="BE334">
        <f t="shared" si="105"/>
        <v>1</v>
      </c>
    </row>
    <row r="335" spans="1:57" x14ac:dyDescent="0.15">
      <c r="A335" t="str">
        <f t="shared" si="93"/>
        <v>莉莉丝主动技能2等级9</v>
      </c>
      <c r="B335" s="8">
        <f t="shared" si="97"/>
        <v>10060209</v>
      </c>
      <c r="C335" s="8" t="str">
        <f>VLOOKUP(G335,角色!A:B,2,FALSE)</f>
        <v>莉莉丝</v>
      </c>
      <c r="D335" s="8" t="str">
        <f t="shared" si="98"/>
        <v>主动技能2</v>
      </c>
      <c r="E335" s="8">
        <f t="shared" si="106"/>
        <v>9</v>
      </c>
      <c r="F335" s="8">
        <f t="shared" si="107"/>
        <v>2</v>
      </c>
      <c r="G335" s="8">
        <f t="shared" si="108"/>
        <v>6</v>
      </c>
      <c r="H335" s="4" t="s">
        <v>993</v>
      </c>
      <c r="I335" s="4" t="str">
        <f t="shared" si="99"/>
        <v>增加己方全体10%（+905）点防御。</v>
      </c>
      <c r="J335" s="4" t="s">
        <v>418</v>
      </c>
      <c r="K335" s="1" t="s">
        <v>102</v>
      </c>
      <c r="L335" s="4" t="s">
        <v>108</v>
      </c>
      <c r="M335" s="4" t="s">
        <v>422</v>
      </c>
      <c r="N335" s="4">
        <v>100</v>
      </c>
      <c r="O335" s="20" t="str">
        <f t="shared" si="100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94"/>
        <v>100058:100:2:0</v>
      </c>
      <c r="U335" s="6" t="str">
        <f t="shared" si="95"/>
        <v/>
      </c>
      <c r="V335" s="19" t="str">
        <f>VLOOKUP(G335,角色!AW:BC,主动技能!F335+1,FALSE)</f>
        <v>skill_07</v>
      </c>
      <c r="Y335">
        <f t="shared" si="96"/>
        <v>50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 t="shared" si="101"/>
        <v>2</v>
      </c>
      <c r="AG335" s="19">
        <f t="shared" si="102"/>
        <v>1</v>
      </c>
      <c r="AH335" s="25" t="str">
        <f>VLOOKUP(F335,特效对应!F:G,2,FALSE)</f>
        <v>attackex</v>
      </c>
      <c r="AJ335">
        <f t="shared" si="103"/>
        <v>9</v>
      </c>
      <c r="AK335" s="1" t="s">
        <v>117</v>
      </c>
      <c r="AL335" s="4" t="s">
        <v>1022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905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104"/>
        <v>2</v>
      </c>
      <c r="BE335">
        <f t="shared" si="105"/>
        <v>1</v>
      </c>
    </row>
    <row r="336" spans="1:57" x14ac:dyDescent="0.15">
      <c r="A336" t="str">
        <f t="shared" si="93"/>
        <v>莉莉丝主动技能2等级10</v>
      </c>
      <c r="B336" s="8">
        <f t="shared" si="97"/>
        <v>10060210</v>
      </c>
      <c r="C336" s="8" t="str">
        <f>VLOOKUP(G336,角色!A:B,2,FALSE)</f>
        <v>莉莉丝</v>
      </c>
      <c r="D336" s="8" t="str">
        <f t="shared" si="98"/>
        <v>主动技能2</v>
      </c>
      <c r="E336" s="8">
        <f t="shared" si="106"/>
        <v>10</v>
      </c>
      <c r="F336" s="8">
        <f t="shared" si="107"/>
        <v>2</v>
      </c>
      <c r="G336" s="8">
        <f t="shared" si="108"/>
        <v>6</v>
      </c>
      <c r="H336" s="4" t="s">
        <v>993</v>
      </c>
      <c r="I336" s="4" t="str">
        <f t="shared" si="99"/>
        <v>增加己方全体10%（+1281）点防御。</v>
      </c>
      <c r="J336" s="4" t="s">
        <v>418</v>
      </c>
      <c r="K336" s="1" t="s">
        <v>102</v>
      </c>
      <c r="L336" s="4" t="s">
        <v>108</v>
      </c>
      <c r="M336" s="4" t="s">
        <v>422</v>
      </c>
      <c r="N336" s="4">
        <v>100</v>
      </c>
      <c r="O336" s="20" t="str">
        <f t="shared" si="100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94"/>
        <v>100059:100:2:0</v>
      </c>
      <c r="U336" s="6" t="str">
        <f t="shared" si="95"/>
        <v/>
      </c>
      <c r="V336" s="19" t="str">
        <f>VLOOKUP(G336,角色!AW:BC,主动技能!F336+1,FALSE)</f>
        <v>skill_07</v>
      </c>
      <c r="Y336">
        <f t="shared" si="96"/>
        <v>50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 t="shared" si="101"/>
        <v>2</v>
      </c>
      <c r="AG336" s="19">
        <f t="shared" si="102"/>
        <v>1</v>
      </c>
      <c r="AH336" s="25" t="str">
        <f>VLOOKUP(F336,特效对应!F:G,2,FALSE)</f>
        <v>attackex</v>
      </c>
      <c r="AJ336">
        <f t="shared" si="103"/>
        <v>10</v>
      </c>
      <c r="AK336" s="1" t="s">
        <v>117</v>
      </c>
      <c r="AL336" s="4" t="s">
        <v>1023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1281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104"/>
        <v>2</v>
      </c>
      <c r="BE336">
        <f t="shared" si="105"/>
        <v>1</v>
      </c>
    </row>
    <row r="337" spans="1:57" x14ac:dyDescent="0.15">
      <c r="A337" t="str">
        <f t="shared" si="93"/>
        <v>莉莉丝主动技能2等级11</v>
      </c>
      <c r="B337" s="8">
        <f t="shared" si="97"/>
        <v>10060211</v>
      </c>
      <c r="C337" s="8" t="str">
        <f>VLOOKUP(G337,角色!A:B,2,FALSE)</f>
        <v>莉莉丝</v>
      </c>
      <c r="D337" s="8" t="str">
        <f t="shared" si="98"/>
        <v>主动技能2</v>
      </c>
      <c r="E337" s="8">
        <f t="shared" si="106"/>
        <v>11</v>
      </c>
      <c r="F337" s="8">
        <f t="shared" si="107"/>
        <v>2</v>
      </c>
      <c r="G337" s="8">
        <f t="shared" si="108"/>
        <v>6</v>
      </c>
      <c r="H337" s="4" t="s">
        <v>993</v>
      </c>
      <c r="I337" s="4" t="str">
        <f t="shared" si="99"/>
        <v>增加己方全体10%（+1812）点防御。</v>
      </c>
      <c r="J337" s="4" t="s">
        <v>418</v>
      </c>
      <c r="K337" s="1" t="s">
        <v>102</v>
      </c>
      <c r="L337" s="4" t="s">
        <v>108</v>
      </c>
      <c r="M337" s="4" t="s">
        <v>422</v>
      </c>
      <c r="N337" s="4">
        <v>100</v>
      </c>
      <c r="O337" s="20" t="str">
        <f t="shared" si="100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94"/>
        <v>100060:100:2:0</v>
      </c>
      <c r="U337" s="6" t="str">
        <f t="shared" si="95"/>
        <v/>
      </c>
      <c r="V337" s="19" t="str">
        <f>VLOOKUP(G337,角色!AW:BC,主动技能!F337+1,FALSE)</f>
        <v>skill_07</v>
      </c>
      <c r="Y337">
        <f t="shared" si="96"/>
        <v>50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 t="shared" si="101"/>
        <v>2</v>
      </c>
      <c r="AG337" s="19">
        <f t="shared" si="102"/>
        <v>1</v>
      </c>
      <c r="AH337" s="25" t="str">
        <f>VLOOKUP(F337,特效对应!F:G,2,FALSE)</f>
        <v>attackex</v>
      </c>
      <c r="AJ337">
        <f t="shared" si="103"/>
        <v>11</v>
      </c>
      <c r="AK337" s="1" t="s">
        <v>117</v>
      </c>
      <c r="AL337" s="4" t="s">
        <v>1024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1812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104"/>
        <v>2</v>
      </c>
      <c r="BE337">
        <f t="shared" si="105"/>
        <v>1</v>
      </c>
    </row>
    <row r="338" spans="1:57" x14ac:dyDescent="0.15">
      <c r="A338" t="str">
        <f t="shared" si="93"/>
        <v>莉莉丝主动技能2等级12</v>
      </c>
      <c r="B338" s="8">
        <f t="shared" si="97"/>
        <v>10060212</v>
      </c>
      <c r="C338" s="8" t="str">
        <f>VLOOKUP(G338,角色!A:B,2,FALSE)</f>
        <v>莉莉丝</v>
      </c>
      <c r="D338" s="8" t="str">
        <f t="shared" si="98"/>
        <v>主动技能2</v>
      </c>
      <c r="E338" s="8">
        <f t="shared" si="106"/>
        <v>12</v>
      </c>
      <c r="F338" s="8">
        <f t="shared" si="107"/>
        <v>2</v>
      </c>
      <c r="G338" s="8">
        <f t="shared" si="108"/>
        <v>6</v>
      </c>
      <c r="H338" s="4" t="s">
        <v>993</v>
      </c>
      <c r="I338" s="4" t="str">
        <f t="shared" si="99"/>
        <v>增加己方全体10%（+2563）点防御。</v>
      </c>
      <c r="J338" s="4" t="s">
        <v>418</v>
      </c>
      <c r="K338" s="1" t="s">
        <v>102</v>
      </c>
      <c r="L338" s="4" t="s">
        <v>108</v>
      </c>
      <c r="M338" s="4" t="s">
        <v>422</v>
      </c>
      <c r="N338" s="4">
        <v>100</v>
      </c>
      <c r="O338" s="20" t="str">
        <f t="shared" si="100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94"/>
        <v>100061:100:2:0</v>
      </c>
      <c r="U338" s="6" t="str">
        <f t="shared" si="95"/>
        <v/>
      </c>
      <c r="V338" s="19" t="str">
        <f>VLOOKUP(G338,角色!AW:BC,主动技能!F338+1,FALSE)</f>
        <v>skill_07</v>
      </c>
      <c r="Y338">
        <f t="shared" si="96"/>
        <v>50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 t="shared" si="101"/>
        <v>2</v>
      </c>
      <c r="AG338" s="19">
        <f t="shared" si="102"/>
        <v>1</v>
      </c>
      <c r="AH338" s="25" t="str">
        <f>VLOOKUP(F338,特效对应!F:G,2,FALSE)</f>
        <v>attackex</v>
      </c>
      <c r="AJ338">
        <f t="shared" si="103"/>
        <v>12</v>
      </c>
      <c r="AK338" s="1" t="s">
        <v>117</v>
      </c>
      <c r="AL338" s="4" t="s">
        <v>1025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2563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104"/>
        <v>2</v>
      </c>
      <c r="BE338">
        <f t="shared" si="105"/>
        <v>1</v>
      </c>
    </row>
    <row r="339" spans="1:57" x14ac:dyDescent="0.15">
      <c r="A339" t="str">
        <f t="shared" si="93"/>
        <v>莉莉丝主动技能2等级13</v>
      </c>
      <c r="B339" s="8">
        <f t="shared" si="97"/>
        <v>10060213</v>
      </c>
      <c r="C339" s="8" t="str">
        <f>VLOOKUP(G339,角色!A:B,2,FALSE)</f>
        <v>莉莉丝</v>
      </c>
      <c r="D339" s="8" t="str">
        <f t="shared" si="98"/>
        <v>主动技能2</v>
      </c>
      <c r="E339" s="8">
        <f t="shared" si="106"/>
        <v>13</v>
      </c>
      <c r="F339" s="8">
        <f t="shared" si="107"/>
        <v>2</v>
      </c>
      <c r="G339" s="8">
        <f t="shared" si="108"/>
        <v>6</v>
      </c>
      <c r="H339" s="4" t="s">
        <v>993</v>
      </c>
      <c r="I339" s="4" t="str">
        <f t="shared" si="99"/>
        <v>增加己方全体10%（+3625）点防御。</v>
      </c>
      <c r="J339" s="4" t="s">
        <v>418</v>
      </c>
      <c r="K339" s="1" t="s">
        <v>102</v>
      </c>
      <c r="L339" s="4" t="s">
        <v>108</v>
      </c>
      <c r="M339" s="4" t="s">
        <v>422</v>
      </c>
      <c r="N339" s="4">
        <v>100</v>
      </c>
      <c r="O339" s="20" t="str">
        <f t="shared" si="100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94"/>
        <v>100062:100:2:0</v>
      </c>
      <c r="U339" s="6" t="str">
        <f t="shared" si="95"/>
        <v/>
      </c>
      <c r="V339" s="19" t="str">
        <f>VLOOKUP(G339,角色!AW:BC,主动技能!F339+1,FALSE)</f>
        <v>skill_07</v>
      </c>
      <c r="Y339">
        <f t="shared" si="96"/>
        <v>50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 t="shared" si="101"/>
        <v>2</v>
      </c>
      <c r="AG339" s="19">
        <f t="shared" si="102"/>
        <v>1</v>
      </c>
      <c r="AH339" s="25" t="str">
        <f>VLOOKUP(F339,特效对应!F:G,2,FALSE)</f>
        <v>attackex</v>
      </c>
      <c r="AJ339">
        <f t="shared" si="103"/>
        <v>13</v>
      </c>
      <c r="AK339" s="1" t="s">
        <v>117</v>
      </c>
      <c r="AL339" s="4" t="s">
        <v>1026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3625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104"/>
        <v>2</v>
      </c>
      <c r="BE339">
        <f t="shared" si="105"/>
        <v>1</v>
      </c>
    </row>
    <row r="340" spans="1:57" x14ac:dyDescent="0.15">
      <c r="A340" t="str">
        <f t="shared" si="93"/>
        <v>莉莉丝主动技能2等级14</v>
      </c>
      <c r="B340" s="8">
        <f t="shared" si="97"/>
        <v>10060214</v>
      </c>
      <c r="C340" s="8" t="str">
        <f>VLOOKUP(G340,角色!A:B,2,FALSE)</f>
        <v>莉莉丝</v>
      </c>
      <c r="D340" s="8" t="str">
        <f t="shared" si="98"/>
        <v>主动技能2</v>
      </c>
      <c r="E340" s="8">
        <f t="shared" si="106"/>
        <v>14</v>
      </c>
      <c r="F340" s="8">
        <f t="shared" si="107"/>
        <v>2</v>
      </c>
      <c r="G340" s="8">
        <f t="shared" si="108"/>
        <v>6</v>
      </c>
      <c r="H340" s="4" t="s">
        <v>993</v>
      </c>
      <c r="I340" s="4" t="str">
        <f t="shared" si="99"/>
        <v>增加己方全体10%（+5127）点防御。</v>
      </c>
      <c r="J340" s="4" t="s">
        <v>418</v>
      </c>
      <c r="K340" s="1" t="s">
        <v>102</v>
      </c>
      <c r="L340" s="4" t="s">
        <v>108</v>
      </c>
      <c r="M340" s="4" t="s">
        <v>422</v>
      </c>
      <c r="N340" s="4">
        <v>100</v>
      </c>
      <c r="O340" s="20" t="str">
        <f t="shared" si="100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94"/>
        <v>100063:100:2:0</v>
      </c>
      <c r="U340" s="6" t="str">
        <f t="shared" si="95"/>
        <v/>
      </c>
      <c r="V340" s="19" t="str">
        <f>VLOOKUP(G340,角色!AW:BC,主动技能!F340+1,FALSE)</f>
        <v>skill_07</v>
      </c>
      <c r="Y340">
        <f t="shared" si="96"/>
        <v>50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 t="shared" si="101"/>
        <v>2</v>
      </c>
      <c r="AG340" s="19">
        <f t="shared" si="102"/>
        <v>1</v>
      </c>
      <c r="AH340" s="25" t="str">
        <f>VLOOKUP(F340,特效对应!F:G,2,FALSE)</f>
        <v>attackex</v>
      </c>
      <c r="AJ340">
        <f t="shared" si="103"/>
        <v>14</v>
      </c>
      <c r="AK340" s="1" t="s">
        <v>117</v>
      </c>
      <c r="AL340" s="4" t="s">
        <v>1027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5127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104"/>
        <v>2</v>
      </c>
      <c r="BE340">
        <f t="shared" si="105"/>
        <v>1</v>
      </c>
    </row>
    <row r="341" spans="1:57" x14ac:dyDescent="0.15">
      <c r="A341" t="str">
        <f t="shared" si="93"/>
        <v>莉莉丝主动技能2等级15</v>
      </c>
      <c r="B341" s="8">
        <f t="shared" si="97"/>
        <v>10060215</v>
      </c>
      <c r="C341" s="8" t="str">
        <f>VLOOKUP(G341,角色!A:B,2,FALSE)</f>
        <v>莉莉丝</v>
      </c>
      <c r="D341" s="8" t="str">
        <f t="shared" si="98"/>
        <v>主动技能2</v>
      </c>
      <c r="E341" s="8">
        <f t="shared" si="106"/>
        <v>15</v>
      </c>
      <c r="F341" s="8">
        <f t="shared" si="107"/>
        <v>2</v>
      </c>
      <c r="G341" s="8">
        <f t="shared" si="108"/>
        <v>6</v>
      </c>
      <c r="H341" s="4" t="s">
        <v>993</v>
      </c>
      <c r="I341" s="4" t="str">
        <f t="shared" si="99"/>
        <v>增加己方全体10%（+7252）点防御。</v>
      </c>
      <c r="J341" s="4" t="s">
        <v>418</v>
      </c>
      <c r="K341" s="1" t="s">
        <v>102</v>
      </c>
      <c r="L341" s="4" t="s">
        <v>108</v>
      </c>
      <c r="M341" s="4" t="s">
        <v>422</v>
      </c>
      <c r="N341" s="4">
        <v>100</v>
      </c>
      <c r="O341" s="20" t="str">
        <f t="shared" si="100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94"/>
        <v>100064:100:2:0</v>
      </c>
      <c r="U341" s="6" t="str">
        <f t="shared" si="95"/>
        <v/>
      </c>
      <c r="V341" s="19" t="str">
        <f>VLOOKUP(G341,角色!AW:BC,主动技能!F341+1,FALSE)</f>
        <v>skill_07</v>
      </c>
      <c r="Y341">
        <f t="shared" si="96"/>
        <v>50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 t="shared" si="101"/>
        <v>2</v>
      </c>
      <c r="AG341" s="19">
        <f t="shared" si="102"/>
        <v>1</v>
      </c>
      <c r="AH341" s="25" t="str">
        <f>VLOOKUP(F341,特效对应!F:G,2,FALSE)</f>
        <v>attackex</v>
      </c>
      <c r="AJ341">
        <f t="shared" si="103"/>
        <v>15</v>
      </c>
      <c r="AK341" s="1" t="s">
        <v>117</v>
      </c>
      <c r="AL341" s="4" t="s">
        <v>1028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7252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104"/>
        <v>2</v>
      </c>
      <c r="BE341">
        <f t="shared" si="105"/>
        <v>1</v>
      </c>
    </row>
    <row r="342" spans="1:57" x14ac:dyDescent="0.15">
      <c r="A342" t="str">
        <f t="shared" si="93"/>
        <v>莉莉丝主动技能2等级16</v>
      </c>
      <c r="B342" s="8">
        <f t="shared" si="97"/>
        <v>10060216</v>
      </c>
      <c r="C342" s="8" t="str">
        <f>VLOOKUP(G342,角色!A:B,2,FALSE)</f>
        <v>莉莉丝</v>
      </c>
      <c r="D342" s="8" t="str">
        <f t="shared" si="98"/>
        <v>主动技能2</v>
      </c>
      <c r="E342" s="8">
        <f t="shared" si="106"/>
        <v>16</v>
      </c>
      <c r="F342" s="8">
        <f t="shared" si="107"/>
        <v>2</v>
      </c>
      <c r="G342" s="8">
        <f t="shared" si="108"/>
        <v>6</v>
      </c>
      <c r="H342" s="4" t="s">
        <v>993</v>
      </c>
      <c r="I342" s="4" t="str">
        <f t="shared" si="99"/>
        <v>增加己方全体10%（+10257）点防御。</v>
      </c>
      <c r="J342" s="4" t="s">
        <v>418</v>
      </c>
      <c r="K342" s="1" t="s">
        <v>102</v>
      </c>
      <c r="L342" s="4" t="s">
        <v>108</v>
      </c>
      <c r="M342" s="4" t="s">
        <v>422</v>
      </c>
      <c r="N342" s="4">
        <v>100</v>
      </c>
      <c r="O342" s="20" t="str">
        <f t="shared" si="100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94"/>
        <v>100065:100:2:0</v>
      </c>
      <c r="U342" s="6" t="str">
        <f t="shared" si="95"/>
        <v/>
      </c>
      <c r="V342" s="19" t="str">
        <f>VLOOKUP(G342,角色!AW:BC,主动技能!F342+1,FALSE)</f>
        <v>skill_07</v>
      </c>
      <c r="Y342">
        <f t="shared" si="96"/>
        <v>50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 t="shared" si="101"/>
        <v>2</v>
      </c>
      <c r="AG342" s="19">
        <f t="shared" si="102"/>
        <v>1</v>
      </c>
      <c r="AH342" s="25" t="str">
        <f>VLOOKUP(F342,特效对应!F:G,2,FALSE)</f>
        <v>attackex</v>
      </c>
      <c r="AJ342">
        <f t="shared" si="103"/>
        <v>16</v>
      </c>
      <c r="AK342" s="1" t="s">
        <v>117</v>
      </c>
      <c r="AL342" s="4" t="s">
        <v>1029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10257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104"/>
        <v>2</v>
      </c>
      <c r="BE342">
        <f t="shared" si="105"/>
        <v>1</v>
      </c>
    </row>
    <row r="343" spans="1:57" x14ac:dyDescent="0.15">
      <c r="A343" t="str">
        <f t="shared" si="93"/>
        <v>莉莉丝主动技能2等级17</v>
      </c>
      <c r="B343" s="8">
        <f t="shared" si="97"/>
        <v>10060217</v>
      </c>
      <c r="C343" s="8" t="str">
        <f>VLOOKUP(G343,角色!A:B,2,FALSE)</f>
        <v>莉莉丝</v>
      </c>
      <c r="D343" s="8" t="str">
        <f t="shared" si="98"/>
        <v>主动技能2</v>
      </c>
      <c r="E343" s="8">
        <f t="shared" si="106"/>
        <v>17</v>
      </c>
      <c r="F343" s="8">
        <f t="shared" si="107"/>
        <v>2</v>
      </c>
      <c r="G343" s="8">
        <f t="shared" si="108"/>
        <v>6</v>
      </c>
      <c r="H343" s="4" t="s">
        <v>993</v>
      </c>
      <c r="I343" s="4" t="str">
        <f t="shared" si="99"/>
        <v>增加己方全体10%（+14508）点防御。</v>
      </c>
      <c r="J343" s="4" t="s">
        <v>418</v>
      </c>
      <c r="K343" s="1" t="s">
        <v>102</v>
      </c>
      <c r="L343" s="4" t="s">
        <v>108</v>
      </c>
      <c r="M343" s="4" t="s">
        <v>422</v>
      </c>
      <c r="N343" s="4">
        <v>100</v>
      </c>
      <c r="O343" s="20" t="str">
        <f t="shared" si="100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94"/>
        <v>100066:100:2:0</v>
      </c>
      <c r="U343" s="6" t="str">
        <f t="shared" si="95"/>
        <v/>
      </c>
      <c r="V343" s="19" t="str">
        <f>VLOOKUP(G343,角色!AW:BC,主动技能!F343+1,FALSE)</f>
        <v>skill_07</v>
      </c>
      <c r="Y343">
        <f t="shared" si="96"/>
        <v>50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 t="shared" si="101"/>
        <v>2</v>
      </c>
      <c r="AG343" s="19">
        <f t="shared" si="102"/>
        <v>1</v>
      </c>
      <c r="AH343" s="25" t="str">
        <f>VLOOKUP(F343,特效对应!F:G,2,FALSE)</f>
        <v>attackex</v>
      </c>
      <c r="AJ343">
        <f t="shared" si="103"/>
        <v>17</v>
      </c>
      <c r="AK343" s="1" t="s">
        <v>117</v>
      </c>
      <c r="AL343" s="4" t="s">
        <v>1030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14508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104"/>
        <v>2</v>
      </c>
      <c r="BE343">
        <f t="shared" si="105"/>
        <v>1</v>
      </c>
    </row>
    <row r="344" spans="1:57" x14ac:dyDescent="0.15">
      <c r="A344" t="str">
        <f t="shared" si="93"/>
        <v>莉莉丝主动技能2等级18</v>
      </c>
      <c r="B344" s="8">
        <f t="shared" si="97"/>
        <v>10060218</v>
      </c>
      <c r="C344" s="8" t="str">
        <f>VLOOKUP(G344,角色!A:B,2,FALSE)</f>
        <v>莉莉丝</v>
      </c>
      <c r="D344" s="8" t="str">
        <f t="shared" si="98"/>
        <v>主动技能2</v>
      </c>
      <c r="E344" s="8">
        <f t="shared" si="106"/>
        <v>18</v>
      </c>
      <c r="F344" s="8">
        <f t="shared" si="107"/>
        <v>2</v>
      </c>
      <c r="G344" s="8">
        <f t="shared" si="108"/>
        <v>6</v>
      </c>
      <c r="H344" s="4" t="s">
        <v>993</v>
      </c>
      <c r="I344" s="4" t="str">
        <f t="shared" si="99"/>
        <v>增加己方全体10%（+20520）点防御。</v>
      </c>
      <c r="J344" s="4" t="s">
        <v>418</v>
      </c>
      <c r="K344" s="1" t="s">
        <v>102</v>
      </c>
      <c r="L344" s="4" t="s">
        <v>108</v>
      </c>
      <c r="M344" s="4" t="s">
        <v>422</v>
      </c>
      <c r="N344" s="4">
        <v>100</v>
      </c>
      <c r="O344" s="20" t="str">
        <f t="shared" si="100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94"/>
        <v>100067:100:2:0</v>
      </c>
      <c r="U344" s="6" t="str">
        <f t="shared" si="95"/>
        <v/>
      </c>
      <c r="V344" s="19" t="str">
        <f>VLOOKUP(G344,角色!AW:BC,主动技能!F344+1,FALSE)</f>
        <v>skill_07</v>
      </c>
      <c r="Y344">
        <f t="shared" si="96"/>
        <v>50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 t="shared" si="101"/>
        <v>2</v>
      </c>
      <c r="AG344" s="19">
        <f t="shared" si="102"/>
        <v>1</v>
      </c>
      <c r="AH344" s="25" t="str">
        <f>VLOOKUP(F344,特效对应!F:G,2,FALSE)</f>
        <v>attackex</v>
      </c>
      <c r="AJ344">
        <f t="shared" si="103"/>
        <v>18</v>
      </c>
      <c r="AK344" s="1" t="s">
        <v>117</v>
      </c>
      <c r="AL344" s="4" t="s">
        <v>1031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20520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104"/>
        <v>2</v>
      </c>
      <c r="BE344">
        <f t="shared" si="105"/>
        <v>1</v>
      </c>
    </row>
    <row r="345" spans="1:57" x14ac:dyDescent="0.15">
      <c r="A345" t="str">
        <f t="shared" si="93"/>
        <v>莉莉丝主动技能2等级19</v>
      </c>
      <c r="B345" s="8">
        <f t="shared" si="97"/>
        <v>10060219</v>
      </c>
      <c r="C345" s="8" t="str">
        <f>VLOOKUP(G345,角色!A:B,2,FALSE)</f>
        <v>莉莉丝</v>
      </c>
      <c r="D345" s="8" t="str">
        <f t="shared" si="98"/>
        <v>主动技能2</v>
      </c>
      <c r="E345" s="8">
        <f t="shared" si="106"/>
        <v>19</v>
      </c>
      <c r="F345" s="8">
        <f t="shared" si="107"/>
        <v>2</v>
      </c>
      <c r="G345" s="8">
        <f t="shared" si="108"/>
        <v>6</v>
      </c>
      <c r="H345" s="4" t="s">
        <v>993</v>
      </c>
      <c r="I345" s="4" t="str">
        <f t="shared" si="99"/>
        <v>增加己方全体10%（+29024）点防御。</v>
      </c>
      <c r="J345" s="4" t="s">
        <v>418</v>
      </c>
      <c r="K345" s="1" t="s">
        <v>102</v>
      </c>
      <c r="L345" s="4" t="s">
        <v>108</v>
      </c>
      <c r="M345" s="4" t="s">
        <v>422</v>
      </c>
      <c r="N345" s="4">
        <v>100</v>
      </c>
      <c r="O345" s="20" t="str">
        <f t="shared" si="100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94"/>
        <v>100068:100:2:0</v>
      </c>
      <c r="U345" s="6" t="str">
        <f t="shared" si="95"/>
        <v/>
      </c>
      <c r="V345" s="19" t="str">
        <f>VLOOKUP(G345,角色!AW:BC,主动技能!F345+1,FALSE)</f>
        <v>skill_07</v>
      </c>
      <c r="Y345">
        <f t="shared" si="96"/>
        <v>50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 t="shared" si="101"/>
        <v>2</v>
      </c>
      <c r="AG345" s="19">
        <f t="shared" si="102"/>
        <v>1</v>
      </c>
      <c r="AH345" s="25" t="str">
        <f>VLOOKUP(F345,特效对应!F:G,2,FALSE)</f>
        <v>attackex</v>
      </c>
      <c r="AJ345">
        <f t="shared" si="103"/>
        <v>19</v>
      </c>
      <c r="AK345" s="1" t="s">
        <v>117</v>
      </c>
      <c r="AL345" s="4" t="s">
        <v>1032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29024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104"/>
        <v>2</v>
      </c>
      <c r="BE345">
        <f t="shared" si="105"/>
        <v>1</v>
      </c>
    </row>
    <row r="346" spans="1:57" x14ac:dyDescent="0.15">
      <c r="A346" t="str">
        <f t="shared" si="93"/>
        <v>莉莉丝主动技能2等级20</v>
      </c>
      <c r="B346" s="8">
        <f t="shared" si="97"/>
        <v>10060220</v>
      </c>
      <c r="C346" s="8" t="str">
        <f>VLOOKUP(G346,角色!A:B,2,FALSE)</f>
        <v>莉莉丝</v>
      </c>
      <c r="D346" s="8" t="str">
        <f t="shared" si="98"/>
        <v>主动技能2</v>
      </c>
      <c r="E346" s="8">
        <f t="shared" si="106"/>
        <v>20</v>
      </c>
      <c r="F346" s="8">
        <f t="shared" si="107"/>
        <v>2</v>
      </c>
      <c r="G346" s="8">
        <f t="shared" si="108"/>
        <v>6</v>
      </c>
      <c r="H346" s="4" t="s">
        <v>993</v>
      </c>
      <c r="I346" s="4" t="str">
        <f t="shared" si="99"/>
        <v>增加己方全体10%（+41051）点防御。</v>
      </c>
      <c r="J346" s="4" t="s">
        <v>418</v>
      </c>
      <c r="K346" s="1" t="s">
        <v>102</v>
      </c>
      <c r="L346" s="4" t="s">
        <v>108</v>
      </c>
      <c r="M346" s="4" t="s">
        <v>422</v>
      </c>
      <c r="N346" s="4">
        <v>100</v>
      </c>
      <c r="O346" s="20" t="str">
        <f t="shared" si="100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94"/>
        <v>100069:100:2:0</v>
      </c>
      <c r="U346" s="6" t="str">
        <f t="shared" si="95"/>
        <v/>
      </c>
      <c r="V346" s="19" t="str">
        <f>VLOOKUP(G346,角色!AW:BC,主动技能!F346+1,FALSE)</f>
        <v>skill_07</v>
      </c>
      <c r="Y346">
        <f t="shared" si="96"/>
        <v>50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 t="shared" si="101"/>
        <v>2</v>
      </c>
      <c r="AG346" s="19">
        <f t="shared" si="102"/>
        <v>1</v>
      </c>
      <c r="AH346" s="25" t="str">
        <f>VLOOKUP(F346,特效对应!F:G,2,FALSE)</f>
        <v>attackex</v>
      </c>
      <c r="AJ346">
        <f t="shared" si="103"/>
        <v>20</v>
      </c>
      <c r="AK346" s="1" t="s">
        <v>117</v>
      </c>
      <c r="AL346" s="4" t="s">
        <v>1033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41051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104"/>
        <v>2</v>
      </c>
      <c r="BE346">
        <f t="shared" si="105"/>
        <v>1</v>
      </c>
    </row>
    <row r="347" spans="1:57" x14ac:dyDescent="0.15">
      <c r="A347" t="str">
        <f t="shared" si="93"/>
        <v>莉莉丝主动技能3等级1</v>
      </c>
      <c r="B347" s="8">
        <f t="shared" si="97"/>
        <v>10060301</v>
      </c>
      <c r="C347" s="8" t="str">
        <f>VLOOKUP(G347,角色!A:B,2,FALSE)</f>
        <v>莉莉丝</v>
      </c>
      <c r="D347" s="8" t="str">
        <f t="shared" si="98"/>
        <v>主动技能3</v>
      </c>
      <c r="E347" s="8">
        <f t="shared" si="106"/>
        <v>1</v>
      </c>
      <c r="F347" s="8">
        <f t="shared" si="107"/>
        <v>3</v>
      </c>
      <c r="G347" s="8">
        <f t="shared" si="108"/>
        <v>6</v>
      </c>
      <c r="H347" s="4" t="s">
        <v>415</v>
      </c>
      <c r="I347" s="20" t="str">
        <f t="shared" ref="I347:I367" si="109">"对敌方"&amp;L347&amp;"攻击，造成"&amp;Z347&amp;"%攻击力（+"&amp;AB347&amp;"）点伤害。"</f>
        <v>对敌方横扫攻击，造成125%攻击力（+130）点伤害。</v>
      </c>
      <c r="J347" s="4" t="s">
        <v>279</v>
      </c>
      <c r="K347" s="1" t="s">
        <v>102</v>
      </c>
      <c r="L347" s="4" t="s">
        <v>964</v>
      </c>
      <c r="M347" s="4"/>
      <c r="N347" s="4">
        <v>100</v>
      </c>
      <c r="O347" s="20">
        <f t="shared" si="100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94"/>
        <v/>
      </c>
      <c r="U347" s="6" t="str">
        <f t="shared" si="95"/>
        <v/>
      </c>
      <c r="V347" s="19" t="str">
        <f>VLOOKUP(G347,角色!AW:BC,主动技能!F347+1,FALSE)</f>
        <v>skill_20</v>
      </c>
      <c r="Y347">
        <f t="shared" si="96"/>
        <v>100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130</v>
      </c>
      <c r="AE347" s="25">
        <f>(VLOOKUP(G347,角色!V:AE,主动技能!F347+7,FALSE))</f>
        <v>1</v>
      </c>
      <c r="AF347" s="19">
        <f t="shared" si="101"/>
        <v>3</v>
      </c>
      <c r="AG347" s="19">
        <f t="shared" si="102"/>
        <v>2</v>
      </c>
      <c r="AH347" s="25" t="str">
        <f>VLOOKUP(F347,特效对应!F:G,2,FALSE)</f>
        <v>attackex</v>
      </c>
      <c r="AJ347">
        <f t="shared" si="103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104"/>
        <v>3</v>
      </c>
      <c r="BE347">
        <f t="shared" si="105"/>
        <v>2</v>
      </c>
    </row>
    <row r="348" spans="1:57" x14ac:dyDescent="0.15">
      <c r="A348" t="str">
        <f t="shared" si="93"/>
        <v>莉莉丝主动技能3等级2</v>
      </c>
      <c r="B348" s="8">
        <f t="shared" si="97"/>
        <v>10060302</v>
      </c>
      <c r="C348" s="8" t="str">
        <f>VLOOKUP(G348,角色!A:B,2,FALSE)</f>
        <v>莉莉丝</v>
      </c>
      <c r="D348" s="8" t="str">
        <f t="shared" si="98"/>
        <v>主动技能3</v>
      </c>
      <c r="E348" s="8">
        <f t="shared" si="106"/>
        <v>2</v>
      </c>
      <c r="F348" s="8">
        <f t="shared" si="107"/>
        <v>3</v>
      </c>
      <c r="G348" s="8">
        <f t="shared" si="108"/>
        <v>6</v>
      </c>
      <c r="H348" s="4" t="s">
        <v>415</v>
      </c>
      <c r="I348" s="20" t="str">
        <f t="shared" si="109"/>
        <v>对敌方横扫攻击，造成125%攻击力（+160）点伤害。</v>
      </c>
      <c r="J348" s="4" t="s">
        <v>279</v>
      </c>
      <c r="K348" s="1" t="s">
        <v>102</v>
      </c>
      <c r="L348" s="4" t="s">
        <v>964</v>
      </c>
      <c r="M348" s="4"/>
      <c r="N348" s="4">
        <v>100</v>
      </c>
      <c r="O348" s="20">
        <f t="shared" si="100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94"/>
        <v/>
      </c>
      <c r="U348" s="6" t="str">
        <f t="shared" si="95"/>
        <v/>
      </c>
      <c r="V348" s="19" t="str">
        <f>VLOOKUP(G348,角色!AW:BC,主动技能!F348+1,FALSE)</f>
        <v>skill_20</v>
      </c>
      <c r="Y348">
        <f t="shared" si="96"/>
        <v>100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160</v>
      </c>
      <c r="AE348" s="25">
        <f>(VLOOKUP(G348,角色!V:AE,主动技能!F348+7,FALSE))</f>
        <v>1</v>
      </c>
      <c r="AF348" s="19">
        <f t="shared" si="101"/>
        <v>3</v>
      </c>
      <c r="AG348" s="19">
        <f t="shared" si="102"/>
        <v>2</v>
      </c>
      <c r="AH348" s="25" t="str">
        <f>VLOOKUP(F348,特效对应!F:G,2,FALSE)</f>
        <v>attackex</v>
      </c>
      <c r="AJ348">
        <f t="shared" si="103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104"/>
        <v>3</v>
      </c>
      <c r="BE348">
        <f t="shared" si="105"/>
        <v>2</v>
      </c>
    </row>
    <row r="349" spans="1:57" x14ac:dyDescent="0.15">
      <c r="A349" t="str">
        <f t="shared" si="93"/>
        <v>莉莉丝主动技能3等级3</v>
      </c>
      <c r="B349" s="8">
        <f t="shared" si="97"/>
        <v>10060303</v>
      </c>
      <c r="C349" s="8" t="str">
        <f>VLOOKUP(G349,角色!A:B,2,FALSE)</f>
        <v>莉莉丝</v>
      </c>
      <c r="D349" s="8" t="str">
        <f t="shared" si="98"/>
        <v>主动技能3</v>
      </c>
      <c r="E349" s="8">
        <f t="shared" si="106"/>
        <v>3</v>
      </c>
      <c r="F349" s="8">
        <f t="shared" si="107"/>
        <v>3</v>
      </c>
      <c r="G349" s="8">
        <f t="shared" si="108"/>
        <v>6</v>
      </c>
      <c r="H349" s="4" t="s">
        <v>415</v>
      </c>
      <c r="I349" s="20" t="str">
        <f t="shared" si="109"/>
        <v>对敌方横扫攻击，造成125%攻击力（+250）点伤害。</v>
      </c>
      <c r="J349" s="4" t="s">
        <v>279</v>
      </c>
      <c r="K349" s="1" t="s">
        <v>102</v>
      </c>
      <c r="L349" s="4" t="s">
        <v>964</v>
      </c>
      <c r="M349" s="4"/>
      <c r="N349" s="4">
        <v>100</v>
      </c>
      <c r="O349" s="20">
        <f t="shared" si="100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94"/>
        <v/>
      </c>
      <c r="U349" s="6" t="str">
        <f t="shared" si="95"/>
        <v/>
      </c>
      <c r="V349" s="19" t="str">
        <f>VLOOKUP(G349,角色!AW:BC,主动技能!F349+1,FALSE)</f>
        <v>skill_20</v>
      </c>
      <c r="Y349">
        <f t="shared" si="96"/>
        <v>100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250</v>
      </c>
      <c r="AE349" s="25">
        <f>(VLOOKUP(G349,角色!V:AE,主动技能!F349+7,FALSE))</f>
        <v>1</v>
      </c>
      <c r="AF349" s="19">
        <f t="shared" si="101"/>
        <v>3</v>
      </c>
      <c r="AG349" s="19">
        <f t="shared" si="102"/>
        <v>2</v>
      </c>
      <c r="AH349" s="25" t="str">
        <f>VLOOKUP(F349,特效对应!F:G,2,FALSE)</f>
        <v>attackex</v>
      </c>
      <c r="AJ349">
        <f t="shared" si="103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104"/>
        <v>3</v>
      </c>
      <c r="BE349">
        <f t="shared" si="105"/>
        <v>2</v>
      </c>
    </row>
    <row r="350" spans="1:57" x14ac:dyDescent="0.15">
      <c r="A350" t="str">
        <f t="shared" si="93"/>
        <v>莉莉丝主动技能3等级4</v>
      </c>
      <c r="B350" s="8">
        <f t="shared" si="97"/>
        <v>10060304</v>
      </c>
      <c r="C350" s="8" t="str">
        <f>VLOOKUP(G350,角色!A:B,2,FALSE)</f>
        <v>莉莉丝</v>
      </c>
      <c r="D350" s="8" t="str">
        <f t="shared" si="98"/>
        <v>主动技能3</v>
      </c>
      <c r="E350" s="8">
        <f t="shared" si="106"/>
        <v>4</v>
      </c>
      <c r="F350" s="8">
        <f t="shared" si="107"/>
        <v>3</v>
      </c>
      <c r="G350" s="8">
        <f t="shared" si="108"/>
        <v>6</v>
      </c>
      <c r="H350" s="4" t="s">
        <v>415</v>
      </c>
      <c r="I350" s="20" t="str">
        <f t="shared" si="109"/>
        <v>对敌方横扫攻击，造成125%攻击力（+400）点伤害。</v>
      </c>
      <c r="J350" s="4" t="s">
        <v>279</v>
      </c>
      <c r="K350" s="1" t="s">
        <v>102</v>
      </c>
      <c r="L350" s="4" t="s">
        <v>964</v>
      </c>
      <c r="M350" s="4"/>
      <c r="N350" s="4">
        <v>100</v>
      </c>
      <c r="O350" s="20">
        <f t="shared" si="100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94"/>
        <v/>
      </c>
      <c r="U350" s="6" t="str">
        <f t="shared" si="95"/>
        <v/>
      </c>
      <c r="V350" s="19" t="str">
        <f>VLOOKUP(G350,角色!AW:BC,主动技能!F350+1,FALSE)</f>
        <v>skill_20</v>
      </c>
      <c r="Y350">
        <f t="shared" si="96"/>
        <v>100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400</v>
      </c>
      <c r="AE350" s="25">
        <f>(VLOOKUP(G350,角色!V:AE,主动技能!F350+7,FALSE))</f>
        <v>1</v>
      </c>
      <c r="AF350" s="19">
        <f t="shared" si="101"/>
        <v>3</v>
      </c>
      <c r="AG350" s="19">
        <f t="shared" si="102"/>
        <v>2</v>
      </c>
      <c r="AH350" s="25" t="str">
        <f>VLOOKUP(F350,特效对应!F:G,2,FALSE)</f>
        <v>attackex</v>
      </c>
      <c r="AJ350">
        <f t="shared" si="103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104"/>
        <v>3</v>
      </c>
      <c r="BE350">
        <f t="shared" si="105"/>
        <v>2</v>
      </c>
    </row>
    <row r="351" spans="1:57" x14ac:dyDescent="0.15">
      <c r="A351" t="str">
        <f t="shared" si="93"/>
        <v>莉莉丝主动技能3等级5</v>
      </c>
      <c r="B351" s="8">
        <f t="shared" si="97"/>
        <v>10060305</v>
      </c>
      <c r="C351" s="8" t="str">
        <f>VLOOKUP(G351,角色!A:B,2,FALSE)</f>
        <v>莉莉丝</v>
      </c>
      <c r="D351" s="8" t="str">
        <f t="shared" si="98"/>
        <v>主动技能3</v>
      </c>
      <c r="E351" s="8">
        <f t="shared" si="106"/>
        <v>5</v>
      </c>
      <c r="F351" s="8">
        <f t="shared" si="107"/>
        <v>3</v>
      </c>
      <c r="G351" s="8">
        <f t="shared" si="108"/>
        <v>6</v>
      </c>
      <c r="H351" s="4" t="s">
        <v>415</v>
      </c>
      <c r="I351" s="20" t="str">
        <f t="shared" si="109"/>
        <v>对敌方横扫攻击，造成125%攻击力（+565）点伤害。</v>
      </c>
      <c r="J351" s="4" t="s">
        <v>279</v>
      </c>
      <c r="K351" s="1" t="s">
        <v>102</v>
      </c>
      <c r="L351" s="4" t="s">
        <v>964</v>
      </c>
      <c r="M351" s="4"/>
      <c r="N351" s="4">
        <v>100</v>
      </c>
      <c r="O351" s="20">
        <f t="shared" si="100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94"/>
        <v/>
      </c>
      <c r="U351" s="6" t="str">
        <f t="shared" si="95"/>
        <v/>
      </c>
      <c r="V351" s="19" t="str">
        <f>VLOOKUP(G351,角色!AW:BC,主动技能!F351+1,FALSE)</f>
        <v>skill_20</v>
      </c>
      <c r="Y351">
        <f t="shared" si="96"/>
        <v>100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565</v>
      </c>
      <c r="AE351" s="25">
        <f>(VLOOKUP(G351,角色!V:AE,主动技能!F351+7,FALSE))</f>
        <v>1</v>
      </c>
      <c r="AF351" s="19">
        <f t="shared" si="101"/>
        <v>3</v>
      </c>
      <c r="AG351" s="19">
        <f t="shared" si="102"/>
        <v>2</v>
      </c>
      <c r="AH351" s="25" t="str">
        <f>VLOOKUP(F351,特效对应!F:G,2,FALSE)</f>
        <v>attackex</v>
      </c>
      <c r="AJ351">
        <f t="shared" si="103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104"/>
        <v>3</v>
      </c>
      <c r="BE351">
        <f t="shared" si="105"/>
        <v>2</v>
      </c>
    </row>
    <row r="352" spans="1:57" x14ac:dyDescent="0.15">
      <c r="A352" t="str">
        <f t="shared" si="93"/>
        <v>莉莉丝主动技能3等级6</v>
      </c>
      <c r="B352" s="8">
        <f t="shared" si="97"/>
        <v>10060306</v>
      </c>
      <c r="C352" s="8" t="str">
        <f>VLOOKUP(G352,角色!A:B,2,FALSE)</f>
        <v>莉莉丝</v>
      </c>
      <c r="D352" s="8" t="str">
        <f t="shared" si="98"/>
        <v>主动技能3</v>
      </c>
      <c r="E352" s="8">
        <f t="shared" si="106"/>
        <v>6</v>
      </c>
      <c r="F352" s="8">
        <f t="shared" si="107"/>
        <v>3</v>
      </c>
      <c r="G352" s="8">
        <f t="shared" si="108"/>
        <v>6</v>
      </c>
      <c r="H352" s="4" t="s">
        <v>415</v>
      </c>
      <c r="I352" s="20" t="str">
        <f t="shared" si="109"/>
        <v>对敌方横扫攻击，造成125%攻击力（+800）点伤害。</v>
      </c>
      <c r="J352" s="4" t="s">
        <v>279</v>
      </c>
      <c r="K352" s="1" t="s">
        <v>102</v>
      </c>
      <c r="L352" s="4" t="s">
        <v>964</v>
      </c>
      <c r="M352" s="4"/>
      <c r="N352" s="4">
        <v>100</v>
      </c>
      <c r="O352" s="20">
        <f t="shared" si="100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94"/>
        <v/>
      </c>
      <c r="U352" s="6" t="str">
        <f t="shared" si="95"/>
        <v/>
      </c>
      <c r="V352" s="19" t="str">
        <f>VLOOKUP(G352,角色!AW:BC,主动技能!F352+1,FALSE)</f>
        <v>skill_20</v>
      </c>
      <c r="Y352">
        <f t="shared" si="96"/>
        <v>100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800</v>
      </c>
      <c r="AE352" s="25">
        <f>(VLOOKUP(G352,角色!V:AE,主动技能!F352+7,FALSE))</f>
        <v>1</v>
      </c>
      <c r="AF352" s="19">
        <f t="shared" si="101"/>
        <v>3</v>
      </c>
      <c r="AG352" s="19">
        <f t="shared" si="102"/>
        <v>2</v>
      </c>
      <c r="AH352" s="25" t="str">
        <f>VLOOKUP(F352,特效对应!F:G,2,FALSE)</f>
        <v>attackex</v>
      </c>
      <c r="AJ352">
        <f t="shared" si="103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104"/>
        <v>3</v>
      </c>
      <c r="BE352">
        <f t="shared" si="105"/>
        <v>2</v>
      </c>
    </row>
    <row r="353" spans="1:63" x14ac:dyDescent="0.15">
      <c r="A353" t="str">
        <f t="shared" si="93"/>
        <v>莉莉丝主动技能3等级7</v>
      </c>
      <c r="B353" s="8">
        <f t="shared" si="97"/>
        <v>10060307</v>
      </c>
      <c r="C353" s="8" t="str">
        <f>VLOOKUP(G353,角色!A:B,2,FALSE)</f>
        <v>莉莉丝</v>
      </c>
      <c r="D353" s="8" t="str">
        <f t="shared" si="98"/>
        <v>主动技能3</v>
      </c>
      <c r="E353" s="8">
        <f t="shared" si="106"/>
        <v>7</v>
      </c>
      <c r="F353" s="8">
        <f t="shared" si="107"/>
        <v>3</v>
      </c>
      <c r="G353" s="8">
        <f t="shared" si="108"/>
        <v>6</v>
      </c>
      <c r="H353" s="4" t="s">
        <v>415</v>
      </c>
      <c r="I353" s="20" t="str">
        <f t="shared" si="109"/>
        <v>对敌方横扫攻击，造成125%攻击力（+1132）点伤害。</v>
      </c>
      <c r="J353" s="4" t="s">
        <v>279</v>
      </c>
      <c r="K353" s="1" t="s">
        <v>102</v>
      </c>
      <c r="L353" s="4" t="s">
        <v>964</v>
      </c>
      <c r="M353" s="4"/>
      <c r="N353" s="4">
        <v>100</v>
      </c>
      <c r="O353" s="20">
        <f t="shared" si="100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94"/>
        <v/>
      </c>
      <c r="U353" s="6" t="str">
        <f t="shared" si="95"/>
        <v/>
      </c>
      <c r="V353" s="19" t="str">
        <f>VLOOKUP(G353,角色!AW:BC,主动技能!F353+1,FALSE)</f>
        <v>skill_20</v>
      </c>
      <c r="Y353">
        <f t="shared" si="96"/>
        <v>100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1132</v>
      </c>
      <c r="AE353" s="25">
        <f>(VLOOKUP(G353,角色!V:AE,主动技能!F353+7,FALSE))</f>
        <v>1</v>
      </c>
      <c r="AF353" s="19">
        <f t="shared" si="101"/>
        <v>3</v>
      </c>
      <c r="AG353" s="19">
        <f t="shared" si="102"/>
        <v>2</v>
      </c>
      <c r="AH353" s="25" t="str">
        <f>VLOOKUP(F353,特效对应!F:G,2,FALSE)</f>
        <v>attackex</v>
      </c>
      <c r="AJ353">
        <f t="shared" si="103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104"/>
        <v>3</v>
      </c>
      <c r="BE353">
        <f t="shared" si="105"/>
        <v>2</v>
      </c>
    </row>
    <row r="354" spans="1:63" x14ac:dyDescent="0.15">
      <c r="A354" t="str">
        <f t="shared" si="93"/>
        <v>莉莉丝主动技能3等级8</v>
      </c>
      <c r="B354" s="8">
        <f t="shared" si="97"/>
        <v>10060308</v>
      </c>
      <c r="C354" s="8" t="str">
        <f>VLOOKUP(G354,角色!A:B,2,FALSE)</f>
        <v>莉莉丝</v>
      </c>
      <c r="D354" s="8" t="str">
        <f t="shared" si="98"/>
        <v>主动技能3</v>
      </c>
      <c r="E354" s="8">
        <f t="shared" si="106"/>
        <v>8</v>
      </c>
      <c r="F354" s="8">
        <f t="shared" si="107"/>
        <v>3</v>
      </c>
      <c r="G354" s="8">
        <f t="shared" si="108"/>
        <v>6</v>
      </c>
      <c r="H354" s="4" t="s">
        <v>415</v>
      </c>
      <c r="I354" s="20" t="str">
        <f t="shared" si="109"/>
        <v>对敌方横扫攻击，造成125%攻击力（+1601）点伤害。</v>
      </c>
      <c r="J354" s="4" t="s">
        <v>279</v>
      </c>
      <c r="K354" s="1" t="s">
        <v>102</v>
      </c>
      <c r="L354" s="4" t="s">
        <v>964</v>
      </c>
      <c r="M354" s="4"/>
      <c r="N354" s="4">
        <v>100</v>
      </c>
      <c r="O354" s="20">
        <f t="shared" si="100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94"/>
        <v/>
      </c>
      <c r="U354" s="6" t="str">
        <f t="shared" si="95"/>
        <v/>
      </c>
      <c r="V354" s="19" t="str">
        <f>VLOOKUP(G354,角色!AW:BC,主动技能!F354+1,FALSE)</f>
        <v>skill_20</v>
      </c>
      <c r="Y354">
        <f t="shared" si="96"/>
        <v>100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1601</v>
      </c>
      <c r="AE354" s="25">
        <f>(VLOOKUP(G354,角色!V:AE,主动技能!F354+7,FALSE))</f>
        <v>1</v>
      </c>
      <c r="AF354" s="19">
        <f t="shared" si="101"/>
        <v>3</v>
      </c>
      <c r="AG354" s="19">
        <f t="shared" si="102"/>
        <v>2</v>
      </c>
      <c r="AH354" s="25" t="str">
        <f>VLOOKUP(F354,特效对应!F:G,2,FALSE)</f>
        <v>attackex</v>
      </c>
      <c r="AJ354">
        <f t="shared" si="103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104"/>
        <v>3</v>
      </c>
      <c r="BE354">
        <f t="shared" si="105"/>
        <v>2</v>
      </c>
    </row>
    <row r="355" spans="1:63" x14ac:dyDescent="0.15">
      <c r="A355" t="str">
        <f t="shared" si="93"/>
        <v>莉莉丝主动技能3等级9</v>
      </c>
      <c r="B355" s="8">
        <f t="shared" si="97"/>
        <v>10060309</v>
      </c>
      <c r="C355" s="8" t="str">
        <f>VLOOKUP(G355,角色!A:B,2,FALSE)</f>
        <v>莉莉丝</v>
      </c>
      <c r="D355" s="8" t="str">
        <f t="shared" si="98"/>
        <v>主动技能3</v>
      </c>
      <c r="E355" s="8">
        <f t="shared" si="106"/>
        <v>9</v>
      </c>
      <c r="F355" s="8">
        <f t="shared" si="107"/>
        <v>3</v>
      </c>
      <c r="G355" s="8">
        <f t="shared" si="108"/>
        <v>6</v>
      </c>
      <c r="H355" s="4" t="s">
        <v>415</v>
      </c>
      <c r="I355" s="20" t="str">
        <f t="shared" si="109"/>
        <v>对敌方横扫攻击，造成125%攻击力（+2264）点伤害。</v>
      </c>
      <c r="J355" s="4" t="s">
        <v>279</v>
      </c>
      <c r="K355" s="1" t="s">
        <v>102</v>
      </c>
      <c r="L355" s="4" t="s">
        <v>964</v>
      </c>
      <c r="M355" s="4"/>
      <c r="N355" s="4">
        <v>100</v>
      </c>
      <c r="O355" s="20">
        <f t="shared" si="100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94"/>
        <v/>
      </c>
      <c r="U355" s="6" t="str">
        <f t="shared" si="95"/>
        <v/>
      </c>
      <c r="V355" s="19" t="str">
        <f>VLOOKUP(G355,角色!AW:BC,主动技能!F355+1,FALSE)</f>
        <v>skill_20</v>
      </c>
      <c r="Y355">
        <f t="shared" si="96"/>
        <v>100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2264</v>
      </c>
      <c r="AE355" s="25">
        <f>(VLOOKUP(G355,角色!V:AE,主动技能!F355+7,FALSE))</f>
        <v>1</v>
      </c>
      <c r="AF355" s="19">
        <f t="shared" si="101"/>
        <v>3</v>
      </c>
      <c r="AG355" s="19">
        <f t="shared" si="102"/>
        <v>2</v>
      </c>
      <c r="AH355" s="25" t="str">
        <f>VLOOKUP(F355,特效对应!F:G,2,FALSE)</f>
        <v>attackex</v>
      </c>
      <c r="AJ355">
        <f t="shared" si="103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104"/>
        <v>3</v>
      </c>
      <c r="BE355">
        <f t="shared" si="105"/>
        <v>2</v>
      </c>
    </row>
    <row r="356" spans="1:63" x14ac:dyDescent="0.15">
      <c r="A356" t="str">
        <f t="shared" si="93"/>
        <v>莉莉丝主动技能3等级10</v>
      </c>
      <c r="B356" s="8">
        <f t="shared" si="97"/>
        <v>10060310</v>
      </c>
      <c r="C356" s="8" t="str">
        <f>VLOOKUP(G356,角色!A:B,2,FALSE)</f>
        <v>莉莉丝</v>
      </c>
      <c r="D356" s="8" t="str">
        <f t="shared" si="98"/>
        <v>主动技能3</v>
      </c>
      <c r="E356" s="8">
        <f t="shared" si="106"/>
        <v>10</v>
      </c>
      <c r="F356" s="8">
        <f t="shared" si="107"/>
        <v>3</v>
      </c>
      <c r="G356" s="8">
        <f t="shared" si="108"/>
        <v>6</v>
      </c>
      <c r="H356" s="4" t="s">
        <v>415</v>
      </c>
      <c r="I356" s="20" t="str">
        <f t="shared" si="109"/>
        <v>对敌方横扫攻击，造成125%攻击力（+3203）点伤害。</v>
      </c>
      <c r="J356" s="4" t="s">
        <v>279</v>
      </c>
      <c r="K356" s="1" t="s">
        <v>102</v>
      </c>
      <c r="L356" s="4" t="s">
        <v>964</v>
      </c>
      <c r="M356" s="4"/>
      <c r="N356" s="4">
        <v>100</v>
      </c>
      <c r="O356" s="20">
        <f t="shared" si="100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94"/>
        <v/>
      </c>
      <c r="U356" s="6" t="str">
        <f t="shared" si="95"/>
        <v/>
      </c>
      <c r="V356" s="19" t="str">
        <f>VLOOKUP(G356,角色!AW:BC,主动技能!F356+1,FALSE)</f>
        <v>skill_20</v>
      </c>
      <c r="Y356">
        <f t="shared" si="96"/>
        <v>100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3203</v>
      </c>
      <c r="AE356" s="25">
        <f>(VLOOKUP(G356,角色!V:AE,主动技能!F356+7,FALSE))</f>
        <v>1</v>
      </c>
      <c r="AF356" s="19">
        <f t="shared" si="101"/>
        <v>3</v>
      </c>
      <c r="AG356" s="19">
        <f t="shared" si="102"/>
        <v>2</v>
      </c>
      <c r="AH356" s="25" t="str">
        <f>VLOOKUP(F356,特效对应!F:G,2,FALSE)</f>
        <v>attackex</v>
      </c>
      <c r="AJ356">
        <f t="shared" si="103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104"/>
        <v>3</v>
      </c>
      <c r="BE356">
        <f t="shared" si="105"/>
        <v>2</v>
      </c>
    </row>
    <row r="357" spans="1:63" x14ac:dyDescent="0.15">
      <c r="A357" t="str">
        <f t="shared" si="93"/>
        <v>莉莉丝主动技能3等级11</v>
      </c>
      <c r="B357" s="8">
        <f t="shared" si="97"/>
        <v>10060311</v>
      </c>
      <c r="C357" s="8" t="str">
        <f>VLOOKUP(G357,角色!A:B,2,FALSE)</f>
        <v>莉莉丝</v>
      </c>
      <c r="D357" s="8" t="str">
        <f t="shared" si="98"/>
        <v>主动技能3</v>
      </c>
      <c r="E357" s="8">
        <f t="shared" si="106"/>
        <v>11</v>
      </c>
      <c r="F357" s="8">
        <f t="shared" si="107"/>
        <v>3</v>
      </c>
      <c r="G357" s="8">
        <f t="shared" si="108"/>
        <v>6</v>
      </c>
      <c r="H357" s="4" t="s">
        <v>415</v>
      </c>
      <c r="I357" s="20" t="str">
        <f t="shared" si="109"/>
        <v>对敌方横扫攻击，造成125%攻击力（+4530）点伤害。</v>
      </c>
      <c r="J357" s="4" t="s">
        <v>279</v>
      </c>
      <c r="K357" s="1" t="s">
        <v>102</v>
      </c>
      <c r="L357" s="4" t="s">
        <v>964</v>
      </c>
      <c r="M357" s="4"/>
      <c r="N357" s="4">
        <v>100</v>
      </c>
      <c r="O357" s="20">
        <f t="shared" si="100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94"/>
        <v/>
      </c>
      <c r="U357" s="6" t="str">
        <f t="shared" si="95"/>
        <v/>
      </c>
      <c r="V357" s="19" t="str">
        <f>VLOOKUP(G357,角色!AW:BC,主动技能!F357+1,FALSE)</f>
        <v>skill_20</v>
      </c>
      <c r="Y357">
        <f t="shared" si="96"/>
        <v>100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4530</v>
      </c>
      <c r="AE357" s="25">
        <f>(VLOOKUP(G357,角色!V:AE,主动技能!F357+7,FALSE))</f>
        <v>1</v>
      </c>
      <c r="AF357" s="19">
        <f t="shared" si="101"/>
        <v>3</v>
      </c>
      <c r="AG357" s="19">
        <f t="shared" si="102"/>
        <v>2</v>
      </c>
      <c r="AH357" s="25" t="str">
        <f>VLOOKUP(F357,特效对应!F:G,2,FALSE)</f>
        <v>attackex</v>
      </c>
      <c r="AJ357">
        <f t="shared" si="103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104"/>
        <v>3</v>
      </c>
      <c r="BE357">
        <f t="shared" si="105"/>
        <v>2</v>
      </c>
    </row>
    <row r="358" spans="1:63" x14ac:dyDescent="0.15">
      <c r="A358" t="str">
        <f t="shared" si="93"/>
        <v>莉莉丝主动技能3等级12</v>
      </c>
      <c r="B358" s="8">
        <f t="shared" si="97"/>
        <v>10060312</v>
      </c>
      <c r="C358" s="8" t="str">
        <f>VLOOKUP(G358,角色!A:B,2,FALSE)</f>
        <v>莉莉丝</v>
      </c>
      <c r="D358" s="8" t="str">
        <f t="shared" si="98"/>
        <v>主动技能3</v>
      </c>
      <c r="E358" s="8">
        <f t="shared" si="106"/>
        <v>12</v>
      </c>
      <c r="F358" s="8">
        <f t="shared" si="107"/>
        <v>3</v>
      </c>
      <c r="G358" s="8">
        <f t="shared" si="108"/>
        <v>6</v>
      </c>
      <c r="H358" s="4" t="s">
        <v>415</v>
      </c>
      <c r="I358" s="20" t="str">
        <f t="shared" si="109"/>
        <v>对敌方横扫攻击，造成125%攻击力（+6407）点伤害。</v>
      </c>
      <c r="J358" s="4" t="s">
        <v>279</v>
      </c>
      <c r="K358" s="1" t="s">
        <v>102</v>
      </c>
      <c r="L358" s="4" t="s">
        <v>964</v>
      </c>
      <c r="M358" s="4"/>
      <c r="N358" s="4">
        <v>100</v>
      </c>
      <c r="O358" s="20">
        <f t="shared" si="100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94"/>
        <v/>
      </c>
      <c r="U358" s="6" t="str">
        <f t="shared" si="95"/>
        <v/>
      </c>
      <c r="V358" s="19" t="str">
        <f>VLOOKUP(G358,角色!AW:BC,主动技能!F358+1,FALSE)</f>
        <v>skill_20</v>
      </c>
      <c r="Y358">
        <f t="shared" si="96"/>
        <v>100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6407</v>
      </c>
      <c r="AE358" s="25">
        <f>(VLOOKUP(G358,角色!V:AE,主动技能!F358+7,FALSE))</f>
        <v>1</v>
      </c>
      <c r="AF358" s="19">
        <f t="shared" si="101"/>
        <v>3</v>
      </c>
      <c r="AG358" s="19">
        <f t="shared" si="102"/>
        <v>2</v>
      </c>
      <c r="AH358" s="25" t="str">
        <f>VLOOKUP(F358,特效对应!F:G,2,FALSE)</f>
        <v>attackex</v>
      </c>
      <c r="AJ358">
        <f t="shared" si="103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104"/>
        <v>3</v>
      </c>
      <c r="BE358">
        <f t="shared" si="105"/>
        <v>2</v>
      </c>
    </row>
    <row r="359" spans="1:63" x14ac:dyDescent="0.15">
      <c r="A359" t="str">
        <f t="shared" si="93"/>
        <v>莉莉丝主动技能3等级13</v>
      </c>
      <c r="B359" s="8">
        <f t="shared" si="97"/>
        <v>10060313</v>
      </c>
      <c r="C359" s="8" t="str">
        <f>VLOOKUP(G359,角色!A:B,2,FALSE)</f>
        <v>莉莉丝</v>
      </c>
      <c r="D359" s="8" t="str">
        <f t="shared" si="98"/>
        <v>主动技能3</v>
      </c>
      <c r="E359" s="8">
        <f t="shared" si="106"/>
        <v>13</v>
      </c>
      <c r="F359" s="8">
        <f t="shared" si="107"/>
        <v>3</v>
      </c>
      <c r="G359" s="8">
        <f t="shared" si="108"/>
        <v>6</v>
      </c>
      <c r="H359" s="4" t="s">
        <v>415</v>
      </c>
      <c r="I359" s="20" t="str">
        <f t="shared" si="109"/>
        <v>对敌方横扫攻击，造成125%攻击力（+9063）点伤害。</v>
      </c>
      <c r="J359" s="4" t="s">
        <v>279</v>
      </c>
      <c r="K359" s="1" t="s">
        <v>102</v>
      </c>
      <c r="L359" s="4" t="s">
        <v>964</v>
      </c>
      <c r="M359" s="4"/>
      <c r="N359" s="4">
        <v>100</v>
      </c>
      <c r="O359" s="20">
        <f t="shared" si="100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94"/>
        <v/>
      </c>
      <c r="U359" s="6" t="str">
        <f t="shared" si="95"/>
        <v/>
      </c>
      <c r="V359" s="19" t="str">
        <f>VLOOKUP(G359,角色!AW:BC,主动技能!F359+1,FALSE)</f>
        <v>skill_20</v>
      </c>
      <c r="Y359">
        <f t="shared" si="96"/>
        <v>100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9063</v>
      </c>
      <c r="AE359" s="25">
        <f>(VLOOKUP(G359,角色!V:AE,主动技能!F359+7,FALSE))</f>
        <v>1</v>
      </c>
      <c r="AF359" s="19">
        <f t="shared" si="101"/>
        <v>3</v>
      </c>
      <c r="AG359" s="19">
        <f t="shared" si="102"/>
        <v>2</v>
      </c>
      <c r="AH359" s="25" t="str">
        <f>VLOOKUP(F359,特效对应!F:G,2,FALSE)</f>
        <v>attackex</v>
      </c>
      <c r="AJ359">
        <f t="shared" si="103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104"/>
        <v>3</v>
      </c>
      <c r="BE359">
        <f t="shared" si="105"/>
        <v>2</v>
      </c>
    </row>
    <row r="360" spans="1:63" x14ac:dyDescent="0.15">
      <c r="A360" t="str">
        <f t="shared" si="93"/>
        <v>莉莉丝主动技能3等级14</v>
      </c>
      <c r="B360" s="8">
        <f t="shared" si="97"/>
        <v>10060314</v>
      </c>
      <c r="C360" s="8" t="str">
        <f>VLOOKUP(G360,角色!A:B,2,FALSE)</f>
        <v>莉莉丝</v>
      </c>
      <c r="D360" s="8" t="str">
        <f t="shared" si="98"/>
        <v>主动技能3</v>
      </c>
      <c r="E360" s="8">
        <f t="shared" si="106"/>
        <v>14</v>
      </c>
      <c r="F360" s="8">
        <f t="shared" si="107"/>
        <v>3</v>
      </c>
      <c r="G360" s="8">
        <f t="shared" si="108"/>
        <v>6</v>
      </c>
      <c r="H360" s="4" t="s">
        <v>415</v>
      </c>
      <c r="I360" s="20" t="str">
        <f t="shared" si="109"/>
        <v>对敌方横扫攻击，造成125%攻击力（+12819）点伤害。</v>
      </c>
      <c r="J360" s="4" t="s">
        <v>279</v>
      </c>
      <c r="K360" s="1" t="s">
        <v>102</v>
      </c>
      <c r="L360" s="4" t="s">
        <v>964</v>
      </c>
      <c r="M360" s="4"/>
      <c r="N360" s="4">
        <v>100</v>
      </c>
      <c r="O360" s="20">
        <f t="shared" si="100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94"/>
        <v/>
      </c>
      <c r="U360" s="6" t="str">
        <f t="shared" si="95"/>
        <v/>
      </c>
      <c r="V360" s="19" t="str">
        <f>VLOOKUP(G360,角色!AW:BC,主动技能!F360+1,FALSE)</f>
        <v>skill_20</v>
      </c>
      <c r="Y360">
        <f t="shared" si="96"/>
        <v>100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12819</v>
      </c>
      <c r="AE360" s="25">
        <f>(VLOOKUP(G360,角色!V:AE,主动技能!F360+7,FALSE))</f>
        <v>1</v>
      </c>
      <c r="AF360" s="19">
        <f t="shared" si="101"/>
        <v>3</v>
      </c>
      <c r="AG360" s="19">
        <f t="shared" si="102"/>
        <v>2</v>
      </c>
      <c r="AH360" s="25" t="str">
        <f>VLOOKUP(F360,特效对应!F:G,2,FALSE)</f>
        <v>attackex</v>
      </c>
      <c r="AJ360">
        <f t="shared" si="103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104"/>
        <v>3</v>
      </c>
      <c r="BE360">
        <f t="shared" si="105"/>
        <v>2</v>
      </c>
    </row>
    <row r="361" spans="1:63" x14ac:dyDescent="0.15">
      <c r="A361" t="str">
        <f t="shared" si="93"/>
        <v>莉莉丝主动技能3等级15</v>
      </c>
      <c r="B361" s="8">
        <f t="shared" si="97"/>
        <v>10060315</v>
      </c>
      <c r="C361" s="8" t="str">
        <f>VLOOKUP(G361,角色!A:B,2,FALSE)</f>
        <v>莉莉丝</v>
      </c>
      <c r="D361" s="8" t="str">
        <f t="shared" si="98"/>
        <v>主动技能3</v>
      </c>
      <c r="E361" s="8">
        <f t="shared" si="106"/>
        <v>15</v>
      </c>
      <c r="F361" s="8">
        <f t="shared" si="107"/>
        <v>3</v>
      </c>
      <c r="G361" s="8">
        <f t="shared" si="108"/>
        <v>6</v>
      </c>
      <c r="H361" s="4" t="s">
        <v>415</v>
      </c>
      <c r="I361" s="20" t="str">
        <f t="shared" si="109"/>
        <v>对敌方横扫攻击，造成125%攻击力（+18131）点伤害。</v>
      </c>
      <c r="J361" s="4" t="s">
        <v>279</v>
      </c>
      <c r="K361" s="1" t="s">
        <v>102</v>
      </c>
      <c r="L361" s="4" t="s">
        <v>964</v>
      </c>
      <c r="M361" s="4"/>
      <c r="N361" s="4">
        <v>100</v>
      </c>
      <c r="O361" s="20">
        <f t="shared" si="100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94"/>
        <v/>
      </c>
      <c r="U361" s="6" t="str">
        <f t="shared" si="95"/>
        <v/>
      </c>
      <c r="V361" s="19" t="str">
        <f>VLOOKUP(G361,角色!AW:BC,主动技能!F361+1,FALSE)</f>
        <v>skill_20</v>
      </c>
      <c r="Y361">
        <f t="shared" si="96"/>
        <v>100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18131</v>
      </c>
      <c r="AE361" s="25">
        <f>(VLOOKUP(G361,角色!V:AE,主动技能!F361+7,FALSE))</f>
        <v>1</v>
      </c>
      <c r="AF361" s="19">
        <f t="shared" si="101"/>
        <v>3</v>
      </c>
      <c r="AG361" s="19">
        <f t="shared" si="102"/>
        <v>2</v>
      </c>
      <c r="AH361" s="25" t="str">
        <f>VLOOKUP(F361,特效对应!F:G,2,FALSE)</f>
        <v>attackex</v>
      </c>
      <c r="AJ361">
        <f t="shared" si="103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104"/>
        <v>3</v>
      </c>
      <c r="BE361">
        <f t="shared" si="105"/>
        <v>2</v>
      </c>
    </row>
    <row r="362" spans="1:63" x14ac:dyDescent="0.15">
      <c r="A362" t="str">
        <f t="shared" si="93"/>
        <v>莉莉丝主动技能3等级16</v>
      </c>
      <c r="B362" s="8">
        <f t="shared" si="97"/>
        <v>10060316</v>
      </c>
      <c r="C362" s="8" t="str">
        <f>VLOOKUP(G362,角色!A:B,2,FALSE)</f>
        <v>莉莉丝</v>
      </c>
      <c r="D362" s="8" t="str">
        <f t="shared" si="98"/>
        <v>主动技能3</v>
      </c>
      <c r="E362" s="8">
        <f t="shared" si="106"/>
        <v>16</v>
      </c>
      <c r="F362" s="8">
        <f t="shared" si="107"/>
        <v>3</v>
      </c>
      <c r="G362" s="8">
        <f t="shared" si="108"/>
        <v>6</v>
      </c>
      <c r="H362" s="4" t="s">
        <v>415</v>
      </c>
      <c r="I362" s="20" t="str">
        <f t="shared" si="109"/>
        <v>对敌方横扫攻击，造成125%攻击力（+25644）点伤害。</v>
      </c>
      <c r="J362" s="4" t="s">
        <v>279</v>
      </c>
      <c r="K362" s="1" t="s">
        <v>102</v>
      </c>
      <c r="L362" s="4" t="s">
        <v>964</v>
      </c>
      <c r="M362" s="4"/>
      <c r="N362" s="4">
        <v>100</v>
      </c>
      <c r="O362" s="20">
        <f t="shared" si="100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94"/>
        <v/>
      </c>
      <c r="U362" s="6" t="str">
        <f t="shared" si="95"/>
        <v/>
      </c>
      <c r="V362" s="19" t="str">
        <f>VLOOKUP(G362,角色!AW:BC,主动技能!F362+1,FALSE)</f>
        <v>skill_20</v>
      </c>
      <c r="Y362">
        <f t="shared" si="96"/>
        <v>100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25644</v>
      </c>
      <c r="AE362" s="25">
        <f>(VLOOKUP(G362,角色!V:AE,主动技能!F362+7,FALSE))</f>
        <v>1</v>
      </c>
      <c r="AF362" s="19">
        <f t="shared" si="101"/>
        <v>3</v>
      </c>
      <c r="AG362" s="19">
        <f t="shared" si="102"/>
        <v>2</v>
      </c>
      <c r="AH362" s="25" t="str">
        <f>VLOOKUP(F362,特效对应!F:G,2,FALSE)</f>
        <v>attackex</v>
      </c>
      <c r="AJ362">
        <f t="shared" si="103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104"/>
        <v>3</v>
      </c>
      <c r="BE362">
        <f t="shared" si="105"/>
        <v>2</v>
      </c>
    </row>
    <row r="363" spans="1:63" x14ac:dyDescent="0.15">
      <c r="A363" t="str">
        <f t="shared" si="93"/>
        <v>莉莉丝主动技能3等级17</v>
      </c>
      <c r="B363" s="8">
        <f t="shared" si="97"/>
        <v>10060317</v>
      </c>
      <c r="C363" s="8" t="str">
        <f>VLOOKUP(G363,角色!A:B,2,FALSE)</f>
        <v>莉莉丝</v>
      </c>
      <c r="D363" s="8" t="str">
        <f t="shared" si="98"/>
        <v>主动技能3</v>
      </c>
      <c r="E363" s="8">
        <f t="shared" si="106"/>
        <v>17</v>
      </c>
      <c r="F363" s="8">
        <f t="shared" si="107"/>
        <v>3</v>
      </c>
      <c r="G363" s="8">
        <f t="shared" si="108"/>
        <v>6</v>
      </c>
      <c r="H363" s="4" t="s">
        <v>415</v>
      </c>
      <c r="I363" s="20" t="str">
        <f t="shared" si="109"/>
        <v>对敌方横扫攻击，造成125%攻击力（+36271）点伤害。</v>
      </c>
      <c r="J363" s="4" t="s">
        <v>279</v>
      </c>
      <c r="K363" s="1" t="s">
        <v>102</v>
      </c>
      <c r="L363" s="4" t="s">
        <v>964</v>
      </c>
      <c r="M363" s="4"/>
      <c r="N363" s="4">
        <v>100</v>
      </c>
      <c r="O363" s="20">
        <f t="shared" si="100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94"/>
        <v/>
      </c>
      <c r="U363" s="6" t="str">
        <f t="shared" si="95"/>
        <v/>
      </c>
      <c r="V363" s="19" t="str">
        <f>VLOOKUP(G363,角色!AW:BC,主动技能!F363+1,FALSE)</f>
        <v>skill_20</v>
      </c>
      <c r="Y363">
        <f t="shared" si="96"/>
        <v>100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36271</v>
      </c>
      <c r="AE363" s="25">
        <f>(VLOOKUP(G363,角色!V:AE,主动技能!F363+7,FALSE))</f>
        <v>1</v>
      </c>
      <c r="AF363" s="19">
        <f t="shared" si="101"/>
        <v>3</v>
      </c>
      <c r="AG363" s="19">
        <f t="shared" si="102"/>
        <v>2</v>
      </c>
      <c r="AH363" s="25" t="str">
        <f>VLOOKUP(F363,特效对应!F:G,2,FALSE)</f>
        <v>attackex</v>
      </c>
      <c r="AJ363">
        <f t="shared" si="103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104"/>
        <v>3</v>
      </c>
      <c r="BE363">
        <f t="shared" si="105"/>
        <v>2</v>
      </c>
    </row>
    <row r="364" spans="1:63" x14ac:dyDescent="0.15">
      <c r="A364" t="str">
        <f t="shared" si="93"/>
        <v>莉莉丝主动技能3等级18</v>
      </c>
      <c r="B364" s="8">
        <f t="shared" si="97"/>
        <v>10060318</v>
      </c>
      <c r="C364" s="8" t="str">
        <f>VLOOKUP(G364,角色!A:B,2,FALSE)</f>
        <v>莉莉丝</v>
      </c>
      <c r="D364" s="8" t="str">
        <f t="shared" si="98"/>
        <v>主动技能3</v>
      </c>
      <c r="E364" s="8">
        <f t="shared" si="106"/>
        <v>18</v>
      </c>
      <c r="F364" s="8">
        <f t="shared" si="107"/>
        <v>3</v>
      </c>
      <c r="G364" s="8">
        <f t="shared" si="108"/>
        <v>6</v>
      </c>
      <c r="H364" s="4" t="s">
        <v>415</v>
      </c>
      <c r="I364" s="20" t="str">
        <f t="shared" si="109"/>
        <v>对敌方横扫攻击，造成125%攻击力（+51301）点伤害。</v>
      </c>
      <c r="J364" s="4" t="s">
        <v>279</v>
      </c>
      <c r="K364" s="1" t="s">
        <v>102</v>
      </c>
      <c r="L364" s="4" t="s">
        <v>964</v>
      </c>
      <c r="M364" s="4"/>
      <c r="N364" s="4">
        <v>100</v>
      </c>
      <c r="O364" s="20">
        <f t="shared" si="100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94"/>
        <v/>
      </c>
      <c r="U364" s="6" t="str">
        <f t="shared" si="95"/>
        <v/>
      </c>
      <c r="V364" s="19" t="str">
        <f>VLOOKUP(G364,角色!AW:BC,主动技能!F364+1,FALSE)</f>
        <v>skill_20</v>
      </c>
      <c r="Y364">
        <f t="shared" si="96"/>
        <v>100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51301</v>
      </c>
      <c r="AE364" s="25">
        <f>(VLOOKUP(G364,角色!V:AE,主动技能!F364+7,FALSE))</f>
        <v>1</v>
      </c>
      <c r="AF364" s="19">
        <f t="shared" si="101"/>
        <v>3</v>
      </c>
      <c r="AG364" s="19">
        <f t="shared" si="102"/>
        <v>2</v>
      </c>
      <c r="AH364" s="25" t="str">
        <f>VLOOKUP(F364,特效对应!F:G,2,FALSE)</f>
        <v>attackex</v>
      </c>
      <c r="AJ364">
        <f t="shared" si="103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104"/>
        <v>3</v>
      </c>
      <c r="BE364">
        <f t="shared" si="105"/>
        <v>2</v>
      </c>
    </row>
    <row r="365" spans="1:63" x14ac:dyDescent="0.15">
      <c r="A365" t="str">
        <f t="shared" si="93"/>
        <v>莉莉丝主动技能3等级19</v>
      </c>
      <c r="B365" s="8">
        <f t="shared" si="97"/>
        <v>10060319</v>
      </c>
      <c r="C365" s="8" t="str">
        <f>VLOOKUP(G365,角色!A:B,2,FALSE)</f>
        <v>莉莉丝</v>
      </c>
      <c r="D365" s="8" t="str">
        <f t="shared" si="98"/>
        <v>主动技能3</v>
      </c>
      <c r="E365" s="8">
        <f t="shared" si="106"/>
        <v>19</v>
      </c>
      <c r="F365" s="8">
        <f t="shared" si="107"/>
        <v>3</v>
      </c>
      <c r="G365" s="8">
        <f t="shared" si="108"/>
        <v>6</v>
      </c>
      <c r="H365" s="4" t="s">
        <v>415</v>
      </c>
      <c r="I365" s="20" t="str">
        <f t="shared" si="109"/>
        <v>对敌方横扫攻击，造成125%攻击力（+72560）点伤害。</v>
      </c>
      <c r="J365" s="4" t="s">
        <v>279</v>
      </c>
      <c r="K365" s="1" t="s">
        <v>102</v>
      </c>
      <c r="L365" s="4" t="s">
        <v>964</v>
      </c>
      <c r="M365" s="4"/>
      <c r="N365" s="4">
        <v>100</v>
      </c>
      <c r="O365" s="20">
        <f t="shared" si="100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94"/>
        <v/>
      </c>
      <c r="U365" s="6" t="str">
        <f t="shared" si="95"/>
        <v/>
      </c>
      <c r="V365" s="19" t="str">
        <f>VLOOKUP(G365,角色!AW:BC,主动技能!F365+1,FALSE)</f>
        <v>skill_20</v>
      </c>
      <c r="Y365">
        <f t="shared" si="96"/>
        <v>100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72560</v>
      </c>
      <c r="AE365" s="25">
        <f>(VLOOKUP(G365,角色!V:AE,主动技能!F365+7,FALSE))</f>
        <v>1</v>
      </c>
      <c r="AF365" s="19">
        <f t="shared" si="101"/>
        <v>3</v>
      </c>
      <c r="AG365" s="19">
        <f t="shared" si="102"/>
        <v>2</v>
      </c>
      <c r="AH365" s="25" t="str">
        <f>VLOOKUP(F365,特效对应!F:G,2,FALSE)</f>
        <v>attackex</v>
      </c>
      <c r="AJ365">
        <f t="shared" si="103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104"/>
        <v>3</v>
      </c>
      <c r="BE365">
        <f t="shared" si="105"/>
        <v>2</v>
      </c>
    </row>
    <row r="366" spans="1:63" x14ac:dyDescent="0.15">
      <c r="A366" t="str">
        <f t="shared" si="93"/>
        <v>莉莉丝主动技能3等级20</v>
      </c>
      <c r="B366" s="8">
        <f t="shared" si="97"/>
        <v>10060320</v>
      </c>
      <c r="C366" s="8" t="str">
        <f>VLOOKUP(G366,角色!A:B,2,FALSE)</f>
        <v>莉莉丝</v>
      </c>
      <c r="D366" s="8" t="str">
        <f t="shared" si="98"/>
        <v>主动技能3</v>
      </c>
      <c r="E366" s="8">
        <f t="shared" si="106"/>
        <v>20</v>
      </c>
      <c r="F366" s="8">
        <f t="shared" si="107"/>
        <v>3</v>
      </c>
      <c r="G366" s="8">
        <f t="shared" si="108"/>
        <v>6</v>
      </c>
      <c r="H366" s="4" t="s">
        <v>415</v>
      </c>
      <c r="I366" s="20" t="str">
        <f t="shared" si="109"/>
        <v>对敌方横扫攻击，造成125%攻击力（+102628）点伤害。</v>
      </c>
      <c r="J366" s="4" t="s">
        <v>279</v>
      </c>
      <c r="K366" s="1" t="s">
        <v>102</v>
      </c>
      <c r="L366" s="4" t="s">
        <v>964</v>
      </c>
      <c r="M366" s="4"/>
      <c r="N366" s="4">
        <v>100</v>
      </c>
      <c r="O366" s="20">
        <f t="shared" si="100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94"/>
        <v/>
      </c>
      <c r="U366" s="6" t="str">
        <f t="shared" si="95"/>
        <v/>
      </c>
      <c r="V366" s="19" t="str">
        <f>VLOOKUP(G366,角色!AW:BC,主动技能!F366+1,FALSE)</f>
        <v>skill_20</v>
      </c>
      <c r="Y366">
        <f t="shared" si="96"/>
        <v>100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102628</v>
      </c>
      <c r="AE366" s="25">
        <f>(VLOOKUP(G366,角色!V:AE,主动技能!F366+7,FALSE))</f>
        <v>1</v>
      </c>
      <c r="AF366" s="19">
        <f t="shared" si="101"/>
        <v>3</v>
      </c>
      <c r="AG366" s="19">
        <f t="shared" si="102"/>
        <v>2</v>
      </c>
      <c r="AH366" s="25" t="str">
        <f>VLOOKUP(F366,特效对应!F:G,2,FALSE)</f>
        <v>attackex</v>
      </c>
      <c r="AJ366">
        <f t="shared" si="103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104"/>
        <v>3</v>
      </c>
      <c r="BE366">
        <f t="shared" si="105"/>
        <v>2</v>
      </c>
    </row>
    <row r="367" spans="1:63" x14ac:dyDescent="0.15">
      <c r="A367" t="str">
        <f t="shared" si="93"/>
        <v>艾德蒙主动技能1等级1</v>
      </c>
      <c r="B367" s="8">
        <f t="shared" si="97"/>
        <v>10070101</v>
      </c>
      <c r="C367" s="8" t="str">
        <f>VLOOKUP(G367,角色!A:B,2,FALSE)</f>
        <v>艾德蒙</v>
      </c>
      <c r="D367" s="8" t="str">
        <f t="shared" si="98"/>
        <v>主动技能1</v>
      </c>
      <c r="E367" s="8">
        <f t="shared" si="106"/>
        <v>1</v>
      </c>
      <c r="F367" s="8">
        <f t="shared" si="107"/>
        <v>1</v>
      </c>
      <c r="G367" s="8">
        <f t="shared" si="108"/>
        <v>7</v>
      </c>
      <c r="H367" s="4" t="s">
        <v>428</v>
      </c>
      <c r="I367" s="20" t="str">
        <f t="shared" si="109"/>
        <v>对敌方单体攻击，造成100%攻击力（+26）点伤害。</v>
      </c>
      <c r="J367" s="20" t="s">
        <v>279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100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94"/>
        <v/>
      </c>
      <c r="U367" s="19" t="str">
        <f t="shared" si="95"/>
        <v/>
      </c>
      <c r="V367" s="19" t="str">
        <f>VLOOKUP(G367,角色!AW:BC,主动技能!F367+1,FALSE)</f>
        <v>skill_01</v>
      </c>
      <c r="W367" s="19"/>
      <c r="X367" s="19"/>
      <c r="Y367" s="19">
        <f t="shared" si="96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26</v>
      </c>
      <c r="AC367" s="19"/>
      <c r="AD367" s="19"/>
      <c r="AE367" s="25">
        <f>(VLOOKUP(G367,角色!V:AE,主动技能!F367+7,FALSE))</f>
        <v>1</v>
      </c>
      <c r="AF367" s="19">
        <f t="shared" si="101"/>
        <v>0</v>
      </c>
      <c r="AG367" s="19">
        <f t="shared" si="102"/>
        <v>0</v>
      </c>
      <c r="AH367" s="25" t="str">
        <f>VLOOKUP(F367,特效对应!F:G,2,FALSE)</f>
        <v>attack</v>
      </c>
      <c r="AJ367">
        <f t="shared" si="103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104"/>
        <v>0</v>
      </c>
      <c r="BE367">
        <f t="shared" si="105"/>
        <v>0</v>
      </c>
      <c r="BF367" s="19"/>
      <c r="BG367" s="19"/>
      <c r="BH367" s="19"/>
      <c r="BI367" s="19"/>
      <c r="BJ367" s="19"/>
      <c r="BK367" s="19"/>
    </row>
    <row r="368" spans="1:63" x14ac:dyDescent="0.15">
      <c r="A368" t="str">
        <f t="shared" si="93"/>
        <v>艾德蒙主动技能1等级2</v>
      </c>
      <c r="B368" s="8">
        <f t="shared" si="97"/>
        <v>10070102</v>
      </c>
      <c r="C368" s="8" t="str">
        <f>VLOOKUP(G368,角色!A:B,2,FALSE)</f>
        <v>艾德蒙</v>
      </c>
      <c r="D368" s="8" t="str">
        <f t="shared" si="98"/>
        <v>主动技能1</v>
      </c>
      <c r="E368" s="8">
        <f t="shared" si="106"/>
        <v>2</v>
      </c>
      <c r="F368" s="8">
        <f t="shared" si="107"/>
        <v>1</v>
      </c>
      <c r="G368" s="8">
        <f t="shared" si="108"/>
        <v>7</v>
      </c>
      <c r="H368" s="4" t="s">
        <v>428</v>
      </c>
      <c r="I368" s="20" t="str">
        <f t="shared" ref="I368:I431" si="110">"对敌方"&amp;L368&amp;"攻击，造成"&amp;Z368&amp;"%攻击力（+"&amp;AB368&amp;"）点伤害。"</f>
        <v>对敌方单体攻击，造成100%攻击力（+32）点伤害。</v>
      </c>
      <c r="J368" s="4" t="s">
        <v>279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100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94"/>
        <v/>
      </c>
      <c r="U368" s="6" t="str">
        <f t="shared" si="95"/>
        <v/>
      </c>
      <c r="V368" s="19" t="str">
        <f>VLOOKUP(G368,角色!AW:BC,主动技能!F368+1,FALSE)</f>
        <v>skill_01</v>
      </c>
      <c r="Y368">
        <f t="shared" si="96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32</v>
      </c>
      <c r="AE368" s="25">
        <f>(VLOOKUP(G368,角色!V:AE,主动技能!F368+7,FALSE))</f>
        <v>1</v>
      </c>
      <c r="AF368" s="19">
        <f t="shared" si="101"/>
        <v>0</v>
      </c>
      <c r="AG368" s="19">
        <f t="shared" si="102"/>
        <v>0</v>
      </c>
      <c r="AH368" s="25" t="str">
        <f>VLOOKUP(F368,特效对应!F:G,2,FALSE)</f>
        <v>attack</v>
      </c>
      <c r="AJ368">
        <f t="shared" si="103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104"/>
        <v>0</v>
      </c>
      <c r="BE368">
        <f t="shared" si="105"/>
        <v>0</v>
      </c>
    </row>
    <row r="369" spans="1:57" x14ac:dyDescent="0.15">
      <c r="A369" t="str">
        <f t="shared" si="93"/>
        <v>艾德蒙主动技能1等级3</v>
      </c>
      <c r="B369" s="8">
        <f t="shared" si="97"/>
        <v>10070103</v>
      </c>
      <c r="C369" s="8" t="str">
        <f>VLOOKUP(G369,角色!A:B,2,FALSE)</f>
        <v>艾德蒙</v>
      </c>
      <c r="D369" s="8" t="str">
        <f t="shared" si="98"/>
        <v>主动技能1</v>
      </c>
      <c r="E369" s="8">
        <f t="shared" si="106"/>
        <v>3</v>
      </c>
      <c r="F369" s="8">
        <f t="shared" si="107"/>
        <v>1</v>
      </c>
      <c r="G369" s="8">
        <f t="shared" si="108"/>
        <v>7</v>
      </c>
      <c r="H369" s="4" t="s">
        <v>428</v>
      </c>
      <c r="I369" s="20" t="str">
        <f t="shared" si="110"/>
        <v>对敌方单体攻击，造成100%攻击力（+50）点伤害。</v>
      </c>
      <c r="J369" s="4" t="s">
        <v>279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100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94"/>
        <v/>
      </c>
      <c r="U369" s="6" t="str">
        <f t="shared" si="95"/>
        <v/>
      </c>
      <c r="V369" s="19" t="str">
        <f>VLOOKUP(G369,角色!AW:BC,主动技能!F369+1,FALSE)</f>
        <v>skill_01</v>
      </c>
      <c r="Y369">
        <f t="shared" si="96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50</v>
      </c>
      <c r="AE369" s="25">
        <f>(VLOOKUP(G369,角色!V:AE,主动技能!F369+7,FALSE))</f>
        <v>1</v>
      </c>
      <c r="AF369" s="19">
        <f t="shared" si="101"/>
        <v>0</v>
      </c>
      <c r="AG369" s="19">
        <f t="shared" si="102"/>
        <v>0</v>
      </c>
      <c r="AH369" s="25" t="str">
        <f>VLOOKUP(F369,特效对应!F:G,2,FALSE)</f>
        <v>attack</v>
      </c>
      <c r="AJ369">
        <f t="shared" si="103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104"/>
        <v>0</v>
      </c>
      <c r="BE369">
        <f t="shared" si="105"/>
        <v>0</v>
      </c>
    </row>
    <row r="370" spans="1:57" x14ac:dyDescent="0.15">
      <c r="A370" t="str">
        <f t="shared" si="93"/>
        <v>艾德蒙主动技能1等级4</v>
      </c>
      <c r="B370" s="8">
        <f t="shared" si="97"/>
        <v>10070104</v>
      </c>
      <c r="C370" s="8" t="str">
        <f>VLOOKUP(G370,角色!A:B,2,FALSE)</f>
        <v>艾德蒙</v>
      </c>
      <c r="D370" s="8" t="str">
        <f t="shared" si="98"/>
        <v>主动技能1</v>
      </c>
      <c r="E370" s="8">
        <f t="shared" si="106"/>
        <v>4</v>
      </c>
      <c r="F370" s="8">
        <f t="shared" si="107"/>
        <v>1</v>
      </c>
      <c r="G370" s="8">
        <f t="shared" si="108"/>
        <v>7</v>
      </c>
      <c r="H370" s="4" t="s">
        <v>428</v>
      </c>
      <c r="I370" s="20" t="str">
        <f t="shared" si="110"/>
        <v>对敌方单体攻击，造成100%攻击力（+80）点伤害。</v>
      </c>
      <c r="J370" s="4" t="s">
        <v>279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100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94"/>
        <v/>
      </c>
      <c r="U370" s="6" t="str">
        <f t="shared" si="95"/>
        <v/>
      </c>
      <c r="V370" s="19" t="str">
        <f>VLOOKUP(G370,角色!AW:BC,主动技能!F370+1,FALSE)</f>
        <v>skill_01</v>
      </c>
      <c r="Y370">
        <f t="shared" si="96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80</v>
      </c>
      <c r="AE370" s="25">
        <f>(VLOOKUP(G370,角色!V:AE,主动技能!F370+7,FALSE))</f>
        <v>1</v>
      </c>
      <c r="AF370" s="19">
        <f t="shared" si="101"/>
        <v>0</v>
      </c>
      <c r="AG370" s="19">
        <f t="shared" si="102"/>
        <v>0</v>
      </c>
      <c r="AH370" s="25" t="str">
        <f>VLOOKUP(F370,特效对应!F:G,2,FALSE)</f>
        <v>attack</v>
      </c>
      <c r="AJ370">
        <f t="shared" si="103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104"/>
        <v>0</v>
      </c>
      <c r="BE370">
        <f t="shared" si="105"/>
        <v>0</v>
      </c>
    </row>
    <row r="371" spans="1:57" x14ac:dyDescent="0.15">
      <c r="A371" t="str">
        <f t="shared" si="93"/>
        <v>艾德蒙主动技能1等级5</v>
      </c>
      <c r="B371" s="8">
        <f t="shared" si="97"/>
        <v>10070105</v>
      </c>
      <c r="C371" s="8" t="str">
        <f>VLOOKUP(G371,角色!A:B,2,FALSE)</f>
        <v>艾德蒙</v>
      </c>
      <c r="D371" s="8" t="str">
        <f t="shared" si="98"/>
        <v>主动技能1</v>
      </c>
      <c r="E371" s="8">
        <f t="shared" si="106"/>
        <v>5</v>
      </c>
      <c r="F371" s="8">
        <f t="shared" si="107"/>
        <v>1</v>
      </c>
      <c r="G371" s="8">
        <f t="shared" si="108"/>
        <v>7</v>
      </c>
      <c r="H371" s="4" t="s">
        <v>428</v>
      </c>
      <c r="I371" s="20" t="str">
        <f t="shared" si="110"/>
        <v>对敌方单体攻击，造成100%攻击力（+113）点伤害。</v>
      </c>
      <c r="J371" s="4" t="s">
        <v>279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100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94"/>
        <v/>
      </c>
      <c r="U371" s="6" t="str">
        <f t="shared" si="95"/>
        <v/>
      </c>
      <c r="V371" s="19" t="str">
        <f>VLOOKUP(G371,角色!AW:BC,主动技能!F371+1,FALSE)</f>
        <v>skill_01</v>
      </c>
      <c r="Y371">
        <f t="shared" si="96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113</v>
      </c>
      <c r="AE371" s="25">
        <f>(VLOOKUP(G371,角色!V:AE,主动技能!F371+7,FALSE))</f>
        <v>1</v>
      </c>
      <c r="AF371" s="19">
        <f t="shared" si="101"/>
        <v>0</v>
      </c>
      <c r="AG371" s="19">
        <f t="shared" si="102"/>
        <v>0</v>
      </c>
      <c r="AH371" s="25" t="str">
        <f>VLOOKUP(F371,特效对应!F:G,2,FALSE)</f>
        <v>attack</v>
      </c>
      <c r="AJ371">
        <f t="shared" si="103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104"/>
        <v>0</v>
      </c>
      <c r="BE371">
        <f t="shared" si="105"/>
        <v>0</v>
      </c>
    </row>
    <row r="372" spans="1:57" x14ac:dyDescent="0.15">
      <c r="A372" t="str">
        <f t="shared" si="93"/>
        <v>艾德蒙主动技能1等级6</v>
      </c>
      <c r="B372" s="8">
        <f t="shared" si="97"/>
        <v>10070106</v>
      </c>
      <c r="C372" s="8" t="str">
        <f>VLOOKUP(G372,角色!A:B,2,FALSE)</f>
        <v>艾德蒙</v>
      </c>
      <c r="D372" s="8" t="str">
        <f t="shared" si="98"/>
        <v>主动技能1</v>
      </c>
      <c r="E372" s="8">
        <f t="shared" si="106"/>
        <v>6</v>
      </c>
      <c r="F372" s="8">
        <f t="shared" si="107"/>
        <v>1</v>
      </c>
      <c r="G372" s="8">
        <f t="shared" si="108"/>
        <v>7</v>
      </c>
      <c r="H372" s="4" t="s">
        <v>428</v>
      </c>
      <c r="I372" s="20" t="str">
        <f t="shared" si="110"/>
        <v>对敌方单体攻击，造成100%攻击力（+160）点伤害。</v>
      </c>
      <c r="J372" s="4" t="s">
        <v>279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100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94"/>
        <v/>
      </c>
      <c r="U372" s="6" t="str">
        <f t="shared" si="95"/>
        <v/>
      </c>
      <c r="V372" s="19" t="str">
        <f>VLOOKUP(G372,角色!AW:BC,主动技能!F372+1,FALSE)</f>
        <v>skill_01</v>
      </c>
      <c r="Y372">
        <f t="shared" si="96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160</v>
      </c>
      <c r="AE372" s="25">
        <f>(VLOOKUP(G372,角色!V:AE,主动技能!F372+7,FALSE))</f>
        <v>1</v>
      </c>
      <c r="AF372" s="19">
        <f t="shared" si="101"/>
        <v>0</v>
      </c>
      <c r="AG372" s="19">
        <f t="shared" si="102"/>
        <v>0</v>
      </c>
      <c r="AH372" s="25" t="str">
        <f>VLOOKUP(F372,特效对应!F:G,2,FALSE)</f>
        <v>attack</v>
      </c>
      <c r="AJ372">
        <f t="shared" si="103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104"/>
        <v>0</v>
      </c>
      <c r="BE372">
        <f t="shared" si="105"/>
        <v>0</v>
      </c>
    </row>
    <row r="373" spans="1:57" x14ac:dyDescent="0.15">
      <c r="A373" t="str">
        <f t="shared" si="93"/>
        <v>艾德蒙主动技能1等级7</v>
      </c>
      <c r="B373" s="8">
        <f t="shared" si="97"/>
        <v>10070107</v>
      </c>
      <c r="C373" s="8" t="str">
        <f>VLOOKUP(G373,角色!A:B,2,FALSE)</f>
        <v>艾德蒙</v>
      </c>
      <c r="D373" s="8" t="str">
        <f t="shared" si="98"/>
        <v>主动技能1</v>
      </c>
      <c r="E373" s="8">
        <f t="shared" si="106"/>
        <v>7</v>
      </c>
      <c r="F373" s="8">
        <f t="shared" si="107"/>
        <v>1</v>
      </c>
      <c r="G373" s="8">
        <f t="shared" si="108"/>
        <v>7</v>
      </c>
      <c r="H373" s="4" t="s">
        <v>428</v>
      </c>
      <c r="I373" s="20" t="str">
        <f t="shared" si="110"/>
        <v>对敌方单体攻击，造成100%攻击力（+226）点伤害。</v>
      </c>
      <c r="J373" s="4" t="s">
        <v>279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100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94"/>
        <v/>
      </c>
      <c r="U373" s="6" t="str">
        <f t="shared" si="95"/>
        <v/>
      </c>
      <c r="V373" s="19" t="str">
        <f>VLOOKUP(G373,角色!AW:BC,主动技能!F373+1,FALSE)</f>
        <v>skill_01</v>
      </c>
      <c r="Y373">
        <f t="shared" si="96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226</v>
      </c>
      <c r="AE373" s="25">
        <f>(VLOOKUP(G373,角色!V:AE,主动技能!F373+7,FALSE))</f>
        <v>1</v>
      </c>
      <c r="AF373" s="19">
        <f t="shared" si="101"/>
        <v>0</v>
      </c>
      <c r="AG373" s="19">
        <f t="shared" si="102"/>
        <v>0</v>
      </c>
      <c r="AH373" s="25" t="str">
        <f>VLOOKUP(F373,特效对应!F:G,2,FALSE)</f>
        <v>attack</v>
      </c>
      <c r="AJ373">
        <f t="shared" si="103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104"/>
        <v>0</v>
      </c>
      <c r="BE373">
        <f t="shared" si="105"/>
        <v>0</v>
      </c>
    </row>
    <row r="374" spans="1:57" x14ac:dyDescent="0.15">
      <c r="A374" t="str">
        <f t="shared" si="93"/>
        <v>艾德蒙主动技能1等级8</v>
      </c>
      <c r="B374" s="8">
        <f t="shared" si="97"/>
        <v>10070108</v>
      </c>
      <c r="C374" s="8" t="str">
        <f>VLOOKUP(G374,角色!A:B,2,FALSE)</f>
        <v>艾德蒙</v>
      </c>
      <c r="D374" s="8" t="str">
        <f t="shared" si="98"/>
        <v>主动技能1</v>
      </c>
      <c r="E374" s="8">
        <f t="shared" si="106"/>
        <v>8</v>
      </c>
      <c r="F374" s="8">
        <f t="shared" si="107"/>
        <v>1</v>
      </c>
      <c r="G374" s="8">
        <f t="shared" si="108"/>
        <v>7</v>
      </c>
      <c r="H374" s="4" t="s">
        <v>428</v>
      </c>
      <c r="I374" s="20" t="str">
        <f t="shared" si="110"/>
        <v>对敌方单体攻击，造成100%攻击力（+320）点伤害。</v>
      </c>
      <c r="J374" s="4" t="s">
        <v>279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100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94"/>
        <v/>
      </c>
      <c r="U374" s="6" t="str">
        <f t="shared" si="95"/>
        <v/>
      </c>
      <c r="V374" s="19" t="str">
        <f>VLOOKUP(G374,角色!AW:BC,主动技能!F374+1,FALSE)</f>
        <v>skill_01</v>
      </c>
      <c r="Y374">
        <f t="shared" si="96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320</v>
      </c>
      <c r="AE374" s="25">
        <f>(VLOOKUP(G374,角色!V:AE,主动技能!F374+7,FALSE))</f>
        <v>1</v>
      </c>
      <c r="AF374" s="19">
        <f t="shared" si="101"/>
        <v>0</v>
      </c>
      <c r="AG374" s="19">
        <f t="shared" si="102"/>
        <v>0</v>
      </c>
      <c r="AH374" s="25" t="str">
        <f>VLOOKUP(F374,特效对应!F:G,2,FALSE)</f>
        <v>attack</v>
      </c>
      <c r="AJ374">
        <f t="shared" si="103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104"/>
        <v>0</v>
      </c>
      <c r="BE374">
        <f t="shared" si="105"/>
        <v>0</v>
      </c>
    </row>
    <row r="375" spans="1:57" x14ac:dyDescent="0.15">
      <c r="A375" t="str">
        <f t="shared" si="93"/>
        <v>艾德蒙主动技能1等级9</v>
      </c>
      <c r="B375" s="8">
        <f t="shared" si="97"/>
        <v>10070109</v>
      </c>
      <c r="C375" s="8" t="str">
        <f>VLOOKUP(G375,角色!A:B,2,FALSE)</f>
        <v>艾德蒙</v>
      </c>
      <c r="D375" s="8" t="str">
        <f t="shared" si="98"/>
        <v>主动技能1</v>
      </c>
      <c r="E375" s="8">
        <f t="shared" si="106"/>
        <v>9</v>
      </c>
      <c r="F375" s="8">
        <f t="shared" si="107"/>
        <v>1</v>
      </c>
      <c r="G375" s="8">
        <f t="shared" si="108"/>
        <v>7</v>
      </c>
      <c r="H375" s="4" t="s">
        <v>428</v>
      </c>
      <c r="I375" s="20" t="str">
        <f t="shared" si="110"/>
        <v>对敌方单体攻击，造成100%攻击力（+452）点伤害。</v>
      </c>
      <c r="J375" s="4" t="s">
        <v>279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100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94"/>
        <v/>
      </c>
      <c r="U375" s="6" t="str">
        <f t="shared" si="95"/>
        <v/>
      </c>
      <c r="V375" s="19" t="str">
        <f>VLOOKUP(G375,角色!AW:BC,主动技能!F375+1,FALSE)</f>
        <v>skill_01</v>
      </c>
      <c r="Y375">
        <f t="shared" si="96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452</v>
      </c>
      <c r="AE375" s="25">
        <f>(VLOOKUP(G375,角色!V:AE,主动技能!F375+7,FALSE))</f>
        <v>1</v>
      </c>
      <c r="AF375" s="19">
        <f t="shared" si="101"/>
        <v>0</v>
      </c>
      <c r="AG375" s="19">
        <f t="shared" si="102"/>
        <v>0</v>
      </c>
      <c r="AH375" s="25" t="str">
        <f>VLOOKUP(F375,特效对应!F:G,2,FALSE)</f>
        <v>attack</v>
      </c>
      <c r="AJ375">
        <f t="shared" si="103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104"/>
        <v>0</v>
      </c>
      <c r="BE375">
        <f t="shared" si="105"/>
        <v>0</v>
      </c>
    </row>
    <row r="376" spans="1:57" x14ac:dyDescent="0.15">
      <c r="A376" t="str">
        <f t="shared" si="93"/>
        <v>艾德蒙主动技能1等级10</v>
      </c>
      <c r="B376" s="8">
        <f t="shared" si="97"/>
        <v>10070110</v>
      </c>
      <c r="C376" s="8" t="str">
        <f>VLOOKUP(G376,角色!A:B,2,FALSE)</f>
        <v>艾德蒙</v>
      </c>
      <c r="D376" s="8" t="str">
        <f t="shared" si="98"/>
        <v>主动技能1</v>
      </c>
      <c r="E376" s="8">
        <f t="shared" si="106"/>
        <v>10</v>
      </c>
      <c r="F376" s="8">
        <f t="shared" si="107"/>
        <v>1</v>
      </c>
      <c r="G376" s="8">
        <f t="shared" si="108"/>
        <v>7</v>
      </c>
      <c r="H376" s="4" t="s">
        <v>428</v>
      </c>
      <c r="I376" s="20" t="str">
        <f t="shared" si="110"/>
        <v>对敌方单体攻击，造成100%攻击力（+640）点伤害。</v>
      </c>
      <c r="J376" s="4" t="s">
        <v>279</v>
      </c>
      <c r="K376" s="1" t="s">
        <v>102</v>
      </c>
      <c r="L376" s="4" t="s">
        <v>106</v>
      </c>
      <c r="M376" s="4"/>
      <c r="N376" s="4">
        <v>100</v>
      </c>
      <c r="O376" s="20" t="str">
        <f t="shared" si="100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94"/>
        <v/>
      </c>
      <c r="U376" s="6" t="str">
        <f t="shared" si="95"/>
        <v/>
      </c>
      <c r="V376" s="19" t="str">
        <f>VLOOKUP(G376,角色!AW:BC,主动技能!F376+1,FALSE)</f>
        <v>skill_01</v>
      </c>
      <c r="Y376">
        <f t="shared" si="96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640</v>
      </c>
      <c r="AE376" s="25">
        <f>(VLOOKUP(G376,角色!V:AE,主动技能!F376+7,FALSE))</f>
        <v>1</v>
      </c>
      <c r="AF376" s="19">
        <f t="shared" si="101"/>
        <v>0</v>
      </c>
      <c r="AG376" s="19">
        <f t="shared" si="102"/>
        <v>0</v>
      </c>
      <c r="AH376" s="25" t="str">
        <f>VLOOKUP(F376,特效对应!F:G,2,FALSE)</f>
        <v>attack</v>
      </c>
      <c r="AJ376">
        <f t="shared" si="103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104"/>
        <v>0</v>
      </c>
      <c r="BE376">
        <f t="shared" si="105"/>
        <v>0</v>
      </c>
    </row>
    <row r="377" spans="1:57" x14ac:dyDescent="0.15">
      <c r="A377" t="str">
        <f t="shared" si="93"/>
        <v>艾德蒙主动技能1等级11</v>
      </c>
      <c r="B377" s="8">
        <f t="shared" si="97"/>
        <v>10070111</v>
      </c>
      <c r="C377" s="8" t="str">
        <f>VLOOKUP(G377,角色!A:B,2,FALSE)</f>
        <v>艾德蒙</v>
      </c>
      <c r="D377" s="8" t="str">
        <f t="shared" si="98"/>
        <v>主动技能1</v>
      </c>
      <c r="E377" s="8">
        <f t="shared" si="106"/>
        <v>11</v>
      </c>
      <c r="F377" s="8">
        <f t="shared" si="107"/>
        <v>1</v>
      </c>
      <c r="G377" s="8">
        <f t="shared" si="108"/>
        <v>7</v>
      </c>
      <c r="H377" s="4" t="s">
        <v>428</v>
      </c>
      <c r="I377" s="20" t="str">
        <f t="shared" si="110"/>
        <v>对敌方单体攻击，造成100%攻击力（+906）点伤害。</v>
      </c>
      <c r="J377" s="4" t="s">
        <v>279</v>
      </c>
      <c r="K377" s="1" t="s">
        <v>102</v>
      </c>
      <c r="L377" s="4" t="s">
        <v>106</v>
      </c>
      <c r="M377" s="4"/>
      <c r="N377" s="4">
        <v>100</v>
      </c>
      <c r="O377" s="20" t="str">
        <f t="shared" si="100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94"/>
        <v/>
      </c>
      <c r="U377" s="6" t="str">
        <f t="shared" si="95"/>
        <v/>
      </c>
      <c r="V377" s="19" t="str">
        <f>VLOOKUP(G377,角色!AW:BC,主动技能!F377+1,FALSE)</f>
        <v>skill_01</v>
      </c>
      <c r="Y377">
        <f t="shared" si="96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906</v>
      </c>
      <c r="AE377" s="25">
        <f>(VLOOKUP(G377,角色!V:AE,主动技能!F377+7,FALSE))</f>
        <v>1</v>
      </c>
      <c r="AF377" s="19">
        <f t="shared" si="101"/>
        <v>0</v>
      </c>
      <c r="AG377" s="19">
        <f t="shared" si="102"/>
        <v>0</v>
      </c>
      <c r="AH377" s="25" t="str">
        <f>VLOOKUP(F377,特效对应!F:G,2,FALSE)</f>
        <v>attack</v>
      </c>
      <c r="AJ377">
        <f t="shared" si="103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104"/>
        <v>0</v>
      </c>
      <c r="BE377">
        <f t="shared" si="105"/>
        <v>0</v>
      </c>
    </row>
    <row r="378" spans="1:57" x14ac:dyDescent="0.15">
      <c r="A378" t="str">
        <f t="shared" si="93"/>
        <v>艾德蒙主动技能1等级12</v>
      </c>
      <c r="B378" s="8">
        <f t="shared" si="97"/>
        <v>10070112</v>
      </c>
      <c r="C378" s="8" t="str">
        <f>VLOOKUP(G378,角色!A:B,2,FALSE)</f>
        <v>艾德蒙</v>
      </c>
      <c r="D378" s="8" t="str">
        <f t="shared" si="98"/>
        <v>主动技能1</v>
      </c>
      <c r="E378" s="8">
        <f t="shared" si="106"/>
        <v>12</v>
      </c>
      <c r="F378" s="8">
        <f t="shared" si="107"/>
        <v>1</v>
      </c>
      <c r="G378" s="8">
        <f t="shared" si="108"/>
        <v>7</v>
      </c>
      <c r="H378" s="4" t="s">
        <v>428</v>
      </c>
      <c r="I378" s="20" t="str">
        <f t="shared" si="110"/>
        <v>对敌方单体攻击，造成100%攻击力（+1281）点伤害。</v>
      </c>
      <c r="J378" s="4" t="s">
        <v>279</v>
      </c>
      <c r="K378" s="1" t="s">
        <v>102</v>
      </c>
      <c r="L378" s="4" t="s">
        <v>106</v>
      </c>
      <c r="M378" s="4"/>
      <c r="N378" s="4">
        <v>100</v>
      </c>
      <c r="O378" s="20" t="str">
        <f t="shared" si="100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94"/>
        <v/>
      </c>
      <c r="U378" s="6" t="str">
        <f t="shared" si="95"/>
        <v/>
      </c>
      <c r="V378" s="19" t="str">
        <f>VLOOKUP(G378,角色!AW:BC,主动技能!F378+1,FALSE)</f>
        <v>skill_01</v>
      </c>
      <c r="Y378">
        <f t="shared" si="96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1281</v>
      </c>
      <c r="AE378" s="25">
        <f>(VLOOKUP(G378,角色!V:AE,主动技能!F378+7,FALSE))</f>
        <v>1</v>
      </c>
      <c r="AF378" s="19">
        <f t="shared" si="101"/>
        <v>0</v>
      </c>
      <c r="AG378" s="19">
        <f t="shared" si="102"/>
        <v>0</v>
      </c>
      <c r="AH378" s="25" t="str">
        <f>VLOOKUP(F378,特效对应!F:G,2,FALSE)</f>
        <v>attack</v>
      </c>
      <c r="AJ378">
        <f t="shared" si="103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104"/>
        <v>0</v>
      </c>
      <c r="BE378">
        <f t="shared" si="105"/>
        <v>0</v>
      </c>
    </row>
    <row r="379" spans="1:57" x14ac:dyDescent="0.15">
      <c r="A379" t="str">
        <f t="shared" ref="A379:A442" si="111">C379&amp;D379&amp;$E$6&amp;E379</f>
        <v>艾德蒙主动技能1等级13</v>
      </c>
      <c r="B379" s="8">
        <f t="shared" si="97"/>
        <v>10070113</v>
      </c>
      <c r="C379" s="8" t="str">
        <f>VLOOKUP(G379,角色!A:B,2,FALSE)</f>
        <v>艾德蒙</v>
      </c>
      <c r="D379" s="8" t="str">
        <f t="shared" si="98"/>
        <v>主动技能1</v>
      </c>
      <c r="E379" s="8">
        <f t="shared" si="106"/>
        <v>13</v>
      </c>
      <c r="F379" s="8">
        <f t="shared" si="107"/>
        <v>1</v>
      </c>
      <c r="G379" s="8">
        <f t="shared" si="108"/>
        <v>7</v>
      </c>
      <c r="H379" s="4" t="s">
        <v>428</v>
      </c>
      <c r="I379" s="20" t="str">
        <f t="shared" si="110"/>
        <v>对敌方单体攻击，造成100%攻击力（+1812）点伤害。</v>
      </c>
      <c r="J379" s="4" t="s">
        <v>279</v>
      </c>
      <c r="K379" s="1" t="s">
        <v>102</v>
      </c>
      <c r="L379" s="4" t="s">
        <v>106</v>
      </c>
      <c r="M379" s="4"/>
      <c r="N379" s="4">
        <v>100</v>
      </c>
      <c r="O379" s="20" t="str">
        <f t="shared" si="100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12">IF(AQ379="","",AQ379)&amp;IF(AR379="","","|"&amp;AR379)&amp;IF(AS379="","","|"&amp;AS379)&amp;IF(AT379="","","|"&amp;AT379)&amp;IF(AU379="","","|"&amp;AU379)</f>
        <v/>
      </c>
      <c r="U379" s="6" t="str">
        <f t="shared" ref="U379:U442" si="113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96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1812</v>
      </c>
      <c r="AE379" s="25">
        <f>(VLOOKUP(G379,角色!V:AE,主动技能!F379+7,FALSE))</f>
        <v>1</v>
      </c>
      <c r="AF379" s="19">
        <f t="shared" si="101"/>
        <v>0</v>
      </c>
      <c r="AG379" s="19">
        <f t="shared" si="102"/>
        <v>0</v>
      </c>
      <c r="AH379" s="25" t="str">
        <f>VLOOKUP(F379,特效对应!F:G,2,FALSE)</f>
        <v>attack</v>
      </c>
      <c r="AJ379">
        <f t="shared" si="103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104"/>
        <v>0</v>
      </c>
      <c r="BE379">
        <f t="shared" si="105"/>
        <v>0</v>
      </c>
    </row>
    <row r="380" spans="1:57" x14ac:dyDescent="0.15">
      <c r="A380" t="str">
        <f t="shared" si="111"/>
        <v>艾德蒙主动技能1等级14</v>
      </c>
      <c r="B380" s="8">
        <f t="shared" si="97"/>
        <v>10070114</v>
      </c>
      <c r="C380" s="8" t="str">
        <f>VLOOKUP(G380,角色!A:B,2,FALSE)</f>
        <v>艾德蒙</v>
      </c>
      <c r="D380" s="8" t="str">
        <f t="shared" si="98"/>
        <v>主动技能1</v>
      </c>
      <c r="E380" s="8">
        <f t="shared" si="106"/>
        <v>14</v>
      </c>
      <c r="F380" s="8">
        <f t="shared" si="107"/>
        <v>1</v>
      </c>
      <c r="G380" s="8">
        <f t="shared" si="108"/>
        <v>7</v>
      </c>
      <c r="H380" s="4" t="s">
        <v>428</v>
      </c>
      <c r="I380" s="20" t="str">
        <f t="shared" si="110"/>
        <v>对敌方单体攻击，造成100%攻击力（+2563）点伤害。</v>
      </c>
      <c r="J380" s="4" t="s">
        <v>279</v>
      </c>
      <c r="K380" s="1" t="s">
        <v>102</v>
      </c>
      <c r="L380" s="4" t="s">
        <v>106</v>
      </c>
      <c r="M380" s="4"/>
      <c r="N380" s="4">
        <v>100</v>
      </c>
      <c r="O380" s="20" t="str">
        <f t="shared" si="100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12"/>
        <v/>
      </c>
      <c r="U380" s="6" t="str">
        <f t="shared" si="113"/>
        <v/>
      </c>
      <c r="V380" s="19" t="str">
        <f>VLOOKUP(G380,角色!AW:BC,主动技能!F380+1,FALSE)</f>
        <v>skill_01</v>
      </c>
      <c r="Y380">
        <f t="shared" si="96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2563</v>
      </c>
      <c r="AE380" s="25">
        <f>(VLOOKUP(G380,角色!V:AE,主动技能!F380+7,FALSE))</f>
        <v>1</v>
      </c>
      <c r="AF380" s="19">
        <f t="shared" si="101"/>
        <v>0</v>
      </c>
      <c r="AG380" s="19">
        <f t="shared" si="102"/>
        <v>0</v>
      </c>
      <c r="AH380" s="25" t="str">
        <f>VLOOKUP(F380,特效对应!F:G,2,FALSE)</f>
        <v>attack</v>
      </c>
      <c r="AJ380">
        <f t="shared" si="103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104"/>
        <v>0</v>
      </c>
      <c r="BE380">
        <f t="shared" si="105"/>
        <v>0</v>
      </c>
    </row>
    <row r="381" spans="1:57" x14ac:dyDescent="0.15">
      <c r="A381" t="str">
        <f t="shared" si="111"/>
        <v>艾德蒙主动技能1等级15</v>
      </c>
      <c r="B381" s="8">
        <f t="shared" si="97"/>
        <v>10070115</v>
      </c>
      <c r="C381" s="8" t="str">
        <f>VLOOKUP(G381,角色!A:B,2,FALSE)</f>
        <v>艾德蒙</v>
      </c>
      <c r="D381" s="8" t="str">
        <f t="shared" si="98"/>
        <v>主动技能1</v>
      </c>
      <c r="E381" s="8">
        <f t="shared" si="106"/>
        <v>15</v>
      </c>
      <c r="F381" s="8">
        <f t="shared" si="107"/>
        <v>1</v>
      </c>
      <c r="G381" s="8">
        <f t="shared" si="108"/>
        <v>7</v>
      </c>
      <c r="H381" s="4" t="s">
        <v>428</v>
      </c>
      <c r="I381" s="20" t="str">
        <f t="shared" si="110"/>
        <v>对敌方单体攻击，造成100%攻击力（+3626）点伤害。</v>
      </c>
      <c r="J381" s="4" t="s">
        <v>279</v>
      </c>
      <c r="K381" s="1" t="s">
        <v>102</v>
      </c>
      <c r="L381" s="4" t="s">
        <v>106</v>
      </c>
      <c r="M381" s="4"/>
      <c r="N381" s="4">
        <v>100</v>
      </c>
      <c r="O381" s="20" t="str">
        <f t="shared" si="100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12"/>
        <v/>
      </c>
      <c r="U381" s="6" t="str">
        <f t="shared" si="113"/>
        <v/>
      </c>
      <c r="V381" s="19" t="str">
        <f>VLOOKUP(G381,角色!AW:BC,主动技能!F381+1,FALSE)</f>
        <v>skill_01</v>
      </c>
      <c r="Y381">
        <f t="shared" si="96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3626</v>
      </c>
      <c r="AE381" s="25">
        <f>(VLOOKUP(G381,角色!V:AE,主动技能!F381+7,FALSE))</f>
        <v>1</v>
      </c>
      <c r="AF381" s="19">
        <f t="shared" si="101"/>
        <v>0</v>
      </c>
      <c r="AG381" s="19">
        <f t="shared" si="102"/>
        <v>0</v>
      </c>
      <c r="AH381" s="25" t="str">
        <f>VLOOKUP(F381,特效对应!F:G,2,FALSE)</f>
        <v>attack</v>
      </c>
      <c r="AJ381">
        <f t="shared" si="103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104"/>
        <v>0</v>
      </c>
      <c r="BE381">
        <f t="shared" si="105"/>
        <v>0</v>
      </c>
    </row>
    <row r="382" spans="1:57" x14ac:dyDescent="0.15">
      <c r="A382" t="str">
        <f t="shared" si="111"/>
        <v>艾德蒙主动技能1等级16</v>
      </c>
      <c r="B382" s="8">
        <f t="shared" si="97"/>
        <v>10070116</v>
      </c>
      <c r="C382" s="8" t="str">
        <f>VLOOKUP(G382,角色!A:B,2,FALSE)</f>
        <v>艾德蒙</v>
      </c>
      <c r="D382" s="8" t="str">
        <f t="shared" si="98"/>
        <v>主动技能1</v>
      </c>
      <c r="E382" s="8">
        <f t="shared" si="106"/>
        <v>16</v>
      </c>
      <c r="F382" s="8">
        <f t="shared" si="107"/>
        <v>1</v>
      </c>
      <c r="G382" s="8">
        <f t="shared" si="108"/>
        <v>7</v>
      </c>
      <c r="H382" s="4" t="s">
        <v>428</v>
      </c>
      <c r="I382" s="20" t="str">
        <f t="shared" si="110"/>
        <v>对敌方单体攻击，造成100%攻击力（+5128）点伤害。</v>
      </c>
      <c r="J382" s="4" t="s">
        <v>279</v>
      </c>
      <c r="K382" s="1" t="s">
        <v>102</v>
      </c>
      <c r="L382" s="4" t="s">
        <v>106</v>
      </c>
      <c r="M382" s="4"/>
      <c r="N382" s="4">
        <v>100</v>
      </c>
      <c r="O382" s="20" t="str">
        <f t="shared" si="100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12"/>
        <v/>
      </c>
      <c r="U382" s="6" t="str">
        <f t="shared" si="113"/>
        <v/>
      </c>
      <c r="V382" s="19" t="str">
        <f>VLOOKUP(G382,角色!AW:BC,主动技能!F382+1,FALSE)</f>
        <v>skill_01</v>
      </c>
      <c r="Y382">
        <f t="shared" si="96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5128</v>
      </c>
      <c r="AE382" s="25">
        <f>(VLOOKUP(G382,角色!V:AE,主动技能!F382+7,FALSE))</f>
        <v>1</v>
      </c>
      <c r="AF382" s="19">
        <f t="shared" si="101"/>
        <v>0</v>
      </c>
      <c r="AG382" s="19">
        <f t="shared" si="102"/>
        <v>0</v>
      </c>
      <c r="AH382" s="25" t="str">
        <f>VLOOKUP(F382,特效对应!F:G,2,FALSE)</f>
        <v>attack</v>
      </c>
      <c r="AJ382">
        <f t="shared" si="103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104"/>
        <v>0</v>
      </c>
      <c r="BE382">
        <f t="shared" si="105"/>
        <v>0</v>
      </c>
    </row>
    <row r="383" spans="1:57" x14ac:dyDescent="0.15">
      <c r="A383" t="str">
        <f t="shared" si="111"/>
        <v>艾德蒙主动技能1等级17</v>
      </c>
      <c r="B383" s="8">
        <f t="shared" si="97"/>
        <v>10070117</v>
      </c>
      <c r="C383" s="8" t="str">
        <f>VLOOKUP(G383,角色!A:B,2,FALSE)</f>
        <v>艾德蒙</v>
      </c>
      <c r="D383" s="8" t="str">
        <f t="shared" si="98"/>
        <v>主动技能1</v>
      </c>
      <c r="E383" s="8">
        <f t="shared" si="106"/>
        <v>17</v>
      </c>
      <c r="F383" s="8">
        <f t="shared" si="107"/>
        <v>1</v>
      </c>
      <c r="G383" s="8">
        <f t="shared" si="108"/>
        <v>7</v>
      </c>
      <c r="H383" s="4" t="s">
        <v>428</v>
      </c>
      <c r="I383" s="20" t="str">
        <f t="shared" si="110"/>
        <v>对敌方单体攻击，造成100%攻击力（+7254）点伤害。</v>
      </c>
      <c r="J383" s="4" t="s">
        <v>279</v>
      </c>
      <c r="K383" s="1" t="s">
        <v>102</v>
      </c>
      <c r="L383" s="4" t="s">
        <v>106</v>
      </c>
      <c r="M383" s="4"/>
      <c r="N383" s="4">
        <v>100</v>
      </c>
      <c r="O383" s="20" t="str">
        <f t="shared" si="100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12"/>
        <v/>
      </c>
      <c r="U383" s="6" t="str">
        <f t="shared" si="113"/>
        <v/>
      </c>
      <c r="V383" s="19" t="str">
        <f>VLOOKUP(G383,角色!AW:BC,主动技能!F383+1,FALSE)</f>
        <v>skill_01</v>
      </c>
      <c r="Y383">
        <f t="shared" si="96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7254</v>
      </c>
      <c r="AE383" s="25">
        <f>(VLOOKUP(G383,角色!V:AE,主动技能!F383+7,FALSE))</f>
        <v>1</v>
      </c>
      <c r="AF383" s="19">
        <f t="shared" si="101"/>
        <v>0</v>
      </c>
      <c r="AG383" s="19">
        <f t="shared" si="102"/>
        <v>0</v>
      </c>
      <c r="AH383" s="25" t="str">
        <f>VLOOKUP(F383,特效对应!F:G,2,FALSE)</f>
        <v>attack</v>
      </c>
      <c r="AJ383">
        <f t="shared" si="103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104"/>
        <v>0</v>
      </c>
      <c r="BE383">
        <f t="shared" si="105"/>
        <v>0</v>
      </c>
    </row>
    <row r="384" spans="1:57" x14ac:dyDescent="0.15">
      <c r="A384" t="str">
        <f t="shared" si="111"/>
        <v>艾德蒙主动技能1等级18</v>
      </c>
      <c r="B384" s="8">
        <f t="shared" si="97"/>
        <v>10070118</v>
      </c>
      <c r="C384" s="8" t="str">
        <f>VLOOKUP(G384,角色!A:B,2,FALSE)</f>
        <v>艾德蒙</v>
      </c>
      <c r="D384" s="8" t="str">
        <f t="shared" si="98"/>
        <v>主动技能1</v>
      </c>
      <c r="E384" s="8">
        <f t="shared" si="106"/>
        <v>18</v>
      </c>
      <c r="F384" s="8">
        <f t="shared" si="107"/>
        <v>1</v>
      </c>
      <c r="G384" s="8">
        <f t="shared" si="108"/>
        <v>7</v>
      </c>
      <c r="H384" s="4" t="s">
        <v>428</v>
      </c>
      <c r="I384" s="20" t="str">
        <f t="shared" si="110"/>
        <v>对敌方单体攻击，造成100%攻击力（+10260）点伤害。</v>
      </c>
      <c r="J384" s="4" t="s">
        <v>279</v>
      </c>
      <c r="K384" s="1" t="s">
        <v>102</v>
      </c>
      <c r="L384" s="4" t="s">
        <v>106</v>
      </c>
      <c r="M384" s="4"/>
      <c r="N384" s="4">
        <v>100</v>
      </c>
      <c r="O384" s="20" t="str">
        <f t="shared" si="100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12"/>
        <v/>
      </c>
      <c r="U384" s="6" t="str">
        <f t="shared" si="113"/>
        <v/>
      </c>
      <c r="V384" s="19" t="str">
        <f>VLOOKUP(G384,角色!AW:BC,主动技能!F384+1,FALSE)</f>
        <v>skill_01</v>
      </c>
      <c r="Y384">
        <f t="shared" si="96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10260</v>
      </c>
      <c r="AE384" s="25">
        <f>(VLOOKUP(G384,角色!V:AE,主动技能!F384+7,FALSE))</f>
        <v>1</v>
      </c>
      <c r="AF384" s="19">
        <f t="shared" si="101"/>
        <v>0</v>
      </c>
      <c r="AG384" s="19">
        <f t="shared" si="102"/>
        <v>0</v>
      </c>
      <c r="AH384" s="25" t="str">
        <f>VLOOKUP(F384,特效对应!F:G,2,FALSE)</f>
        <v>attack</v>
      </c>
      <c r="AJ384">
        <f t="shared" si="103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104"/>
        <v>0</v>
      </c>
      <c r="BE384">
        <f t="shared" si="105"/>
        <v>0</v>
      </c>
    </row>
    <row r="385" spans="1:57" x14ac:dyDescent="0.15">
      <c r="A385" t="str">
        <f t="shared" si="111"/>
        <v>艾德蒙主动技能1等级19</v>
      </c>
      <c r="B385" s="8">
        <f t="shared" si="97"/>
        <v>10070119</v>
      </c>
      <c r="C385" s="8" t="str">
        <f>VLOOKUP(G385,角色!A:B,2,FALSE)</f>
        <v>艾德蒙</v>
      </c>
      <c r="D385" s="8" t="str">
        <f t="shared" si="98"/>
        <v>主动技能1</v>
      </c>
      <c r="E385" s="8">
        <f t="shared" si="106"/>
        <v>19</v>
      </c>
      <c r="F385" s="8">
        <f t="shared" si="107"/>
        <v>1</v>
      </c>
      <c r="G385" s="8">
        <f t="shared" si="108"/>
        <v>7</v>
      </c>
      <c r="H385" s="4" t="s">
        <v>428</v>
      </c>
      <c r="I385" s="20" t="str">
        <f t="shared" si="110"/>
        <v>对敌方单体攻击，造成100%攻击力（+14512）点伤害。</v>
      </c>
      <c r="J385" s="4" t="s">
        <v>279</v>
      </c>
      <c r="K385" s="1" t="s">
        <v>102</v>
      </c>
      <c r="L385" s="4" t="s">
        <v>106</v>
      </c>
      <c r="M385" s="4"/>
      <c r="N385" s="4">
        <v>100</v>
      </c>
      <c r="O385" s="20" t="str">
        <f t="shared" si="100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12"/>
        <v/>
      </c>
      <c r="U385" s="6" t="str">
        <f t="shared" si="113"/>
        <v/>
      </c>
      <c r="V385" s="19" t="str">
        <f>VLOOKUP(G385,角色!AW:BC,主动技能!F385+1,FALSE)</f>
        <v>skill_01</v>
      </c>
      <c r="Y385">
        <f t="shared" si="96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14512</v>
      </c>
      <c r="AE385" s="25">
        <f>(VLOOKUP(G385,角色!V:AE,主动技能!F385+7,FALSE))</f>
        <v>1</v>
      </c>
      <c r="AF385" s="19">
        <f t="shared" si="101"/>
        <v>0</v>
      </c>
      <c r="AG385" s="19">
        <f t="shared" si="102"/>
        <v>0</v>
      </c>
      <c r="AH385" s="25" t="str">
        <f>VLOOKUP(F385,特效对应!F:G,2,FALSE)</f>
        <v>attack</v>
      </c>
      <c r="AJ385">
        <f t="shared" si="103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104"/>
        <v>0</v>
      </c>
      <c r="BE385">
        <f t="shared" si="105"/>
        <v>0</v>
      </c>
    </row>
    <row r="386" spans="1:57" x14ac:dyDescent="0.15">
      <c r="A386" t="str">
        <f t="shared" si="111"/>
        <v>艾德蒙主动技能1等级20</v>
      </c>
      <c r="B386" s="8">
        <f t="shared" si="97"/>
        <v>10070120</v>
      </c>
      <c r="C386" s="8" t="str">
        <f>VLOOKUP(G386,角色!A:B,2,FALSE)</f>
        <v>艾德蒙</v>
      </c>
      <c r="D386" s="8" t="str">
        <f t="shared" si="98"/>
        <v>主动技能1</v>
      </c>
      <c r="E386" s="8">
        <f t="shared" si="106"/>
        <v>20</v>
      </c>
      <c r="F386" s="8">
        <f t="shared" si="107"/>
        <v>1</v>
      </c>
      <c r="G386" s="8">
        <f t="shared" si="108"/>
        <v>7</v>
      </c>
      <c r="H386" s="4" t="s">
        <v>428</v>
      </c>
      <c r="I386" s="20" t="str">
        <f t="shared" si="110"/>
        <v>对敌方单体攻击，造成100%攻击力（+20525）点伤害。</v>
      </c>
      <c r="J386" s="4" t="s">
        <v>279</v>
      </c>
      <c r="K386" s="1" t="s">
        <v>102</v>
      </c>
      <c r="L386" s="4" t="s">
        <v>106</v>
      </c>
      <c r="M386" s="4"/>
      <c r="N386" s="4">
        <v>100</v>
      </c>
      <c r="O386" s="20" t="str">
        <f t="shared" si="100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12"/>
        <v/>
      </c>
      <c r="U386" s="6" t="str">
        <f t="shared" si="113"/>
        <v/>
      </c>
      <c r="V386" s="19" t="str">
        <f>VLOOKUP(G386,角色!AW:BC,主动技能!F386+1,FALSE)</f>
        <v>skill_01</v>
      </c>
      <c r="Y386">
        <f t="shared" si="96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20525</v>
      </c>
      <c r="AE386" s="25">
        <f>(VLOOKUP(G386,角色!V:AE,主动技能!F386+7,FALSE))</f>
        <v>1</v>
      </c>
      <c r="AF386" s="19">
        <f t="shared" si="101"/>
        <v>0</v>
      </c>
      <c r="AG386" s="19">
        <f t="shared" si="102"/>
        <v>0</v>
      </c>
      <c r="AH386" s="25" t="str">
        <f>VLOOKUP(F386,特效对应!F:G,2,FALSE)</f>
        <v>attack</v>
      </c>
      <c r="AJ386">
        <f t="shared" si="103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104"/>
        <v>0</v>
      </c>
      <c r="BE386">
        <f t="shared" si="105"/>
        <v>0</v>
      </c>
    </row>
    <row r="387" spans="1:57" x14ac:dyDescent="0.15">
      <c r="A387" t="str">
        <f t="shared" si="111"/>
        <v>艾德蒙主动技能2等级1</v>
      </c>
      <c r="B387" s="8">
        <f t="shared" si="97"/>
        <v>10070201</v>
      </c>
      <c r="C387" s="8" t="str">
        <f>VLOOKUP(G387,角色!A:B,2,FALSE)</f>
        <v>艾德蒙</v>
      </c>
      <c r="D387" s="8" t="str">
        <f t="shared" si="98"/>
        <v>主动技能2</v>
      </c>
      <c r="E387" s="8">
        <f t="shared" si="106"/>
        <v>1</v>
      </c>
      <c r="F387" s="8">
        <f t="shared" si="107"/>
        <v>2</v>
      </c>
      <c r="G387" s="8">
        <f t="shared" si="108"/>
        <v>7</v>
      </c>
      <c r="H387" s="4" t="s">
        <v>1046</v>
      </c>
      <c r="I387" s="20" t="str">
        <f t="shared" ref="I387:I406" si="114">"对敌方后排"&amp;L387&amp;"攻击，造成"&amp;Z387&amp;"%攻击力（+"&amp;AB387&amp;"）点伤害。"</f>
        <v>对敌方后排单体攻击，造成150%攻击力（+130）点伤害。</v>
      </c>
      <c r="J387" s="4" t="s">
        <v>279</v>
      </c>
      <c r="K387" s="1" t="s">
        <v>103</v>
      </c>
      <c r="L387" s="4" t="s">
        <v>106</v>
      </c>
      <c r="M387" s="4"/>
      <c r="N387" s="4">
        <v>100</v>
      </c>
      <c r="O387" s="20" t="str">
        <f t="shared" si="100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12"/>
        <v/>
      </c>
      <c r="U387" s="6" t="str">
        <f t="shared" si="113"/>
        <v/>
      </c>
      <c r="V387" s="19" t="str">
        <f>VLOOKUP(G387,角色!AW:BC,主动技能!F387+1,FALSE)</f>
        <v>skill_08</v>
      </c>
      <c r="Y387">
        <f t="shared" si="96"/>
        <v>50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130</v>
      </c>
      <c r="AE387" s="25">
        <f>(VLOOKUP(G387,角色!V:AE,主动技能!F387+7,FALSE))</f>
        <v>1</v>
      </c>
      <c r="AF387" s="19">
        <f t="shared" si="101"/>
        <v>2</v>
      </c>
      <c r="AG387" s="19">
        <f t="shared" si="102"/>
        <v>1</v>
      </c>
      <c r="AH387" s="25" t="str">
        <f>VLOOKUP(F387,特效对应!F:G,2,FALSE)</f>
        <v>attackex</v>
      </c>
      <c r="AJ387">
        <f t="shared" si="103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104"/>
        <v>2</v>
      </c>
      <c r="BE387">
        <f t="shared" si="105"/>
        <v>1</v>
      </c>
    </row>
    <row r="388" spans="1:57" x14ac:dyDescent="0.15">
      <c r="A388" t="str">
        <f t="shared" si="111"/>
        <v>艾德蒙主动技能2等级2</v>
      </c>
      <c r="B388" s="8">
        <f t="shared" si="97"/>
        <v>10070202</v>
      </c>
      <c r="C388" s="8" t="str">
        <f>VLOOKUP(G388,角色!A:B,2,FALSE)</f>
        <v>艾德蒙</v>
      </c>
      <c r="D388" s="8" t="str">
        <f t="shared" si="98"/>
        <v>主动技能2</v>
      </c>
      <c r="E388" s="8">
        <f t="shared" si="106"/>
        <v>2</v>
      </c>
      <c r="F388" s="8">
        <f t="shared" si="107"/>
        <v>2</v>
      </c>
      <c r="G388" s="8">
        <f t="shared" si="108"/>
        <v>7</v>
      </c>
      <c r="H388" s="4" t="s">
        <v>1046</v>
      </c>
      <c r="I388" s="20" t="str">
        <f t="shared" si="114"/>
        <v>对敌方后排单体攻击，造成150%攻击力（+160）点伤害。</v>
      </c>
      <c r="J388" s="4" t="s">
        <v>279</v>
      </c>
      <c r="K388" s="1" t="s">
        <v>103</v>
      </c>
      <c r="L388" s="4" t="s">
        <v>106</v>
      </c>
      <c r="M388" s="4"/>
      <c r="N388" s="4">
        <v>100</v>
      </c>
      <c r="O388" s="20" t="str">
        <f t="shared" si="100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15">IF(AQ388="","",AQ388)&amp;IF(AR388="","","|"&amp;AR388)&amp;IF(AS388="","","|"&amp;AS388)&amp;IF(AT388="","","|"&amp;AT388)&amp;IF(AU388="","","|"&amp;AU388)</f>
        <v/>
      </c>
      <c r="U388" s="6" t="str">
        <f t="shared" ref="U388:U406" si="116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96"/>
        <v>50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160</v>
      </c>
      <c r="AE388" s="25">
        <f>(VLOOKUP(G388,角色!V:AE,主动技能!F388+7,FALSE))</f>
        <v>1</v>
      </c>
      <c r="AF388" s="19">
        <f t="shared" si="101"/>
        <v>2</v>
      </c>
      <c r="AG388" s="19">
        <f t="shared" si="102"/>
        <v>1</v>
      </c>
      <c r="AH388" s="25" t="str">
        <f>VLOOKUP(F388,特效对应!F:G,2,FALSE)</f>
        <v>attackex</v>
      </c>
      <c r="AJ388">
        <f t="shared" si="103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104"/>
        <v>2</v>
      </c>
      <c r="BE388">
        <f t="shared" si="105"/>
        <v>1</v>
      </c>
    </row>
    <row r="389" spans="1:57" x14ac:dyDescent="0.15">
      <c r="A389" t="str">
        <f t="shared" si="111"/>
        <v>艾德蒙主动技能2等级3</v>
      </c>
      <c r="B389" s="8">
        <f t="shared" si="97"/>
        <v>10070203</v>
      </c>
      <c r="C389" s="8" t="str">
        <f>VLOOKUP(G389,角色!A:B,2,FALSE)</f>
        <v>艾德蒙</v>
      </c>
      <c r="D389" s="8" t="str">
        <f t="shared" si="98"/>
        <v>主动技能2</v>
      </c>
      <c r="E389" s="8">
        <f t="shared" si="106"/>
        <v>3</v>
      </c>
      <c r="F389" s="8">
        <f t="shared" si="107"/>
        <v>2</v>
      </c>
      <c r="G389" s="8">
        <f t="shared" si="108"/>
        <v>7</v>
      </c>
      <c r="H389" s="4" t="s">
        <v>1046</v>
      </c>
      <c r="I389" s="20" t="str">
        <f t="shared" si="114"/>
        <v>对敌方后排单体攻击，造成150%攻击力（+250）点伤害。</v>
      </c>
      <c r="J389" s="4" t="s">
        <v>279</v>
      </c>
      <c r="K389" s="1" t="s">
        <v>103</v>
      </c>
      <c r="L389" s="4" t="s">
        <v>106</v>
      </c>
      <c r="M389" s="4"/>
      <c r="N389" s="4">
        <v>100</v>
      </c>
      <c r="O389" s="20" t="str">
        <f t="shared" si="100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15"/>
        <v/>
      </c>
      <c r="U389" s="6" t="str">
        <f t="shared" si="116"/>
        <v/>
      </c>
      <c r="V389" s="19" t="str">
        <f>VLOOKUP(G389,角色!AW:BC,主动技能!F389+1,FALSE)</f>
        <v>skill_08</v>
      </c>
      <c r="Y389">
        <f t="shared" si="96"/>
        <v>50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250</v>
      </c>
      <c r="AE389" s="25">
        <f>(VLOOKUP(G389,角色!V:AE,主动技能!F389+7,FALSE))</f>
        <v>1</v>
      </c>
      <c r="AF389" s="19">
        <f t="shared" si="101"/>
        <v>2</v>
      </c>
      <c r="AG389" s="19">
        <f t="shared" si="102"/>
        <v>1</v>
      </c>
      <c r="AH389" s="25" t="str">
        <f>VLOOKUP(F389,特效对应!F:G,2,FALSE)</f>
        <v>attackex</v>
      </c>
      <c r="AJ389">
        <f t="shared" si="103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104"/>
        <v>2</v>
      </c>
      <c r="BE389">
        <f t="shared" si="105"/>
        <v>1</v>
      </c>
    </row>
    <row r="390" spans="1:57" x14ac:dyDescent="0.15">
      <c r="A390" t="str">
        <f t="shared" si="111"/>
        <v>艾德蒙主动技能2等级4</v>
      </c>
      <c r="B390" s="8">
        <f t="shared" si="97"/>
        <v>10070204</v>
      </c>
      <c r="C390" s="8" t="str">
        <f>VLOOKUP(G390,角色!A:B,2,FALSE)</f>
        <v>艾德蒙</v>
      </c>
      <c r="D390" s="8" t="str">
        <f t="shared" si="98"/>
        <v>主动技能2</v>
      </c>
      <c r="E390" s="8">
        <f t="shared" si="106"/>
        <v>4</v>
      </c>
      <c r="F390" s="8">
        <f t="shared" si="107"/>
        <v>2</v>
      </c>
      <c r="G390" s="8">
        <f t="shared" si="108"/>
        <v>7</v>
      </c>
      <c r="H390" s="4" t="s">
        <v>1046</v>
      </c>
      <c r="I390" s="20" t="str">
        <f t="shared" si="114"/>
        <v>对敌方后排单体攻击，造成150%攻击力（+400）点伤害。</v>
      </c>
      <c r="J390" s="4" t="s">
        <v>279</v>
      </c>
      <c r="K390" s="1" t="s">
        <v>103</v>
      </c>
      <c r="L390" s="4" t="s">
        <v>106</v>
      </c>
      <c r="M390" s="4"/>
      <c r="N390" s="4">
        <v>100</v>
      </c>
      <c r="O390" s="20" t="str">
        <f t="shared" si="100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15"/>
        <v/>
      </c>
      <c r="U390" s="6" t="str">
        <f t="shared" si="116"/>
        <v/>
      </c>
      <c r="V390" s="19" t="str">
        <f>VLOOKUP(G390,角色!AW:BC,主动技能!F390+1,FALSE)</f>
        <v>skill_08</v>
      </c>
      <c r="Y390">
        <f t="shared" si="96"/>
        <v>50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400</v>
      </c>
      <c r="AE390" s="25">
        <f>(VLOOKUP(G390,角色!V:AE,主动技能!F390+7,FALSE))</f>
        <v>1</v>
      </c>
      <c r="AF390" s="19">
        <f t="shared" si="101"/>
        <v>2</v>
      </c>
      <c r="AG390" s="19">
        <f t="shared" si="102"/>
        <v>1</v>
      </c>
      <c r="AH390" s="25" t="str">
        <f>VLOOKUP(F390,特效对应!F:G,2,FALSE)</f>
        <v>attackex</v>
      </c>
      <c r="AJ390">
        <f t="shared" si="103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104"/>
        <v>2</v>
      </c>
      <c r="BE390">
        <f t="shared" si="105"/>
        <v>1</v>
      </c>
    </row>
    <row r="391" spans="1:57" x14ac:dyDescent="0.15">
      <c r="A391" t="str">
        <f t="shared" si="111"/>
        <v>艾德蒙主动技能2等级5</v>
      </c>
      <c r="B391" s="8">
        <f t="shared" si="97"/>
        <v>10070205</v>
      </c>
      <c r="C391" s="8" t="str">
        <f>VLOOKUP(G391,角色!A:B,2,FALSE)</f>
        <v>艾德蒙</v>
      </c>
      <c r="D391" s="8" t="str">
        <f t="shared" si="98"/>
        <v>主动技能2</v>
      </c>
      <c r="E391" s="8">
        <f t="shared" si="106"/>
        <v>5</v>
      </c>
      <c r="F391" s="8">
        <f t="shared" si="107"/>
        <v>2</v>
      </c>
      <c r="G391" s="8">
        <f t="shared" si="108"/>
        <v>7</v>
      </c>
      <c r="H391" s="4" t="s">
        <v>1046</v>
      </c>
      <c r="I391" s="20" t="str">
        <f t="shared" si="114"/>
        <v>对敌方后排单体攻击，造成150%攻击力（+565）点伤害。</v>
      </c>
      <c r="J391" s="4" t="s">
        <v>279</v>
      </c>
      <c r="K391" s="1" t="s">
        <v>103</v>
      </c>
      <c r="L391" s="4" t="s">
        <v>106</v>
      </c>
      <c r="M391" s="4"/>
      <c r="N391" s="4">
        <v>100</v>
      </c>
      <c r="O391" s="20" t="str">
        <f t="shared" si="100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15"/>
        <v/>
      </c>
      <c r="U391" s="6" t="str">
        <f t="shared" si="116"/>
        <v/>
      </c>
      <c r="V391" s="19" t="str">
        <f>VLOOKUP(G391,角色!AW:BC,主动技能!F391+1,FALSE)</f>
        <v>skill_08</v>
      </c>
      <c r="Y391">
        <f t="shared" ref="Y391:Y454" si="117">VLOOKUP(D391,BF:BG,2,FALSE)</f>
        <v>50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565</v>
      </c>
      <c r="AE391" s="25">
        <f>(VLOOKUP(G391,角色!V:AE,主动技能!F391+7,FALSE))</f>
        <v>1</v>
      </c>
      <c r="AF391" s="19">
        <f t="shared" si="101"/>
        <v>2</v>
      </c>
      <c r="AG391" s="19">
        <f t="shared" si="102"/>
        <v>1</v>
      </c>
      <c r="AH391" s="25" t="str">
        <f>VLOOKUP(F391,特效对应!F:G,2,FALSE)</f>
        <v>attackex</v>
      </c>
      <c r="AJ391">
        <f t="shared" si="103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104"/>
        <v>2</v>
      </c>
      <c r="BE391">
        <f t="shared" si="105"/>
        <v>1</v>
      </c>
    </row>
    <row r="392" spans="1:57" x14ac:dyDescent="0.15">
      <c r="A392" t="str">
        <f t="shared" si="111"/>
        <v>艾德蒙主动技能2等级6</v>
      </c>
      <c r="B392" s="8">
        <f t="shared" ref="B392:B455" si="118">1*10000000+G392*10000+F392*100+E392</f>
        <v>10070206</v>
      </c>
      <c r="C392" s="8" t="str">
        <f>VLOOKUP(G392,角色!A:B,2,FALSE)</f>
        <v>艾德蒙</v>
      </c>
      <c r="D392" s="8" t="str">
        <f t="shared" ref="D392:D455" si="119">$D$4&amp;F392</f>
        <v>主动技能2</v>
      </c>
      <c r="E392" s="8">
        <f t="shared" si="106"/>
        <v>6</v>
      </c>
      <c r="F392" s="8">
        <f t="shared" si="107"/>
        <v>2</v>
      </c>
      <c r="G392" s="8">
        <f t="shared" si="108"/>
        <v>7</v>
      </c>
      <c r="H392" s="4" t="s">
        <v>1046</v>
      </c>
      <c r="I392" s="20" t="str">
        <f t="shared" si="114"/>
        <v>对敌方后排单体攻击，造成150%攻击力（+800）点伤害。</v>
      </c>
      <c r="J392" s="4" t="s">
        <v>279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20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15"/>
        <v/>
      </c>
      <c r="U392" s="6" t="str">
        <f t="shared" si="116"/>
        <v/>
      </c>
      <c r="V392" s="19" t="str">
        <f>VLOOKUP(G392,角色!AW:BC,主动技能!F392+1,FALSE)</f>
        <v>skill_08</v>
      </c>
      <c r="Y392">
        <f t="shared" si="117"/>
        <v>50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800</v>
      </c>
      <c r="AE392" s="25">
        <f>(VLOOKUP(G392,角色!V:AE,主动技能!F392+7,FALSE))</f>
        <v>1</v>
      </c>
      <c r="AF392" s="19">
        <f t="shared" ref="AF392:AF455" si="121">BD392</f>
        <v>2</v>
      </c>
      <c r="AG392" s="19">
        <f t="shared" ref="AG392:AG455" si="122">BE392</f>
        <v>1</v>
      </c>
      <c r="AH392" s="25" t="str">
        <f>VLOOKUP(F392,特效对应!F:G,2,FALSE)</f>
        <v>attackex</v>
      </c>
      <c r="AJ392">
        <f t="shared" ref="AJ392:AJ455" si="12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24">IF(F392=1,0,IF(F392=2,2,3))</f>
        <v>2</v>
      </c>
      <c r="BE392">
        <f t="shared" ref="BE392:BE455" si="125">IF(F392=1,0,IF(F392=2,1,2))</f>
        <v>1</v>
      </c>
    </row>
    <row r="393" spans="1:57" x14ac:dyDescent="0.15">
      <c r="A393" t="str">
        <f t="shared" si="111"/>
        <v>艾德蒙主动技能2等级7</v>
      </c>
      <c r="B393" s="8">
        <f t="shared" si="118"/>
        <v>10070207</v>
      </c>
      <c r="C393" s="8" t="str">
        <f>VLOOKUP(G393,角色!A:B,2,FALSE)</f>
        <v>艾德蒙</v>
      </c>
      <c r="D393" s="8" t="str">
        <f t="shared" si="119"/>
        <v>主动技能2</v>
      </c>
      <c r="E393" s="8">
        <f t="shared" ref="E393:E456" si="126">IF(E392=E$5,1,E392+1)</f>
        <v>7</v>
      </c>
      <c r="F393" s="8">
        <f t="shared" ref="F393:F456" si="127">IF(E393=1,IF(F392=$F$5,1,F392+1),F392)</f>
        <v>2</v>
      </c>
      <c r="G393" s="8">
        <f t="shared" ref="G393:G456" si="128">IF((F393=1)*(E393=1),G392+1,G392)</f>
        <v>7</v>
      </c>
      <c r="H393" s="4" t="s">
        <v>1046</v>
      </c>
      <c r="I393" s="20" t="str">
        <f t="shared" si="114"/>
        <v>对敌方后排单体攻击，造成150%攻击力（+1132）点伤害。</v>
      </c>
      <c r="J393" s="4" t="s">
        <v>279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20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15"/>
        <v/>
      </c>
      <c r="U393" s="6" t="str">
        <f t="shared" si="116"/>
        <v/>
      </c>
      <c r="V393" s="19" t="str">
        <f>VLOOKUP(G393,角色!AW:BC,主动技能!F393+1,FALSE)</f>
        <v>skill_08</v>
      </c>
      <c r="Y393">
        <f t="shared" si="117"/>
        <v>50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1132</v>
      </c>
      <c r="AE393" s="25">
        <f>(VLOOKUP(G393,角色!V:AE,主动技能!F393+7,FALSE))</f>
        <v>1</v>
      </c>
      <c r="AF393" s="19">
        <f t="shared" si="121"/>
        <v>2</v>
      </c>
      <c r="AG393" s="19">
        <f t="shared" si="122"/>
        <v>1</v>
      </c>
      <c r="AH393" s="25" t="str">
        <f>VLOOKUP(F393,特效对应!F:G,2,FALSE)</f>
        <v>attackex</v>
      </c>
      <c r="AJ393">
        <f t="shared" si="12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24"/>
        <v>2</v>
      </c>
      <c r="BE393">
        <f t="shared" si="125"/>
        <v>1</v>
      </c>
    </row>
    <row r="394" spans="1:57" x14ac:dyDescent="0.15">
      <c r="A394" t="str">
        <f t="shared" si="111"/>
        <v>艾德蒙主动技能2等级8</v>
      </c>
      <c r="B394" s="8">
        <f t="shared" si="118"/>
        <v>10070208</v>
      </c>
      <c r="C394" s="8" t="str">
        <f>VLOOKUP(G394,角色!A:B,2,FALSE)</f>
        <v>艾德蒙</v>
      </c>
      <c r="D394" s="8" t="str">
        <f t="shared" si="119"/>
        <v>主动技能2</v>
      </c>
      <c r="E394" s="8">
        <f t="shared" si="126"/>
        <v>8</v>
      </c>
      <c r="F394" s="8">
        <f t="shared" si="127"/>
        <v>2</v>
      </c>
      <c r="G394" s="8">
        <f t="shared" si="128"/>
        <v>7</v>
      </c>
      <c r="H394" s="4" t="s">
        <v>1046</v>
      </c>
      <c r="I394" s="20" t="str">
        <f t="shared" si="114"/>
        <v>对敌方后排单体攻击，造成150%攻击力（+1601）点伤害。</v>
      </c>
      <c r="J394" s="4" t="s">
        <v>279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20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15"/>
        <v/>
      </c>
      <c r="U394" s="6" t="str">
        <f t="shared" si="116"/>
        <v/>
      </c>
      <c r="V394" s="19" t="str">
        <f>VLOOKUP(G394,角色!AW:BC,主动技能!F394+1,FALSE)</f>
        <v>skill_08</v>
      </c>
      <c r="Y394">
        <f t="shared" si="117"/>
        <v>50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1601</v>
      </c>
      <c r="AE394" s="25">
        <f>(VLOOKUP(G394,角色!V:AE,主动技能!F394+7,FALSE))</f>
        <v>1</v>
      </c>
      <c r="AF394" s="19">
        <f t="shared" si="121"/>
        <v>2</v>
      </c>
      <c r="AG394" s="19">
        <f t="shared" si="122"/>
        <v>1</v>
      </c>
      <c r="AH394" s="25" t="str">
        <f>VLOOKUP(F394,特效对应!F:G,2,FALSE)</f>
        <v>attackex</v>
      </c>
      <c r="AJ394">
        <f t="shared" si="12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24"/>
        <v>2</v>
      </c>
      <c r="BE394">
        <f t="shared" si="125"/>
        <v>1</v>
      </c>
    </row>
    <row r="395" spans="1:57" x14ac:dyDescent="0.15">
      <c r="A395" t="str">
        <f t="shared" si="111"/>
        <v>艾德蒙主动技能2等级9</v>
      </c>
      <c r="B395" s="8">
        <f t="shared" si="118"/>
        <v>10070209</v>
      </c>
      <c r="C395" s="8" t="str">
        <f>VLOOKUP(G395,角色!A:B,2,FALSE)</f>
        <v>艾德蒙</v>
      </c>
      <c r="D395" s="8" t="str">
        <f t="shared" si="119"/>
        <v>主动技能2</v>
      </c>
      <c r="E395" s="8">
        <f t="shared" si="126"/>
        <v>9</v>
      </c>
      <c r="F395" s="8">
        <f t="shared" si="127"/>
        <v>2</v>
      </c>
      <c r="G395" s="8">
        <f t="shared" si="128"/>
        <v>7</v>
      </c>
      <c r="H395" s="4" t="s">
        <v>1046</v>
      </c>
      <c r="I395" s="20" t="str">
        <f t="shared" si="114"/>
        <v>对敌方后排单体攻击，造成150%攻击力（+2264）点伤害。</v>
      </c>
      <c r="J395" s="4" t="s">
        <v>279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20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15"/>
        <v/>
      </c>
      <c r="U395" s="6" t="str">
        <f t="shared" si="116"/>
        <v/>
      </c>
      <c r="V395" s="19" t="str">
        <f>VLOOKUP(G395,角色!AW:BC,主动技能!F395+1,FALSE)</f>
        <v>skill_08</v>
      </c>
      <c r="Y395">
        <f t="shared" si="117"/>
        <v>50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2264</v>
      </c>
      <c r="AE395" s="25">
        <f>(VLOOKUP(G395,角色!V:AE,主动技能!F395+7,FALSE))</f>
        <v>1</v>
      </c>
      <c r="AF395" s="19">
        <f t="shared" si="121"/>
        <v>2</v>
      </c>
      <c r="AG395" s="19">
        <f t="shared" si="122"/>
        <v>1</v>
      </c>
      <c r="AH395" s="25" t="str">
        <f>VLOOKUP(F395,特效对应!F:G,2,FALSE)</f>
        <v>attackex</v>
      </c>
      <c r="AJ395">
        <f t="shared" si="12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24"/>
        <v>2</v>
      </c>
      <c r="BE395">
        <f t="shared" si="125"/>
        <v>1</v>
      </c>
    </row>
    <row r="396" spans="1:57" x14ac:dyDescent="0.15">
      <c r="A396" t="str">
        <f t="shared" si="111"/>
        <v>艾德蒙主动技能2等级10</v>
      </c>
      <c r="B396" s="8">
        <f t="shared" si="118"/>
        <v>10070210</v>
      </c>
      <c r="C396" s="8" t="str">
        <f>VLOOKUP(G396,角色!A:B,2,FALSE)</f>
        <v>艾德蒙</v>
      </c>
      <c r="D396" s="8" t="str">
        <f t="shared" si="119"/>
        <v>主动技能2</v>
      </c>
      <c r="E396" s="8">
        <f t="shared" si="126"/>
        <v>10</v>
      </c>
      <c r="F396" s="8">
        <f t="shared" si="127"/>
        <v>2</v>
      </c>
      <c r="G396" s="8">
        <f t="shared" si="128"/>
        <v>7</v>
      </c>
      <c r="H396" s="4" t="s">
        <v>1046</v>
      </c>
      <c r="I396" s="20" t="str">
        <f t="shared" si="114"/>
        <v>对敌方后排单体攻击，造成150%攻击力（+3203）点伤害。</v>
      </c>
      <c r="J396" s="4" t="s">
        <v>279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20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15"/>
        <v/>
      </c>
      <c r="U396" s="6" t="str">
        <f t="shared" si="116"/>
        <v/>
      </c>
      <c r="V396" s="19" t="str">
        <f>VLOOKUP(G396,角色!AW:BC,主动技能!F396+1,FALSE)</f>
        <v>skill_08</v>
      </c>
      <c r="Y396">
        <f t="shared" si="117"/>
        <v>50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3203</v>
      </c>
      <c r="AE396" s="25">
        <f>(VLOOKUP(G396,角色!V:AE,主动技能!F396+7,FALSE))</f>
        <v>1</v>
      </c>
      <c r="AF396" s="19">
        <f t="shared" si="121"/>
        <v>2</v>
      </c>
      <c r="AG396" s="19">
        <f t="shared" si="122"/>
        <v>1</v>
      </c>
      <c r="AH396" s="25" t="str">
        <f>VLOOKUP(F396,特效对应!F:G,2,FALSE)</f>
        <v>attackex</v>
      </c>
      <c r="AJ396">
        <f t="shared" si="12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24"/>
        <v>2</v>
      </c>
      <c r="BE396">
        <f t="shared" si="125"/>
        <v>1</v>
      </c>
    </row>
    <row r="397" spans="1:57" x14ac:dyDescent="0.15">
      <c r="A397" t="str">
        <f t="shared" si="111"/>
        <v>艾德蒙主动技能2等级11</v>
      </c>
      <c r="B397" s="8">
        <f t="shared" si="118"/>
        <v>10070211</v>
      </c>
      <c r="C397" s="8" t="str">
        <f>VLOOKUP(G397,角色!A:B,2,FALSE)</f>
        <v>艾德蒙</v>
      </c>
      <c r="D397" s="8" t="str">
        <f t="shared" si="119"/>
        <v>主动技能2</v>
      </c>
      <c r="E397" s="8">
        <f t="shared" si="126"/>
        <v>11</v>
      </c>
      <c r="F397" s="8">
        <f t="shared" si="127"/>
        <v>2</v>
      </c>
      <c r="G397" s="8">
        <f t="shared" si="128"/>
        <v>7</v>
      </c>
      <c r="H397" s="4" t="s">
        <v>1046</v>
      </c>
      <c r="I397" s="20" t="str">
        <f t="shared" si="114"/>
        <v>对敌方后排单体攻击，造成150%攻击力（+4530）点伤害。</v>
      </c>
      <c r="J397" s="4" t="s">
        <v>279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20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15"/>
        <v/>
      </c>
      <c r="U397" s="6" t="str">
        <f t="shared" si="116"/>
        <v/>
      </c>
      <c r="V397" s="19" t="str">
        <f>VLOOKUP(G397,角色!AW:BC,主动技能!F397+1,FALSE)</f>
        <v>skill_08</v>
      </c>
      <c r="Y397">
        <f t="shared" si="117"/>
        <v>50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4530</v>
      </c>
      <c r="AE397" s="25">
        <f>(VLOOKUP(G397,角色!V:AE,主动技能!F397+7,FALSE))</f>
        <v>1</v>
      </c>
      <c r="AF397" s="19">
        <f t="shared" si="121"/>
        <v>2</v>
      </c>
      <c r="AG397" s="19">
        <f t="shared" si="122"/>
        <v>1</v>
      </c>
      <c r="AH397" s="25" t="str">
        <f>VLOOKUP(F397,特效对应!F:G,2,FALSE)</f>
        <v>attackex</v>
      </c>
      <c r="AJ397">
        <f t="shared" si="12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24"/>
        <v>2</v>
      </c>
      <c r="BE397">
        <f t="shared" si="125"/>
        <v>1</v>
      </c>
    </row>
    <row r="398" spans="1:57" x14ac:dyDescent="0.15">
      <c r="A398" t="str">
        <f t="shared" si="111"/>
        <v>艾德蒙主动技能2等级12</v>
      </c>
      <c r="B398" s="8">
        <f t="shared" si="118"/>
        <v>10070212</v>
      </c>
      <c r="C398" s="8" t="str">
        <f>VLOOKUP(G398,角色!A:B,2,FALSE)</f>
        <v>艾德蒙</v>
      </c>
      <c r="D398" s="8" t="str">
        <f t="shared" si="119"/>
        <v>主动技能2</v>
      </c>
      <c r="E398" s="8">
        <f t="shared" si="126"/>
        <v>12</v>
      </c>
      <c r="F398" s="8">
        <f t="shared" si="127"/>
        <v>2</v>
      </c>
      <c r="G398" s="8">
        <f t="shared" si="128"/>
        <v>7</v>
      </c>
      <c r="H398" s="4" t="s">
        <v>1046</v>
      </c>
      <c r="I398" s="20" t="str">
        <f t="shared" si="114"/>
        <v>对敌方后排单体攻击，造成150%攻击力（+6407）点伤害。</v>
      </c>
      <c r="J398" s="4" t="s">
        <v>279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20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15"/>
        <v/>
      </c>
      <c r="U398" s="6" t="str">
        <f t="shared" si="116"/>
        <v/>
      </c>
      <c r="V398" s="19" t="str">
        <f>VLOOKUP(G398,角色!AW:BC,主动技能!F398+1,FALSE)</f>
        <v>skill_08</v>
      </c>
      <c r="Y398">
        <f t="shared" si="117"/>
        <v>50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6407</v>
      </c>
      <c r="AE398" s="25">
        <f>(VLOOKUP(G398,角色!V:AE,主动技能!F398+7,FALSE))</f>
        <v>1</v>
      </c>
      <c r="AF398" s="19">
        <f t="shared" si="121"/>
        <v>2</v>
      </c>
      <c r="AG398" s="19">
        <f t="shared" si="122"/>
        <v>1</v>
      </c>
      <c r="AH398" s="25" t="str">
        <f>VLOOKUP(F398,特效对应!F:G,2,FALSE)</f>
        <v>attackex</v>
      </c>
      <c r="AJ398">
        <f t="shared" si="12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24"/>
        <v>2</v>
      </c>
      <c r="BE398">
        <f t="shared" si="125"/>
        <v>1</v>
      </c>
    </row>
    <row r="399" spans="1:57" x14ac:dyDescent="0.15">
      <c r="A399" t="str">
        <f t="shared" si="111"/>
        <v>艾德蒙主动技能2等级13</v>
      </c>
      <c r="B399" s="8">
        <f t="shared" si="118"/>
        <v>10070213</v>
      </c>
      <c r="C399" s="8" t="str">
        <f>VLOOKUP(G399,角色!A:B,2,FALSE)</f>
        <v>艾德蒙</v>
      </c>
      <c r="D399" s="8" t="str">
        <f t="shared" si="119"/>
        <v>主动技能2</v>
      </c>
      <c r="E399" s="8">
        <f t="shared" si="126"/>
        <v>13</v>
      </c>
      <c r="F399" s="8">
        <f t="shared" si="127"/>
        <v>2</v>
      </c>
      <c r="G399" s="8">
        <f t="shared" si="128"/>
        <v>7</v>
      </c>
      <c r="H399" s="4" t="s">
        <v>1046</v>
      </c>
      <c r="I399" s="20" t="str">
        <f t="shared" si="114"/>
        <v>对敌方后排单体攻击，造成150%攻击力（+9063）点伤害。</v>
      </c>
      <c r="J399" s="4" t="s">
        <v>279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20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15"/>
        <v/>
      </c>
      <c r="U399" s="6" t="str">
        <f t="shared" si="116"/>
        <v/>
      </c>
      <c r="V399" s="19" t="str">
        <f>VLOOKUP(G399,角色!AW:BC,主动技能!F399+1,FALSE)</f>
        <v>skill_08</v>
      </c>
      <c r="Y399">
        <f t="shared" si="117"/>
        <v>50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9063</v>
      </c>
      <c r="AE399" s="25">
        <f>(VLOOKUP(G399,角色!V:AE,主动技能!F399+7,FALSE))</f>
        <v>1</v>
      </c>
      <c r="AF399" s="19">
        <f t="shared" si="121"/>
        <v>2</v>
      </c>
      <c r="AG399" s="19">
        <f t="shared" si="122"/>
        <v>1</v>
      </c>
      <c r="AH399" s="25" t="str">
        <f>VLOOKUP(F399,特效对应!F:G,2,FALSE)</f>
        <v>attackex</v>
      </c>
      <c r="AJ399">
        <f t="shared" si="12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24"/>
        <v>2</v>
      </c>
      <c r="BE399">
        <f t="shared" si="125"/>
        <v>1</v>
      </c>
    </row>
    <row r="400" spans="1:57" x14ac:dyDescent="0.15">
      <c r="A400" t="str">
        <f t="shared" si="111"/>
        <v>艾德蒙主动技能2等级14</v>
      </c>
      <c r="B400" s="8">
        <f t="shared" si="118"/>
        <v>10070214</v>
      </c>
      <c r="C400" s="8" t="str">
        <f>VLOOKUP(G400,角色!A:B,2,FALSE)</f>
        <v>艾德蒙</v>
      </c>
      <c r="D400" s="8" t="str">
        <f t="shared" si="119"/>
        <v>主动技能2</v>
      </c>
      <c r="E400" s="8">
        <f t="shared" si="126"/>
        <v>14</v>
      </c>
      <c r="F400" s="8">
        <f t="shared" si="127"/>
        <v>2</v>
      </c>
      <c r="G400" s="8">
        <f t="shared" si="128"/>
        <v>7</v>
      </c>
      <c r="H400" s="4" t="s">
        <v>1046</v>
      </c>
      <c r="I400" s="20" t="str">
        <f t="shared" si="114"/>
        <v>对敌方后排单体攻击，造成150%攻击力（+12819）点伤害。</v>
      </c>
      <c r="J400" s="4" t="s">
        <v>279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20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15"/>
        <v/>
      </c>
      <c r="U400" s="6" t="str">
        <f t="shared" si="116"/>
        <v/>
      </c>
      <c r="V400" s="19" t="str">
        <f>VLOOKUP(G400,角色!AW:BC,主动技能!F400+1,FALSE)</f>
        <v>skill_08</v>
      </c>
      <c r="Y400">
        <f t="shared" si="117"/>
        <v>50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12819</v>
      </c>
      <c r="AE400" s="25">
        <f>(VLOOKUP(G400,角色!V:AE,主动技能!F400+7,FALSE))</f>
        <v>1</v>
      </c>
      <c r="AF400" s="19">
        <f t="shared" si="121"/>
        <v>2</v>
      </c>
      <c r="AG400" s="19">
        <f t="shared" si="122"/>
        <v>1</v>
      </c>
      <c r="AH400" s="25" t="str">
        <f>VLOOKUP(F400,特效对应!F:G,2,FALSE)</f>
        <v>attackex</v>
      </c>
      <c r="AJ400">
        <f t="shared" si="12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24"/>
        <v>2</v>
      </c>
      <c r="BE400">
        <f t="shared" si="125"/>
        <v>1</v>
      </c>
    </row>
    <row r="401" spans="1:57" x14ac:dyDescent="0.15">
      <c r="A401" t="str">
        <f t="shared" si="111"/>
        <v>艾德蒙主动技能2等级15</v>
      </c>
      <c r="B401" s="8">
        <f t="shared" si="118"/>
        <v>10070215</v>
      </c>
      <c r="C401" s="8" t="str">
        <f>VLOOKUP(G401,角色!A:B,2,FALSE)</f>
        <v>艾德蒙</v>
      </c>
      <c r="D401" s="8" t="str">
        <f t="shared" si="119"/>
        <v>主动技能2</v>
      </c>
      <c r="E401" s="8">
        <f t="shared" si="126"/>
        <v>15</v>
      </c>
      <c r="F401" s="8">
        <f t="shared" si="127"/>
        <v>2</v>
      </c>
      <c r="G401" s="8">
        <f t="shared" si="128"/>
        <v>7</v>
      </c>
      <c r="H401" s="4" t="s">
        <v>1046</v>
      </c>
      <c r="I401" s="20" t="str">
        <f t="shared" si="114"/>
        <v>对敌方后排单体攻击，造成150%攻击力（+18131）点伤害。</v>
      </c>
      <c r="J401" s="4" t="s">
        <v>279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20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15"/>
        <v/>
      </c>
      <c r="U401" s="6" t="str">
        <f t="shared" si="116"/>
        <v/>
      </c>
      <c r="V401" s="19" t="str">
        <f>VLOOKUP(G401,角色!AW:BC,主动技能!F401+1,FALSE)</f>
        <v>skill_08</v>
      </c>
      <c r="Y401">
        <f t="shared" si="117"/>
        <v>50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18131</v>
      </c>
      <c r="AE401" s="25">
        <f>(VLOOKUP(G401,角色!V:AE,主动技能!F401+7,FALSE))</f>
        <v>1</v>
      </c>
      <c r="AF401" s="19">
        <f t="shared" si="121"/>
        <v>2</v>
      </c>
      <c r="AG401" s="19">
        <f t="shared" si="122"/>
        <v>1</v>
      </c>
      <c r="AH401" s="25" t="str">
        <f>VLOOKUP(F401,特效对应!F:G,2,FALSE)</f>
        <v>attackex</v>
      </c>
      <c r="AJ401">
        <f t="shared" si="12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24"/>
        <v>2</v>
      </c>
      <c r="BE401">
        <f t="shared" si="125"/>
        <v>1</v>
      </c>
    </row>
    <row r="402" spans="1:57" x14ac:dyDescent="0.15">
      <c r="A402" t="str">
        <f t="shared" si="111"/>
        <v>艾德蒙主动技能2等级16</v>
      </c>
      <c r="B402" s="8">
        <f t="shared" si="118"/>
        <v>10070216</v>
      </c>
      <c r="C402" s="8" t="str">
        <f>VLOOKUP(G402,角色!A:B,2,FALSE)</f>
        <v>艾德蒙</v>
      </c>
      <c r="D402" s="8" t="str">
        <f t="shared" si="119"/>
        <v>主动技能2</v>
      </c>
      <c r="E402" s="8">
        <f t="shared" si="126"/>
        <v>16</v>
      </c>
      <c r="F402" s="8">
        <f t="shared" si="127"/>
        <v>2</v>
      </c>
      <c r="G402" s="8">
        <f t="shared" si="128"/>
        <v>7</v>
      </c>
      <c r="H402" s="4" t="s">
        <v>1046</v>
      </c>
      <c r="I402" s="20" t="str">
        <f t="shared" si="114"/>
        <v>对敌方后排单体攻击，造成150%攻击力（+25644）点伤害。</v>
      </c>
      <c r="J402" s="4" t="s">
        <v>279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20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15"/>
        <v/>
      </c>
      <c r="U402" s="6" t="str">
        <f t="shared" si="116"/>
        <v/>
      </c>
      <c r="V402" s="19" t="str">
        <f>VLOOKUP(G402,角色!AW:BC,主动技能!F402+1,FALSE)</f>
        <v>skill_08</v>
      </c>
      <c r="Y402">
        <f t="shared" si="117"/>
        <v>50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25644</v>
      </c>
      <c r="AE402" s="25">
        <f>(VLOOKUP(G402,角色!V:AE,主动技能!F402+7,FALSE))</f>
        <v>1</v>
      </c>
      <c r="AF402" s="19">
        <f t="shared" si="121"/>
        <v>2</v>
      </c>
      <c r="AG402" s="19">
        <f t="shared" si="122"/>
        <v>1</v>
      </c>
      <c r="AH402" s="25" t="str">
        <f>VLOOKUP(F402,特效对应!F:G,2,FALSE)</f>
        <v>attackex</v>
      </c>
      <c r="AJ402">
        <f t="shared" si="12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24"/>
        <v>2</v>
      </c>
      <c r="BE402">
        <f t="shared" si="125"/>
        <v>1</v>
      </c>
    </row>
    <row r="403" spans="1:57" x14ac:dyDescent="0.15">
      <c r="A403" t="str">
        <f t="shared" si="111"/>
        <v>艾德蒙主动技能2等级17</v>
      </c>
      <c r="B403" s="8">
        <f t="shared" si="118"/>
        <v>10070217</v>
      </c>
      <c r="C403" s="8" t="str">
        <f>VLOOKUP(G403,角色!A:B,2,FALSE)</f>
        <v>艾德蒙</v>
      </c>
      <c r="D403" s="8" t="str">
        <f t="shared" si="119"/>
        <v>主动技能2</v>
      </c>
      <c r="E403" s="8">
        <f t="shared" si="126"/>
        <v>17</v>
      </c>
      <c r="F403" s="8">
        <f t="shared" si="127"/>
        <v>2</v>
      </c>
      <c r="G403" s="8">
        <f t="shared" si="128"/>
        <v>7</v>
      </c>
      <c r="H403" s="4" t="s">
        <v>1046</v>
      </c>
      <c r="I403" s="20" t="str">
        <f t="shared" si="114"/>
        <v>对敌方后排单体攻击，造成150%攻击力（+36271）点伤害。</v>
      </c>
      <c r="J403" s="4" t="s">
        <v>279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20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15"/>
        <v/>
      </c>
      <c r="U403" s="6" t="str">
        <f t="shared" si="116"/>
        <v/>
      </c>
      <c r="V403" s="19" t="str">
        <f>VLOOKUP(G403,角色!AW:BC,主动技能!F403+1,FALSE)</f>
        <v>skill_08</v>
      </c>
      <c r="Y403">
        <f t="shared" si="117"/>
        <v>50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36271</v>
      </c>
      <c r="AE403" s="25">
        <f>(VLOOKUP(G403,角色!V:AE,主动技能!F403+7,FALSE))</f>
        <v>1</v>
      </c>
      <c r="AF403" s="19">
        <f t="shared" si="121"/>
        <v>2</v>
      </c>
      <c r="AG403" s="19">
        <f t="shared" si="122"/>
        <v>1</v>
      </c>
      <c r="AH403" s="25" t="str">
        <f>VLOOKUP(F403,特效对应!F:G,2,FALSE)</f>
        <v>attackex</v>
      </c>
      <c r="AJ403">
        <f t="shared" si="12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24"/>
        <v>2</v>
      </c>
      <c r="BE403">
        <f t="shared" si="125"/>
        <v>1</v>
      </c>
    </row>
    <row r="404" spans="1:57" x14ac:dyDescent="0.15">
      <c r="A404" t="str">
        <f t="shared" si="111"/>
        <v>艾德蒙主动技能2等级18</v>
      </c>
      <c r="B404" s="8">
        <f t="shared" si="118"/>
        <v>10070218</v>
      </c>
      <c r="C404" s="8" t="str">
        <f>VLOOKUP(G404,角色!A:B,2,FALSE)</f>
        <v>艾德蒙</v>
      </c>
      <c r="D404" s="8" t="str">
        <f t="shared" si="119"/>
        <v>主动技能2</v>
      </c>
      <c r="E404" s="8">
        <f t="shared" si="126"/>
        <v>18</v>
      </c>
      <c r="F404" s="8">
        <f t="shared" si="127"/>
        <v>2</v>
      </c>
      <c r="G404" s="8">
        <f t="shared" si="128"/>
        <v>7</v>
      </c>
      <c r="H404" s="4" t="s">
        <v>1046</v>
      </c>
      <c r="I404" s="20" t="str">
        <f t="shared" si="114"/>
        <v>对敌方后排单体攻击，造成150%攻击力（+51301）点伤害。</v>
      </c>
      <c r="J404" s="4" t="s">
        <v>279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20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15"/>
        <v/>
      </c>
      <c r="U404" s="6" t="str">
        <f t="shared" si="116"/>
        <v/>
      </c>
      <c r="V404" s="19" t="str">
        <f>VLOOKUP(G404,角色!AW:BC,主动技能!F404+1,FALSE)</f>
        <v>skill_08</v>
      </c>
      <c r="Y404">
        <f t="shared" si="117"/>
        <v>50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51301</v>
      </c>
      <c r="AE404" s="25">
        <f>(VLOOKUP(G404,角色!V:AE,主动技能!F404+7,FALSE))</f>
        <v>1</v>
      </c>
      <c r="AF404" s="19">
        <f t="shared" si="121"/>
        <v>2</v>
      </c>
      <c r="AG404" s="19">
        <f t="shared" si="122"/>
        <v>1</v>
      </c>
      <c r="AH404" s="25" t="str">
        <f>VLOOKUP(F404,特效对应!F:G,2,FALSE)</f>
        <v>attackex</v>
      </c>
      <c r="AJ404">
        <f t="shared" si="12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24"/>
        <v>2</v>
      </c>
      <c r="BE404">
        <f t="shared" si="125"/>
        <v>1</v>
      </c>
    </row>
    <row r="405" spans="1:57" x14ac:dyDescent="0.15">
      <c r="A405" t="str">
        <f t="shared" si="111"/>
        <v>艾德蒙主动技能2等级19</v>
      </c>
      <c r="B405" s="8">
        <f t="shared" si="118"/>
        <v>10070219</v>
      </c>
      <c r="C405" s="8" t="str">
        <f>VLOOKUP(G405,角色!A:B,2,FALSE)</f>
        <v>艾德蒙</v>
      </c>
      <c r="D405" s="8" t="str">
        <f t="shared" si="119"/>
        <v>主动技能2</v>
      </c>
      <c r="E405" s="8">
        <f t="shared" si="126"/>
        <v>19</v>
      </c>
      <c r="F405" s="8">
        <f t="shared" si="127"/>
        <v>2</v>
      </c>
      <c r="G405" s="8">
        <f t="shared" si="128"/>
        <v>7</v>
      </c>
      <c r="H405" s="4" t="s">
        <v>1046</v>
      </c>
      <c r="I405" s="20" t="str">
        <f t="shared" si="114"/>
        <v>对敌方后排单体攻击，造成150%攻击力（+72560）点伤害。</v>
      </c>
      <c r="J405" s="4" t="s">
        <v>279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20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15"/>
        <v/>
      </c>
      <c r="U405" s="6" t="str">
        <f t="shared" si="116"/>
        <v/>
      </c>
      <c r="V405" s="19" t="str">
        <f>VLOOKUP(G405,角色!AW:BC,主动技能!F405+1,FALSE)</f>
        <v>skill_08</v>
      </c>
      <c r="Y405">
        <f t="shared" si="117"/>
        <v>50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72560</v>
      </c>
      <c r="AE405" s="25">
        <f>(VLOOKUP(G405,角色!V:AE,主动技能!F405+7,FALSE))</f>
        <v>1</v>
      </c>
      <c r="AF405" s="19">
        <f t="shared" si="121"/>
        <v>2</v>
      </c>
      <c r="AG405" s="19">
        <f t="shared" si="122"/>
        <v>1</v>
      </c>
      <c r="AH405" s="25" t="str">
        <f>VLOOKUP(F405,特效对应!F:G,2,FALSE)</f>
        <v>attackex</v>
      </c>
      <c r="AJ405">
        <f t="shared" si="12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24"/>
        <v>2</v>
      </c>
      <c r="BE405">
        <f t="shared" si="125"/>
        <v>1</v>
      </c>
    </row>
    <row r="406" spans="1:57" x14ac:dyDescent="0.15">
      <c r="A406" t="str">
        <f t="shared" si="111"/>
        <v>艾德蒙主动技能2等级20</v>
      </c>
      <c r="B406" s="8">
        <f t="shared" si="118"/>
        <v>10070220</v>
      </c>
      <c r="C406" s="8" t="str">
        <f>VLOOKUP(G406,角色!A:B,2,FALSE)</f>
        <v>艾德蒙</v>
      </c>
      <c r="D406" s="8" t="str">
        <f t="shared" si="119"/>
        <v>主动技能2</v>
      </c>
      <c r="E406" s="8">
        <f t="shared" si="126"/>
        <v>20</v>
      </c>
      <c r="F406" s="8">
        <f t="shared" si="127"/>
        <v>2</v>
      </c>
      <c r="G406" s="8">
        <f t="shared" si="128"/>
        <v>7</v>
      </c>
      <c r="H406" s="4" t="s">
        <v>1046</v>
      </c>
      <c r="I406" s="20" t="str">
        <f t="shared" si="114"/>
        <v>对敌方后排单体攻击，造成150%攻击力（+102628）点伤害。</v>
      </c>
      <c r="J406" s="4" t="s">
        <v>279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20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15"/>
        <v/>
      </c>
      <c r="U406" s="6" t="str">
        <f t="shared" si="116"/>
        <v/>
      </c>
      <c r="V406" s="19" t="str">
        <f>VLOOKUP(G406,角色!AW:BC,主动技能!F406+1,FALSE)</f>
        <v>skill_08</v>
      </c>
      <c r="Y406">
        <f t="shared" si="117"/>
        <v>50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102628</v>
      </c>
      <c r="AE406" s="25">
        <f>(VLOOKUP(G406,角色!V:AE,主动技能!F406+7,FALSE))</f>
        <v>1</v>
      </c>
      <c r="AF406" s="19">
        <f t="shared" si="121"/>
        <v>2</v>
      </c>
      <c r="AG406" s="19">
        <f t="shared" si="122"/>
        <v>1</v>
      </c>
      <c r="AH406" s="25" t="str">
        <f>VLOOKUP(F406,特效对应!F:G,2,FALSE)</f>
        <v>attackex</v>
      </c>
      <c r="AJ406">
        <f t="shared" si="12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24"/>
        <v>2</v>
      </c>
      <c r="BE406">
        <f t="shared" si="125"/>
        <v>1</v>
      </c>
    </row>
    <row r="407" spans="1:57" x14ac:dyDescent="0.15">
      <c r="A407" t="str">
        <f t="shared" si="111"/>
        <v>艾德蒙主动技能3等级1</v>
      </c>
      <c r="B407" s="8">
        <f t="shared" si="118"/>
        <v>10070301</v>
      </c>
      <c r="C407" s="8" t="str">
        <f>VLOOKUP(G407,角色!A:B,2,FALSE)</f>
        <v>艾德蒙</v>
      </c>
      <c r="D407" s="8" t="str">
        <f t="shared" si="119"/>
        <v>主动技能3</v>
      </c>
      <c r="E407" s="8">
        <f t="shared" si="126"/>
        <v>1</v>
      </c>
      <c r="F407" s="8">
        <f t="shared" si="127"/>
        <v>3</v>
      </c>
      <c r="G407" s="8">
        <f t="shared" si="128"/>
        <v>7</v>
      </c>
      <c r="H407" s="4" t="s">
        <v>1047</v>
      </c>
      <c r="I407" s="20" t="str">
        <f t="shared" si="110"/>
        <v>对敌方全体攻击，造成125%攻击力（+65）点伤害。</v>
      </c>
      <c r="J407" s="4" t="s">
        <v>279</v>
      </c>
      <c r="K407" s="1" t="s">
        <v>104</v>
      </c>
      <c r="L407" s="4" t="s">
        <v>108</v>
      </c>
      <c r="M407" s="4"/>
      <c r="N407" s="4">
        <v>100</v>
      </c>
      <c r="O407" s="20">
        <f t="shared" si="120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12"/>
        <v/>
      </c>
      <c r="U407" s="6" t="str">
        <f t="shared" si="113"/>
        <v/>
      </c>
      <c r="V407" s="19" t="str">
        <f>VLOOKUP(G407,角色!AW:BC,主动技能!F407+1,FALSE)</f>
        <v>skill_21</v>
      </c>
      <c r="Y407">
        <f t="shared" si="117"/>
        <v>100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65</v>
      </c>
      <c r="AE407" s="25">
        <f>(VLOOKUP(G407,角色!V:AE,主动技能!F407+7,FALSE))</f>
        <v>1</v>
      </c>
      <c r="AF407" s="19">
        <f t="shared" si="121"/>
        <v>3</v>
      </c>
      <c r="AG407" s="19">
        <f t="shared" si="122"/>
        <v>2</v>
      </c>
      <c r="AH407" s="25" t="str">
        <f>VLOOKUP(F407,特效对应!F:G,2,FALSE)</f>
        <v>attackex</v>
      </c>
      <c r="AJ407">
        <f t="shared" si="12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24"/>
        <v>3</v>
      </c>
      <c r="BE407">
        <f t="shared" si="125"/>
        <v>2</v>
      </c>
    </row>
    <row r="408" spans="1:57" x14ac:dyDescent="0.15">
      <c r="A408" t="str">
        <f t="shared" si="111"/>
        <v>艾德蒙主动技能3等级2</v>
      </c>
      <c r="B408" s="8">
        <f t="shared" si="118"/>
        <v>10070302</v>
      </c>
      <c r="C408" s="8" t="str">
        <f>VLOOKUP(G408,角色!A:B,2,FALSE)</f>
        <v>艾德蒙</v>
      </c>
      <c r="D408" s="8" t="str">
        <f t="shared" si="119"/>
        <v>主动技能3</v>
      </c>
      <c r="E408" s="8">
        <f t="shared" si="126"/>
        <v>2</v>
      </c>
      <c r="F408" s="8">
        <f t="shared" si="127"/>
        <v>3</v>
      </c>
      <c r="G408" s="8">
        <f t="shared" si="128"/>
        <v>7</v>
      </c>
      <c r="H408" s="4" t="s">
        <v>1047</v>
      </c>
      <c r="I408" s="20" t="str">
        <f t="shared" si="110"/>
        <v>对敌方全体攻击，造成125%攻击力（+80）点伤害。</v>
      </c>
      <c r="J408" s="4" t="s">
        <v>279</v>
      </c>
      <c r="K408" s="1" t="s">
        <v>104</v>
      </c>
      <c r="L408" s="4" t="s">
        <v>108</v>
      </c>
      <c r="M408" s="4"/>
      <c r="N408" s="4">
        <v>100</v>
      </c>
      <c r="O408" s="20">
        <f t="shared" si="120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12"/>
        <v/>
      </c>
      <c r="U408" s="6" t="str">
        <f t="shared" si="113"/>
        <v/>
      </c>
      <c r="V408" s="19" t="str">
        <f>VLOOKUP(G408,角色!AW:BC,主动技能!F408+1,FALSE)</f>
        <v>skill_21</v>
      </c>
      <c r="Y408">
        <f t="shared" si="117"/>
        <v>100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80</v>
      </c>
      <c r="AE408" s="25">
        <f>(VLOOKUP(G408,角色!V:AE,主动技能!F408+7,FALSE))</f>
        <v>1</v>
      </c>
      <c r="AF408" s="19">
        <f t="shared" si="121"/>
        <v>3</v>
      </c>
      <c r="AG408" s="19">
        <f t="shared" si="122"/>
        <v>2</v>
      </c>
      <c r="AH408" s="25" t="str">
        <f>VLOOKUP(F408,特效对应!F:G,2,FALSE)</f>
        <v>attackex</v>
      </c>
      <c r="AJ408">
        <f t="shared" si="12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24"/>
        <v>3</v>
      </c>
      <c r="BE408">
        <f t="shared" si="125"/>
        <v>2</v>
      </c>
    </row>
    <row r="409" spans="1:57" x14ac:dyDescent="0.15">
      <c r="A409" t="str">
        <f t="shared" si="111"/>
        <v>艾德蒙主动技能3等级3</v>
      </c>
      <c r="B409" s="8">
        <f t="shared" si="118"/>
        <v>10070303</v>
      </c>
      <c r="C409" s="8" t="str">
        <f>VLOOKUP(G409,角色!A:B,2,FALSE)</f>
        <v>艾德蒙</v>
      </c>
      <c r="D409" s="8" t="str">
        <f t="shared" si="119"/>
        <v>主动技能3</v>
      </c>
      <c r="E409" s="8">
        <f t="shared" si="126"/>
        <v>3</v>
      </c>
      <c r="F409" s="8">
        <f t="shared" si="127"/>
        <v>3</v>
      </c>
      <c r="G409" s="8">
        <f t="shared" si="128"/>
        <v>7</v>
      </c>
      <c r="H409" s="4" t="s">
        <v>1047</v>
      </c>
      <c r="I409" s="20" t="str">
        <f t="shared" si="110"/>
        <v>对敌方全体攻击，造成125%攻击力（+125）点伤害。</v>
      </c>
      <c r="J409" s="4" t="s">
        <v>279</v>
      </c>
      <c r="K409" s="1" t="s">
        <v>104</v>
      </c>
      <c r="L409" s="4" t="s">
        <v>108</v>
      </c>
      <c r="M409" s="4"/>
      <c r="N409" s="4">
        <v>100</v>
      </c>
      <c r="O409" s="20">
        <f t="shared" si="120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12"/>
        <v/>
      </c>
      <c r="U409" s="6" t="str">
        <f t="shared" si="113"/>
        <v/>
      </c>
      <c r="V409" s="19" t="str">
        <f>VLOOKUP(G409,角色!AW:BC,主动技能!F409+1,FALSE)</f>
        <v>skill_21</v>
      </c>
      <c r="Y409">
        <f t="shared" si="117"/>
        <v>100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125</v>
      </c>
      <c r="AE409" s="25">
        <f>(VLOOKUP(G409,角色!V:AE,主动技能!F409+7,FALSE))</f>
        <v>1</v>
      </c>
      <c r="AF409" s="19">
        <f t="shared" si="121"/>
        <v>3</v>
      </c>
      <c r="AG409" s="19">
        <f t="shared" si="122"/>
        <v>2</v>
      </c>
      <c r="AH409" s="25" t="str">
        <f>VLOOKUP(F409,特效对应!F:G,2,FALSE)</f>
        <v>attackex</v>
      </c>
      <c r="AJ409">
        <f t="shared" si="12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24"/>
        <v>3</v>
      </c>
      <c r="BE409">
        <f t="shared" si="125"/>
        <v>2</v>
      </c>
    </row>
    <row r="410" spans="1:57" x14ac:dyDescent="0.15">
      <c r="A410" t="str">
        <f t="shared" si="111"/>
        <v>艾德蒙主动技能3等级4</v>
      </c>
      <c r="B410" s="8">
        <f t="shared" si="118"/>
        <v>10070304</v>
      </c>
      <c r="C410" s="8" t="str">
        <f>VLOOKUP(G410,角色!A:B,2,FALSE)</f>
        <v>艾德蒙</v>
      </c>
      <c r="D410" s="8" t="str">
        <f t="shared" si="119"/>
        <v>主动技能3</v>
      </c>
      <c r="E410" s="8">
        <f t="shared" si="126"/>
        <v>4</v>
      </c>
      <c r="F410" s="8">
        <f t="shared" si="127"/>
        <v>3</v>
      </c>
      <c r="G410" s="8">
        <f t="shared" si="128"/>
        <v>7</v>
      </c>
      <c r="H410" s="4" t="s">
        <v>1047</v>
      </c>
      <c r="I410" s="20" t="str">
        <f t="shared" si="110"/>
        <v>对敌方全体攻击，造成125%攻击力（+200）点伤害。</v>
      </c>
      <c r="J410" s="4" t="s">
        <v>279</v>
      </c>
      <c r="K410" s="1" t="s">
        <v>104</v>
      </c>
      <c r="L410" s="4" t="s">
        <v>108</v>
      </c>
      <c r="M410" s="4"/>
      <c r="N410" s="4">
        <v>100</v>
      </c>
      <c r="O410" s="20">
        <f t="shared" si="120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12"/>
        <v/>
      </c>
      <c r="U410" s="6" t="str">
        <f t="shared" si="113"/>
        <v/>
      </c>
      <c r="V410" s="19" t="str">
        <f>VLOOKUP(G410,角色!AW:BC,主动技能!F410+1,FALSE)</f>
        <v>skill_21</v>
      </c>
      <c r="Y410">
        <f t="shared" si="117"/>
        <v>100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200</v>
      </c>
      <c r="AE410" s="25">
        <f>(VLOOKUP(G410,角色!V:AE,主动技能!F410+7,FALSE))</f>
        <v>1</v>
      </c>
      <c r="AF410" s="19">
        <f t="shared" si="121"/>
        <v>3</v>
      </c>
      <c r="AG410" s="19">
        <f t="shared" si="122"/>
        <v>2</v>
      </c>
      <c r="AH410" s="25" t="str">
        <f>VLOOKUP(F410,特效对应!F:G,2,FALSE)</f>
        <v>attackex</v>
      </c>
      <c r="AJ410">
        <f t="shared" si="12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24"/>
        <v>3</v>
      </c>
      <c r="BE410">
        <f t="shared" si="125"/>
        <v>2</v>
      </c>
    </row>
    <row r="411" spans="1:57" x14ac:dyDescent="0.15">
      <c r="A411" t="str">
        <f t="shared" si="111"/>
        <v>艾德蒙主动技能3等级5</v>
      </c>
      <c r="B411" s="8">
        <f t="shared" si="118"/>
        <v>10070305</v>
      </c>
      <c r="C411" s="8" t="str">
        <f>VLOOKUP(G411,角色!A:B,2,FALSE)</f>
        <v>艾德蒙</v>
      </c>
      <c r="D411" s="8" t="str">
        <f t="shared" si="119"/>
        <v>主动技能3</v>
      </c>
      <c r="E411" s="8">
        <f t="shared" si="126"/>
        <v>5</v>
      </c>
      <c r="F411" s="8">
        <f t="shared" si="127"/>
        <v>3</v>
      </c>
      <c r="G411" s="8">
        <f t="shared" si="128"/>
        <v>7</v>
      </c>
      <c r="H411" s="4" t="s">
        <v>1047</v>
      </c>
      <c r="I411" s="20" t="str">
        <f t="shared" si="110"/>
        <v>对敌方全体攻击，造成125%攻击力（+282）点伤害。</v>
      </c>
      <c r="J411" s="4" t="s">
        <v>279</v>
      </c>
      <c r="K411" s="1" t="s">
        <v>104</v>
      </c>
      <c r="L411" s="4" t="s">
        <v>108</v>
      </c>
      <c r="M411" s="4"/>
      <c r="N411" s="4">
        <v>100</v>
      </c>
      <c r="O411" s="20">
        <f t="shared" si="120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12"/>
        <v/>
      </c>
      <c r="U411" s="6" t="str">
        <f t="shared" si="113"/>
        <v/>
      </c>
      <c r="V411" s="19" t="str">
        <f>VLOOKUP(G411,角色!AW:BC,主动技能!F411+1,FALSE)</f>
        <v>skill_21</v>
      </c>
      <c r="Y411">
        <f t="shared" si="117"/>
        <v>100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282</v>
      </c>
      <c r="AE411" s="25">
        <f>(VLOOKUP(G411,角色!V:AE,主动技能!F411+7,FALSE))</f>
        <v>1</v>
      </c>
      <c r="AF411" s="19">
        <f t="shared" si="121"/>
        <v>3</v>
      </c>
      <c r="AG411" s="19">
        <f t="shared" si="122"/>
        <v>2</v>
      </c>
      <c r="AH411" s="25" t="str">
        <f>VLOOKUP(F411,特效对应!F:G,2,FALSE)</f>
        <v>attackex</v>
      </c>
      <c r="AJ411">
        <f t="shared" si="12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24"/>
        <v>3</v>
      </c>
      <c r="BE411">
        <f t="shared" si="125"/>
        <v>2</v>
      </c>
    </row>
    <row r="412" spans="1:57" x14ac:dyDescent="0.15">
      <c r="A412" t="str">
        <f t="shared" si="111"/>
        <v>艾德蒙主动技能3等级6</v>
      </c>
      <c r="B412" s="8">
        <f t="shared" si="118"/>
        <v>10070306</v>
      </c>
      <c r="C412" s="8" t="str">
        <f>VLOOKUP(G412,角色!A:B,2,FALSE)</f>
        <v>艾德蒙</v>
      </c>
      <c r="D412" s="8" t="str">
        <f t="shared" si="119"/>
        <v>主动技能3</v>
      </c>
      <c r="E412" s="8">
        <f t="shared" si="126"/>
        <v>6</v>
      </c>
      <c r="F412" s="8">
        <f t="shared" si="127"/>
        <v>3</v>
      </c>
      <c r="G412" s="8">
        <f t="shared" si="128"/>
        <v>7</v>
      </c>
      <c r="H412" s="4" t="s">
        <v>1047</v>
      </c>
      <c r="I412" s="20" t="str">
        <f t="shared" si="110"/>
        <v>对敌方全体攻击，造成125%攻击力（+400）点伤害。</v>
      </c>
      <c r="J412" s="4" t="s">
        <v>279</v>
      </c>
      <c r="K412" s="1" t="s">
        <v>104</v>
      </c>
      <c r="L412" s="4" t="s">
        <v>108</v>
      </c>
      <c r="M412" s="4"/>
      <c r="N412" s="4">
        <v>100</v>
      </c>
      <c r="O412" s="20">
        <f t="shared" si="120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12"/>
        <v/>
      </c>
      <c r="U412" s="6" t="str">
        <f t="shared" si="113"/>
        <v/>
      </c>
      <c r="V412" s="19" t="str">
        <f>VLOOKUP(G412,角色!AW:BC,主动技能!F412+1,FALSE)</f>
        <v>skill_21</v>
      </c>
      <c r="Y412">
        <f t="shared" si="117"/>
        <v>100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400</v>
      </c>
      <c r="AE412" s="25">
        <f>(VLOOKUP(G412,角色!V:AE,主动技能!F412+7,FALSE))</f>
        <v>1</v>
      </c>
      <c r="AF412" s="19">
        <f t="shared" si="121"/>
        <v>3</v>
      </c>
      <c r="AG412" s="19">
        <f t="shared" si="122"/>
        <v>2</v>
      </c>
      <c r="AH412" s="25" t="str">
        <f>VLOOKUP(F412,特效对应!F:G,2,FALSE)</f>
        <v>attackex</v>
      </c>
      <c r="AJ412">
        <f t="shared" si="12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24"/>
        <v>3</v>
      </c>
      <c r="BE412">
        <f t="shared" si="125"/>
        <v>2</v>
      </c>
    </row>
    <row r="413" spans="1:57" x14ac:dyDescent="0.15">
      <c r="A413" t="str">
        <f t="shared" si="111"/>
        <v>艾德蒙主动技能3等级7</v>
      </c>
      <c r="B413" s="8">
        <f t="shared" si="118"/>
        <v>10070307</v>
      </c>
      <c r="C413" s="8" t="str">
        <f>VLOOKUP(G413,角色!A:B,2,FALSE)</f>
        <v>艾德蒙</v>
      </c>
      <c r="D413" s="8" t="str">
        <f t="shared" si="119"/>
        <v>主动技能3</v>
      </c>
      <c r="E413" s="8">
        <f t="shared" si="126"/>
        <v>7</v>
      </c>
      <c r="F413" s="8">
        <f t="shared" si="127"/>
        <v>3</v>
      </c>
      <c r="G413" s="8">
        <f t="shared" si="128"/>
        <v>7</v>
      </c>
      <c r="H413" s="4" t="s">
        <v>1047</v>
      </c>
      <c r="I413" s="20" t="str">
        <f t="shared" si="110"/>
        <v>对敌方全体攻击，造成125%攻击力（+566）点伤害。</v>
      </c>
      <c r="J413" s="4" t="s">
        <v>279</v>
      </c>
      <c r="K413" s="1" t="s">
        <v>104</v>
      </c>
      <c r="L413" s="4" t="s">
        <v>108</v>
      </c>
      <c r="M413" s="4"/>
      <c r="N413" s="4">
        <v>100</v>
      </c>
      <c r="O413" s="20">
        <f t="shared" si="120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12"/>
        <v/>
      </c>
      <c r="U413" s="6" t="str">
        <f t="shared" si="113"/>
        <v/>
      </c>
      <c r="V413" s="19" t="str">
        <f>VLOOKUP(G413,角色!AW:BC,主动技能!F413+1,FALSE)</f>
        <v>skill_21</v>
      </c>
      <c r="Y413">
        <f t="shared" si="117"/>
        <v>100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566</v>
      </c>
      <c r="AE413" s="25">
        <f>(VLOOKUP(G413,角色!V:AE,主动技能!F413+7,FALSE))</f>
        <v>1</v>
      </c>
      <c r="AF413" s="19">
        <f t="shared" si="121"/>
        <v>3</v>
      </c>
      <c r="AG413" s="19">
        <f t="shared" si="122"/>
        <v>2</v>
      </c>
      <c r="AH413" s="25" t="str">
        <f>VLOOKUP(F413,特效对应!F:G,2,FALSE)</f>
        <v>attackex</v>
      </c>
      <c r="AJ413">
        <f t="shared" si="12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24"/>
        <v>3</v>
      </c>
      <c r="BE413">
        <f t="shared" si="125"/>
        <v>2</v>
      </c>
    </row>
    <row r="414" spans="1:57" x14ac:dyDescent="0.15">
      <c r="A414" t="str">
        <f t="shared" si="111"/>
        <v>艾德蒙主动技能3等级8</v>
      </c>
      <c r="B414" s="8">
        <f t="shared" si="118"/>
        <v>10070308</v>
      </c>
      <c r="C414" s="8" t="str">
        <f>VLOOKUP(G414,角色!A:B,2,FALSE)</f>
        <v>艾德蒙</v>
      </c>
      <c r="D414" s="8" t="str">
        <f t="shared" si="119"/>
        <v>主动技能3</v>
      </c>
      <c r="E414" s="8">
        <f t="shared" si="126"/>
        <v>8</v>
      </c>
      <c r="F414" s="8">
        <f t="shared" si="127"/>
        <v>3</v>
      </c>
      <c r="G414" s="8">
        <f t="shared" si="128"/>
        <v>7</v>
      </c>
      <c r="H414" s="4" t="s">
        <v>1047</v>
      </c>
      <c r="I414" s="20" t="str">
        <f t="shared" si="110"/>
        <v>对敌方全体攻击，造成125%攻击力（+800）点伤害。</v>
      </c>
      <c r="J414" s="4" t="s">
        <v>279</v>
      </c>
      <c r="K414" s="1" t="s">
        <v>104</v>
      </c>
      <c r="L414" s="4" t="s">
        <v>108</v>
      </c>
      <c r="M414" s="4"/>
      <c r="N414" s="4">
        <v>100</v>
      </c>
      <c r="O414" s="20">
        <f t="shared" si="120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12"/>
        <v/>
      </c>
      <c r="U414" s="6" t="str">
        <f t="shared" si="113"/>
        <v/>
      </c>
      <c r="V414" s="19" t="str">
        <f>VLOOKUP(G414,角色!AW:BC,主动技能!F414+1,FALSE)</f>
        <v>skill_21</v>
      </c>
      <c r="Y414">
        <f t="shared" si="117"/>
        <v>100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800</v>
      </c>
      <c r="AE414" s="25">
        <f>(VLOOKUP(G414,角色!V:AE,主动技能!F414+7,FALSE))</f>
        <v>1</v>
      </c>
      <c r="AF414" s="19">
        <f t="shared" si="121"/>
        <v>3</v>
      </c>
      <c r="AG414" s="19">
        <f t="shared" si="122"/>
        <v>2</v>
      </c>
      <c r="AH414" s="25" t="str">
        <f>VLOOKUP(F414,特效对应!F:G,2,FALSE)</f>
        <v>attackex</v>
      </c>
      <c r="AJ414">
        <f t="shared" si="12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24"/>
        <v>3</v>
      </c>
      <c r="BE414">
        <f t="shared" si="125"/>
        <v>2</v>
      </c>
    </row>
    <row r="415" spans="1:57" x14ac:dyDescent="0.15">
      <c r="A415" t="str">
        <f t="shared" si="111"/>
        <v>艾德蒙主动技能3等级9</v>
      </c>
      <c r="B415" s="8">
        <f t="shared" si="118"/>
        <v>10070309</v>
      </c>
      <c r="C415" s="8" t="str">
        <f>VLOOKUP(G415,角色!A:B,2,FALSE)</f>
        <v>艾德蒙</v>
      </c>
      <c r="D415" s="8" t="str">
        <f t="shared" si="119"/>
        <v>主动技能3</v>
      </c>
      <c r="E415" s="8">
        <f t="shared" si="126"/>
        <v>9</v>
      </c>
      <c r="F415" s="8">
        <f t="shared" si="127"/>
        <v>3</v>
      </c>
      <c r="G415" s="8">
        <f t="shared" si="128"/>
        <v>7</v>
      </c>
      <c r="H415" s="4" t="s">
        <v>1047</v>
      </c>
      <c r="I415" s="20" t="str">
        <f t="shared" si="110"/>
        <v>对敌方全体攻击，造成125%攻击力（+1132）点伤害。</v>
      </c>
      <c r="J415" s="4" t="s">
        <v>279</v>
      </c>
      <c r="K415" s="1" t="s">
        <v>104</v>
      </c>
      <c r="L415" s="4" t="s">
        <v>108</v>
      </c>
      <c r="M415" s="4"/>
      <c r="N415" s="4">
        <v>100</v>
      </c>
      <c r="O415" s="20">
        <f t="shared" si="120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12"/>
        <v/>
      </c>
      <c r="U415" s="6" t="str">
        <f t="shared" si="113"/>
        <v/>
      </c>
      <c r="V415" s="19" t="str">
        <f>VLOOKUP(G415,角色!AW:BC,主动技能!F415+1,FALSE)</f>
        <v>skill_21</v>
      </c>
      <c r="Y415">
        <f t="shared" si="117"/>
        <v>100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1132</v>
      </c>
      <c r="AE415" s="25">
        <f>(VLOOKUP(G415,角色!V:AE,主动技能!F415+7,FALSE))</f>
        <v>1</v>
      </c>
      <c r="AF415" s="19">
        <f t="shared" si="121"/>
        <v>3</v>
      </c>
      <c r="AG415" s="19">
        <f t="shared" si="122"/>
        <v>2</v>
      </c>
      <c r="AH415" s="25" t="str">
        <f>VLOOKUP(F415,特效对应!F:G,2,FALSE)</f>
        <v>attackex</v>
      </c>
      <c r="AJ415">
        <f t="shared" si="12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24"/>
        <v>3</v>
      </c>
      <c r="BE415">
        <f t="shared" si="125"/>
        <v>2</v>
      </c>
    </row>
    <row r="416" spans="1:57" x14ac:dyDescent="0.15">
      <c r="A416" t="str">
        <f t="shared" si="111"/>
        <v>艾德蒙主动技能3等级10</v>
      </c>
      <c r="B416" s="8">
        <f t="shared" si="118"/>
        <v>10070310</v>
      </c>
      <c r="C416" s="8" t="str">
        <f>VLOOKUP(G416,角色!A:B,2,FALSE)</f>
        <v>艾德蒙</v>
      </c>
      <c r="D416" s="8" t="str">
        <f t="shared" si="119"/>
        <v>主动技能3</v>
      </c>
      <c r="E416" s="8">
        <f t="shared" si="126"/>
        <v>10</v>
      </c>
      <c r="F416" s="8">
        <f t="shared" si="127"/>
        <v>3</v>
      </c>
      <c r="G416" s="8">
        <f t="shared" si="128"/>
        <v>7</v>
      </c>
      <c r="H416" s="4" t="s">
        <v>1047</v>
      </c>
      <c r="I416" s="20" t="str">
        <f t="shared" si="110"/>
        <v>对敌方全体攻击，造成125%攻击力（+1601）点伤害。</v>
      </c>
      <c r="J416" s="4" t="s">
        <v>279</v>
      </c>
      <c r="K416" s="1" t="s">
        <v>104</v>
      </c>
      <c r="L416" s="4" t="s">
        <v>108</v>
      </c>
      <c r="M416" s="4"/>
      <c r="N416" s="4">
        <v>100</v>
      </c>
      <c r="O416" s="20">
        <f t="shared" si="120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12"/>
        <v/>
      </c>
      <c r="U416" s="6" t="str">
        <f t="shared" si="113"/>
        <v/>
      </c>
      <c r="V416" s="19" t="str">
        <f>VLOOKUP(G416,角色!AW:BC,主动技能!F416+1,FALSE)</f>
        <v>skill_21</v>
      </c>
      <c r="Y416">
        <f t="shared" si="117"/>
        <v>100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1601</v>
      </c>
      <c r="AE416" s="25">
        <f>(VLOOKUP(G416,角色!V:AE,主动技能!F416+7,FALSE))</f>
        <v>1</v>
      </c>
      <c r="AF416" s="19">
        <f t="shared" si="121"/>
        <v>3</v>
      </c>
      <c r="AG416" s="19">
        <f t="shared" si="122"/>
        <v>2</v>
      </c>
      <c r="AH416" s="25" t="str">
        <f>VLOOKUP(F416,特效对应!F:G,2,FALSE)</f>
        <v>attackex</v>
      </c>
      <c r="AJ416">
        <f t="shared" si="12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24"/>
        <v>3</v>
      </c>
      <c r="BE416">
        <f t="shared" si="125"/>
        <v>2</v>
      </c>
    </row>
    <row r="417" spans="1:57" x14ac:dyDescent="0.15">
      <c r="A417" t="str">
        <f t="shared" si="111"/>
        <v>艾德蒙主动技能3等级11</v>
      </c>
      <c r="B417" s="8">
        <f t="shared" si="118"/>
        <v>10070311</v>
      </c>
      <c r="C417" s="8" t="str">
        <f>VLOOKUP(G417,角色!A:B,2,FALSE)</f>
        <v>艾德蒙</v>
      </c>
      <c r="D417" s="8" t="str">
        <f t="shared" si="119"/>
        <v>主动技能3</v>
      </c>
      <c r="E417" s="8">
        <f t="shared" si="126"/>
        <v>11</v>
      </c>
      <c r="F417" s="8">
        <f t="shared" si="127"/>
        <v>3</v>
      </c>
      <c r="G417" s="8">
        <f t="shared" si="128"/>
        <v>7</v>
      </c>
      <c r="H417" s="4" t="s">
        <v>1047</v>
      </c>
      <c r="I417" s="20" t="str">
        <f t="shared" si="110"/>
        <v>对敌方全体攻击，造成125%攻击力（+2265）点伤害。</v>
      </c>
      <c r="J417" s="4" t="s">
        <v>279</v>
      </c>
      <c r="K417" s="1" t="s">
        <v>104</v>
      </c>
      <c r="L417" s="4" t="s">
        <v>108</v>
      </c>
      <c r="M417" s="4"/>
      <c r="N417" s="4">
        <v>100</v>
      </c>
      <c r="O417" s="20">
        <f t="shared" si="120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12"/>
        <v/>
      </c>
      <c r="U417" s="6" t="str">
        <f t="shared" si="113"/>
        <v/>
      </c>
      <c r="V417" s="19" t="str">
        <f>VLOOKUP(G417,角色!AW:BC,主动技能!F417+1,FALSE)</f>
        <v>skill_21</v>
      </c>
      <c r="Y417">
        <f t="shared" si="117"/>
        <v>100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2265</v>
      </c>
      <c r="AE417" s="25">
        <f>(VLOOKUP(G417,角色!V:AE,主动技能!F417+7,FALSE))</f>
        <v>1</v>
      </c>
      <c r="AF417" s="19">
        <f t="shared" si="121"/>
        <v>3</v>
      </c>
      <c r="AG417" s="19">
        <f t="shared" si="122"/>
        <v>2</v>
      </c>
      <c r="AH417" s="25" t="str">
        <f>VLOOKUP(F417,特效对应!F:G,2,FALSE)</f>
        <v>attackex</v>
      </c>
      <c r="AJ417">
        <f t="shared" si="12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24"/>
        <v>3</v>
      </c>
      <c r="BE417">
        <f t="shared" si="125"/>
        <v>2</v>
      </c>
    </row>
    <row r="418" spans="1:57" x14ac:dyDescent="0.15">
      <c r="A418" t="str">
        <f t="shared" si="111"/>
        <v>艾德蒙主动技能3等级12</v>
      </c>
      <c r="B418" s="8">
        <f t="shared" si="118"/>
        <v>10070312</v>
      </c>
      <c r="C418" s="8" t="str">
        <f>VLOOKUP(G418,角色!A:B,2,FALSE)</f>
        <v>艾德蒙</v>
      </c>
      <c r="D418" s="8" t="str">
        <f t="shared" si="119"/>
        <v>主动技能3</v>
      </c>
      <c r="E418" s="8">
        <f t="shared" si="126"/>
        <v>12</v>
      </c>
      <c r="F418" s="8">
        <f t="shared" si="127"/>
        <v>3</v>
      </c>
      <c r="G418" s="8">
        <f t="shared" si="128"/>
        <v>7</v>
      </c>
      <c r="H418" s="4" t="s">
        <v>1047</v>
      </c>
      <c r="I418" s="20" t="str">
        <f t="shared" si="110"/>
        <v>对敌方全体攻击，造成125%攻击力（+3203）点伤害。</v>
      </c>
      <c r="J418" s="4" t="s">
        <v>279</v>
      </c>
      <c r="K418" s="1" t="s">
        <v>104</v>
      </c>
      <c r="L418" s="4" t="s">
        <v>108</v>
      </c>
      <c r="M418" s="4"/>
      <c r="N418" s="4">
        <v>100</v>
      </c>
      <c r="O418" s="20">
        <f t="shared" si="120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12"/>
        <v/>
      </c>
      <c r="U418" s="6" t="str">
        <f t="shared" si="113"/>
        <v/>
      </c>
      <c r="V418" s="19" t="str">
        <f>VLOOKUP(G418,角色!AW:BC,主动技能!F418+1,FALSE)</f>
        <v>skill_21</v>
      </c>
      <c r="Y418">
        <f t="shared" si="117"/>
        <v>100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3203</v>
      </c>
      <c r="AE418" s="25">
        <f>(VLOOKUP(G418,角色!V:AE,主动技能!F418+7,FALSE))</f>
        <v>1</v>
      </c>
      <c r="AF418" s="19">
        <f t="shared" si="121"/>
        <v>3</v>
      </c>
      <c r="AG418" s="19">
        <f t="shared" si="122"/>
        <v>2</v>
      </c>
      <c r="AH418" s="25" t="str">
        <f>VLOOKUP(F418,特效对应!F:G,2,FALSE)</f>
        <v>attackex</v>
      </c>
      <c r="AJ418">
        <f t="shared" si="12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24"/>
        <v>3</v>
      </c>
      <c r="BE418">
        <f t="shared" si="125"/>
        <v>2</v>
      </c>
    </row>
    <row r="419" spans="1:57" x14ac:dyDescent="0.15">
      <c r="A419" t="str">
        <f t="shared" si="111"/>
        <v>艾德蒙主动技能3等级13</v>
      </c>
      <c r="B419" s="8">
        <f t="shared" si="118"/>
        <v>10070313</v>
      </c>
      <c r="C419" s="8" t="str">
        <f>VLOOKUP(G419,角色!A:B,2,FALSE)</f>
        <v>艾德蒙</v>
      </c>
      <c r="D419" s="8" t="str">
        <f t="shared" si="119"/>
        <v>主动技能3</v>
      </c>
      <c r="E419" s="8">
        <f t="shared" si="126"/>
        <v>13</v>
      </c>
      <c r="F419" s="8">
        <f t="shared" si="127"/>
        <v>3</v>
      </c>
      <c r="G419" s="8">
        <f t="shared" si="128"/>
        <v>7</v>
      </c>
      <c r="H419" s="4" t="s">
        <v>1047</v>
      </c>
      <c r="I419" s="20" t="str">
        <f t="shared" si="110"/>
        <v>对敌方全体攻击，造成125%攻击力（+4531）点伤害。</v>
      </c>
      <c r="J419" s="4" t="s">
        <v>279</v>
      </c>
      <c r="K419" s="1" t="s">
        <v>104</v>
      </c>
      <c r="L419" s="4" t="s">
        <v>108</v>
      </c>
      <c r="M419" s="4"/>
      <c r="N419" s="4">
        <v>100</v>
      </c>
      <c r="O419" s="20">
        <f t="shared" si="120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12"/>
        <v/>
      </c>
      <c r="U419" s="6" t="str">
        <f t="shared" si="113"/>
        <v/>
      </c>
      <c r="V419" s="19" t="str">
        <f>VLOOKUP(G419,角色!AW:BC,主动技能!F419+1,FALSE)</f>
        <v>skill_21</v>
      </c>
      <c r="Y419">
        <f t="shared" si="117"/>
        <v>100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4531</v>
      </c>
      <c r="AE419" s="25">
        <f>(VLOOKUP(G419,角色!V:AE,主动技能!F419+7,FALSE))</f>
        <v>1</v>
      </c>
      <c r="AF419" s="19">
        <f t="shared" si="121"/>
        <v>3</v>
      </c>
      <c r="AG419" s="19">
        <f t="shared" si="122"/>
        <v>2</v>
      </c>
      <c r="AH419" s="25" t="str">
        <f>VLOOKUP(F419,特效对应!F:G,2,FALSE)</f>
        <v>attackex</v>
      </c>
      <c r="AJ419">
        <f t="shared" si="12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24"/>
        <v>3</v>
      </c>
      <c r="BE419">
        <f t="shared" si="125"/>
        <v>2</v>
      </c>
    </row>
    <row r="420" spans="1:57" x14ac:dyDescent="0.15">
      <c r="A420" t="str">
        <f t="shared" si="111"/>
        <v>艾德蒙主动技能3等级14</v>
      </c>
      <c r="B420" s="8">
        <f t="shared" si="118"/>
        <v>10070314</v>
      </c>
      <c r="C420" s="8" t="str">
        <f>VLOOKUP(G420,角色!A:B,2,FALSE)</f>
        <v>艾德蒙</v>
      </c>
      <c r="D420" s="8" t="str">
        <f t="shared" si="119"/>
        <v>主动技能3</v>
      </c>
      <c r="E420" s="8">
        <f t="shared" si="126"/>
        <v>14</v>
      </c>
      <c r="F420" s="8">
        <f t="shared" si="127"/>
        <v>3</v>
      </c>
      <c r="G420" s="8">
        <f t="shared" si="128"/>
        <v>7</v>
      </c>
      <c r="H420" s="4" t="s">
        <v>1047</v>
      </c>
      <c r="I420" s="20" t="str">
        <f t="shared" si="110"/>
        <v>对敌方全体攻击，造成125%攻击力（+6409）点伤害。</v>
      </c>
      <c r="J420" s="4" t="s">
        <v>279</v>
      </c>
      <c r="K420" s="1" t="s">
        <v>104</v>
      </c>
      <c r="L420" s="4" t="s">
        <v>108</v>
      </c>
      <c r="M420" s="4"/>
      <c r="N420" s="4">
        <v>100</v>
      </c>
      <c r="O420" s="20">
        <f t="shared" si="120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12"/>
        <v/>
      </c>
      <c r="U420" s="6" t="str">
        <f t="shared" si="113"/>
        <v/>
      </c>
      <c r="V420" s="19" t="str">
        <f>VLOOKUP(G420,角色!AW:BC,主动技能!F420+1,FALSE)</f>
        <v>skill_21</v>
      </c>
      <c r="Y420">
        <f t="shared" si="117"/>
        <v>100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6409</v>
      </c>
      <c r="AE420" s="25">
        <f>(VLOOKUP(G420,角色!V:AE,主动技能!F420+7,FALSE))</f>
        <v>1</v>
      </c>
      <c r="AF420" s="19">
        <f t="shared" si="121"/>
        <v>3</v>
      </c>
      <c r="AG420" s="19">
        <f t="shared" si="122"/>
        <v>2</v>
      </c>
      <c r="AH420" s="25" t="str">
        <f>VLOOKUP(F420,特效对应!F:G,2,FALSE)</f>
        <v>attackex</v>
      </c>
      <c r="AJ420">
        <f t="shared" si="12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24"/>
        <v>3</v>
      </c>
      <c r="BE420">
        <f t="shared" si="125"/>
        <v>2</v>
      </c>
    </row>
    <row r="421" spans="1:57" x14ac:dyDescent="0.15">
      <c r="A421" t="str">
        <f t="shared" si="111"/>
        <v>艾德蒙主动技能3等级15</v>
      </c>
      <c r="B421" s="8">
        <f t="shared" si="118"/>
        <v>10070315</v>
      </c>
      <c r="C421" s="8" t="str">
        <f>VLOOKUP(G421,角色!A:B,2,FALSE)</f>
        <v>艾德蒙</v>
      </c>
      <c r="D421" s="8" t="str">
        <f t="shared" si="119"/>
        <v>主动技能3</v>
      </c>
      <c r="E421" s="8">
        <f t="shared" si="126"/>
        <v>15</v>
      </c>
      <c r="F421" s="8">
        <f t="shared" si="127"/>
        <v>3</v>
      </c>
      <c r="G421" s="8">
        <f t="shared" si="128"/>
        <v>7</v>
      </c>
      <c r="H421" s="4" t="s">
        <v>1047</v>
      </c>
      <c r="I421" s="20" t="str">
        <f t="shared" si="110"/>
        <v>对敌方全体攻击，造成125%攻击力（+9065）点伤害。</v>
      </c>
      <c r="J421" s="4" t="s">
        <v>279</v>
      </c>
      <c r="K421" s="1" t="s">
        <v>104</v>
      </c>
      <c r="L421" s="4" t="s">
        <v>108</v>
      </c>
      <c r="M421" s="4"/>
      <c r="N421" s="4">
        <v>100</v>
      </c>
      <c r="O421" s="20">
        <f t="shared" si="120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12"/>
        <v/>
      </c>
      <c r="U421" s="6" t="str">
        <f t="shared" si="113"/>
        <v/>
      </c>
      <c r="V421" s="19" t="str">
        <f>VLOOKUP(G421,角色!AW:BC,主动技能!F421+1,FALSE)</f>
        <v>skill_21</v>
      </c>
      <c r="Y421">
        <f t="shared" si="117"/>
        <v>100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9065</v>
      </c>
      <c r="AE421" s="25">
        <f>(VLOOKUP(G421,角色!V:AE,主动技能!F421+7,FALSE))</f>
        <v>1</v>
      </c>
      <c r="AF421" s="19">
        <f t="shared" si="121"/>
        <v>3</v>
      </c>
      <c r="AG421" s="19">
        <f t="shared" si="122"/>
        <v>2</v>
      </c>
      <c r="AH421" s="25" t="str">
        <f>VLOOKUP(F421,特效对应!F:G,2,FALSE)</f>
        <v>attackex</v>
      </c>
      <c r="AJ421">
        <f t="shared" si="12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24"/>
        <v>3</v>
      </c>
      <c r="BE421">
        <f t="shared" si="125"/>
        <v>2</v>
      </c>
    </row>
    <row r="422" spans="1:57" x14ac:dyDescent="0.15">
      <c r="A422" t="str">
        <f t="shared" si="111"/>
        <v>艾德蒙主动技能3等级16</v>
      </c>
      <c r="B422" s="8">
        <f t="shared" si="118"/>
        <v>10070316</v>
      </c>
      <c r="C422" s="8" t="str">
        <f>VLOOKUP(G422,角色!A:B,2,FALSE)</f>
        <v>艾德蒙</v>
      </c>
      <c r="D422" s="8" t="str">
        <f t="shared" si="119"/>
        <v>主动技能3</v>
      </c>
      <c r="E422" s="8">
        <f t="shared" si="126"/>
        <v>16</v>
      </c>
      <c r="F422" s="8">
        <f t="shared" si="127"/>
        <v>3</v>
      </c>
      <c r="G422" s="8">
        <f t="shared" si="128"/>
        <v>7</v>
      </c>
      <c r="H422" s="4" t="s">
        <v>1047</v>
      </c>
      <c r="I422" s="20" t="str">
        <f t="shared" si="110"/>
        <v>对敌方全体攻击，造成125%攻击力（+12822）点伤害。</v>
      </c>
      <c r="J422" s="4" t="s">
        <v>279</v>
      </c>
      <c r="K422" s="1" t="s">
        <v>104</v>
      </c>
      <c r="L422" s="4" t="s">
        <v>108</v>
      </c>
      <c r="M422" s="4"/>
      <c r="N422" s="4">
        <v>100</v>
      </c>
      <c r="O422" s="20">
        <f t="shared" si="120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12"/>
        <v/>
      </c>
      <c r="U422" s="6" t="str">
        <f t="shared" si="113"/>
        <v/>
      </c>
      <c r="V422" s="19" t="str">
        <f>VLOOKUP(G422,角色!AW:BC,主动技能!F422+1,FALSE)</f>
        <v>skill_21</v>
      </c>
      <c r="Y422">
        <f t="shared" si="117"/>
        <v>100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12822</v>
      </c>
      <c r="AE422" s="25">
        <f>(VLOOKUP(G422,角色!V:AE,主动技能!F422+7,FALSE))</f>
        <v>1</v>
      </c>
      <c r="AF422" s="19">
        <f t="shared" si="121"/>
        <v>3</v>
      </c>
      <c r="AG422" s="19">
        <f t="shared" si="122"/>
        <v>2</v>
      </c>
      <c r="AH422" s="25" t="str">
        <f>VLOOKUP(F422,特效对应!F:G,2,FALSE)</f>
        <v>attackex</v>
      </c>
      <c r="AJ422">
        <f t="shared" si="12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24"/>
        <v>3</v>
      </c>
      <c r="BE422">
        <f t="shared" si="125"/>
        <v>2</v>
      </c>
    </row>
    <row r="423" spans="1:57" x14ac:dyDescent="0.15">
      <c r="A423" t="str">
        <f t="shared" si="111"/>
        <v>艾德蒙主动技能3等级17</v>
      </c>
      <c r="B423" s="8">
        <f t="shared" si="118"/>
        <v>10070317</v>
      </c>
      <c r="C423" s="8" t="str">
        <f>VLOOKUP(G423,角色!A:B,2,FALSE)</f>
        <v>艾德蒙</v>
      </c>
      <c r="D423" s="8" t="str">
        <f t="shared" si="119"/>
        <v>主动技能3</v>
      </c>
      <c r="E423" s="8">
        <f t="shared" si="126"/>
        <v>17</v>
      </c>
      <c r="F423" s="8">
        <f t="shared" si="127"/>
        <v>3</v>
      </c>
      <c r="G423" s="8">
        <f t="shared" si="128"/>
        <v>7</v>
      </c>
      <c r="H423" s="4" t="s">
        <v>1047</v>
      </c>
      <c r="I423" s="20" t="str">
        <f t="shared" si="110"/>
        <v>对敌方全体攻击，造成125%攻击力（+18135）点伤害。</v>
      </c>
      <c r="J423" s="4" t="s">
        <v>279</v>
      </c>
      <c r="K423" s="1" t="s">
        <v>104</v>
      </c>
      <c r="L423" s="4" t="s">
        <v>108</v>
      </c>
      <c r="M423" s="4"/>
      <c r="N423" s="4">
        <v>100</v>
      </c>
      <c r="O423" s="20">
        <f t="shared" si="120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12"/>
        <v/>
      </c>
      <c r="U423" s="6" t="str">
        <f t="shared" si="113"/>
        <v/>
      </c>
      <c r="V423" s="19" t="str">
        <f>VLOOKUP(G423,角色!AW:BC,主动技能!F423+1,FALSE)</f>
        <v>skill_21</v>
      </c>
      <c r="Y423">
        <f t="shared" si="117"/>
        <v>100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18135</v>
      </c>
      <c r="AE423" s="25">
        <f>(VLOOKUP(G423,角色!V:AE,主动技能!F423+7,FALSE))</f>
        <v>1</v>
      </c>
      <c r="AF423" s="19">
        <f t="shared" si="121"/>
        <v>3</v>
      </c>
      <c r="AG423" s="19">
        <f t="shared" si="122"/>
        <v>2</v>
      </c>
      <c r="AH423" s="25" t="str">
        <f>VLOOKUP(F423,特效对应!F:G,2,FALSE)</f>
        <v>attackex</v>
      </c>
      <c r="AJ423">
        <f t="shared" si="12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24"/>
        <v>3</v>
      </c>
      <c r="BE423">
        <f t="shared" si="125"/>
        <v>2</v>
      </c>
    </row>
    <row r="424" spans="1:57" x14ac:dyDescent="0.15">
      <c r="A424" t="str">
        <f t="shared" si="111"/>
        <v>艾德蒙主动技能3等级18</v>
      </c>
      <c r="B424" s="8">
        <f t="shared" si="118"/>
        <v>10070318</v>
      </c>
      <c r="C424" s="8" t="str">
        <f>VLOOKUP(G424,角色!A:B,2,FALSE)</f>
        <v>艾德蒙</v>
      </c>
      <c r="D424" s="8" t="str">
        <f t="shared" si="119"/>
        <v>主动技能3</v>
      </c>
      <c r="E424" s="8">
        <f t="shared" si="126"/>
        <v>18</v>
      </c>
      <c r="F424" s="8">
        <f t="shared" si="127"/>
        <v>3</v>
      </c>
      <c r="G424" s="8">
        <f t="shared" si="128"/>
        <v>7</v>
      </c>
      <c r="H424" s="4" t="s">
        <v>1047</v>
      </c>
      <c r="I424" s="20" t="str">
        <f t="shared" si="110"/>
        <v>对敌方全体攻击，造成125%攻击力（+25650）点伤害。</v>
      </c>
      <c r="J424" s="4" t="s">
        <v>279</v>
      </c>
      <c r="K424" s="1" t="s">
        <v>104</v>
      </c>
      <c r="L424" s="4" t="s">
        <v>108</v>
      </c>
      <c r="M424" s="4"/>
      <c r="N424" s="4">
        <v>100</v>
      </c>
      <c r="O424" s="20">
        <f t="shared" si="120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12"/>
        <v/>
      </c>
      <c r="U424" s="6" t="str">
        <f t="shared" si="113"/>
        <v/>
      </c>
      <c r="V424" s="19" t="str">
        <f>VLOOKUP(G424,角色!AW:BC,主动技能!F424+1,FALSE)</f>
        <v>skill_21</v>
      </c>
      <c r="Y424">
        <f t="shared" si="117"/>
        <v>100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25650</v>
      </c>
      <c r="AE424" s="25">
        <f>(VLOOKUP(G424,角色!V:AE,主动技能!F424+7,FALSE))</f>
        <v>1</v>
      </c>
      <c r="AF424" s="19">
        <f t="shared" si="121"/>
        <v>3</v>
      </c>
      <c r="AG424" s="19">
        <f t="shared" si="122"/>
        <v>2</v>
      </c>
      <c r="AH424" s="25" t="str">
        <f>VLOOKUP(F424,特效对应!F:G,2,FALSE)</f>
        <v>attackex</v>
      </c>
      <c r="AJ424">
        <f t="shared" si="12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24"/>
        <v>3</v>
      </c>
      <c r="BE424">
        <f t="shared" si="125"/>
        <v>2</v>
      </c>
    </row>
    <row r="425" spans="1:57" x14ac:dyDescent="0.15">
      <c r="A425" t="str">
        <f t="shared" si="111"/>
        <v>艾德蒙主动技能3等级19</v>
      </c>
      <c r="B425" s="8">
        <f t="shared" si="118"/>
        <v>10070319</v>
      </c>
      <c r="C425" s="8" t="str">
        <f>VLOOKUP(G425,角色!A:B,2,FALSE)</f>
        <v>艾德蒙</v>
      </c>
      <c r="D425" s="8" t="str">
        <f t="shared" si="119"/>
        <v>主动技能3</v>
      </c>
      <c r="E425" s="8">
        <f t="shared" si="126"/>
        <v>19</v>
      </c>
      <c r="F425" s="8">
        <f t="shared" si="127"/>
        <v>3</v>
      </c>
      <c r="G425" s="8">
        <f t="shared" si="128"/>
        <v>7</v>
      </c>
      <c r="H425" s="4" t="s">
        <v>1047</v>
      </c>
      <c r="I425" s="20" t="str">
        <f t="shared" si="110"/>
        <v>对敌方全体攻击，造成125%攻击力（+36280）点伤害。</v>
      </c>
      <c r="J425" s="4" t="s">
        <v>279</v>
      </c>
      <c r="K425" s="1" t="s">
        <v>104</v>
      </c>
      <c r="L425" s="4" t="s">
        <v>108</v>
      </c>
      <c r="M425" s="4"/>
      <c r="N425" s="4">
        <v>100</v>
      </c>
      <c r="O425" s="20">
        <f t="shared" si="120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12"/>
        <v/>
      </c>
      <c r="U425" s="6" t="str">
        <f t="shared" si="113"/>
        <v/>
      </c>
      <c r="V425" s="19" t="str">
        <f>VLOOKUP(G425,角色!AW:BC,主动技能!F425+1,FALSE)</f>
        <v>skill_21</v>
      </c>
      <c r="Y425">
        <f t="shared" si="117"/>
        <v>100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36280</v>
      </c>
      <c r="AE425" s="25">
        <f>(VLOOKUP(G425,角色!V:AE,主动技能!F425+7,FALSE))</f>
        <v>1</v>
      </c>
      <c r="AF425" s="19">
        <f t="shared" si="121"/>
        <v>3</v>
      </c>
      <c r="AG425" s="19">
        <f t="shared" si="122"/>
        <v>2</v>
      </c>
      <c r="AH425" s="25" t="str">
        <f>VLOOKUP(F425,特效对应!F:G,2,FALSE)</f>
        <v>attackex</v>
      </c>
      <c r="AJ425">
        <f t="shared" si="12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24"/>
        <v>3</v>
      </c>
      <c r="BE425">
        <f t="shared" si="125"/>
        <v>2</v>
      </c>
    </row>
    <row r="426" spans="1:57" x14ac:dyDescent="0.15">
      <c r="A426" t="str">
        <f t="shared" si="111"/>
        <v>艾德蒙主动技能3等级20</v>
      </c>
      <c r="B426" s="8">
        <f t="shared" si="118"/>
        <v>10070320</v>
      </c>
      <c r="C426" s="8" t="str">
        <f>VLOOKUP(G426,角色!A:B,2,FALSE)</f>
        <v>艾德蒙</v>
      </c>
      <c r="D426" s="8" t="str">
        <f t="shared" si="119"/>
        <v>主动技能3</v>
      </c>
      <c r="E426" s="8">
        <f t="shared" si="126"/>
        <v>20</v>
      </c>
      <c r="F426" s="8">
        <f t="shared" si="127"/>
        <v>3</v>
      </c>
      <c r="G426" s="8">
        <f t="shared" si="128"/>
        <v>7</v>
      </c>
      <c r="H426" s="4" t="s">
        <v>1047</v>
      </c>
      <c r="I426" s="20" t="str">
        <f t="shared" si="110"/>
        <v>对敌方全体攻击，造成125%攻击力（+51314）点伤害。</v>
      </c>
      <c r="J426" s="4" t="s">
        <v>279</v>
      </c>
      <c r="K426" s="1" t="s">
        <v>104</v>
      </c>
      <c r="L426" s="4" t="s">
        <v>108</v>
      </c>
      <c r="M426" s="4"/>
      <c r="N426" s="4">
        <v>100</v>
      </c>
      <c r="O426" s="20">
        <f t="shared" si="120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12"/>
        <v/>
      </c>
      <c r="U426" s="6" t="str">
        <f t="shared" si="113"/>
        <v/>
      </c>
      <c r="V426" s="19" t="str">
        <f>VLOOKUP(G426,角色!AW:BC,主动技能!F426+1,FALSE)</f>
        <v>skill_21</v>
      </c>
      <c r="Y426">
        <f t="shared" si="117"/>
        <v>100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51314</v>
      </c>
      <c r="AE426" s="25">
        <f>(VLOOKUP(G426,角色!V:AE,主动技能!F426+7,FALSE))</f>
        <v>1</v>
      </c>
      <c r="AF426" s="19">
        <f t="shared" si="121"/>
        <v>3</v>
      </c>
      <c r="AG426" s="19">
        <f t="shared" si="122"/>
        <v>2</v>
      </c>
      <c r="AH426" s="25" t="str">
        <f>VLOOKUP(F426,特效对应!F:G,2,FALSE)</f>
        <v>attackex</v>
      </c>
      <c r="AJ426">
        <f t="shared" si="12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24"/>
        <v>3</v>
      </c>
      <c r="BE426">
        <f t="shared" si="125"/>
        <v>2</v>
      </c>
    </row>
    <row r="427" spans="1:57" x14ac:dyDescent="0.15">
      <c r="A427" t="str">
        <f t="shared" si="111"/>
        <v>吉拉主动技能1等级1</v>
      </c>
      <c r="B427" s="8">
        <f t="shared" si="118"/>
        <v>10080101</v>
      </c>
      <c r="C427" s="8" t="str">
        <f>VLOOKUP(G427,角色!A:B,2,FALSE)</f>
        <v>吉拉</v>
      </c>
      <c r="D427" s="8" t="str">
        <f t="shared" si="119"/>
        <v>主动技能1</v>
      </c>
      <c r="E427" s="8">
        <f t="shared" si="126"/>
        <v>1</v>
      </c>
      <c r="F427" s="8">
        <f t="shared" si="127"/>
        <v>1</v>
      </c>
      <c r="G427" s="8">
        <f t="shared" si="128"/>
        <v>8</v>
      </c>
      <c r="H427" s="4" t="s">
        <v>428</v>
      </c>
      <c r="I427" s="20" t="str">
        <f t="shared" si="110"/>
        <v>对敌方单体攻击，造成100%攻击力（+26）点伤害。</v>
      </c>
      <c r="J427" s="20" t="s">
        <v>279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20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12"/>
        <v/>
      </c>
      <c r="U427" s="19" t="str">
        <f t="shared" si="113"/>
        <v/>
      </c>
      <c r="V427" s="19" t="str">
        <f>VLOOKUP(G427,角色!AW:BC,主动技能!F427+1,FALSE)</f>
        <v>skill_01</v>
      </c>
      <c r="W427" s="19"/>
      <c r="X427" s="19"/>
      <c r="Y427" s="19">
        <f t="shared" si="117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26</v>
      </c>
      <c r="AC427" s="19"/>
      <c r="AD427" s="19"/>
      <c r="AE427" s="25">
        <f>(VLOOKUP(G427,角色!V:AE,主动技能!F427+7,FALSE))</f>
        <v>1</v>
      </c>
      <c r="AF427" s="19">
        <f t="shared" si="121"/>
        <v>0</v>
      </c>
      <c r="AG427" s="19">
        <f t="shared" si="122"/>
        <v>0</v>
      </c>
      <c r="AH427" s="25" t="str">
        <f>VLOOKUP(F427,特效对应!F:G,2,FALSE)</f>
        <v>attack</v>
      </c>
      <c r="AJ427">
        <f t="shared" si="12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24"/>
        <v>0</v>
      </c>
      <c r="BE427">
        <f t="shared" si="125"/>
        <v>0</v>
      </c>
    </row>
    <row r="428" spans="1:57" x14ac:dyDescent="0.15">
      <c r="A428" t="str">
        <f t="shared" si="111"/>
        <v>吉拉主动技能1等级2</v>
      </c>
      <c r="B428" s="8">
        <f t="shared" si="118"/>
        <v>10080102</v>
      </c>
      <c r="C428" s="8" t="str">
        <f>VLOOKUP(G428,角色!A:B,2,FALSE)</f>
        <v>吉拉</v>
      </c>
      <c r="D428" s="8" t="str">
        <f t="shared" si="119"/>
        <v>主动技能1</v>
      </c>
      <c r="E428" s="8">
        <f t="shared" si="126"/>
        <v>2</v>
      </c>
      <c r="F428" s="8">
        <f t="shared" si="127"/>
        <v>1</v>
      </c>
      <c r="G428" s="8">
        <f t="shared" si="128"/>
        <v>8</v>
      </c>
      <c r="H428" s="4" t="s">
        <v>428</v>
      </c>
      <c r="I428" s="20" t="str">
        <f t="shared" si="110"/>
        <v>对敌方单体攻击，造成100%攻击力（+32）点伤害。</v>
      </c>
      <c r="J428" s="4" t="s">
        <v>279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20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12"/>
        <v/>
      </c>
      <c r="U428" s="6" t="str">
        <f t="shared" si="113"/>
        <v/>
      </c>
      <c r="V428" s="19" t="str">
        <f>VLOOKUP(G428,角色!AW:BC,主动技能!F428+1,FALSE)</f>
        <v>skill_01</v>
      </c>
      <c r="Y428">
        <f t="shared" si="117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32</v>
      </c>
      <c r="AE428" s="25">
        <f>(VLOOKUP(G428,角色!V:AE,主动技能!F428+7,FALSE))</f>
        <v>1</v>
      </c>
      <c r="AF428" s="19">
        <f t="shared" si="121"/>
        <v>0</v>
      </c>
      <c r="AG428" s="19">
        <f t="shared" si="122"/>
        <v>0</v>
      </c>
      <c r="AH428" s="25" t="str">
        <f>VLOOKUP(F428,特效对应!F:G,2,FALSE)</f>
        <v>attack</v>
      </c>
      <c r="AJ428">
        <f t="shared" si="12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24"/>
        <v>0</v>
      </c>
      <c r="BE428">
        <f t="shared" si="125"/>
        <v>0</v>
      </c>
    </row>
    <row r="429" spans="1:57" x14ac:dyDescent="0.15">
      <c r="A429" t="str">
        <f t="shared" si="111"/>
        <v>吉拉主动技能1等级3</v>
      </c>
      <c r="B429" s="8">
        <f t="shared" si="118"/>
        <v>10080103</v>
      </c>
      <c r="C429" s="8" t="str">
        <f>VLOOKUP(G429,角色!A:B,2,FALSE)</f>
        <v>吉拉</v>
      </c>
      <c r="D429" s="8" t="str">
        <f t="shared" si="119"/>
        <v>主动技能1</v>
      </c>
      <c r="E429" s="8">
        <f t="shared" si="126"/>
        <v>3</v>
      </c>
      <c r="F429" s="8">
        <f t="shared" si="127"/>
        <v>1</v>
      </c>
      <c r="G429" s="8">
        <f t="shared" si="128"/>
        <v>8</v>
      </c>
      <c r="H429" s="4" t="s">
        <v>428</v>
      </c>
      <c r="I429" s="20" t="str">
        <f t="shared" si="110"/>
        <v>对敌方单体攻击，造成100%攻击力（+50）点伤害。</v>
      </c>
      <c r="J429" s="4" t="s">
        <v>279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20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12"/>
        <v/>
      </c>
      <c r="U429" s="6" t="str">
        <f t="shared" si="113"/>
        <v/>
      </c>
      <c r="V429" s="19" t="str">
        <f>VLOOKUP(G429,角色!AW:BC,主动技能!F429+1,FALSE)</f>
        <v>skill_01</v>
      </c>
      <c r="Y429">
        <f t="shared" si="117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50</v>
      </c>
      <c r="AE429" s="25">
        <f>(VLOOKUP(G429,角色!V:AE,主动技能!F429+7,FALSE))</f>
        <v>1</v>
      </c>
      <c r="AF429" s="19">
        <f t="shared" si="121"/>
        <v>0</v>
      </c>
      <c r="AG429" s="19">
        <f t="shared" si="122"/>
        <v>0</v>
      </c>
      <c r="AH429" s="25" t="str">
        <f>VLOOKUP(F429,特效对应!F:G,2,FALSE)</f>
        <v>attack</v>
      </c>
      <c r="AJ429">
        <f t="shared" si="12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24"/>
        <v>0</v>
      </c>
      <c r="BE429">
        <f t="shared" si="125"/>
        <v>0</v>
      </c>
    </row>
    <row r="430" spans="1:57" x14ac:dyDescent="0.15">
      <c r="A430" t="str">
        <f t="shared" si="111"/>
        <v>吉拉主动技能1等级4</v>
      </c>
      <c r="B430" s="8">
        <f t="shared" si="118"/>
        <v>10080104</v>
      </c>
      <c r="C430" s="8" t="str">
        <f>VLOOKUP(G430,角色!A:B,2,FALSE)</f>
        <v>吉拉</v>
      </c>
      <c r="D430" s="8" t="str">
        <f t="shared" si="119"/>
        <v>主动技能1</v>
      </c>
      <c r="E430" s="8">
        <f t="shared" si="126"/>
        <v>4</v>
      </c>
      <c r="F430" s="8">
        <f t="shared" si="127"/>
        <v>1</v>
      </c>
      <c r="G430" s="8">
        <f t="shared" si="128"/>
        <v>8</v>
      </c>
      <c r="H430" s="4" t="s">
        <v>428</v>
      </c>
      <c r="I430" s="20" t="str">
        <f t="shared" si="110"/>
        <v>对敌方单体攻击，造成100%攻击力（+80）点伤害。</v>
      </c>
      <c r="J430" s="4" t="s">
        <v>279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20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12"/>
        <v/>
      </c>
      <c r="U430" s="6" t="str">
        <f t="shared" si="113"/>
        <v/>
      </c>
      <c r="V430" s="19" t="str">
        <f>VLOOKUP(G430,角色!AW:BC,主动技能!F430+1,FALSE)</f>
        <v>skill_01</v>
      </c>
      <c r="Y430">
        <f t="shared" si="117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80</v>
      </c>
      <c r="AE430" s="25">
        <f>(VLOOKUP(G430,角色!V:AE,主动技能!F430+7,FALSE))</f>
        <v>1</v>
      </c>
      <c r="AF430" s="19">
        <f t="shared" si="121"/>
        <v>0</v>
      </c>
      <c r="AG430" s="19">
        <f t="shared" si="122"/>
        <v>0</v>
      </c>
      <c r="AH430" s="25" t="str">
        <f>VLOOKUP(F430,特效对应!F:G,2,FALSE)</f>
        <v>attack</v>
      </c>
      <c r="AJ430">
        <f t="shared" si="12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24"/>
        <v>0</v>
      </c>
      <c r="BE430">
        <f t="shared" si="125"/>
        <v>0</v>
      </c>
    </row>
    <row r="431" spans="1:57" x14ac:dyDescent="0.15">
      <c r="A431" t="str">
        <f t="shared" si="111"/>
        <v>吉拉主动技能1等级5</v>
      </c>
      <c r="B431" s="8">
        <f t="shared" si="118"/>
        <v>10080105</v>
      </c>
      <c r="C431" s="8" t="str">
        <f>VLOOKUP(G431,角色!A:B,2,FALSE)</f>
        <v>吉拉</v>
      </c>
      <c r="D431" s="8" t="str">
        <f t="shared" si="119"/>
        <v>主动技能1</v>
      </c>
      <c r="E431" s="8">
        <f t="shared" si="126"/>
        <v>5</v>
      </c>
      <c r="F431" s="8">
        <f t="shared" si="127"/>
        <v>1</v>
      </c>
      <c r="G431" s="8">
        <f t="shared" si="128"/>
        <v>8</v>
      </c>
      <c r="H431" s="4" t="s">
        <v>428</v>
      </c>
      <c r="I431" s="20" t="str">
        <f t="shared" si="110"/>
        <v>对敌方单体攻击，造成100%攻击力（+113）点伤害。</v>
      </c>
      <c r="J431" s="4" t="s">
        <v>279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20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12"/>
        <v/>
      </c>
      <c r="U431" s="6" t="str">
        <f t="shared" si="113"/>
        <v/>
      </c>
      <c r="V431" s="19" t="str">
        <f>VLOOKUP(G431,角色!AW:BC,主动技能!F431+1,FALSE)</f>
        <v>skill_01</v>
      </c>
      <c r="Y431">
        <f t="shared" si="117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113</v>
      </c>
      <c r="AE431" s="25">
        <f>(VLOOKUP(G431,角色!V:AE,主动技能!F431+7,FALSE))</f>
        <v>1</v>
      </c>
      <c r="AF431" s="19">
        <f t="shared" si="121"/>
        <v>0</v>
      </c>
      <c r="AG431" s="19">
        <f t="shared" si="122"/>
        <v>0</v>
      </c>
      <c r="AH431" s="25" t="str">
        <f>VLOOKUP(F431,特效对应!F:G,2,FALSE)</f>
        <v>attack</v>
      </c>
      <c r="AJ431">
        <f t="shared" si="12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24"/>
        <v>0</v>
      </c>
      <c r="BE431">
        <f t="shared" si="125"/>
        <v>0</v>
      </c>
    </row>
    <row r="432" spans="1:57" x14ac:dyDescent="0.15">
      <c r="A432" t="str">
        <f t="shared" si="111"/>
        <v>吉拉主动技能1等级6</v>
      </c>
      <c r="B432" s="8">
        <f t="shared" si="118"/>
        <v>10080106</v>
      </c>
      <c r="C432" s="8" t="str">
        <f>VLOOKUP(G432,角色!A:B,2,FALSE)</f>
        <v>吉拉</v>
      </c>
      <c r="D432" s="8" t="str">
        <f t="shared" si="119"/>
        <v>主动技能1</v>
      </c>
      <c r="E432" s="8">
        <f t="shared" si="126"/>
        <v>6</v>
      </c>
      <c r="F432" s="8">
        <f t="shared" si="127"/>
        <v>1</v>
      </c>
      <c r="G432" s="8">
        <f t="shared" si="128"/>
        <v>8</v>
      </c>
      <c r="H432" s="4" t="s">
        <v>428</v>
      </c>
      <c r="I432" s="20" t="str">
        <f t="shared" ref="I432:I446" si="129">"对敌方"&amp;L432&amp;"攻击，造成"&amp;Z432&amp;"%攻击力（+"&amp;AB432&amp;"）点伤害。"</f>
        <v>对敌方单体攻击，造成100%攻击力（+160）点伤害。</v>
      </c>
      <c r="J432" s="4" t="s">
        <v>279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20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12"/>
        <v/>
      </c>
      <c r="U432" s="6" t="str">
        <f t="shared" si="113"/>
        <v/>
      </c>
      <c r="V432" s="19" t="str">
        <f>VLOOKUP(G432,角色!AW:BC,主动技能!F432+1,FALSE)</f>
        <v>skill_01</v>
      </c>
      <c r="Y432">
        <f t="shared" si="117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160</v>
      </c>
      <c r="AE432" s="25">
        <f>(VLOOKUP(G432,角色!V:AE,主动技能!F432+7,FALSE))</f>
        <v>1</v>
      </c>
      <c r="AF432" s="19">
        <f t="shared" si="121"/>
        <v>0</v>
      </c>
      <c r="AG432" s="19">
        <f t="shared" si="122"/>
        <v>0</v>
      </c>
      <c r="AH432" s="25" t="str">
        <f>VLOOKUP(F432,特效对应!F:G,2,FALSE)</f>
        <v>attack</v>
      </c>
      <c r="AJ432">
        <f t="shared" si="12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24"/>
        <v>0</v>
      </c>
      <c r="BE432">
        <f t="shared" si="125"/>
        <v>0</v>
      </c>
    </row>
    <row r="433" spans="1:57" x14ac:dyDescent="0.15">
      <c r="A433" t="str">
        <f t="shared" si="111"/>
        <v>吉拉主动技能1等级7</v>
      </c>
      <c r="B433" s="8">
        <f t="shared" si="118"/>
        <v>10080107</v>
      </c>
      <c r="C433" s="8" t="str">
        <f>VLOOKUP(G433,角色!A:B,2,FALSE)</f>
        <v>吉拉</v>
      </c>
      <c r="D433" s="8" t="str">
        <f t="shared" si="119"/>
        <v>主动技能1</v>
      </c>
      <c r="E433" s="8">
        <f t="shared" si="126"/>
        <v>7</v>
      </c>
      <c r="F433" s="8">
        <f t="shared" si="127"/>
        <v>1</v>
      </c>
      <c r="G433" s="8">
        <f t="shared" si="128"/>
        <v>8</v>
      </c>
      <c r="H433" s="4" t="s">
        <v>428</v>
      </c>
      <c r="I433" s="20" t="str">
        <f t="shared" si="129"/>
        <v>对敌方单体攻击，造成100%攻击力（+226）点伤害。</v>
      </c>
      <c r="J433" s="4" t="s">
        <v>279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20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12"/>
        <v/>
      </c>
      <c r="U433" s="6" t="str">
        <f t="shared" si="113"/>
        <v/>
      </c>
      <c r="V433" s="19" t="str">
        <f>VLOOKUP(G433,角色!AW:BC,主动技能!F433+1,FALSE)</f>
        <v>skill_01</v>
      </c>
      <c r="Y433">
        <f t="shared" si="117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226</v>
      </c>
      <c r="AE433" s="25">
        <f>(VLOOKUP(G433,角色!V:AE,主动技能!F433+7,FALSE))</f>
        <v>1</v>
      </c>
      <c r="AF433" s="19">
        <f t="shared" si="121"/>
        <v>0</v>
      </c>
      <c r="AG433" s="19">
        <f t="shared" si="122"/>
        <v>0</v>
      </c>
      <c r="AH433" s="25" t="str">
        <f>VLOOKUP(F433,特效对应!F:G,2,FALSE)</f>
        <v>attack</v>
      </c>
      <c r="AJ433">
        <f t="shared" si="12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24"/>
        <v>0</v>
      </c>
      <c r="BE433">
        <f t="shared" si="125"/>
        <v>0</v>
      </c>
    </row>
    <row r="434" spans="1:57" x14ac:dyDescent="0.15">
      <c r="A434" t="str">
        <f t="shared" si="111"/>
        <v>吉拉主动技能1等级8</v>
      </c>
      <c r="B434" s="8">
        <f t="shared" si="118"/>
        <v>10080108</v>
      </c>
      <c r="C434" s="8" t="str">
        <f>VLOOKUP(G434,角色!A:B,2,FALSE)</f>
        <v>吉拉</v>
      </c>
      <c r="D434" s="8" t="str">
        <f t="shared" si="119"/>
        <v>主动技能1</v>
      </c>
      <c r="E434" s="8">
        <f t="shared" si="126"/>
        <v>8</v>
      </c>
      <c r="F434" s="8">
        <f t="shared" si="127"/>
        <v>1</v>
      </c>
      <c r="G434" s="8">
        <f t="shared" si="128"/>
        <v>8</v>
      </c>
      <c r="H434" s="4" t="s">
        <v>428</v>
      </c>
      <c r="I434" s="20" t="str">
        <f t="shared" si="129"/>
        <v>对敌方单体攻击，造成100%攻击力（+320）点伤害。</v>
      </c>
      <c r="J434" s="4" t="s">
        <v>279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20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12"/>
        <v/>
      </c>
      <c r="U434" s="6" t="str">
        <f t="shared" si="113"/>
        <v/>
      </c>
      <c r="V434" s="19" t="str">
        <f>VLOOKUP(G434,角色!AW:BC,主动技能!F434+1,FALSE)</f>
        <v>skill_01</v>
      </c>
      <c r="Y434">
        <f t="shared" si="117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320</v>
      </c>
      <c r="AE434" s="25">
        <f>(VLOOKUP(G434,角色!V:AE,主动技能!F434+7,FALSE))</f>
        <v>1</v>
      </c>
      <c r="AF434" s="19">
        <f t="shared" si="121"/>
        <v>0</v>
      </c>
      <c r="AG434" s="19">
        <f t="shared" si="122"/>
        <v>0</v>
      </c>
      <c r="AH434" s="25" t="str">
        <f>VLOOKUP(F434,特效对应!F:G,2,FALSE)</f>
        <v>attack</v>
      </c>
      <c r="AJ434">
        <f t="shared" si="12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24"/>
        <v>0</v>
      </c>
      <c r="BE434">
        <f t="shared" si="125"/>
        <v>0</v>
      </c>
    </row>
    <row r="435" spans="1:57" x14ac:dyDescent="0.15">
      <c r="A435" t="str">
        <f t="shared" si="111"/>
        <v>吉拉主动技能1等级9</v>
      </c>
      <c r="B435" s="8">
        <f t="shared" si="118"/>
        <v>10080109</v>
      </c>
      <c r="C435" s="8" t="str">
        <f>VLOOKUP(G435,角色!A:B,2,FALSE)</f>
        <v>吉拉</v>
      </c>
      <c r="D435" s="8" t="str">
        <f t="shared" si="119"/>
        <v>主动技能1</v>
      </c>
      <c r="E435" s="8">
        <f t="shared" si="126"/>
        <v>9</v>
      </c>
      <c r="F435" s="8">
        <f t="shared" si="127"/>
        <v>1</v>
      </c>
      <c r="G435" s="8">
        <f t="shared" si="128"/>
        <v>8</v>
      </c>
      <c r="H435" s="4" t="s">
        <v>428</v>
      </c>
      <c r="I435" s="20" t="str">
        <f t="shared" si="129"/>
        <v>对敌方单体攻击，造成100%攻击力（+452）点伤害。</v>
      </c>
      <c r="J435" s="4" t="s">
        <v>279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20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12"/>
        <v/>
      </c>
      <c r="U435" s="6" t="str">
        <f t="shared" si="113"/>
        <v/>
      </c>
      <c r="V435" s="19" t="str">
        <f>VLOOKUP(G435,角色!AW:BC,主动技能!F435+1,FALSE)</f>
        <v>skill_01</v>
      </c>
      <c r="Y435">
        <f t="shared" si="117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452</v>
      </c>
      <c r="AE435" s="25">
        <f>(VLOOKUP(G435,角色!V:AE,主动技能!F435+7,FALSE))</f>
        <v>1</v>
      </c>
      <c r="AF435" s="19">
        <f t="shared" si="121"/>
        <v>0</v>
      </c>
      <c r="AG435" s="19">
        <f t="shared" si="122"/>
        <v>0</v>
      </c>
      <c r="AH435" s="25" t="str">
        <f>VLOOKUP(F435,特效对应!F:G,2,FALSE)</f>
        <v>attack</v>
      </c>
      <c r="AJ435">
        <f t="shared" si="12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24"/>
        <v>0</v>
      </c>
      <c r="BE435">
        <f t="shared" si="125"/>
        <v>0</v>
      </c>
    </row>
    <row r="436" spans="1:57" x14ac:dyDescent="0.15">
      <c r="A436" t="str">
        <f t="shared" si="111"/>
        <v>吉拉主动技能1等级10</v>
      </c>
      <c r="B436" s="8">
        <f t="shared" si="118"/>
        <v>10080110</v>
      </c>
      <c r="C436" s="8" t="str">
        <f>VLOOKUP(G436,角色!A:B,2,FALSE)</f>
        <v>吉拉</v>
      </c>
      <c r="D436" s="8" t="str">
        <f t="shared" si="119"/>
        <v>主动技能1</v>
      </c>
      <c r="E436" s="8">
        <f t="shared" si="126"/>
        <v>10</v>
      </c>
      <c r="F436" s="8">
        <f t="shared" si="127"/>
        <v>1</v>
      </c>
      <c r="G436" s="8">
        <f t="shared" si="128"/>
        <v>8</v>
      </c>
      <c r="H436" s="4" t="s">
        <v>428</v>
      </c>
      <c r="I436" s="20" t="str">
        <f t="shared" si="129"/>
        <v>对敌方单体攻击，造成100%攻击力（+640）点伤害。</v>
      </c>
      <c r="J436" s="4" t="s">
        <v>279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20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12"/>
        <v/>
      </c>
      <c r="U436" s="6" t="str">
        <f t="shared" si="113"/>
        <v/>
      </c>
      <c r="V436" s="19" t="str">
        <f>VLOOKUP(G436,角色!AW:BC,主动技能!F436+1,FALSE)</f>
        <v>skill_01</v>
      </c>
      <c r="Y436">
        <f t="shared" si="117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640</v>
      </c>
      <c r="AE436" s="25">
        <f>(VLOOKUP(G436,角色!V:AE,主动技能!F436+7,FALSE))</f>
        <v>1</v>
      </c>
      <c r="AF436" s="19">
        <f t="shared" si="121"/>
        <v>0</v>
      </c>
      <c r="AG436" s="19">
        <f t="shared" si="122"/>
        <v>0</v>
      </c>
      <c r="AH436" s="25" t="str">
        <f>VLOOKUP(F436,特效对应!F:G,2,FALSE)</f>
        <v>attack</v>
      </c>
      <c r="AJ436">
        <f t="shared" si="12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24"/>
        <v>0</v>
      </c>
      <c r="BE436">
        <f t="shared" si="125"/>
        <v>0</v>
      </c>
    </row>
    <row r="437" spans="1:57" x14ac:dyDescent="0.15">
      <c r="A437" t="str">
        <f t="shared" si="111"/>
        <v>吉拉主动技能1等级11</v>
      </c>
      <c r="B437" s="8">
        <f t="shared" si="118"/>
        <v>10080111</v>
      </c>
      <c r="C437" s="8" t="str">
        <f>VLOOKUP(G437,角色!A:B,2,FALSE)</f>
        <v>吉拉</v>
      </c>
      <c r="D437" s="8" t="str">
        <f t="shared" si="119"/>
        <v>主动技能1</v>
      </c>
      <c r="E437" s="8">
        <f t="shared" si="126"/>
        <v>11</v>
      </c>
      <c r="F437" s="8">
        <f t="shared" si="127"/>
        <v>1</v>
      </c>
      <c r="G437" s="8">
        <f t="shared" si="128"/>
        <v>8</v>
      </c>
      <c r="H437" s="4" t="s">
        <v>428</v>
      </c>
      <c r="I437" s="20" t="str">
        <f t="shared" si="129"/>
        <v>对敌方单体攻击，造成100%攻击力（+906）点伤害。</v>
      </c>
      <c r="J437" s="4" t="s">
        <v>279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20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12"/>
        <v/>
      </c>
      <c r="U437" s="6" t="str">
        <f t="shared" si="113"/>
        <v/>
      </c>
      <c r="V437" s="19" t="str">
        <f>VLOOKUP(G437,角色!AW:BC,主动技能!F437+1,FALSE)</f>
        <v>skill_01</v>
      </c>
      <c r="Y437">
        <f t="shared" si="117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906</v>
      </c>
      <c r="AE437" s="25">
        <f>(VLOOKUP(G437,角色!V:AE,主动技能!F437+7,FALSE))</f>
        <v>1</v>
      </c>
      <c r="AF437" s="19">
        <f t="shared" si="121"/>
        <v>0</v>
      </c>
      <c r="AG437" s="19">
        <f t="shared" si="122"/>
        <v>0</v>
      </c>
      <c r="AH437" s="25" t="str">
        <f>VLOOKUP(F437,特效对应!F:G,2,FALSE)</f>
        <v>attack</v>
      </c>
      <c r="AJ437">
        <f t="shared" si="12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24"/>
        <v>0</v>
      </c>
      <c r="BE437">
        <f t="shared" si="125"/>
        <v>0</v>
      </c>
    </row>
    <row r="438" spans="1:57" x14ac:dyDescent="0.15">
      <c r="A438" t="str">
        <f t="shared" si="111"/>
        <v>吉拉主动技能1等级12</v>
      </c>
      <c r="B438" s="8">
        <f t="shared" si="118"/>
        <v>10080112</v>
      </c>
      <c r="C438" s="8" t="str">
        <f>VLOOKUP(G438,角色!A:B,2,FALSE)</f>
        <v>吉拉</v>
      </c>
      <c r="D438" s="8" t="str">
        <f t="shared" si="119"/>
        <v>主动技能1</v>
      </c>
      <c r="E438" s="8">
        <f t="shared" si="126"/>
        <v>12</v>
      </c>
      <c r="F438" s="8">
        <f t="shared" si="127"/>
        <v>1</v>
      </c>
      <c r="G438" s="8">
        <f t="shared" si="128"/>
        <v>8</v>
      </c>
      <c r="H438" s="4" t="s">
        <v>428</v>
      </c>
      <c r="I438" s="20" t="str">
        <f t="shared" si="129"/>
        <v>对敌方单体攻击，造成100%攻击力（+1281）点伤害。</v>
      </c>
      <c r="J438" s="4" t="s">
        <v>279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20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12"/>
        <v/>
      </c>
      <c r="U438" s="6" t="str">
        <f t="shared" si="113"/>
        <v/>
      </c>
      <c r="V438" s="19" t="str">
        <f>VLOOKUP(G438,角色!AW:BC,主动技能!F438+1,FALSE)</f>
        <v>skill_01</v>
      </c>
      <c r="Y438">
        <f t="shared" si="117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1281</v>
      </c>
      <c r="AE438" s="25">
        <f>(VLOOKUP(G438,角色!V:AE,主动技能!F438+7,FALSE))</f>
        <v>1</v>
      </c>
      <c r="AF438" s="19">
        <f t="shared" si="121"/>
        <v>0</v>
      </c>
      <c r="AG438" s="19">
        <f t="shared" si="122"/>
        <v>0</v>
      </c>
      <c r="AH438" s="25" t="str">
        <f>VLOOKUP(F438,特效对应!F:G,2,FALSE)</f>
        <v>attack</v>
      </c>
      <c r="AJ438">
        <f t="shared" si="12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24"/>
        <v>0</v>
      </c>
      <c r="BE438">
        <f t="shared" si="125"/>
        <v>0</v>
      </c>
    </row>
    <row r="439" spans="1:57" x14ac:dyDescent="0.15">
      <c r="A439" t="str">
        <f t="shared" si="111"/>
        <v>吉拉主动技能1等级13</v>
      </c>
      <c r="B439" s="8">
        <f t="shared" si="118"/>
        <v>10080113</v>
      </c>
      <c r="C439" s="8" t="str">
        <f>VLOOKUP(G439,角色!A:B,2,FALSE)</f>
        <v>吉拉</v>
      </c>
      <c r="D439" s="8" t="str">
        <f t="shared" si="119"/>
        <v>主动技能1</v>
      </c>
      <c r="E439" s="8">
        <f t="shared" si="126"/>
        <v>13</v>
      </c>
      <c r="F439" s="8">
        <f t="shared" si="127"/>
        <v>1</v>
      </c>
      <c r="G439" s="8">
        <f t="shared" si="128"/>
        <v>8</v>
      </c>
      <c r="H439" s="4" t="s">
        <v>428</v>
      </c>
      <c r="I439" s="20" t="str">
        <f t="shared" si="129"/>
        <v>对敌方单体攻击，造成100%攻击力（+1812）点伤害。</v>
      </c>
      <c r="J439" s="4" t="s">
        <v>279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20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12"/>
        <v/>
      </c>
      <c r="U439" s="6" t="str">
        <f t="shared" si="113"/>
        <v/>
      </c>
      <c r="V439" s="19" t="str">
        <f>VLOOKUP(G439,角色!AW:BC,主动技能!F439+1,FALSE)</f>
        <v>skill_01</v>
      </c>
      <c r="Y439">
        <f t="shared" si="117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1812</v>
      </c>
      <c r="AE439" s="25">
        <f>(VLOOKUP(G439,角色!V:AE,主动技能!F439+7,FALSE))</f>
        <v>1</v>
      </c>
      <c r="AF439" s="19">
        <f t="shared" si="121"/>
        <v>0</v>
      </c>
      <c r="AG439" s="19">
        <f t="shared" si="122"/>
        <v>0</v>
      </c>
      <c r="AH439" s="25" t="str">
        <f>VLOOKUP(F439,特效对应!F:G,2,FALSE)</f>
        <v>attack</v>
      </c>
      <c r="AJ439">
        <f t="shared" si="12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24"/>
        <v>0</v>
      </c>
      <c r="BE439">
        <f t="shared" si="125"/>
        <v>0</v>
      </c>
    </row>
    <row r="440" spans="1:57" x14ac:dyDescent="0.15">
      <c r="A440" t="str">
        <f t="shared" si="111"/>
        <v>吉拉主动技能1等级14</v>
      </c>
      <c r="B440" s="8">
        <f t="shared" si="118"/>
        <v>10080114</v>
      </c>
      <c r="C440" s="8" t="str">
        <f>VLOOKUP(G440,角色!A:B,2,FALSE)</f>
        <v>吉拉</v>
      </c>
      <c r="D440" s="8" t="str">
        <f t="shared" si="119"/>
        <v>主动技能1</v>
      </c>
      <c r="E440" s="8">
        <f t="shared" si="126"/>
        <v>14</v>
      </c>
      <c r="F440" s="8">
        <f t="shared" si="127"/>
        <v>1</v>
      </c>
      <c r="G440" s="8">
        <f t="shared" si="128"/>
        <v>8</v>
      </c>
      <c r="H440" s="4" t="s">
        <v>428</v>
      </c>
      <c r="I440" s="20" t="str">
        <f t="shared" si="129"/>
        <v>对敌方单体攻击，造成100%攻击力（+2563）点伤害。</v>
      </c>
      <c r="J440" s="4" t="s">
        <v>279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20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12"/>
        <v/>
      </c>
      <c r="U440" s="6" t="str">
        <f t="shared" si="113"/>
        <v/>
      </c>
      <c r="V440" s="19" t="str">
        <f>VLOOKUP(G440,角色!AW:BC,主动技能!F440+1,FALSE)</f>
        <v>skill_01</v>
      </c>
      <c r="Y440">
        <f t="shared" si="117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2563</v>
      </c>
      <c r="AE440" s="25">
        <f>(VLOOKUP(G440,角色!V:AE,主动技能!F440+7,FALSE))</f>
        <v>1</v>
      </c>
      <c r="AF440" s="19">
        <f t="shared" si="121"/>
        <v>0</v>
      </c>
      <c r="AG440" s="19">
        <f t="shared" si="122"/>
        <v>0</v>
      </c>
      <c r="AH440" s="25" t="str">
        <f>VLOOKUP(F440,特效对应!F:G,2,FALSE)</f>
        <v>attack</v>
      </c>
      <c r="AJ440">
        <f t="shared" si="12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24"/>
        <v>0</v>
      </c>
      <c r="BE440">
        <f t="shared" si="125"/>
        <v>0</v>
      </c>
    </row>
    <row r="441" spans="1:57" x14ac:dyDescent="0.15">
      <c r="A441" t="str">
        <f t="shared" si="111"/>
        <v>吉拉主动技能1等级15</v>
      </c>
      <c r="B441" s="8">
        <f t="shared" si="118"/>
        <v>10080115</v>
      </c>
      <c r="C441" s="8" t="str">
        <f>VLOOKUP(G441,角色!A:B,2,FALSE)</f>
        <v>吉拉</v>
      </c>
      <c r="D441" s="8" t="str">
        <f t="shared" si="119"/>
        <v>主动技能1</v>
      </c>
      <c r="E441" s="8">
        <f t="shared" si="126"/>
        <v>15</v>
      </c>
      <c r="F441" s="8">
        <f t="shared" si="127"/>
        <v>1</v>
      </c>
      <c r="G441" s="8">
        <f t="shared" si="128"/>
        <v>8</v>
      </c>
      <c r="H441" s="4" t="s">
        <v>428</v>
      </c>
      <c r="I441" s="20" t="str">
        <f t="shared" si="129"/>
        <v>对敌方单体攻击，造成100%攻击力（+3626）点伤害。</v>
      </c>
      <c r="J441" s="4" t="s">
        <v>279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20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12"/>
        <v/>
      </c>
      <c r="U441" s="6" t="str">
        <f t="shared" si="113"/>
        <v/>
      </c>
      <c r="V441" s="19" t="str">
        <f>VLOOKUP(G441,角色!AW:BC,主动技能!F441+1,FALSE)</f>
        <v>skill_01</v>
      </c>
      <c r="Y441">
        <f t="shared" si="117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3626</v>
      </c>
      <c r="AE441" s="25">
        <f>(VLOOKUP(G441,角色!V:AE,主动技能!F441+7,FALSE))</f>
        <v>1</v>
      </c>
      <c r="AF441" s="19">
        <f t="shared" si="121"/>
        <v>0</v>
      </c>
      <c r="AG441" s="19">
        <f t="shared" si="122"/>
        <v>0</v>
      </c>
      <c r="AH441" s="25" t="str">
        <f>VLOOKUP(F441,特效对应!F:G,2,FALSE)</f>
        <v>attack</v>
      </c>
      <c r="AJ441">
        <f t="shared" si="12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24"/>
        <v>0</v>
      </c>
      <c r="BE441">
        <f t="shared" si="125"/>
        <v>0</v>
      </c>
    </row>
    <row r="442" spans="1:57" x14ac:dyDescent="0.15">
      <c r="A442" t="str">
        <f t="shared" si="111"/>
        <v>吉拉主动技能1等级16</v>
      </c>
      <c r="B442" s="8">
        <f t="shared" si="118"/>
        <v>10080116</v>
      </c>
      <c r="C442" s="8" t="str">
        <f>VLOOKUP(G442,角色!A:B,2,FALSE)</f>
        <v>吉拉</v>
      </c>
      <c r="D442" s="8" t="str">
        <f t="shared" si="119"/>
        <v>主动技能1</v>
      </c>
      <c r="E442" s="8">
        <f t="shared" si="126"/>
        <v>16</v>
      </c>
      <c r="F442" s="8">
        <f t="shared" si="127"/>
        <v>1</v>
      </c>
      <c r="G442" s="8">
        <f t="shared" si="128"/>
        <v>8</v>
      </c>
      <c r="H442" s="4" t="s">
        <v>428</v>
      </c>
      <c r="I442" s="20" t="str">
        <f t="shared" si="129"/>
        <v>对敌方单体攻击，造成100%攻击力（+5128）点伤害。</v>
      </c>
      <c r="J442" s="4" t="s">
        <v>279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20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12"/>
        <v/>
      </c>
      <c r="U442" s="6" t="str">
        <f t="shared" si="113"/>
        <v/>
      </c>
      <c r="V442" s="19" t="str">
        <f>VLOOKUP(G442,角色!AW:BC,主动技能!F442+1,FALSE)</f>
        <v>skill_01</v>
      </c>
      <c r="Y442">
        <f t="shared" si="117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5128</v>
      </c>
      <c r="AE442" s="25">
        <f>(VLOOKUP(G442,角色!V:AE,主动技能!F442+7,FALSE))</f>
        <v>1</v>
      </c>
      <c r="AF442" s="19">
        <f t="shared" si="121"/>
        <v>0</v>
      </c>
      <c r="AG442" s="19">
        <f t="shared" si="122"/>
        <v>0</v>
      </c>
      <c r="AH442" s="25" t="str">
        <f>VLOOKUP(F442,特效对应!F:G,2,FALSE)</f>
        <v>attack</v>
      </c>
      <c r="AJ442">
        <f t="shared" si="12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24"/>
        <v>0</v>
      </c>
      <c r="BE442">
        <f t="shared" si="125"/>
        <v>0</v>
      </c>
    </row>
    <row r="443" spans="1:57" x14ac:dyDescent="0.15">
      <c r="A443" t="str">
        <f t="shared" ref="A443:A506" si="130">C443&amp;D443&amp;$E$6&amp;E443</f>
        <v>吉拉主动技能1等级17</v>
      </c>
      <c r="B443" s="8">
        <f t="shared" si="118"/>
        <v>10080117</v>
      </c>
      <c r="C443" s="8" t="str">
        <f>VLOOKUP(G443,角色!A:B,2,FALSE)</f>
        <v>吉拉</v>
      </c>
      <c r="D443" s="8" t="str">
        <f t="shared" si="119"/>
        <v>主动技能1</v>
      </c>
      <c r="E443" s="8">
        <f t="shared" si="126"/>
        <v>17</v>
      </c>
      <c r="F443" s="8">
        <f t="shared" si="127"/>
        <v>1</v>
      </c>
      <c r="G443" s="8">
        <f t="shared" si="128"/>
        <v>8</v>
      </c>
      <c r="H443" s="4" t="s">
        <v>428</v>
      </c>
      <c r="I443" s="20" t="str">
        <f t="shared" si="129"/>
        <v>对敌方单体攻击，造成100%攻击力（+7254）点伤害。</v>
      </c>
      <c r="J443" s="4" t="s">
        <v>279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20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31">IF(AQ443="","",AQ443)&amp;IF(AR443="","","|"&amp;AR443)&amp;IF(AS443="","","|"&amp;AS443)&amp;IF(AT443="","","|"&amp;AT443)&amp;IF(AU443="","","|"&amp;AU443)</f>
        <v/>
      </c>
      <c r="U443" s="6" t="str">
        <f t="shared" ref="U443:U466" si="132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17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7254</v>
      </c>
      <c r="AE443" s="25">
        <f>(VLOOKUP(G443,角色!V:AE,主动技能!F443+7,FALSE))</f>
        <v>1</v>
      </c>
      <c r="AF443" s="19">
        <f t="shared" si="121"/>
        <v>0</v>
      </c>
      <c r="AG443" s="19">
        <f t="shared" si="122"/>
        <v>0</v>
      </c>
      <c r="AH443" s="25" t="str">
        <f>VLOOKUP(F443,特效对应!F:G,2,FALSE)</f>
        <v>attack</v>
      </c>
      <c r="AJ443">
        <f t="shared" si="12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24"/>
        <v>0</v>
      </c>
      <c r="BE443">
        <f t="shared" si="125"/>
        <v>0</v>
      </c>
    </row>
    <row r="444" spans="1:57" x14ac:dyDescent="0.15">
      <c r="A444" t="str">
        <f t="shared" si="130"/>
        <v>吉拉主动技能1等级18</v>
      </c>
      <c r="B444" s="8">
        <f t="shared" si="118"/>
        <v>10080118</v>
      </c>
      <c r="C444" s="8" t="str">
        <f>VLOOKUP(G444,角色!A:B,2,FALSE)</f>
        <v>吉拉</v>
      </c>
      <c r="D444" s="8" t="str">
        <f t="shared" si="119"/>
        <v>主动技能1</v>
      </c>
      <c r="E444" s="8">
        <f t="shared" si="126"/>
        <v>18</v>
      </c>
      <c r="F444" s="8">
        <f t="shared" si="127"/>
        <v>1</v>
      </c>
      <c r="G444" s="8">
        <f t="shared" si="128"/>
        <v>8</v>
      </c>
      <c r="H444" s="4" t="s">
        <v>428</v>
      </c>
      <c r="I444" s="20" t="str">
        <f t="shared" si="129"/>
        <v>对敌方单体攻击，造成100%攻击力（+10260）点伤害。</v>
      </c>
      <c r="J444" s="4" t="s">
        <v>279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20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31"/>
        <v/>
      </c>
      <c r="U444" s="6" t="str">
        <f t="shared" si="132"/>
        <v/>
      </c>
      <c r="V444" s="19" t="str">
        <f>VLOOKUP(G444,角色!AW:BC,主动技能!F444+1,FALSE)</f>
        <v>skill_01</v>
      </c>
      <c r="Y444">
        <f t="shared" si="117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10260</v>
      </c>
      <c r="AE444" s="25">
        <f>(VLOOKUP(G444,角色!V:AE,主动技能!F444+7,FALSE))</f>
        <v>1</v>
      </c>
      <c r="AF444" s="19">
        <f t="shared" si="121"/>
        <v>0</v>
      </c>
      <c r="AG444" s="19">
        <f t="shared" si="122"/>
        <v>0</v>
      </c>
      <c r="AH444" s="25" t="str">
        <f>VLOOKUP(F444,特效对应!F:G,2,FALSE)</f>
        <v>attack</v>
      </c>
      <c r="AJ444">
        <f t="shared" si="12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24"/>
        <v>0</v>
      </c>
      <c r="BE444">
        <f t="shared" si="125"/>
        <v>0</v>
      </c>
    </row>
    <row r="445" spans="1:57" x14ac:dyDescent="0.15">
      <c r="A445" t="str">
        <f t="shared" si="130"/>
        <v>吉拉主动技能1等级19</v>
      </c>
      <c r="B445" s="8">
        <f t="shared" si="118"/>
        <v>10080119</v>
      </c>
      <c r="C445" s="8" t="str">
        <f>VLOOKUP(G445,角色!A:B,2,FALSE)</f>
        <v>吉拉</v>
      </c>
      <c r="D445" s="8" t="str">
        <f t="shared" si="119"/>
        <v>主动技能1</v>
      </c>
      <c r="E445" s="8">
        <f t="shared" si="126"/>
        <v>19</v>
      </c>
      <c r="F445" s="8">
        <f t="shared" si="127"/>
        <v>1</v>
      </c>
      <c r="G445" s="8">
        <f t="shared" si="128"/>
        <v>8</v>
      </c>
      <c r="H445" s="4" t="s">
        <v>428</v>
      </c>
      <c r="I445" s="20" t="str">
        <f t="shared" si="129"/>
        <v>对敌方单体攻击，造成100%攻击力（+14512）点伤害。</v>
      </c>
      <c r="J445" s="4" t="s">
        <v>279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20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31"/>
        <v/>
      </c>
      <c r="U445" s="6" t="str">
        <f t="shared" si="132"/>
        <v/>
      </c>
      <c r="V445" s="19" t="str">
        <f>VLOOKUP(G445,角色!AW:BC,主动技能!F445+1,FALSE)</f>
        <v>skill_01</v>
      </c>
      <c r="Y445">
        <f t="shared" si="117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14512</v>
      </c>
      <c r="AE445" s="25">
        <f>(VLOOKUP(G445,角色!V:AE,主动技能!F445+7,FALSE))</f>
        <v>1</v>
      </c>
      <c r="AF445" s="19">
        <f t="shared" si="121"/>
        <v>0</v>
      </c>
      <c r="AG445" s="19">
        <f t="shared" si="122"/>
        <v>0</v>
      </c>
      <c r="AH445" s="25" t="str">
        <f>VLOOKUP(F445,特效对应!F:G,2,FALSE)</f>
        <v>attack</v>
      </c>
      <c r="AJ445">
        <f t="shared" si="12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24"/>
        <v>0</v>
      </c>
      <c r="BE445">
        <f t="shared" si="125"/>
        <v>0</v>
      </c>
    </row>
    <row r="446" spans="1:57" x14ac:dyDescent="0.15">
      <c r="A446" t="str">
        <f t="shared" si="130"/>
        <v>吉拉主动技能1等级20</v>
      </c>
      <c r="B446" s="8">
        <f t="shared" si="118"/>
        <v>10080120</v>
      </c>
      <c r="C446" s="8" t="str">
        <f>VLOOKUP(G446,角色!A:B,2,FALSE)</f>
        <v>吉拉</v>
      </c>
      <c r="D446" s="8" t="str">
        <f t="shared" si="119"/>
        <v>主动技能1</v>
      </c>
      <c r="E446" s="8">
        <f t="shared" si="126"/>
        <v>20</v>
      </c>
      <c r="F446" s="8">
        <f t="shared" si="127"/>
        <v>1</v>
      </c>
      <c r="G446" s="8">
        <f t="shared" si="128"/>
        <v>8</v>
      </c>
      <c r="H446" s="4" t="s">
        <v>428</v>
      </c>
      <c r="I446" s="20" t="str">
        <f t="shared" si="129"/>
        <v>对敌方单体攻击，造成100%攻击力（+20525）点伤害。</v>
      </c>
      <c r="J446" s="4" t="s">
        <v>279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20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31"/>
        <v/>
      </c>
      <c r="U446" s="6" t="str">
        <f t="shared" si="132"/>
        <v/>
      </c>
      <c r="V446" s="19" t="str">
        <f>VLOOKUP(G446,角色!AW:BC,主动技能!F446+1,FALSE)</f>
        <v>skill_01</v>
      </c>
      <c r="Y446">
        <f t="shared" si="117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20525</v>
      </c>
      <c r="AE446" s="25">
        <f>(VLOOKUP(G446,角色!V:AE,主动技能!F446+7,FALSE))</f>
        <v>1</v>
      </c>
      <c r="AF446" s="19">
        <f t="shared" si="121"/>
        <v>0</v>
      </c>
      <c r="AG446" s="19">
        <f t="shared" si="122"/>
        <v>0</v>
      </c>
      <c r="AH446" s="25" t="str">
        <f>VLOOKUP(F446,特效对应!F:G,2,FALSE)</f>
        <v>attack</v>
      </c>
      <c r="AJ446">
        <f t="shared" si="12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24"/>
        <v>0</v>
      </c>
      <c r="BE446">
        <f t="shared" si="125"/>
        <v>0</v>
      </c>
    </row>
    <row r="447" spans="1:57" x14ac:dyDescent="0.15">
      <c r="A447" t="str">
        <f t="shared" si="130"/>
        <v>吉拉主动技能2等级1</v>
      </c>
      <c r="B447" s="8">
        <f t="shared" si="118"/>
        <v>10080201</v>
      </c>
      <c r="C447" s="8" t="str">
        <f>VLOOKUP(G447,角色!A:B,2,FALSE)</f>
        <v>吉拉</v>
      </c>
      <c r="D447" s="8" t="str">
        <f t="shared" si="119"/>
        <v>主动技能2</v>
      </c>
      <c r="E447" s="8">
        <f t="shared" si="126"/>
        <v>1</v>
      </c>
      <c r="F447" s="8">
        <f t="shared" si="127"/>
        <v>2</v>
      </c>
      <c r="G447" s="8">
        <f t="shared" si="128"/>
        <v>8</v>
      </c>
      <c r="H447" s="4" t="s">
        <v>423</v>
      </c>
      <c r="I447" s="20" t="str">
        <f>"对敌方"&amp;L447&amp;"攻击，造成"&amp;Z447&amp;"%攻击力（+"&amp;AB447&amp;"）点伤害。并附带减速。"</f>
        <v>对敌方单体攻击，造成150%攻击力（+130）点伤害。并附带减速。</v>
      </c>
      <c r="J447" s="4" t="s">
        <v>279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20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31"/>
        <v>100003:100:2:0</v>
      </c>
      <c r="U447" s="6" t="str">
        <f t="shared" si="132"/>
        <v/>
      </c>
      <c r="V447" s="19" t="str">
        <f>VLOOKUP(G447,角色!AW:BC,主动技能!F447+1,FALSE)</f>
        <v>skill_09</v>
      </c>
      <c r="Y447">
        <f t="shared" si="117"/>
        <v>50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130</v>
      </c>
      <c r="AE447" s="25">
        <f>(VLOOKUP(G447,角色!V:AE,主动技能!F447+7,FALSE))</f>
        <v>1</v>
      </c>
      <c r="AF447" s="19">
        <f t="shared" si="121"/>
        <v>2</v>
      </c>
      <c r="AG447" s="19">
        <f t="shared" si="122"/>
        <v>1</v>
      </c>
      <c r="AH447" s="25" t="str">
        <f>VLOOKUP(F447,特效对应!F:G,2,FALSE)</f>
        <v>attackex</v>
      </c>
      <c r="AJ447">
        <f t="shared" si="123"/>
        <v>1</v>
      </c>
      <c r="AK447" t="s">
        <v>1048</v>
      </c>
      <c r="AL447" s="4" t="s">
        <v>586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24"/>
        <v>2</v>
      </c>
      <c r="BE447">
        <f t="shared" si="125"/>
        <v>1</v>
      </c>
    </row>
    <row r="448" spans="1:57" x14ac:dyDescent="0.15">
      <c r="A448" t="str">
        <f t="shared" si="130"/>
        <v>吉拉主动技能2等级2</v>
      </c>
      <c r="B448" s="8">
        <f t="shared" si="118"/>
        <v>10080202</v>
      </c>
      <c r="C448" s="8" t="str">
        <f>VLOOKUP(G448,角色!A:B,2,FALSE)</f>
        <v>吉拉</v>
      </c>
      <c r="D448" s="8" t="str">
        <f t="shared" si="119"/>
        <v>主动技能2</v>
      </c>
      <c r="E448" s="8">
        <f t="shared" si="126"/>
        <v>2</v>
      </c>
      <c r="F448" s="8">
        <f t="shared" si="127"/>
        <v>2</v>
      </c>
      <c r="G448" s="8">
        <f t="shared" si="128"/>
        <v>8</v>
      </c>
      <c r="H448" s="4" t="s">
        <v>423</v>
      </c>
      <c r="I448" s="20" t="str">
        <f t="shared" ref="I448:I486" si="133">"对敌方"&amp;L448&amp;"攻击，造成"&amp;Z448&amp;"%攻击力（+"&amp;AB448&amp;"）点伤害。并附带减速。"</f>
        <v>对敌方单体攻击，造成150%攻击力（+160）点伤害。并附带减速。</v>
      </c>
      <c r="J448" s="4" t="s">
        <v>279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20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31"/>
        <v>100003:100:2:0</v>
      </c>
      <c r="U448" s="6" t="str">
        <f t="shared" si="132"/>
        <v/>
      </c>
      <c r="V448" s="19" t="str">
        <f>VLOOKUP(G448,角色!AW:BC,主动技能!F448+1,FALSE)</f>
        <v>skill_09</v>
      </c>
      <c r="Y448">
        <f t="shared" si="117"/>
        <v>50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160</v>
      </c>
      <c r="AE448" s="25">
        <f>(VLOOKUP(G448,角色!V:AE,主动技能!F448+7,FALSE))</f>
        <v>1</v>
      </c>
      <c r="AF448" s="19">
        <f t="shared" si="121"/>
        <v>2</v>
      </c>
      <c r="AG448" s="19">
        <f t="shared" si="122"/>
        <v>1</v>
      </c>
      <c r="AH448" s="25" t="str">
        <f>VLOOKUP(F448,特效对应!F:G,2,FALSE)</f>
        <v>attackex</v>
      </c>
      <c r="AJ448">
        <f t="shared" si="123"/>
        <v>2</v>
      </c>
      <c r="AK448" t="s">
        <v>1048</v>
      </c>
      <c r="AL448" s="4" t="s">
        <v>586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24"/>
        <v>2</v>
      </c>
      <c r="BE448">
        <f t="shared" si="125"/>
        <v>1</v>
      </c>
    </row>
    <row r="449" spans="1:57" x14ac:dyDescent="0.15">
      <c r="A449" t="str">
        <f t="shared" si="130"/>
        <v>吉拉主动技能2等级3</v>
      </c>
      <c r="B449" s="8">
        <f t="shared" si="118"/>
        <v>10080203</v>
      </c>
      <c r="C449" s="8" t="str">
        <f>VLOOKUP(G449,角色!A:B,2,FALSE)</f>
        <v>吉拉</v>
      </c>
      <c r="D449" s="8" t="str">
        <f t="shared" si="119"/>
        <v>主动技能2</v>
      </c>
      <c r="E449" s="8">
        <f t="shared" si="126"/>
        <v>3</v>
      </c>
      <c r="F449" s="8">
        <f t="shared" si="127"/>
        <v>2</v>
      </c>
      <c r="G449" s="8">
        <f t="shared" si="128"/>
        <v>8</v>
      </c>
      <c r="H449" s="4" t="s">
        <v>423</v>
      </c>
      <c r="I449" s="20" t="str">
        <f t="shared" si="133"/>
        <v>对敌方单体攻击，造成150%攻击力（+250）点伤害。并附带减速。</v>
      </c>
      <c r="J449" s="4" t="s">
        <v>279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20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31"/>
        <v>100003:100:2:0</v>
      </c>
      <c r="U449" s="6" t="str">
        <f t="shared" si="132"/>
        <v/>
      </c>
      <c r="V449" s="19" t="str">
        <f>VLOOKUP(G449,角色!AW:BC,主动技能!F449+1,FALSE)</f>
        <v>skill_09</v>
      </c>
      <c r="Y449">
        <f t="shared" si="117"/>
        <v>50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250</v>
      </c>
      <c r="AE449" s="25">
        <f>(VLOOKUP(G449,角色!V:AE,主动技能!F449+7,FALSE))</f>
        <v>1</v>
      </c>
      <c r="AF449" s="19">
        <f t="shared" si="121"/>
        <v>2</v>
      </c>
      <c r="AG449" s="19">
        <f t="shared" si="122"/>
        <v>1</v>
      </c>
      <c r="AH449" s="25" t="str">
        <f>VLOOKUP(F449,特效对应!F:G,2,FALSE)</f>
        <v>attackex</v>
      </c>
      <c r="AJ449">
        <f t="shared" si="123"/>
        <v>3</v>
      </c>
      <c r="AK449" t="s">
        <v>1048</v>
      </c>
      <c r="AL449" s="4" t="s">
        <v>586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24"/>
        <v>2</v>
      </c>
      <c r="BE449">
        <f t="shared" si="125"/>
        <v>1</v>
      </c>
    </row>
    <row r="450" spans="1:57" x14ac:dyDescent="0.15">
      <c r="A450" t="str">
        <f t="shared" si="130"/>
        <v>吉拉主动技能2等级4</v>
      </c>
      <c r="B450" s="8">
        <f t="shared" si="118"/>
        <v>10080204</v>
      </c>
      <c r="C450" s="8" t="str">
        <f>VLOOKUP(G450,角色!A:B,2,FALSE)</f>
        <v>吉拉</v>
      </c>
      <c r="D450" s="8" t="str">
        <f t="shared" si="119"/>
        <v>主动技能2</v>
      </c>
      <c r="E450" s="8">
        <f t="shared" si="126"/>
        <v>4</v>
      </c>
      <c r="F450" s="8">
        <f t="shared" si="127"/>
        <v>2</v>
      </c>
      <c r="G450" s="8">
        <f t="shared" si="128"/>
        <v>8</v>
      </c>
      <c r="H450" s="4" t="s">
        <v>423</v>
      </c>
      <c r="I450" s="20" t="str">
        <f t="shared" si="133"/>
        <v>对敌方单体攻击，造成150%攻击力（+400）点伤害。并附带减速。</v>
      </c>
      <c r="J450" s="4" t="s">
        <v>279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20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31"/>
        <v>100003:100:2:0</v>
      </c>
      <c r="U450" s="6" t="str">
        <f t="shared" si="132"/>
        <v/>
      </c>
      <c r="V450" s="19" t="str">
        <f>VLOOKUP(G450,角色!AW:BC,主动技能!F450+1,FALSE)</f>
        <v>skill_09</v>
      </c>
      <c r="Y450">
        <f t="shared" si="117"/>
        <v>50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400</v>
      </c>
      <c r="AE450" s="25">
        <f>(VLOOKUP(G450,角色!V:AE,主动技能!F450+7,FALSE))</f>
        <v>1</v>
      </c>
      <c r="AF450" s="19">
        <f t="shared" si="121"/>
        <v>2</v>
      </c>
      <c r="AG450" s="19">
        <f t="shared" si="122"/>
        <v>1</v>
      </c>
      <c r="AH450" s="25" t="str">
        <f>VLOOKUP(F450,特效对应!F:G,2,FALSE)</f>
        <v>attackex</v>
      </c>
      <c r="AJ450">
        <f t="shared" si="123"/>
        <v>4</v>
      </c>
      <c r="AK450" t="s">
        <v>1048</v>
      </c>
      <c r="AL450" s="4" t="s">
        <v>586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24"/>
        <v>2</v>
      </c>
      <c r="BE450">
        <f t="shared" si="125"/>
        <v>1</v>
      </c>
    </row>
    <row r="451" spans="1:57" x14ac:dyDescent="0.15">
      <c r="A451" t="str">
        <f t="shared" si="130"/>
        <v>吉拉主动技能2等级5</v>
      </c>
      <c r="B451" s="8">
        <f t="shared" si="118"/>
        <v>10080205</v>
      </c>
      <c r="C451" s="8" t="str">
        <f>VLOOKUP(G451,角色!A:B,2,FALSE)</f>
        <v>吉拉</v>
      </c>
      <c r="D451" s="8" t="str">
        <f t="shared" si="119"/>
        <v>主动技能2</v>
      </c>
      <c r="E451" s="8">
        <f t="shared" si="126"/>
        <v>5</v>
      </c>
      <c r="F451" s="8">
        <f t="shared" si="127"/>
        <v>2</v>
      </c>
      <c r="G451" s="8">
        <f t="shared" si="128"/>
        <v>8</v>
      </c>
      <c r="H451" s="4" t="s">
        <v>423</v>
      </c>
      <c r="I451" s="20" t="str">
        <f t="shared" si="133"/>
        <v>对敌方单体攻击，造成150%攻击力（+565）点伤害。并附带减速。</v>
      </c>
      <c r="J451" s="4" t="s">
        <v>279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20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31"/>
        <v>100003:100:2:0</v>
      </c>
      <c r="U451" s="6" t="str">
        <f t="shared" si="132"/>
        <v/>
      </c>
      <c r="V451" s="19" t="str">
        <f>VLOOKUP(G451,角色!AW:BC,主动技能!F451+1,FALSE)</f>
        <v>skill_09</v>
      </c>
      <c r="Y451">
        <f t="shared" si="117"/>
        <v>50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565</v>
      </c>
      <c r="AE451" s="25">
        <f>(VLOOKUP(G451,角色!V:AE,主动技能!F451+7,FALSE))</f>
        <v>1</v>
      </c>
      <c r="AF451" s="19">
        <f t="shared" si="121"/>
        <v>2</v>
      </c>
      <c r="AG451" s="19">
        <f t="shared" si="122"/>
        <v>1</v>
      </c>
      <c r="AH451" s="25" t="str">
        <f>VLOOKUP(F451,特效对应!F:G,2,FALSE)</f>
        <v>attackex</v>
      </c>
      <c r="AJ451">
        <f t="shared" si="123"/>
        <v>5</v>
      </c>
      <c r="AK451" t="s">
        <v>1048</v>
      </c>
      <c r="AL451" s="4" t="s">
        <v>586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24"/>
        <v>2</v>
      </c>
      <c r="BE451">
        <f t="shared" si="125"/>
        <v>1</v>
      </c>
    </row>
    <row r="452" spans="1:57" x14ac:dyDescent="0.15">
      <c r="A452" t="str">
        <f t="shared" si="130"/>
        <v>吉拉主动技能2等级6</v>
      </c>
      <c r="B452" s="8">
        <f t="shared" si="118"/>
        <v>10080206</v>
      </c>
      <c r="C452" s="8" t="str">
        <f>VLOOKUP(G452,角色!A:B,2,FALSE)</f>
        <v>吉拉</v>
      </c>
      <c r="D452" s="8" t="str">
        <f t="shared" si="119"/>
        <v>主动技能2</v>
      </c>
      <c r="E452" s="8">
        <f t="shared" si="126"/>
        <v>6</v>
      </c>
      <c r="F452" s="8">
        <f t="shared" si="127"/>
        <v>2</v>
      </c>
      <c r="G452" s="8">
        <f t="shared" si="128"/>
        <v>8</v>
      </c>
      <c r="H452" s="4" t="s">
        <v>423</v>
      </c>
      <c r="I452" s="20" t="str">
        <f t="shared" si="133"/>
        <v>对敌方单体攻击，造成150%攻击力（+800）点伤害。并附带减速。</v>
      </c>
      <c r="J452" s="4" t="s">
        <v>279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20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31"/>
        <v>100003:100:2:0</v>
      </c>
      <c r="U452" s="6" t="str">
        <f t="shared" si="132"/>
        <v/>
      </c>
      <c r="V452" s="19" t="str">
        <f>VLOOKUP(G452,角色!AW:BC,主动技能!F452+1,FALSE)</f>
        <v>skill_09</v>
      </c>
      <c r="Y452">
        <f t="shared" si="117"/>
        <v>50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800</v>
      </c>
      <c r="AE452" s="25">
        <f>(VLOOKUP(G452,角色!V:AE,主动技能!F452+7,FALSE))</f>
        <v>1</v>
      </c>
      <c r="AF452" s="19">
        <f t="shared" si="121"/>
        <v>2</v>
      </c>
      <c r="AG452" s="19">
        <f t="shared" si="122"/>
        <v>1</v>
      </c>
      <c r="AH452" s="25" t="str">
        <f>VLOOKUP(F452,特效对应!F:G,2,FALSE)</f>
        <v>attackex</v>
      </c>
      <c r="AJ452">
        <f t="shared" si="123"/>
        <v>6</v>
      </c>
      <c r="AK452" t="s">
        <v>1048</v>
      </c>
      <c r="AL452" s="4" t="s">
        <v>586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24"/>
        <v>2</v>
      </c>
      <c r="BE452">
        <f t="shared" si="125"/>
        <v>1</v>
      </c>
    </row>
    <row r="453" spans="1:57" x14ac:dyDescent="0.15">
      <c r="A453" t="str">
        <f t="shared" si="130"/>
        <v>吉拉主动技能2等级7</v>
      </c>
      <c r="B453" s="8">
        <f t="shared" si="118"/>
        <v>10080207</v>
      </c>
      <c r="C453" s="8" t="str">
        <f>VLOOKUP(G453,角色!A:B,2,FALSE)</f>
        <v>吉拉</v>
      </c>
      <c r="D453" s="8" t="str">
        <f t="shared" si="119"/>
        <v>主动技能2</v>
      </c>
      <c r="E453" s="8">
        <f t="shared" si="126"/>
        <v>7</v>
      </c>
      <c r="F453" s="8">
        <f t="shared" si="127"/>
        <v>2</v>
      </c>
      <c r="G453" s="8">
        <f t="shared" si="128"/>
        <v>8</v>
      </c>
      <c r="H453" s="4" t="s">
        <v>423</v>
      </c>
      <c r="I453" s="20" t="str">
        <f t="shared" si="133"/>
        <v>对敌方单体攻击，造成150%攻击力（+1132）点伤害。并附带减速。</v>
      </c>
      <c r="J453" s="4" t="s">
        <v>279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20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31"/>
        <v>100003:100:2:0</v>
      </c>
      <c r="U453" s="6" t="str">
        <f t="shared" si="132"/>
        <v/>
      </c>
      <c r="V453" s="19" t="str">
        <f>VLOOKUP(G453,角色!AW:BC,主动技能!F453+1,FALSE)</f>
        <v>skill_09</v>
      </c>
      <c r="Y453">
        <f t="shared" si="117"/>
        <v>50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1132</v>
      </c>
      <c r="AE453" s="25">
        <f>(VLOOKUP(G453,角色!V:AE,主动技能!F453+7,FALSE))</f>
        <v>1</v>
      </c>
      <c r="AF453" s="19">
        <f t="shared" si="121"/>
        <v>2</v>
      </c>
      <c r="AG453" s="19">
        <f t="shared" si="122"/>
        <v>1</v>
      </c>
      <c r="AH453" s="25" t="str">
        <f>VLOOKUP(F453,特效对应!F:G,2,FALSE)</f>
        <v>attackex</v>
      </c>
      <c r="AJ453">
        <f t="shared" si="123"/>
        <v>7</v>
      </c>
      <c r="AK453" t="s">
        <v>1048</v>
      </c>
      <c r="AL453" s="4" t="s">
        <v>586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24"/>
        <v>2</v>
      </c>
      <c r="BE453">
        <f t="shared" si="125"/>
        <v>1</v>
      </c>
    </row>
    <row r="454" spans="1:57" x14ac:dyDescent="0.15">
      <c r="A454" t="str">
        <f t="shared" si="130"/>
        <v>吉拉主动技能2等级8</v>
      </c>
      <c r="B454" s="8">
        <f t="shared" si="118"/>
        <v>10080208</v>
      </c>
      <c r="C454" s="8" t="str">
        <f>VLOOKUP(G454,角色!A:B,2,FALSE)</f>
        <v>吉拉</v>
      </c>
      <c r="D454" s="8" t="str">
        <f t="shared" si="119"/>
        <v>主动技能2</v>
      </c>
      <c r="E454" s="8">
        <f t="shared" si="126"/>
        <v>8</v>
      </c>
      <c r="F454" s="8">
        <f t="shared" si="127"/>
        <v>2</v>
      </c>
      <c r="G454" s="8">
        <f t="shared" si="128"/>
        <v>8</v>
      </c>
      <c r="H454" s="4" t="s">
        <v>423</v>
      </c>
      <c r="I454" s="20" t="str">
        <f t="shared" si="133"/>
        <v>对敌方单体攻击，造成150%攻击力（+1601）点伤害。并附带减速。</v>
      </c>
      <c r="J454" s="4" t="s">
        <v>279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20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31"/>
        <v>100003:100:2:0</v>
      </c>
      <c r="U454" s="6" t="str">
        <f t="shared" si="132"/>
        <v/>
      </c>
      <c r="V454" s="19" t="str">
        <f>VLOOKUP(G454,角色!AW:BC,主动技能!F454+1,FALSE)</f>
        <v>skill_09</v>
      </c>
      <c r="Y454">
        <f t="shared" si="117"/>
        <v>50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1601</v>
      </c>
      <c r="AE454" s="25">
        <f>(VLOOKUP(G454,角色!V:AE,主动技能!F454+7,FALSE))</f>
        <v>1</v>
      </c>
      <c r="AF454" s="19">
        <f t="shared" si="121"/>
        <v>2</v>
      </c>
      <c r="AG454" s="19">
        <f t="shared" si="122"/>
        <v>1</v>
      </c>
      <c r="AH454" s="25" t="str">
        <f>VLOOKUP(F454,特效对应!F:G,2,FALSE)</f>
        <v>attackex</v>
      </c>
      <c r="AJ454">
        <f t="shared" si="123"/>
        <v>8</v>
      </c>
      <c r="AK454" t="s">
        <v>1048</v>
      </c>
      <c r="AL454" s="4" t="s">
        <v>586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24"/>
        <v>2</v>
      </c>
      <c r="BE454">
        <f t="shared" si="125"/>
        <v>1</v>
      </c>
    </row>
    <row r="455" spans="1:57" x14ac:dyDescent="0.15">
      <c r="A455" t="str">
        <f t="shared" si="130"/>
        <v>吉拉主动技能2等级9</v>
      </c>
      <c r="B455" s="8">
        <f t="shared" si="118"/>
        <v>10080209</v>
      </c>
      <c r="C455" s="8" t="str">
        <f>VLOOKUP(G455,角色!A:B,2,FALSE)</f>
        <v>吉拉</v>
      </c>
      <c r="D455" s="8" t="str">
        <f t="shared" si="119"/>
        <v>主动技能2</v>
      </c>
      <c r="E455" s="8">
        <f t="shared" si="126"/>
        <v>9</v>
      </c>
      <c r="F455" s="8">
        <f t="shared" si="127"/>
        <v>2</v>
      </c>
      <c r="G455" s="8">
        <f t="shared" si="128"/>
        <v>8</v>
      </c>
      <c r="H455" s="4" t="s">
        <v>423</v>
      </c>
      <c r="I455" s="20" t="str">
        <f t="shared" si="133"/>
        <v>对敌方单体攻击，造成150%攻击力（+2264）点伤害。并附带减速。</v>
      </c>
      <c r="J455" s="4" t="s">
        <v>279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20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31"/>
        <v>100003:100:2:0</v>
      </c>
      <c r="U455" s="6" t="str">
        <f t="shared" si="132"/>
        <v/>
      </c>
      <c r="V455" s="19" t="str">
        <f>VLOOKUP(G455,角色!AW:BC,主动技能!F455+1,FALSE)</f>
        <v>skill_09</v>
      </c>
      <c r="Y455">
        <f t="shared" ref="Y455:Y518" si="134">VLOOKUP(D455,BF:BG,2,FALSE)</f>
        <v>50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2264</v>
      </c>
      <c r="AE455" s="25">
        <f>(VLOOKUP(G455,角色!V:AE,主动技能!F455+7,FALSE))</f>
        <v>1</v>
      </c>
      <c r="AF455" s="19">
        <f t="shared" si="121"/>
        <v>2</v>
      </c>
      <c r="AG455" s="19">
        <f t="shared" si="122"/>
        <v>1</v>
      </c>
      <c r="AH455" s="25" t="str">
        <f>VLOOKUP(F455,特效对应!F:G,2,FALSE)</f>
        <v>attackex</v>
      </c>
      <c r="AJ455">
        <f t="shared" si="123"/>
        <v>9</v>
      </c>
      <c r="AK455" t="s">
        <v>1048</v>
      </c>
      <c r="AL455" s="4" t="s">
        <v>586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24"/>
        <v>2</v>
      </c>
      <c r="BE455">
        <f t="shared" si="125"/>
        <v>1</v>
      </c>
    </row>
    <row r="456" spans="1:57" x14ac:dyDescent="0.15">
      <c r="A456" t="str">
        <f t="shared" si="130"/>
        <v>吉拉主动技能2等级10</v>
      </c>
      <c r="B456" s="8">
        <f t="shared" ref="B456:B519" si="135">1*10000000+G456*10000+F456*100+E456</f>
        <v>10080210</v>
      </c>
      <c r="C456" s="8" t="str">
        <f>VLOOKUP(G456,角色!A:B,2,FALSE)</f>
        <v>吉拉</v>
      </c>
      <c r="D456" s="8" t="str">
        <f t="shared" ref="D456:D519" si="136">$D$4&amp;F456</f>
        <v>主动技能2</v>
      </c>
      <c r="E456" s="8">
        <f t="shared" si="126"/>
        <v>10</v>
      </c>
      <c r="F456" s="8">
        <f t="shared" si="127"/>
        <v>2</v>
      </c>
      <c r="G456" s="8">
        <f t="shared" si="128"/>
        <v>8</v>
      </c>
      <c r="H456" s="4" t="s">
        <v>423</v>
      </c>
      <c r="I456" s="20" t="str">
        <f t="shared" si="133"/>
        <v>对敌方单体攻击，造成150%攻击力（+3203）点伤害。并附带减速。</v>
      </c>
      <c r="J456" s="4" t="s">
        <v>279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37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31"/>
        <v>100003:100:2:0</v>
      </c>
      <c r="U456" s="6" t="str">
        <f t="shared" si="132"/>
        <v/>
      </c>
      <c r="V456" s="19" t="str">
        <f>VLOOKUP(G456,角色!AW:BC,主动技能!F456+1,FALSE)</f>
        <v>skill_09</v>
      </c>
      <c r="Y456">
        <f t="shared" si="134"/>
        <v>50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3203</v>
      </c>
      <c r="AE456" s="25">
        <f>(VLOOKUP(G456,角色!V:AE,主动技能!F456+7,FALSE))</f>
        <v>1</v>
      </c>
      <c r="AF456" s="19">
        <f t="shared" ref="AF456:AF519" si="138">BD456</f>
        <v>2</v>
      </c>
      <c r="AG456" s="19">
        <f t="shared" ref="AG456:AG519" si="139">BE456</f>
        <v>1</v>
      </c>
      <c r="AH456" s="25" t="str">
        <f>VLOOKUP(F456,特效对应!F:G,2,FALSE)</f>
        <v>attackex</v>
      </c>
      <c r="AJ456">
        <f t="shared" ref="AJ456:AJ519" si="140">E456</f>
        <v>10</v>
      </c>
      <c r="AK456" t="s">
        <v>1048</v>
      </c>
      <c r="AL456" s="4" t="s">
        <v>586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41">IF(F456=1,0,IF(F456=2,2,3))</f>
        <v>2</v>
      </c>
      <c r="BE456">
        <f t="shared" ref="BE456:BE519" si="142">IF(F456=1,0,IF(F456=2,1,2))</f>
        <v>1</v>
      </c>
    </row>
    <row r="457" spans="1:57" x14ac:dyDescent="0.15">
      <c r="A457" t="str">
        <f t="shared" si="130"/>
        <v>吉拉主动技能2等级11</v>
      </c>
      <c r="B457" s="8">
        <f t="shared" si="135"/>
        <v>10080211</v>
      </c>
      <c r="C457" s="8" t="str">
        <f>VLOOKUP(G457,角色!A:B,2,FALSE)</f>
        <v>吉拉</v>
      </c>
      <c r="D457" s="8" t="str">
        <f t="shared" si="136"/>
        <v>主动技能2</v>
      </c>
      <c r="E457" s="8">
        <f t="shared" ref="E457:E517" si="143">IF(E456=E$5,1,E456+1)</f>
        <v>11</v>
      </c>
      <c r="F457" s="8">
        <f t="shared" ref="F457:F517" si="144">IF(E457=1,IF(F456=$F$5,1,F456+1),F456)</f>
        <v>2</v>
      </c>
      <c r="G457" s="8">
        <f t="shared" ref="G457:G517" si="145">IF((F457=1)*(E457=1),G456+1,G456)</f>
        <v>8</v>
      </c>
      <c r="H457" s="4" t="s">
        <v>423</v>
      </c>
      <c r="I457" s="20" t="str">
        <f t="shared" si="133"/>
        <v>对敌方单体攻击，造成150%攻击力（+4530）点伤害。并附带减速。</v>
      </c>
      <c r="J457" s="4" t="s">
        <v>279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37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31"/>
        <v>100003:100:2:0</v>
      </c>
      <c r="U457" s="6" t="str">
        <f t="shared" si="132"/>
        <v/>
      </c>
      <c r="V457" s="19" t="str">
        <f>VLOOKUP(G457,角色!AW:BC,主动技能!F457+1,FALSE)</f>
        <v>skill_09</v>
      </c>
      <c r="Y457">
        <f t="shared" si="134"/>
        <v>50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4530</v>
      </c>
      <c r="AE457" s="25">
        <f>(VLOOKUP(G457,角色!V:AE,主动技能!F457+7,FALSE))</f>
        <v>1</v>
      </c>
      <c r="AF457" s="19">
        <f t="shared" si="138"/>
        <v>2</v>
      </c>
      <c r="AG457" s="19">
        <f t="shared" si="139"/>
        <v>1</v>
      </c>
      <c r="AH457" s="25" t="str">
        <f>VLOOKUP(F457,特效对应!F:G,2,FALSE)</f>
        <v>attackex</v>
      </c>
      <c r="AJ457">
        <f t="shared" si="140"/>
        <v>11</v>
      </c>
      <c r="AK457" t="s">
        <v>1048</v>
      </c>
      <c r="AL457" s="4" t="s">
        <v>586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41"/>
        <v>2</v>
      </c>
      <c r="BE457">
        <f t="shared" si="142"/>
        <v>1</v>
      </c>
    </row>
    <row r="458" spans="1:57" x14ac:dyDescent="0.15">
      <c r="A458" t="str">
        <f t="shared" si="130"/>
        <v>吉拉主动技能2等级12</v>
      </c>
      <c r="B458" s="8">
        <f t="shared" si="135"/>
        <v>10080212</v>
      </c>
      <c r="C458" s="8" t="str">
        <f>VLOOKUP(G458,角色!A:B,2,FALSE)</f>
        <v>吉拉</v>
      </c>
      <c r="D458" s="8" t="str">
        <f t="shared" si="136"/>
        <v>主动技能2</v>
      </c>
      <c r="E458" s="8">
        <f t="shared" si="143"/>
        <v>12</v>
      </c>
      <c r="F458" s="8">
        <f t="shared" si="144"/>
        <v>2</v>
      </c>
      <c r="G458" s="8">
        <f t="shared" si="145"/>
        <v>8</v>
      </c>
      <c r="H458" s="4" t="s">
        <v>423</v>
      </c>
      <c r="I458" s="20" t="str">
        <f t="shared" si="133"/>
        <v>对敌方单体攻击，造成150%攻击力（+6407）点伤害。并附带减速。</v>
      </c>
      <c r="J458" s="4" t="s">
        <v>279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37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31"/>
        <v>100003:100:2:0</v>
      </c>
      <c r="U458" s="6" t="str">
        <f t="shared" si="132"/>
        <v/>
      </c>
      <c r="V458" s="19" t="str">
        <f>VLOOKUP(G458,角色!AW:BC,主动技能!F458+1,FALSE)</f>
        <v>skill_09</v>
      </c>
      <c r="Y458">
        <f t="shared" si="134"/>
        <v>50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6407</v>
      </c>
      <c r="AE458" s="25">
        <f>(VLOOKUP(G458,角色!V:AE,主动技能!F458+7,FALSE))</f>
        <v>1</v>
      </c>
      <c r="AF458" s="19">
        <f t="shared" si="138"/>
        <v>2</v>
      </c>
      <c r="AG458" s="19">
        <f t="shared" si="139"/>
        <v>1</v>
      </c>
      <c r="AH458" s="25" t="str">
        <f>VLOOKUP(F458,特效对应!F:G,2,FALSE)</f>
        <v>attackex</v>
      </c>
      <c r="AJ458">
        <f t="shared" si="140"/>
        <v>12</v>
      </c>
      <c r="AK458" t="s">
        <v>1048</v>
      </c>
      <c r="AL458" s="4" t="s">
        <v>586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41"/>
        <v>2</v>
      </c>
      <c r="BE458">
        <f t="shared" si="142"/>
        <v>1</v>
      </c>
    </row>
    <row r="459" spans="1:57" x14ac:dyDescent="0.15">
      <c r="A459" t="str">
        <f t="shared" si="130"/>
        <v>吉拉主动技能2等级13</v>
      </c>
      <c r="B459" s="8">
        <f t="shared" si="135"/>
        <v>10080213</v>
      </c>
      <c r="C459" s="8" t="str">
        <f>VLOOKUP(G459,角色!A:B,2,FALSE)</f>
        <v>吉拉</v>
      </c>
      <c r="D459" s="8" t="str">
        <f t="shared" si="136"/>
        <v>主动技能2</v>
      </c>
      <c r="E459" s="8">
        <f t="shared" si="143"/>
        <v>13</v>
      </c>
      <c r="F459" s="8">
        <f t="shared" si="144"/>
        <v>2</v>
      </c>
      <c r="G459" s="8">
        <f t="shared" si="145"/>
        <v>8</v>
      </c>
      <c r="H459" s="4" t="s">
        <v>423</v>
      </c>
      <c r="I459" s="20" t="str">
        <f t="shared" si="133"/>
        <v>对敌方单体攻击，造成150%攻击力（+9063）点伤害。并附带减速。</v>
      </c>
      <c r="J459" s="4" t="s">
        <v>279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37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31"/>
        <v>100003:100:2:0</v>
      </c>
      <c r="U459" s="6" t="str">
        <f t="shared" si="132"/>
        <v/>
      </c>
      <c r="V459" s="19" t="str">
        <f>VLOOKUP(G459,角色!AW:BC,主动技能!F459+1,FALSE)</f>
        <v>skill_09</v>
      </c>
      <c r="Y459">
        <f t="shared" si="134"/>
        <v>50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9063</v>
      </c>
      <c r="AE459" s="25">
        <f>(VLOOKUP(G459,角色!V:AE,主动技能!F459+7,FALSE))</f>
        <v>1</v>
      </c>
      <c r="AF459" s="19">
        <f t="shared" si="138"/>
        <v>2</v>
      </c>
      <c r="AG459" s="19">
        <f t="shared" si="139"/>
        <v>1</v>
      </c>
      <c r="AH459" s="25" t="str">
        <f>VLOOKUP(F459,特效对应!F:G,2,FALSE)</f>
        <v>attackex</v>
      </c>
      <c r="AJ459">
        <f t="shared" si="140"/>
        <v>13</v>
      </c>
      <c r="AK459" t="s">
        <v>1048</v>
      </c>
      <c r="AL459" s="4" t="s">
        <v>586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41"/>
        <v>2</v>
      </c>
      <c r="BE459">
        <f t="shared" si="142"/>
        <v>1</v>
      </c>
    </row>
    <row r="460" spans="1:57" x14ac:dyDescent="0.15">
      <c r="A460" t="str">
        <f t="shared" si="130"/>
        <v>吉拉主动技能2等级14</v>
      </c>
      <c r="B460" s="8">
        <f t="shared" si="135"/>
        <v>10080214</v>
      </c>
      <c r="C460" s="8" t="str">
        <f>VLOOKUP(G460,角色!A:B,2,FALSE)</f>
        <v>吉拉</v>
      </c>
      <c r="D460" s="8" t="str">
        <f t="shared" si="136"/>
        <v>主动技能2</v>
      </c>
      <c r="E460" s="8">
        <f t="shared" si="143"/>
        <v>14</v>
      </c>
      <c r="F460" s="8">
        <f t="shared" si="144"/>
        <v>2</v>
      </c>
      <c r="G460" s="8">
        <f t="shared" si="145"/>
        <v>8</v>
      </c>
      <c r="H460" s="4" t="s">
        <v>423</v>
      </c>
      <c r="I460" s="20" t="str">
        <f t="shared" si="133"/>
        <v>对敌方单体攻击，造成150%攻击力（+12819）点伤害。并附带减速。</v>
      </c>
      <c r="J460" s="4" t="s">
        <v>279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37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31"/>
        <v>100003:100:2:0</v>
      </c>
      <c r="U460" s="6" t="str">
        <f t="shared" si="132"/>
        <v/>
      </c>
      <c r="V460" s="19" t="str">
        <f>VLOOKUP(G460,角色!AW:BC,主动技能!F460+1,FALSE)</f>
        <v>skill_09</v>
      </c>
      <c r="Y460">
        <f t="shared" si="134"/>
        <v>50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12819</v>
      </c>
      <c r="AE460" s="25">
        <f>(VLOOKUP(G460,角色!V:AE,主动技能!F460+7,FALSE))</f>
        <v>1</v>
      </c>
      <c r="AF460" s="19">
        <f t="shared" si="138"/>
        <v>2</v>
      </c>
      <c r="AG460" s="19">
        <f t="shared" si="139"/>
        <v>1</v>
      </c>
      <c r="AH460" s="25" t="str">
        <f>VLOOKUP(F460,特效对应!F:G,2,FALSE)</f>
        <v>attackex</v>
      </c>
      <c r="AJ460">
        <f t="shared" si="140"/>
        <v>14</v>
      </c>
      <c r="AK460" t="s">
        <v>1048</v>
      </c>
      <c r="AL460" s="4" t="s">
        <v>586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41"/>
        <v>2</v>
      </c>
      <c r="BE460">
        <f t="shared" si="142"/>
        <v>1</v>
      </c>
    </row>
    <row r="461" spans="1:57" x14ac:dyDescent="0.15">
      <c r="A461" t="str">
        <f t="shared" si="130"/>
        <v>吉拉主动技能2等级15</v>
      </c>
      <c r="B461" s="8">
        <f t="shared" si="135"/>
        <v>10080215</v>
      </c>
      <c r="C461" s="8" t="str">
        <f>VLOOKUP(G461,角色!A:B,2,FALSE)</f>
        <v>吉拉</v>
      </c>
      <c r="D461" s="8" t="str">
        <f t="shared" si="136"/>
        <v>主动技能2</v>
      </c>
      <c r="E461" s="8">
        <f t="shared" si="143"/>
        <v>15</v>
      </c>
      <c r="F461" s="8">
        <f t="shared" si="144"/>
        <v>2</v>
      </c>
      <c r="G461" s="8">
        <f t="shared" si="145"/>
        <v>8</v>
      </c>
      <c r="H461" s="4" t="s">
        <v>423</v>
      </c>
      <c r="I461" s="20" t="str">
        <f t="shared" si="133"/>
        <v>对敌方单体攻击，造成150%攻击力（+18131）点伤害。并附带减速。</v>
      </c>
      <c r="J461" s="4" t="s">
        <v>279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37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31"/>
        <v>100003:100:2:0</v>
      </c>
      <c r="U461" s="6" t="str">
        <f t="shared" si="132"/>
        <v/>
      </c>
      <c r="V461" s="19" t="str">
        <f>VLOOKUP(G461,角色!AW:BC,主动技能!F461+1,FALSE)</f>
        <v>skill_09</v>
      </c>
      <c r="Y461">
        <f t="shared" si="134"/>
        <v>50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18131</v>
      </c>
      <c r="AE461" s="25">
        <f>(VLOOKUP(G461,角色!V:AE,主动技能!F461+7,FALSE))</f>
        <v>1</v>
      </c>
      <c r="AF461" s="19">
        <f t="shared" si="138"/>
        <v>2</v>
      </c>
      <c r="AG461" s="19">
        <f t="shared" si="139"/>
        <v>1</v>
      </c>
      <c r="AH461" s="25" t="str">
        <f>VLOOKUP(F461,特效对应!F:G,2,FALSE)</f>
        <v>attackex</v>
      </c>
      <c r="AJ461">
        <f t="shared" si="140"/>
        <v>15</v>
      </c>
      <c r="AK461" t="s">
        <v>1048</v>
      </c>
      <c r="AL461" s="4" t="s">
        <v>586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41"/>
        <v>2</v>
      </c>
      <c r="BE461">
        <f t="shared" si="142"/>
        <v>1</v>
      </c>
    </row>
    <row r="462" spans="1:57" x14ac:dyDescent="0.15">
      <c r="A462" t="str">
        <f t="shared" si="130"/>
        <v>吉拉主动技能2等级16</v>
      </c>
      <c r="B462" s="8">
        <f t="shared" si="135"/>
        <v>10080216</v>
      </c>
      <c r="C462" s="8" t="str">
        <f>VLOOKUP(G462,角色!A:B,2,FALSE)</f>
        <v>吉拉</v>
      </c>
      <c r="D462" s="8" t="str">
        <f t="shared" si="136"/>
        <v>主动技能2</v>
      </c>
      <c r="E462" s="8">
        <f t="shared" si="143"/>
        <v>16</v>
      </c>
      <c r="F462" s="8">
        <f t="shared" si="144"/>
        <v>2</v>
      </c>
      <c r="G462" s="8">
        <f t="shared" si="145"/>
        <v>8</v>
      </c>
      <c r="H462" s="4" t="s">
        <v>423</v>
      </c>
      <c r="I462" s="20" t="str">
        <f t="shared" si="133"/>
        <v>对敌方单体攻击，造成150%攻击力（+25644）点伤害。并附带减速。</v>
      </c>
      <c r="J462" s="4" t="s">
        <v>279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37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31"/>
        <v>100003:100:2:0</v>
      </c>
      <c r="U462" s="6" t="str">
        <f t="shared" si="132"/>
        <v/>
      </c>
      <c r="V462" s="19" t="str">
        <f>VLOOKUP(G462,角色!AW:BC,主动技能!F462+1,FALSE)</f>
        <v>skill_09</v>
      </c>
      <c r="Y462">
        <f t="shared" si="134"/>
        <v>50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25644</v>
      </c>
      <c r="AE462" s="25">
        <f>(VLOOKUP(G462,角色!V:AE,主动技能!F462+7,FALSE))</f>
        <v>1</v>
      </c>
      <c r="AF462" s="19">
        <f t="shared" si="138"/>
        <v>2</v>
      </c>
      <c r="AG462" s="19">
        <f t="shared" si="139"/>
        <v>1</v>
      </c>
      <c r="AH462" s="25" t="str">
        <f>VLOOKUP(F462,特效对应!F:G,2,FALSE)</f>
        <v>attackex</v>
      </c>
      <c r="AJ462">
        <f t="shared" si="140"/>
        <v>16</v>
      </c>
      <c r="AK462" t="s">
        <v>1048</v>
      </c>
      <c r="AL462" s="4" t="s">
        <v>586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41"/>
        <v>2</v>
      </c>
      <c r="BE462">
        <f t="shared" si="142"/>
        <v>1</v>
      </c>
    </row>
    <row r="463" spans="1:57" x14ac:dyDescent="0.15">
      <c r="A463" t="str">
        <f t="shared" si="130"/>
        <v>吉拉主动技能2等级17</v>
      </c>
      <c r="B463" s="8">
        <f t="shared" si="135"/>
        <v>10080217</v>
      </c>
      <c r="C463" s="8" t="str">
        <f>VLOOKUP(G463,角色!A:B,2,FALSE)</f>
        <v>吉拉</v>
      </c>
      <c r="D463" s="8" t="str">
        <f t="shared" si="136"/>
        <v>主动技能2</v>
      </c>
      <c r="E463" s="8">
        <f t="shared" si="143"/>
        <v>17</v>
      </c>
      <c r="F463" s="8">
        <f t="shared" si="144"/>
        <v>2</v>
      </c>
      <c r="G463" s="8">
        <f t="shared" si="145"/>
        <v>8</v>
      </c>
      <c r="H463" s="4" t="s">
        <v>423</v>
      </c>
      <c r="I463" s="20" t="str">
        <f t="shared" si="133"/>
        <v>对敌方单体攻击，造成150%攻击力（+36271）点伤害。并附带减速。</v>
      </c>
      <c r="J463" s="4" t="s">
        <v>279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37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31"/>
        <v>100003:100:2:0</v>
      </c>
      <c r="U463" s="6" t="str">
        <f t="shared" si="132"/>
        <v/>
      </c>
      <c r="V463" s="19" t="str">
        <f>VLOOKUP(G463,角色!AW:BC,主动技能!F463+1,FALSE)</f>
        <v>skill_09</v>
      </c>
      <c r="Y463">
        <f t="shared" si="134"/>
        <v>50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36271</v>
      </c>
      <c r="AE463" s="25">
        <f>(VLOOKUP(G463,角色!V:AE,主动技能!F463+7,FALSE))</f>
        <v>1</v>
      </c>
      <c r="AF463" s="19">
        <f t="shared" si="138"/>
        <v>2</v>
      </c>
      <c r="AG463" s="19">
        <f t="shared" si="139"/>
        <v>1</v>
      </c>
      <c r="AH463" s="25" t="str">
        <f>VLOOKUP(F463,特效对应!F:G,2,FALSE)</f>
        <v>attackex</v>
      </c>
      <c r="AJ463">
        <f t="shared" si="140"/>
        <v>17</v>
      </c>
      <c r="AK463" t="s">
        <v>1048</v>
      </c>
      <c r="AL463" s="4" t="s">
        <v>586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41"/>
        <v>2</v>
      </c>
      <c r="BE463">
        <f t="shared" si="142"/>
        <v>1</v>
      </c>
    </row>
    <row r="464" spans="1:57" x14ac:dyDescent="0.15">
      <c r="A464" t="str">
        <f t="shared" si="130"/>
        <v>吉拉主动技能2等级18</v>
      </c>
      <c r="B464" s="8">
        <f t="shared" si="135"/>
        <v>10080218</v>
      </c>
      <c r="C464" s="8" t="str">
        <f>VLOOKUP(G464,角色!A:B,2,FALSE)</f>
        <v>吉拉</v>
      </c>
      <c r="D464" s="8" t="str">
        <f t="shared" si="136"/>
        <v>主动技能2</v>
      </c>
      <c r="E464" s="8">
        <f t="shared" si="143"/>
        <v>18</v>
      </c>
      <c r="F464" s="8">
        <f t="shared" si="144"/>
        <v>2</v>
      </c>
      <c r="G464" s="8">
        <f t="shared" si="145"/>
        <v>8</v>
      </c>
      <c r="H464" s="4" t="s">
        <v>423</v>
      </c>
      <c r="I464" s="20" t="str">
        <f t="shared" si="133"/>
        <v>对敌方单体攻击，造成150%攻击力（+51301）点伤害。并附带减速。</v>
      </c>
      <c r="J464" s="4" t="s">
        <v>279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37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31"/>
        <v>100003:100:2:0</v>
      </c>
      <c r="U464" s="6" t="str">
        <f t="shared" si="132"/>
        <v/>
      </c>
      <c r="V464" s="19" t="str">
        <f>VLOOKUP(G464,角色!AW:BC,主动技能!F464+1,FALSE)</f>
        <v>skill_09</v>
      </c>
      <c r="Y464">
        <f t="shared" si="134"/>
        <v>50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51301</v>
      </c>
      <c r="AE464" s="25">
        <f>(VLOOKUP(G464,角色!V:AE,主动技能!F464+7,FALSE))</f>
        <v>1</v>
      </c>
      <c r="AF464" s="19">
        <f t="shared" si="138"/>
        <v>2</v>
      </c>
      <c r="AG464" s="19">
        <f t="shared" si="139"/>
        <v>1</v>
      </c>
      <c r="AH464" s="25" t="str">
        <f>VLOOKUP(F464,特效对应!F:G,2,FALSE)</f>
        <v>attackex</v>
      </c>
      <c r="AJ464">
        <f t="shared" si="140"/>
        <v>18</v>
      </c>
      <c r="AK464" t="s">
        <v>1048</v>
      </c>
      <c r="AL464" s="4" t="s">
        <v>586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41"/>
        <v>2</v>
      </c>
      <c r="BE464">
        <f t="shared" si="142"/>
        <v>1</v>
      </c>
    </row>
    <row r="465" spans="1:57" x14ac:dyDescent="0.15">
      <c r="A465" t="str">
        <f t="shared" si="130"/>
        <v>吉拉主动技能2等级19</v>
      </c>
      <c r="B465" s="8">
        <f t="shared" si="135"/>
        <v>10080219</v>
      </c>
      <c r="C465" s="8" t="str">
        <f>VLOOKUP(G465,角色!A:B,2,FALSE)</f>
        <v>吉拉</v>
      </c>
      <c r="D465" s="8" t="str">
        <f t="shared" si="136"/>
        <v>主动技能2</v>
      </c>
      <c r="E465" s="8">
        <f t="shared" si="143"/>
        <v>19</v>
      </c>
      <c r="F465" s="8">
        <f t="shared" si="144"/>
        <v>2</v>
      </c>
      <c r="G465" s="8">
        <f t="shared" si="145"/>
        <v>8</v>
      </c>
      <c r="H465" s="4" t="s">
        <v>423</v>
      </c>
      <c r="I465" s="20" t="str">
        <f t="shared" si="133"/>
        <v>对敌方单体攻击，造成150%攻击力（+72560）点伤害。并附带减速。</v>
      </c>
      <c r="J465" s="4" t="s">
        <v>279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37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31"/>
        <v>100003:100:2:0</v>
      </c>
      <c r="U465" s="6" t="str">
        <f t="shared" si="132"/>
        <v/>
      </c>
      <c r="V465" s="19" t="str">
        <f>VLOOKUP(G465,角色!AW:BC,主动技能!F465+1,FALSE)</f>
        <v>skill_09</v>
      </c>
      <c r="Y465">
        <f t="shared" si="134"/>
        <v>50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72560</v>
      </c>
      <c r="AE465" s="25">
        <f>(VLOOKUP(G465,角色!V:AE,主动技能!F465+7,FALSE))</f>
        <v>1</v>
      </c>
      <c r="AF465" s="19">
        <f t="shared" si="138"/>
        <v>2</v>
      </c>
      <c r="AG465" s="19">
        <f t="shared" si="139"/>
        <v>1</v>
      </c>
      <c r="AH465" s="25" t="str">
        <f>VLOOKUP(F465,特效对应!F:G,2,FALSE)</f>
        <v>attackex</v>
      </c>
      <c r="AJ465">
        <f t="shared" si="140"/>
        <v>19</v>
      </c>
      <c r="AK465" t="s">
        <v>1048</v>
      </c>
      <c r="AL465" s="4" t="s">
        <v>586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41"/>
        <v>2</v>
      </c>
      <c r="BE465">
        <f t="shared" si="142"/>
        <v>1</v>
      </c>
    </row>
    <row r="466" spans="1:57" x14ac:dyDescent="0.15">
      <c r="A466" t="str">
        <f t="shared" si="130"/>
        <v>吉拉主动技能2等级20</v>
      </c>
      <c r="B466" s="8">
        <f t="shared" si="135"/>
        <v>10080220</v>
      </c>
      <c r="C466" s="8" t="str">
        <f>VLOOKUP(G466,角色!A:B,2,FALSE)</f>
        <v>吉拉</v>
      </c>
      <c r="D466" s="8" t="str">
        <f t="shared" si="136"/>
        <v>主动技能2</v>
      </c>
      <c r="E466" s="8">
        <f t="shared" si="143"/>
        <v>20</v>
      </c>
      <c r="F466" s="8">
        <f t="shared" si="144"/>
        <v>2</v>
      </c>
      <c r="G466" s="8">
        <f t="shared" si="145"/>
        <v>8</v>
      </c>
      <c r="H466" s="4" t="s">
        <v>423</v>
      </c>
      <c r="I466" s="20" t="str">
        <f t="shared" si="133"/>
        <v>对敌方单体攻击，造成150%攻击力（+102628）点伤害。并附带减速。</v>
      </c>
      <c r="J466" s="4" t="s">
        <v>279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37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31"/>
        <v>100003:100:2:0</v>
      </c>
      <c r="U466" s="6" t="str">
        <f t="shared" si="132"/>
        <v/>
      </c>
      <c r="V466" s="19" t="str">
        <f>VLOOKUP(G466,角色!AW:BC,主动技能!F466+1,FALSE)</f>
        <v>skill_09</v>
      </c>
      <c r="Y466">
        <f t="shared" si="134"/>
        <v>50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102628</v>
      </c>
      <c r="AE466" s="25">
        <f>(VLOOKUP(G466,角色!V:AE,主动技能!F466+7,FALSE))</f>
        <v>1</v>
      </c>
      <c r="AF466" s="19">
        <f t="shared" si="138"/>
        <v>2</v>
      </c>
      <c r="AG466" s="19">
        <f t="shared" si="139"/>
        <v>1</v>
      </c>
      <c r="AH466" s="25" t="str">
        <f>VLOOKUP(F466,特效对应!F:G,2,FALSE)</f>
        <v>attackex</v>
      </c>
      <c r="AJ466">
        <f t="shared" si="140"/>
        <v>20</v>
      </c>
      <c r="AK466" t="s">
        <v>1048</v>
      </c>
      <c r="AL466" s="4" t="s">
        <v>586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41"/>
        <v>2</v>
      </c>
      <c r="BE466">
        <f t="shared" si="142"/>
        <v>1</v>
      </c>
    </row>
    <row r="467" spans="1:57" x14ac:dyDescent="0.15">
      <c r="A467" t="str">
        <f t="shared" si="130"/>
        <v>吉拉主动技能3等级1</v>
      </c>
      <c r="B467" s="8">
        <f t="shared" si="135"/>
        <v>10080301</v>
      </c>
      <c r="C467" s="8" t="str">
        <f>VLOOKUP(G467,角色!A:B,2,FALSE)</f>
        <v>吉拉</v>
      </c>
      <c r="D467" s="8" t="str">
        <f t="shared" si="136"/>
        <v>主动技能3</v>
      </c>
      <c r="E467" s="8">
        <f t="shared" si="143"/>
        <v>1</v>
      </c>
      <c r="F467" s="8">
        <f t="shared" si="144"/>
        <v>3</v>
      </c>
      <c r="G467" s="8">
        <f t="shared" si="145"/>
        <v>8</v>
      </c>
      <c r="H467" s="4" t="s">
        <v>1049</v>
      </c>
      <c r="I467" s="20" t="str">
        <f t="shared" si="133"/>
        <v>对敌方全体攻击，造成125%攻击力（+65）点伤害。并附带减速。</v>
      </c>
      <c r="J467" s="4" t="s">
        <v>279</v>
      </c>
      <c r="K467" s="1" t="s">
        <v>102</v>
      </c>
      <c r="L467" s="4" t="s">
        <v>108</v>
      </c>
      <c r="M467" s="4"/>
      <c r="N467" s="4">
        <v>100</v>
      </c>
      <c r="O467" s="20">
        <f t="shared" si="137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4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4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34"/>
        <v>100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65</v>
      </c>
      <c r="AE467" s="25">
        <f>(VLOOKUP(G467,角色!V:AE,主动技能!F467+7,FALSE))</f>
        <v>1</v>
      </c>
      <c r="AF467" s="19">
        <f t="shared" si="138"/>
        <v>3</v>
      </c>
      <c r="AG467" s="19">
        <f t="shared" si="139"/>
        <v>2</v>
      </c>
      <c r="AH467" s="25" t="str">
        <f>VLOOKUP(F467,特效对应!F:G,2,FALSE)</f>
        <v>attackex</v>
      </c>
      <c r="AJ467">
        <f t="shared" si="140"/>
        <v>1</v>
      </c>
      <c r="AK467" t="s">
        <v>1048</v>
      </c>
      <c r="AL467" s="4" t="s">
        <v>586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41"/>
        <v>3</v>
      </c>
      <c r="BE467">
        <f t="shared" si="142"/>
        <v>2</v>
      </c>
    </row>
    <row r="468" spans="1:57" x14ac:dyDescent="0.15">
      <c r="A468" t="str">
        <f t="shared" si="130"/>
        <v>吉拉主动技能3等级2</v>
      </c>
      <c r="B468" s="8">
        <f t="shared" si="135"/>
        <v>10080302</v>
      </c>
      <c r="C468" s="8" t="str">
        <f>VLOOKUP(G468,角色!A:B,2,FALSE)</f>
        <v>吉拉</v>
      </c>
      <c r="D468" s="8" t="str">
        <f t="shared" si="136"/>
        <v>主动技能3</v>
      </c>
      <c r="E468" s="8">
        <f t="shared" si="143"/>
        <v>2</v>
      </c>
      <c r="F468" s="8">
        <f t="shared" si="144"/>
        <v>3</v>
      </c>
      <c r="G468" s="8">
        <f t="shared" si="145"/>
        <v>8</v>
      </c>
      <c r="H468" s="4" t="s">
        <v>1049</v>
      </c>
      <c r="I468" s="20" t="str">
        <f t="shared" si="133"/>
        <v>对敌方全体攻击，造成125%攻击力（+80）点伤害。并附带减速。</v>
      </c>
      <c r="J468" s="4" t="s">
        <v>279</v>
      </c>
      <c r="K468" s="1" t="s">
        <v>102</v>
      </c>
      <c r="L468" s="4" t="s">
        <v>108</v>
      </c>
      <c r="M468" s="4"/>
      <c r="N468" s="4">
        <v>100</v>
      </c>
      <c r="O468" s="20">
        <f t="shared" si="137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46"/>
        <v>100003:100:2:0</v>
      </c>
      <c r="U468" s="6" t="str">
        <f t="shared" si="147"/>
        <v/>
      </c>
      <c r="V468" s="19" t="str">
        <f>VLOOKUP(G468,角色!AW:BC,主动技能!F468+1,FALSE)</f>
        <v>skill_22</v>
      </c>
      <c r="Y468">
        <f t="shared" si="134"/>
        <v>100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80</v>
      </c>
      <c r="AE468" s="25">
        <f>(VLOOKUP(G468,角色!V:AE,主动技能!F468+7,FALSE))</f>
        <v>1</v>
      </c>
      <c r="AF468" s="19">
        <f t="shared" si="138"/>
        <v>3</v>
      </c>
      <c r="AG468" s="19">
        <f t="shared" si="139"/>
        <v>2</v>
      </c>
      <c r="AH468" s="25" t="str">
        <f>VLOOKUP(F468,特效对应!F:G,2,FALSE)</f>
        <v>attackex</v>
      </c>
      <c r="AJ468">
        <f t="shared" si="140"/>
        <v>2</v>
      </c>
      <c r="AK468" t="s">
        <v>1048</v>
      </c>
      <c r="AL468" s="4" t="s">
        <v>586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41"/>
        <v>3</v>
      </c>
      <c r="BE468">
        <f t="shared" si="142"/>
        <v>2</v>
      </c>
    </row>
    <row r="469" spans="1:57" x14ac:dyDescent="0.15">
      <c r="A469" t="str">
        <f t="shared" si="130"/>
        <v>吉拉主动技能3等级3</v>
      </c>
      <c r="B469" s="8">
        <f t="shared" si="135"/>
        <v>10080303</v>
      </c>
      <c r="C469" s="8" t="str">
        <f>VLOOKUP(G469,角色!A:B,2,FALSE)</f>
        <v>吉拉</v>
      </c>
      <c r="D469" s="8" t="str">
        <f t="shared" si="136"/>
        <v>主动技能3</v>
      </c>
      <c r="E469" s="8">
        <f t="shared" si="143"/>
        <v>3</v>
      </c>
      <c r="F469" s="8">
        <f t="shared" si="144"/>
        <v>3</v>
      </c>
      <c r="G469" s="8">
        <f t="shared" si="145"/>
        <v>8</v>
      </c>
      <c r="H469" s="4" t="s">
        <v>1049</v>
      </c>
      <c r="I469" s="20" t="str">
        <f t="shared" si="133"/>
        <v>对敌方全体攻击，造成125%攻击力（+125）点伤害。并附带减速。</v>
      </c>
      <c r="J469" s="4" t="s">
        <v>279</v>
      </c>
      <c r="K469" s="1" t="s">
        <v>102</v>
      </c>
      <c r="L469" s="4" t="s">
        <v>108</v>
      </c>
      <c r="M469" s="4"/>
      <c r="N469" s="4">
        <v>100</v>
      </c>
      <c r="O469" s="20">
        <f t="shared" si="137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46"/>
        <v>100003:100:2:0</v>
      </c>
      <c r="U469" s="6" t="str">
        <f t="shared" si="147"/>
        <v/>
      </c>
      <c r="V469" s="19" t="str">
        <f>VLOOKUP(G469,角色!AW:BC,主动技能!F469+1,FALSE)</f>
        <v>skill_22</v>
      </c>
      <c r="Y469">
        <f t="shared" si="134"/>
        <v>100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125</v>
      </c>
      <c r="AE469" s="25">
        <f>(VLOOKUP(G469,角色!V:AE,主动技能!F469+7,FALSE))</f>
        <v>1</v>
      </c>
      <c r="AF469" s="19">
        <f t="shared" si="138"/>
        <v>3</v>
      </c>
      <c r="AG469" s="19">
        <f t="shared" si="139"/>
        <v>2</v>
      </c>
      <c r="AH469" s="25" t="str">
        <f>VLOOKUP(F469,特效对应!F:G,2,FALSE)</f>
        <v>attackex</v>
      </c>
      <c r="AJ469">
        <f t="shared" si="140"/>
        <v>3</v>
      </c>
      <c r="AK469" t="s">
        <v>1048</v>
      </c>
      <c r="AL469" s="4" t="s">
        <v>586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41"/>
        <v>3</v>
      </c>
      <c r="BE469">
        <f t="shared" si="142"/>
        <v>2</v>
      </c>
    </row>
    <row r="470" spans="1:57" x14ac:dyDescent="0.15">
      <c r="A470" t="str">
        <f t="shared" si="130"/>
        <v>吉拉主动技能3等级4</v>
      </c>
      <c r="B470" s="8">
        <f t="shared" si="135"/>
        <v>10080304</v>
      </c>
      <c r="C470" s="8" t="str">
        <f>VLOOKUP(G470,角色!A:B,2,FALSE)</f>
        <v>吉拉</v>
      </c>
      <c r="D470" s="8" t="str">
        <f t="shared" si="136"/>
        <v>主动技能3</v>
      </c>
      <c r="E470" s="8">
        <f t="shared" si="143"/>
        <v>4</v>
      </c>
      <c r="F470" s="8">
        <f t="shared" si="144"/>
        <v>3</v>
      </c>
      <c r="G470" s="8">
        <f t="shared" si="145"/>
        <v>8</v>
      </c>
      <c r="H470" s="4" t="s">
        <v>1049</v>
      </c>
      <c r="I470" s="20" t="str">
        <f t="shared" si="133"/>
        <v>对敌方全体攻击，造成125%攻击力（+200）点伤害。并附带减速。</v>
      </c>
      <c r="J470" s="4" t="s">
        <v>279</v>
      </c>
      <c r="K470" s="1" t="s">
        <v>102</v>
      </c>
      <c r="L470" s="4" t="s">
        <v>108</v>
      </c>
      <c r="M470" s="4"/>
      <c r="N470" s="4">
        <v>100</v>
      </c>
      <c r="O470" s="20">
        <f t="shared" si="137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46"/>
        <v>100003:100:2:0</v>
      </c>
      <c r="U470" s="6" t="str">
        <f t="shared" si="147"/>
        <v/>
      </c>
      <c r="V470" s="19" t="str">
        <f>VLOOKUP(G470,角色!AW:BC,主动技能!F470+1,FALSE)</f>
        <v>skill_22</v>
      </c>
      <c r="Y470">
        <f t="shared" si="134"/>
        <v>100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200</v>
      </c>
      <c r="AE470" s="25">
        <f>(VLOOKUP(G470,角色!V:AE,主动技能!F470+7,FALSE))</f>
        <v>1</v>
      </c>
      <c r="AF470" s="19">
        <f t="shared" si="138"/>
        <v>3</v>
      </c>
      <c r="AG470" s="19">
        <f t="shared" si="139"/>
        <v>2</v>
      </c>
      <c r="AH470" s="25" t="str">
        <f>VLOOKUP(F470,特效对应!F:G,2,FALSE)</f>
        <v>attackex</v>
      </c>
      <c r="AJ470">
        <f t="shared" si="140"/>
        <v>4</v>
      </c>
      <c r="AK470" t="s">
        <v>1048</v>
      </c>
      <c r="AL470" s="4" t="s">
        <v>586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41"/>
        <v>3</v>
      </c>
      <c r="BE470">
        <f t="shared" si="142"/>
        <v>2</v>
      </c>
    </row>
    <row r="471" spans="1:57" x14ac:dyDescent="0.15">
      <c r="A471" t="str">
        <f t="shared" si="130"/>
        <v>吉拉主动技能3等级5</v>
      </c>
      <c r="B471" s="8">
        <f t="shared" si="135"/>
        <v>10080305</v>
      </c>
      <c r="C471" s="8" t="str">
        <f>VLOOKUP(G471,角色!A:B,2,FALSE)</f>
        <v>吉拉</v>
      </c>
      <c r="D471" s="8" t="str">
        <f t="shared" si="136"/>
        <v>主动技能3</v>
      </c>
      <c r="E471" s="8">
        <f t="shared" si="143"/>
        <v>5</v>
      </c>
      <c r="F471" s="8">
        <f t="shared" si="144"/>
        <v>3</v>
      </c>
      <c r="G471" s="8">
        <f t="shared" si="145"/>
        <v>8</v>
      </c>
      <c r="H471" s="4" t="s">
        <v>1049</v>
      </c>
      <c r="I471" s="20" t="str">
        <f t="shared" si="133"/>
        <v>对敌方全体攻击，造成125%攻击力（+282）点伤害。并附带减速。</v>
      </c>
      <c r="J471" s="4" t="s">
        <v>279</v>
      </c>
      <c r="K471" s="1" t="s">
        <v>102</v>
      </c>
      <c r="L471" s="4" t="s">
        <v>108</v>
      </c>
      <c r="M471" s="4"/>
      <c r="N471" s="4">
        <v>100</v>
      </c>
      <c r="O471" s="20">
        <f t="shared" si="137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46"/>
        <v>100003:100:2:0</v>
      </c>
      <c r="U471" s="6" t="str">
        <f t="shared" si="147"/>
        <v/>
      </c>
      <c r="V471" s="19" t="str">
        <f>VLOOKUP(G471,角色!AW:BC,主动技能!F471+1,FALSE)</f>
        <v>skill_22</v>
      </c>
      <c r="Y471">
        <f t="shared" si="134"/>
        <v>100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282</v>
      </c>
      <c r="AE471" s="25">
        <f>(VLOOKUP(G471,角色!V:AE,主动技能!F471+7,FALSE))</f>
        <v>1</v>
      </c>
      <c r="AF471" s="19">
        <f t="shared" si="138"/>
        <v>3</v>
      </c>
      <c r="AG471" s="19">
        <f t="shared" si="139"/>
        <v>2</v>
      </c>
      <c r="AH471" s="25" t="str">
        <f>VLOOKUP(F471,特效对应!F:G,2,FALSE)</f>
        <v>attackex</v>
      </c>
      <c r="AJ471">
        <f t="shared" si="140"/>
        <v>5</v>
      </c>
      <c r="AK471" t="s">
        <v>1048</v>
      </c>
      <c r="AL471" s="4" t="s">
        <v>586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41"/>
        <v>3</v>
      </c>
      <c r="BE471">
        <f t="shared" si="142"/>
        <v>2</v>
      </c>
    </row>
    <row r="472" spans="1:57" x14ac:dyDescent="0.15">
      <c r="A472" t="str">
        <f t="shared" si="130"/>
        <v>吉拉主动技能3等级6</v>
      </c>
      <c r="B472" s="8">
        <f t="shared" si="135"/>
        <v>10080306</v>
      </c>
      <c r="C472" s="8" t="str">
        <f>VLOOKUP(G472,角色!A:B,2,FALSE)</f>
        <v>吉拉</v>
      </c>
      <c r="D472" s="8" t="str">
        <f t="shared" si="136"/>
        <v>主动技能3</v>
      </c>
      <c r="E472" s="8">
        <f t="shared" si="143"/>
        <v>6</v>
      </c>
      <c r="F472" s="8">
        <f t="shared" si="144"/>
        <v>3</v>
      </c>
      <c r="G472" s="8">
        <f t="shared" si="145"/>
        <v>8</v>
      </c>
      <c r="H472" s="4" t="s">
        <v>1049</v>
      </c>
      <c r="I472" s="20" t="str">
        <f t="shared" si="133"/>
        <v>对敌方全体攻击，造成125%攻击力（+400）点伤害。并附带减速。</v>
      </c>
      <c r="J472" s="4" t="s">
        <v>279</v>
      </c>
      <c r="K472" s="1" t="s">
        <v>102</v>
      </c>
      <c r="L472" s="4" t="s">
        <v>108</v>
      </c>
      <c r="M472" s="4"/>
      <c r="N472" s="4">
        <v>100</v>
      </c>
      <c r="O472" s="20">
        <f t="shared" si="137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46"/>
        <v>100003:100:2:0</v>
      </c>
      <c r="U472" s="6" t="str">
        <f t="shared" si="147"/>
        <v/>
      </c>
      <c r="V472" s="19" t="str">
        <f>VLOOKUP(G472,角色!AW:BC,主动技能!F472+1,FALSE)</f>
        <v>skill_22</v>
      </c>
      <c r="Y472">
        <f t="shared" si="134"/>
        <v>100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400</v>
      </c>
      <c r="AE472" s="25">
        <f>(VLOOKUP(G472,角色!V:AE,主动技能!F472+7,FALSE))</f>
        <v>1</v>
      </c>
      <c r="AF472" s="19">
        <f t="shared" si="138"/>
        <v>3</v>
      </c>
      <c r="AG472" s="19">
        <f t="shared" si="139"/>
        <v>2</v>
      </c>
      <c r="AH472" s="25" t="str">
        <f>VLOOKUP(F472,特效对应!F:G,2,FALSE)</f>
        <v>attackex</v>
      </c>
      <c r="AJ472">
        <f t="shared" si="140"/>
        <v>6</v>
      </c>
      <c r="AK472" t="s">
        <v>1048</v>
      </c>
      <c r="AL472" s="4" t="s">
        <v>586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41"/>
        <v>3</v>
      </c>
      <c r="BE472">
        <f t="shared" si="142"/>
        <v>2</v>
      </c>
    </row>
    <row r="473" spans="1:57" x14ac:dyDescent="0.15">
      <c r="A473" t="str">
        <f t="shared" si="130"/>
        <v>吉拉主动技能3等级7</v>
      </c>
      <c r="B473" s="8">
        <f t="shared" si="135"/>
        <v>10080307</v>
      </c>
      <c r="C473" s="8" t="str">
        <f>VLOOKUP(G473,角色!A:B,2,FALSE)</f>
        <v>吉拉</v>
      </c>
      <c r="D473" s="8" t="str">
        <f t="shared" si="136"/>
        <v>主动技能3</v>
      </c>
      <c r="E473" s="8">
        <f t="shared" si="143"/>
        <v>7</v>
      </c>
      <c r="F473" s="8">
        <f t="shared" si="144"/>
        <v>3</v>
      </c>
      <c r="G473" s="8">
        <f t="shared" si="145"/>
        <v>8</v>
      </c>
      <c r="H473" s="4" t="s">
        <v>1049</v>
      </c>
      <c r="I473" s="20" t="str">
        <f t="shared" si="133"/>
        <v>对敌方全体攻击，造成125%攻击力（+566）点伤害。并附带减速。</v>
      </c>
      <c r="J473" s="4" t="s">
        <v>279</v>
      </c>
      <c r="K473" s="1" t="s">
        <v>102</v>
      </c>
      <c r="L473" s="4" t="s">
        <v>108</v>
      </c>
      <c r="M473" s="4"/>
      <c r="N473" s="4">
        <v>100</v>
      </c>
      <c r="O473" s="20">
        <f t="shared" si="137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46"/>
        <v>100003:100:2:0</v>
      </c>
      <c r="U473" s="6" t="str">
        <f t="shared" si="147"/>
        <v/>
      </c>
      <c r="V473" s="19" t="str">
        <f>VLOOKUP(G473,角色!AW:BC,主动技能!F473+1,FALSE)</f>
        <v>skill_22</v>
      </c>
      <c r="Y473">
        <f t="shared" si="134"/>
        <v>100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566</v>
      </c>
      <c r="AE473" s="25">
        <f>(VLOOKUP(G473,角色!V:AE,主动技能!F473+7,FALSE))</f>
        <v>1</v>
      </c>
      <c r="AF473" s="19">
        <f t="shared" si="138"/>
        <v>3</v>
      </c>
      <c r="AG473" s="19">
        <f t="shared" si="139"/>
        <v>2</v>
      </c>
      <c r="AH473" s="25" t="str">
        <f>VLOOKUP(F473,特效对应!F:G,2,FALSE)</f>
        <v>attackex</v>
      </c>
      <c r="AJ473">
        <f t="shared" si="140"/>
        <v>7</v>
      </c>
      <c r="AK473" t="s">
        <v>1048</v>
      </c>
      <c r="AL473" s="4" t="s">
        <v>586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41"/>
        <v>3</v>
      </c>
      <c r="BE473">
        <f t="shared" si="142"/>
        <v>2</v>
      </c>
    </row>
    <row r="474" spans="1:57" x14ac:dyDescent="0.15">
      <c r="A474" t="str">
        <f t="shared" si="130"/>
        <v>吉拉主动技能3等级8</v>
      </c>
      <c r="B474" s="8">
        <f t="shared" si="135"/>
        <v>10080308</v>
      </c>
      <c r="C474" s="8" t="str">
        <f>VLOOKUP(G474,角色!A:B,2,FALSE)</f>
        <v>吉拉</v>
      </c>
      <c r="D474" s="8" t="str">
        <f t="shared" si="136"/>
        <v>主动技能3</v>
      </c>
      <c r="E474" s="8">
        <f t="shared" si="143"/>
        <v>8</v>
      </c>
      <c r="F474" s="8">
        <f t="shared" si="144"/>
        <v>3</v>
      </c>
      <c r="G474" s="8">
        <f t="shared" si="145"/>
        <v>8</v>
      </c>
      <c r="H474" s="4" t="s">
        <v>1049</v>
      </c>
      <c r="I474" s="20" t="str">
        <f t="shared" si="133"/>
        <v>对敌方全体攻击，造成125%攻击力（+800）点伤害。并附带减速。</v>
      </c>
      <c r="J474" s="4" t="s">
        <v>279</v>
      </c>
      <c r="K474" s="1" t="s">
        <v>102</v>
      </c>
      <c r="L474" s="4" t="s">
        <v>108</v>
      </c>
      <c r="M474" s="4"/>
      <c r="N474" s="4">
        <v>100</v>
      </c>
      <c r="O474" s="20">
        <f t="shared" si="137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46"/>
        <v>100003:100:2:0</v>
      </c>
      <c r="U474" s="6" t="str">
        <f t="shared" si="147"/>
        <v/>
      </c>
      <c r="V474" s="19" t="str">
        <f>VLOOKUP(G474,角色!AW:BC,主动技能!F474+1,FALSE)</f>
        <v>skill_22</v>
      </c>
      <c r="Y474">
        <f t="shared" si="134"/>
        <v>100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800</v>
      </c>
      <c r="AE474" s="25">
        <f>(VLOOKUP(G474,角色!V:AE,主动技能!F474+7,FALSE))</f>
        <v>1</v>
      </c>
      <c r="AF474" s="19">
        <f t="shared" si="138"/>
        <v>3</v>
      </c>
      <c r="AG474" s="19">
        <f t="shared" si="139"/>
        <v>2</v>
      </c>
      <c r="AH474" s="25" t="str">
        <f>VLOOKUP(F474,特效对应!F:G,2,FALSE)</f>
        <v>attackex</v>
      </c>
      <c r="AJ474">
        <f t="shared" si="140"/>
        <v>8</v>
      </c>
      <c r="AK474" t="s">
        <v>1048</v>
      </c>
      <c r="AL474" s="4" t="s">
        <v>586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41"/>
        <v>3</v>
      </c>
      <c r="BE474">
        <f t="shared" si="142"/>
        <v>2</v>
      </c>
    </row>
    <row r="475" spans="1:57" x14ac:dyDescent="0.15">
      <c r="A475" t="str">
        <f t="shared" si="130"/>
        <v>吉拉主动技能3等级9</v>
      </c>
      <c r="B475" s="8">
        <f t="shared" si="135"/>
        <v>10080309</v>
      </c>
      <c r="C475" s="8" t="str">
        <f>VLOOKUP(G475,角色!A:B,2,FALSE)</f>
        <v>吉拉</v>
      </c>
      <c r="D475" s="8" t="str">
        <f t="shared" si="136"/>
        <v>主动技能3</v>
      </c>
      <c r="E475" s="8">
        <f t="shared" si="143"/>
        <v>9</v>
      </c>
      <c r="F475" s="8">
        <f t="shared" si="144"/>
        <v>3</v>
      </c>
      <c r="G475" s="8">
        <f t="shared" si="145"/>
        <v>8</v>
      </c>
      <c r="H475" s="4" t="s">
        <v>1049</v>
      </c>
      <c r="I475" s="20" t="str">
        <f t="shared" si="133"/>
        <v>对敌方全体攻击，造成125%攻击力（+1132）点伤害。并附带减速。</v>
      </c>
      <c r="J475" s="4" t="s">
        <v>279</v>
      </c>
      <c r="K475" s="1" t="s">
        <v>102</v>
      </c>
      <c r="L475" s="4" t="s">
        <v>108</v>
      </c>
      <c r="M475" s="4"/>
      <c r="N475" s="4">
        <v>100</v>
      </c>
      <c r="O475" s="20">
        <f t="shared" si="137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46"/>
        <v>100003:100:2:0</v>
      </c>
      <c r="U475" s="6" t="str">
        <f t="shared" si="147"/>
        <v/>
      </c>
      <c r="V475" s="19" t="str">
        <f>VLOOKUP(G475,角色!AW:BC,主动技能!F475+1,FALSE)</f>
        <v>skill_22</v>
      </c>
      <c r="Y475">
        <f t="shared" si="134"/>
        <v>100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1132</v>
      </c>
      <c r="AE475" s="25">
        <f>(VLOOKUP(G475,角色!V:AE,主动技能!F475+7,FALSE))</f>
        <v>1</v>
      </c>
      <c r="AF475" s="19">
        <f t="shared" si="138"/>
        <v>3</v>
      </c>
      <c r="AG475" s="19">
        <f t="shared" si="139"/>
        <v>2</v>
      </c>
      <c r="AH475" s="25" t="str">
        <f>VLOOKUP(F475,特效对应!F:G,2,FALSE)</f>
        <v>attackex</v>
      </c>
      <c r="AJ475">
        <f t="shared" si="140"/>
        <v>9</v>
      </c>
      <c r="AK475" t="s">
        <v>1048</v>
      </c>
      <c r="AL475" s="4" t="s">
        <v>586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41"/>
        <v>3</v>
      </c>
      <c r="BE475">
        <f t="shared" si="142"/>
        <v>2</v>
      </c>
    </row>
    <row r="476" spans="1:57" x14ac:dyDescent="0.15">
      <c r="A476" t="str">
        <f t="shared" si="130"/>
        <v>吉拉主动技能3等级10</v>
      </c>
      <c r="B476" s="8">
        <f t="shared" si="135"/>
        <v>10080310</v>
      </c>
      <c r="C476" s="8" t="str">
        <f>VLOOKUP(G476,角色!A:B,2,FALSE)</f>
        <v>吉拉</v>
      </c>
      <c r="D476" s="8" t="str">
        <f t="shared" si="136"/>
        <v>主动技能3</v>
      </c>
      <c r="E476" s="8">
        <f t="shared" si="143"/>
        <v>10</v>
      </c>
      <c r="F476" s="8">
        <f t="shared" si="144"/>
        <v>3</v>
      </c>
      <c r="G476" s="8">
        <f t="shared" si="145"/>
        <v>8</v>
      </c>
      <c r="H476" s="4" t="s">
        <v>1049</v>
      </c>
      <c r="I476" s="20" t="str">
        <f t="shared" si="133"/>
        <v>对敌方全体攻击，造成125%攻击力（+1601）点伤害。并附带减速。</v>
      </c>
      <c r="J476" s="4" t="s">
        <v>279</v>
      </c>
      <c r="K476" s="1" t="s">
        <v>102</v>
      </c>
      <c r="L476" s="4" t="s">
        <v>108</v>
      </c>
      <c r="M476" s="4"/>
      <c r="N476" s="4">
        <v>100</v>
      </c>
      <c r="O476" s="20">
        <f t="shared" si="137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46"/>
        <v>100003:100:2:0</v>
      </c>
      <c r="U476" s="6" t="str">
        <f t="shared" si="147"/>
        <v/>
      </c>
      <c r="V476" s="19" t="str">
        <f>VLOOKUP(G476,角色!AW:BC,主动技能!F476+1,FALSE)</f>
        <v>skill_22</v>
      </c>
      <c r="Y476">
        <f t="shared" si="134"/>
        <v>100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1601</v>
      </c>
      <c r="AE476" s="25">
        <f>(VLOOKUP(G476,角色!V:AE,主动技能!F476+7,FALSE))</f>
        <v>1</v>
      </c>
      <c r="AF476" s="19">
        <f t="shared" si="138"/>
        <v>3</v>
      </c>
      <c r="AG476" s="19">
        <f t="shared" si="139"/>
        <v>2</v>
      </c>
      <c r="AH476" s="25" t="str">
        <f>VLOOKUP(F476,特效对应!F:G,2,FALSE)</f>
        <v>attackex</v>
      </c>
      <c r="AJ476">
        <f t="shared" si="140"/>
        <v>10</v>
      </c>
      <c r="AK476" t="s">
        <v>1048</v>
      </c>
      <c r="AL476" s="4" t="s">
        <v>586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41"/>
        <v>3</v>
      </c>
      <c r="BE476">
        <f t="shared" si="142"/>
        <v>2</v>
      </c>
    </row>
    <row r="477" spans="1:57" x14ac:dyDescent="0.15">
      <c r="A477" t="str">
        <f t="shared" si="130"/>
        <v>吉拉主动技能3等级11</v>
      </c>
      <c r="B477" s="8">
        <f t="shared" si="135"/>
        <v>10080311</v>
      </c>
      <c r="C477" s="8" t="str">
        <f>VLOOKUP(G477,角色!A:B,2,FALSE)</f>
        <v>吉拉</v>
      </c>
      <c r="D477" s="8" t="str">
        <f t="shared" si="136"/>
        <v>主动技能3</v>
      </c>
      <c r="E477" s="8">
        <f t="shared" si="143"/>
        <v>11</v>
      </c>
      <c r="F477" s="8">
        <f t="shared" si="144"/>
        <v>3</v>
      </c>
      <c r="G477" s="8">
        <f t="shared" si="145"/>
        <v>8</v>
      </c>
      <c r="H477" s="4" t="s">
        <v>1049</v>
      </c>
      <c r="I477" s="20" t="str">
        <f t="shared" si="133"/>
        <v>对敌方全体攻击，造成125%攻击力（+2265）点伤害。并附带减速。</v>
      </c>
      <c r="J477" s="4" t="s">
        <v>279</v>
      </c>
      <c r="K477" s="1" t="s">
        <v>102</v>
      </c>
      <c r="L477" s="4" t="s">
        <v>108</v>
      </c>
      <c r="M477" s="4"/>
      <c r="N477" s="4">
        <v>100</v>
      </c>
      <c r="O477" s="20">
        <f t="shared" si="137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46"/>
        <v>100003:100:2:0</v>
      </c>
      <c r="U477" s="6" t="str">
        <f t="shared" si="147"/>
        <v/>
      </c>
      <c r="V477" s="19" t="str">
        <f>VLOOKUP(G477,角色!AW:BC,主动技能!F477+1,FALSE)</f>
        <v>skill_22</v>
      </c>
      <c r="Y477">
        <f t="shared" si="134"/>
        <v>100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2265</v>
      </c>
      <c r="AE477" s="25">
        <f>(VLOOKUP(G477,角色!V:AE,主动技能!F477+7,FALSE))</f>
        <v>1</v>
      </c>
      <c r="AF477" s="19">
        <f t="shared" si="138"/>
        <v>3</v>
      </c>
      <c r="AG477" s="19">
        <f t="shared" si="139"/>
        <v>2</v>
      </c>
      <c r="AH477" s="25" t="str">
        <f>VLOOKUP(F477,特效对应!F:G,2,FALSE)</f>
        <v>attackex</v>
      </c>
      <c r="AJ477">
        <f t="shared" si="140"/>
        <v>11</v>
      </c>
      <c r="AK477" t="s">
        <v>1048</v>
      </c>
      <c r="AL477" s="4" t="s">
        <v>586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41"/>
        <v>3</v>
      </c>
      <c r="BE477">
        <f t="shared" si="142"/>
        <v>2</v>
      </c>
    </row>
    <row r="478" spans="1:57" x14ac:dyDescent="0.15">
      <c r="A478" t="str">
        <f t="shared" si="130"/>
        <v>吉拉主动技能3等级12</v>
      </c>
      <c r="B478" s="8">
        <f t="shared" si="135"/>
        <v>10080312</v>
      </c>
      <c r="C478" s="8" t="str">
        <f>VLOOKUP(G478,角色!A:B,2,FALSE)</f>
        <v>吉拉</v>
      </c>
      <c r="D478" s="8" t="str">
        <f t="shared" si="136"/>
        <v>主动技能3</v>
      </c>
      <c r="E478" s="8">
        <f t="shared" si="143"/>
        <v>12</v>
      </c>
      <c r="F478" s="8">
        <f t="shared" si="144"/>
        <v>3</v>
      </c>
      <c r="G478" s="8">
        <f t="shared" si="145"/>
        <v>8</v>
      </c>
      <c r="H478" s="4" t="s">
        <v>1049</v>
      </c>
      <c r="I478" s="20" t="str">
        <f t="shared" si="133"/>
        <v>对敌方全体攻击，造成125%攻击力（+3203）点伤害。并附带减速。</v>
      </c>
      <c r="J478" s="4" t="s">
        <v>279</v>
      </c>
      <c r="K478" s="1" t="s">
        <v>102</v>
      </c>
      <c r="L478" s="4" t="s">
        <v>108</v>
      </c>
      <c r="M478" s="4"/>
      <c r="N478" s="4">
        <v>100</v>
      </c>
      <c r="O478" s="20">
        <f t="shared" si="137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46"/>
        <v>100003:100:2:0</v>
      </c>
      <c r="U478" s="6" t="str">
        <f t="shared" si="147"/>
        <v/>
      </c>
      <c r="V478" s="19" t="str">
        <f>VLOOKUP(G478,角色!AW:BC,主动技能!F478+1,FALSE)</f>
        <v>skill_22</v>
      </c>
      <c r="Y478">
        <f t="shared" si="134"/>
        <v>100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3203</v>
      </c>
      <c r="AE478" s="25">
        <f>(VLOOKUP(G478,角色!V:AE,主动技能!F478+7,FALSE))</f>
        <v>1</v>
      </c>
      <c r="AF478" s="19">
        <f t="shared" si="138"/>
        <v>3</v>
      </c>
      <c r="AG478" s="19">
        <f t="shared" si="139"/>
        <v>2</v>
      </c>
      <c r="AH478" s="25" t="str">
        <f>VLOOKUP(F478,特效对应!F:G,2,FALSE)</f>
        <v>attackex</v>
      </c>
      <c r="AJ478">
        <f t="shared" si="140"/>
        <v>12</v>
      </c>
      <c r="AK478" t="s">
        <v>1048</v>
      </c>
      <c r="AL478" s="4" t="s">
        <v>586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41"/>
        <v>3</v>
      </c>
      <c r="BE478">
        <f t="shared" si="142"/>
        <v>2</v>
      </c>
    </row>
    <row r="479" spans="1:57" x14ac:dyDescent="0.15">
      <c r="A479" t="str">
        <f t="shared" si="130"/>
        <v>吉拉主动技能3等级13</v>
      </c>
      <c r="B479" s="8">
        <f t="shared" si="135"/>
        <v>10080313</v>
      </c>
      <c r="C479" s="8" t="str">
        <f>VLOOKUP(G479,角色!A:B,2,FALSE)</f>
        <v>吉拉</v>
      </c>
      <c r="D479" s="8" t="str">
        <f t="shared" si="136"/>
        <v>主动技能3</v>
      </c>
      <c r="E479" s="8">
        <f t="shared" si="143"/>
        <v>13</v>
      </c>
      <c r="F479" s="8">
        <f t="shared" si="144"/>
        <v>3</v>
      </c>
      <c r="G479" s="8">
        <f t="shared" si="145"/>
        <v>8</v>
      </c>
      <c r="H479" s="4" t="s">
        <v>1049</v>
      </c>
      <c r="I479" s="20" t="str">
        <f t="shared" si="133"/>
        <v>对敌方全体攻击，造成125%攻击力（+4531）点伤害。并附带减速。</v>
      </c>
      <c r="J479" s="4" t="s">
        <v>279</v>
      </c>
      <c r="K479" s="1" t="s">
        <v>102</v>
      </c>
      <c r="L479" s="4" t="s">
        <v>108</v>
      </c>
      <c r="M479" s="4"/>
      <c r="N479" s="4">
        <v>100</v>
      </c>
      <c r="O479" s="20">
        <f t="shared" si="137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46"/>
        <v>100003:100:2:0</v>
      </c>
      <c r="U479" s="6" t="str">
        <f t="shared" si="147"/>
        <v/>
      </c>
      <c r="V479" s="19" t="str">
        <f>VLOOKUP(G479,角色!AW:BC,主动技能!F479+1,FALSE)</f>
        <v>skill_22</v>
      </c>
      <c r="Y479">
        <f t="shared" si="134"/>
        <v>100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4531</v>
      </c>
      <c r="AE479" s="25">
        <f>(VLOOKUP(G479,角色!V:AE,主动技能!F479+7,FALSE))</f>
        <v>1</v>
      </c>
      <c r="AF479" s="19">
        <f t="shared" si="138"/>
        <v>3</v>
      </c>
      <c r="AG479" s="19">
        <f t="shared" si="139"/>
        <v>2</v>
      </c>
      <c r="AH479" s="25" t="str">
        <f>VLOOKUP(F479,特效对应!F:G,2,FALSE)</f>
        <v>attackex</v>
      </c>
      <c r="AJ479">
        <f t="shared" si="140"/>
        <v>13</v>
      </c>
      <c r="AK479" t="s">
        <v>1048</v>
      </c>
      <c r="AL479" s="4" t="s">
        <v>586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41"/>
        <v>3</v>
      </c>
      <c r="BE479">
        <f t="shared" si="142"/>
        <v>2</v>
      </c>
    </row>
    <row r="480" spans="1:57" x14ac:dyDescent="0.15">
      <c r="A480" t="str">
        <f t="shared" si="130"/>
        <v>吉拉主动技能3等级14</v>
      </c>
      <c r="B480" s="8">
        <f t="shared" si="135"/>
        <v>10080314</v>
      </c>
      <c r="C480" s="8" t="str">
        <f>VLOOKUP(G480,角色!A:B,2,FALSE)</f>
        <v>吉拉</v>
      </c>
      <c r="D480" s="8" t="str">
        <f t="shared" si="136"/>
        <v>主动技能3</v>
      </c>
      <c r="E480" s="8">
        <f t="shared" si="143"/>
        <v>14</v>
      </c>
      <c r="F480" s="8">
        <f t="shared" si="144"/>
        <v>3</v>
      </c>
      <c r="G480" s="8">
        <f t="shared" si="145"/>
        <v>8</v>
      </c>
      <c r="H480" s="4" t="s">
        <v>1049</v>
      </c>
      <c r="I480" s="20" t="str">
        <f t="shared" si="133"/>
        <v>对敌方全体攻击，造成125%攻击力（+6409）点伤害。并附带减速。</v>
      </c>
      <c r="J480" s="4" t="s">
        <v>279</v>
      </c>
      <c r="K480" s="1" t="s">
        <v>102</v>
      </c>
      <c r="L480" s="4" t="s">
        <v>108</v>
      </c>
      <c r="M480" s="4"/>
      <c r="N480" s="4">
        <v>100</v>
      </c>
      <c r="O480" s="20">
        <f t="shared" si="137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46"/>
        <v>100003:100:2:0</v>
      </c>
      <c r="U480" s="6" t="str">
        <f t="shared" si="147"/>
        <v/>
      </c>
      <c r="V480" s="19" t="str">
        <f>VLOOKUP(G480,角色!AW:BC,主动技能!F480+1,FALSE)</f>
        <v>skill_22</v>
      </c>
      <c r="Y480">
        <f t="shared" si="134"/>
        <v>100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6409</v>
      </c>
      <c r="AE480" s="25">
        <f>(VLOOKUP(G480,角色!V:AE,主动技能!F480+7,FALSE))</f>
        <v>1</v>
      </c>
      <c r="AF480" s="19">
        <f t="shared" si="138"/>
        <v>3</v>
      </c>
      <c r="AG480" s="19">
        <f t="shared" si="139"/>
        <v>2</v>
      </c>
      <c r="AH480" s="25" t="str">
        <f>VLOOKUP(F480,特效对应!F:G,2,FALSE)</f>
        <v>attackex</v>
      </c>
      <c r="AJ480">
        <f t="shared" si="140"/>
        <v>14</v>
      </c>
      <c r="AK480" t="s">
        <v>1048</v>
      </c>
      <c r="AL480" s="4" t="s">
        <v>586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41"/>
        <v>3</v>
      </c>
      <c r="BE480">
        <f t="shared" si="142"/>
        <v>2</v>
      </c>
    </row>
    <row r="481" spans="1:57" x14ac:dyDescent="0.15">
      <c r="A481" t="str">
        <f t="shared" si="130"/>
        <v>吉拉主动技能3等级15</v>
      </c>
      <c r="B481" s="8">
        <f t="shared" si="135"/>
        <v>10080315</v>
      </c>
      <c r="C481" s="8" t="str">
        <f>VLOOKUP(G481,角色!A:B,2,FALSE)</f>
        <v>吉拉</v>
      </c>
      <c r="D481" s="8" t="str">
        <f t="shared" si="136"/>
        <v>主动技能3</v>
      </c>
      <c r="E481" s="8">
        <f t="shared" si="143"/>
        <v>15</v>
      </c>
      <c r="F481" s="8">
        <f t="shared" si="144"/>
        <v>3</v>
      </c>
      <c r="G481" s="8">
        <f t="shared" si="145"/>
        <v>8</v>
      </c>
      <c r="H481" s="4" t="s">
        <v>1049</v>
      </c>
      <c r="I481" s="20" t="str">
        <f t="shared" si="133"/>
        <v>对敌方全体攻击，造成125%攻击力（+9065）点伤害。并附带减速。</v>
      </c>
      <c r="J481" s="4" t="s">
        <v>279</v>
      </c>
      <c r="K481" s="1" t="s">
        <v>102</v>
      </c>
      <c r="L481" s="4" t="s">
        <v>108</v>
      </c>
      <c r="M481" s="4"/>
      <c r="N481" s="4">
        <v>100</v>
      </c>
      <c r="O481" s="20">
        <f t="shared" si="137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46"/>
        <v>100003:100:2:0</v>
      </c>
      <c r="U481" s="6" t="str">
        <f t="shared" si="147"/>
        <v/>
      </c>
      <c r="V481" s="19" t="str">
        <f>VLOOKUP(G481,角色!AW:BC,主动技能!F481+1,FALSE)</f>
        <v>skill_22</v>
      </c>
      <c r="Y481">
        <f t="shared" si="134"/>
        <v>100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9065</v>
      </c>
      <c r="AE481" s="25">
        <f>(VLOOKUP(G481,角色!V:AE,主动技能!F481+7,FALSE))</f>
        <v>1</v>
      </c>
      <c r="AF481" s="19">
        <f t="shared" si="138"/>
        <v>3</v>
      </c>
      <c r="AG481" s="19">
        <f t="shared" si="139"/>
        <v>2</v>
      </c>
      <c r="AH481" s="25" t="str">
        <f>VLOOKUP(F481,特效对应!F:G,2,FALSE)</f>
        <v>attackex</v>
      </c>
      <c r="AJ481">
        <f t="shared" si="140"/>
        <v>15</v>
      </c>
      <c r="AK481" t="s">
        <v>1048</v>
      </c>
      <c r="AL481" s="4" t="s">
        <v>586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41"/>
        <v>3</v>
      </c>
      <c r="BE481">
        <f t="shared" si="142"/>
        <v>2</v>
      </c>
    </row>
    <row r="482" spans="1:57" x14ac:dyDescent="0.15">
      <c r="A482" t="str">
        <f t="shared" si="130"/>
        <v>吉拉主动技能3等级16</v>
      </c>
      <c r="B482" s="8">
        <f t="shared" si="135"/>
        <v>10080316</v>
      </c>
      <c r="C482" s="8" t="str">
        <f>VLOOKUP(G482,角色!A:B,2,FALSE)</f>
        <v>吉拉</v>
      </c>
      <c r="D482" s="8" t="str">
        <f t="shared" si="136"/>
        <v>主动技能3</v>
      </c>
      <c r="E482" s="8">
        <f t="shared" si="143"/>
        <v>16</v>
      </c>
      <c r="F482" s="8">
        <f t="shared" si="144"/>
        <v>3</v>
      </c>
      <c r="G482" s="8">
        <f t="shared" si="145"/>
        <v>8</v>
      </c>
      <c r="H482" s="4" t="s">
        <v>1049</v>
      </c>
      <c r="I482" s="20" t="str">
        <f t="shared" si="133"/>
        <v>对敌方全体攻击，造成125%攻击力（+12822）点伤害。并附带减速。</v>
      </c>
      <c r="J482" s="4" t="s">
        <v>279</v>
      </c>
      <c r="K482" s="1" t="s">
        <v>102</v>
      </c>
      <c r="L482" s="4" t="s">
        <v>108</v>
      </c>
      <c r="M482" s="4"/>
      <c r="N482" s="4">
        <v>100</v>
      </c>
      <c r="O482" s="20">
        <f t="shared" si="137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46"/>
        <v>100003:100:2:0</v>
      </c>
      <c r="U482" s="6" t="str">
        <f t="shared" si="147"/>
        <v/>
      </c>
      <c r="V482" s="19" t="str">
        <f>VLOOKUP(G482,角色!AW:BC,主动技能!F482+1,FALSE)</f>
        <v>skill_22</v>
      </c>
      <c r="Y482">
        <f t="shared" si="134"/>
        <v>100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12822</v>
      </c>
      <c r="AE482" s="25">
        <f>(VLOOKUP(G482,角色!V:AE,主动技能!F482+7,FALSE))</f>
        <v>1</v>
      </c>
      <c r="AF482" s="19">
        <f t="shared" si="138"/>
        <v>3</v>
      </c>
      <c r="AG482" s="19">
        <f t="shared" si="139"/>
        <v>2</v>
      </c>
      <c r="AH482" s="25" t="str">
        <f>VLOOKUP(F482,特效对应!F:G,2,FALSE)</f>
        <v>attackex</v>
      </c>
      <c r="AJ482">
        <f t="shared" si="140"/>
        <v>16</v>
      </c>
      <c r="AK482" t="s">
        <v>1048</v>
      </c>
      <c r="AL482" s="4" t="s">
        <v>586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41"/>
        <v>3</v>
      </c>
      <c r="BE482">
        <f t="shared" si="142"/>
        <v>2</v>
      </c>
    </row>
    <row r="483" spans="1:57" x14ac:dyDescent="0.15">
      <c r="A483" t="str">
        <f t="shared" si="130"/>
        <v>吉拉主动技能3等级17</v>
      </c>
      <c r="B483" s="8">
        <f t="shared" si="135"/>
        <v>10080317</v>
      </c>
      <c r="C483" s="8" t="str">
        <f>VLOOKUP(G483,角色!A:B,2,FALSE)</f>
        <v>吉拉</v>
      </c>
      <c r="D483" s="8" t="str">
        <f t="shared" si="136"/>
        <v>主动技能3</v>
      </c>
      <c r="E483" s="8">
        <f t="shared" si="143"/>
        <v>17</v>
      </c>
      <c r="F483" s="8">
        <f t="shared" si="144"/>
        <v>3</v>
      </c>
      <c r="G483" s="8">
        <f t="shared" si="145"/>
        <v>8</v>
      </c>
      <c r="H483" s="4" t="s">
        <v>1049</v>
      </c>
      <c r="I483" s="20" t="str">
        <f t="shared" si="133"/>
        <v>对敌方全体攻击，造成125%攻击力（+18135）点伤害。并附带减速。</v>
      </c>
      <c r="J483" s="4" t="s">
        <v>279</v>
      </c>
      <c r="K483" s="1" t="s">
        <v>102</v>
      </c>
      <c r="L483" s="4" t="s">
        <v>108</v>
      </c>
      <c r="M483" s="4"/>
      <c r="N483" s="4">
        <v>100</v>
      </c>
      <c r="O483" s="20">
        <f t="shared" si="137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46"/>
        <v>100003:100:2:0</v>
      </c>
      <c r="U483" s="6" t="str">
        <f t="shared" si="147"/>
        <v/>
      </c>
      <c r="V483" s="19" t="str">
        <f>VLOOKUP(G483,角色!AW:BC,主动技能!F483+1,FALSE)</f>
        <v>skill_22</v>
      </c>
      <c r="Y483">
        <f t="shared" si="134"/>
        <v>100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18135</v>
      </c>
      <c r="AE483" s="25">
        <f>(VLOOKUP(G483,角色!V:AE,主动技能!F483+7,FALSE))</f>
        <v>1</v>
      </c>
      <c r="AF483" s="19">
        <f t="shared" si="138"/>
        <v>3</v>
      </c>
      <c r="AG483" s="19">
        <f t="shared" si="139"/>
        <v>2</v>
      </c>
      <c r="AH483" s="25" t="str">
        <f>VLOOKUP(F483,特效对应!F:G,2,FALSE)</f>
        <v>attackex</v>
      </c>
      <c r="AJ483">
        <f t="shared" si="140"/>
        <v>17</v>
      </c>
      <c r="AK483" t="s">
        <v>1048</v>
      </c>
      <c r="AL483" s="4" t="s">
        <v>586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41"/>
        <v>3</v>
      </c>
      <c r="BE483">
        <f t="shared" si="142"/>
        <v>2</v>
      </c>
    </row>
    <row r="484" spans="1:57" x14ac:dyDescent="0.15">
      <c r="A484" t="str">
        <f t="shared" si="130"/>
        <v>吉拉主动技能3等级18</v>
      </c>
      <c r="B484" s="8">
        <f t="shared" si="135"/>
        <v>10080318</v>
      </c>
      <c r="C484" s="8" t="str">
        <f>VLOOKUP(G484,角色!A:B,2,FALSE)</f>
        <v>吉拉</v>
      </c>
      <c r="D484" s="8" t="str">
        <f t="shared" si="136"/>
        <v>主动技能3</v>
      </c>
      <c r="E484" s="8">
        <f t="shared" si="143"/>
        <v>18</v>
      </c>
      <c r="F484" s="8">
        <f t="shared" si="144"/>
        <v>3</v>
      </c>
      <c r="G484" s="8">
        <f t="shared" si="145"/>
        <v>8</v>
      </c>
      <c r="H484" s="4" t="s">
        <v>1049</v>
      </c>
      <c r="I484" s="20" t="str">
        <f t="shared" si="133"/>
        <v>对敌方全体攻击，造成125%攻击力（+25650）点伤害。并附带减速。</v>
      </c>
      <c r="J484" s="4" t="s">
        <v>279</v>
      </c>
      <c r="K484" s="1" t="s">
        <v>102</v>
      </c>
      <c r="L484" s="4" t="s">
        <v>108</v>
      </c>
      <c r="M484" s="4"/>
      <c r="N484" s="4">
        <v>100</v>
      </c>
      <c r="O484" s="20">
        <f t="shared" si="137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46"/>
        <v>100003:100:2:0</v>
      </c>
      <c r="U484" s="6" t="str">
        <f t="shared" si="147"/>
        <v/>
      </c>
      <c r="V484" s="19" t="str">
        <f>VLOOKUP(G484,角色!AW:BC,主动技能!F484+1,FALSE)</f>
        <v>skill_22</v>
      </c>
      <c r="Y484">
        <f t="shared" si="134"/>
        <v>100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25650</v>
      </c>
      <c r="AE484" s="25">
        <f>(VLOOKUP(G484,角色!V:AE,主动技能!F484+7,FALSE))</f>
        <v>1</v>
      </c>
      <c r="AF484" s="19">
        <f t="shared" si="138"/>
        <v>3</v>
      </c>
      <c r="AG484" s="19">
        <f t="shared" si="139"/>
        <v>2</v>
      </c>
      <c r="AH484" s="25" t="str">
        <f>VLOOKUP(F484,特效对应!F:G,2,FALSE)</f>
        <v>attackex</v>
      </c>
      <c r="AJ484">
        <f t="shared" si="140"/>
        <v>18</v>
      </c>
      <c r="AK484" t="s">
        <v>1048</v>
      </c>
      <c r="AL484" s="4" t="s">
        <v>586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41"/>
        <v>3</v>
      </c>
      <c r="BE484">
        <f t="shared" si="142"/>
        <v>2</v>
      </c>
    </row>
    <row r="485" spans="1:57" x14ac:dyDescent="0.15">
      <c r="A485" t="str">
        <f t="shared" si="130"/>
        <v>吉拉主动技能3等级19</v>
      </c>
      <c r="B485" s="8">
        <f t="shared" si="135"/>
        <v>10080319</v>
      </c>
      <c r="C485" s="8" t="str">
        <f>VLOOKUP(G485,角色!A:B,2,FALSE)</f>
        <v>吉拉</v>
      </c>
      <c r="D485" s="8" t="str">
        <f t="shared" si="136"/>
        <v>主动技能3</v>
      </c>
      <c r="E485" s="8">
        <f t="shared" si="143"/>
        <v>19</v>
      </c>
      <c r="F485" s="8">
        <f t="shared" si="144"/>
        <v>3</v>
      </c>
      <c r="G485" s="8">
        <f t="shared" si="145"/>
        <v>8</v>
      </c>
      <c r="H485" s="4" t="s">
        <v>1049</v>
      </c>
      <c r="I485" s="20" t="str">
        <f t="shared" si="133"/>
        <v>对敌方全体攻击，造成125%攻击力（+36280）点伤害。并附带减速。</v>
      </c>
      <c r="J485" s="4" t="s">
        <v>279</v>
      </c>
      <c r="K485" s="1" t="s">
        <v>102</v>
      </c>
      <c r="L485" s="4" t="s">
        <v>108</v>
      </c>
      <c r="M485" s="4"/>
      <c r="N485" s="4">
        <v>100</v>
      </c>
      <c r="O485" s="20">
        <f t="shared" si="137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46"/>
        <v>100003:100:2:0</v>
      </c>
      <c r="U485" s="6" t="str">
        <f t="shared" si="147"/>
        <v/>
      </c>
      <c r="V485" s="19" t="str">
        <f>VLOOKUP(G485,角色!AW:BC,主动技能!F485+1,FALSE)</f>
        <v>skill_22</v>
      </c>
      <c r="Y485">
        <f t="shared" si="134"/>
        <v>100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36280</v>
      </c>
      <c r="AE485" s="25">
        <f>(VLOOKUP(G485,角色!V:AE,主动技能!F485+7,FALSE))</f>
        <v>1</v>
      </c>
      <c r="AF485" s="19">
        <f t="shared" si="138"/>
        <v>3</v>
      </c>
      <c r="AG485" s="19">
        <f t="shared" si="139"/>
        <v>2</v>
      </c>
      <c r="AH485" s="25" t="str">
        <f>VLOOKUP(F485,特效对应!F:G,2,FALSE)</f>
        <v>attackex</v>
      </c>
      <c r="AJ485">
        <f t="shared" si="140"/>
        <v>19</v>
      </c>
      <c r="AK485" t="s">
        <v>1048</v>
      </c>
      <c r="AL485" s="4" t="s">
        <v>586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41"/>
        <v>3</v>
      </c>
      <c r="BE485">
        <f t="shared" si="142"/>
        <v>2</v>
      </c>
    </row>
    <row r="486" spans="1:57" x14ac:dyDescent="0.15">
      <c r="A486" t="str">
        <f t="shared" si="130"/>
        <v>吉拉主动技能3等级20</v>
      </c>
      <c r="B486" s="8">
        <f t="shared" si="135"/>
        <v>10080320</v>
      </c>
      <c r="C486" s="8" t="str">
        <f>VLOOKUP(G486,角色!A:B,2,FALSE)</f>
        <v>吉拉</v>
      </c>
      <c r="D486" s="8" t="str">
        <f t="shared" si="136"/>
        <v>主动技能3</v>
      </c>
      <c r="E486" s="8">
        <f t="shared" si="143"/>
        <v>20</v>
      </c>
      <c r="F486" s="8">
        <f t="shared" si="144"/>
        <v>3</v>
      </c>
      <c r="G486" s="8">
        <f t="shared" si="145"/>
        <v>8</v>
      </c>
      <c r="H486" s="4" t="s">
        <v>1049</v>
      </c>
      <c r="I486" s="20" t="str">
        <f t="shared" si="133"/>
        <v>对敌方全体攻击，造成125%攻击力（+51314）点伤害。并附带减速。</v>
      </c>
      <c r="J486" s="4" t="s">
        <v>279</v>
      </c>
      <c r="K486" s="1" t="s">
        <v>102</v>
      </c>
      <c r="L486" s="4" t="s">
        <v>108</v>
      </c>
      <c r="M486" s="4"/>
      <c r="N486" s="4">
        <v>100</v>
      </c>
      <c r="O486" s="20">
        <f t="shared" si="137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46"/>
        <v>100003:100:2:0</v>
      </c>
      <c r="U486" s="6" t="str">
        <f t="shared" si="147"/>
        <v/>
      </c>
      <c r="V486" s="19" t="str">
        <f>VLOOKUP(G486,角色!AW:BC,主动技能!F486+1,FALSE)</f>
        <v>skill_22</v>
      </c>
      <c r="Y486">
        <f t="shared" si="134"/>
        <v>100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51314</v>
      </c>
      <c r="AE486" s="25">
        <f>(VLOOKUP(G486,角色!V:AE,主动技能!F486+7,FALSE))</f>
        <v>1</v>
      </c>
      <c r="AF486" s="19">
        <f t="shared" si="138"/>
        <v>3</v>
      </c>
      <c r="AG486" s="19">
        <f t="shared" si="139"/>
        <v>2</v>
      </c>
      <c r="AH486" s="25" t="str">
        <f>VLOOKUP(F486,特效对应!F:G,2,FALSE)</f>
        <v>attackex</v>
      </c>
      <c r="AJ486">
        <f t="shared" si="140"/>
        <v>20</v>
      </c>
      <c r="AK486" t="s">
        <v>1048</v>
      </c>
      <c r="AL486" s="4" t="s">
        <v>586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41"/>
        <v>3</v>
      </c>
      <c r="BE486">
        <f t="shared" si="142"/>
        <v>2</v>
      </c>
    </row>
    <row r="487" spans="1:57" x14ac:dyDescent="0.15">
      <c r="A487" t="str">
        <f t="shared" si="130"/>
        <v>修主动技能1等级1</v>
      </c>
      <c r="B487" s="8">
        <f t="shared" si="135"/>
        <v>10090101</v>
      </c>
      <c r="C487" s="8" t="str">
        <f>VLOOKUP(G487,角色!A:B,2,FALSE)</f>
        <v>修</v>
      </c>
      <c r="D487" s="8" t="str">
        <f t="shared" si="136"/>
        <v>主动技能1</v>
      </c>
      <c r="E487" s="8">
        <f t="shared" si="143"/>
        <v>1</v>
      </c>
      <c r="F487" s="8">
        <f t="shared" si="144"/>
        <v>1</v>
      </c>
      <c r="G487" s="8">
        <f t="shared" si="145"/>
        <v>9</v>
      </c>
      <c r="H487" s="4" t="s">
        <v>672</v>
      </c>
      <c r="I487" s="20" t="str">
        <f t="shared" ref="I487:I506" si="148">"对敌方"&amp;L487&amp;"攻击，造成"&amp;Z487&amp;"%攻击力（+"&amp;AB487&amp;"）点伤害。"</f>
        <v>对敌方单体攻击，造成100%攻击力（+26）点伤害。</v>
      </c>
      <c r="J487" s="20" t="s">
        <v>279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37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46"/>
        <v/>
      </c>
      <c r="U487" s="19" t="str">
        <f t="shared" si="147"/>
        <v/>
      </c>
      <c r="V487" s="19" t="str">
        <f>VLOOKUP(G487,角色!AW:BC,主动技能!F487+1,FALSE)</f>
        <v>skill_01</v>
      </c>
      <c r="W487" s="19"/>
      <c r="X487" s="19"/>
      <c r="Y487" s="19">
        <f t="shared" si="134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26</v>
      </c>
      <c r="AC487" s="19"/>
      <c r="AD487" s="19"/>
      <c r="AE487" s="25">
        <f>(VLOOKUP(G487,角色!V:AE,主动技能!F487+7,FALSE))</f>
        <v>1</v>
      </c>
      <c r="AF487" s="19">
        <f t="shared" si="138"/>
        <v>0</v>
      </c>
      <c r="AG487" s="19">
        <f t="shared" si="139"/>
        <v>0</v>
      </c>
      <c r="AH487" s="25" t="str">
        <f>VLOOKUP(F487,特效对应!F:G,2,FALSE)</f>
        <v>attack</v>
      </c>
      <c r="AJ487">
        <f t="shared" si="140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41"/>
        <v>0</v>
      </c>
      <c r="BE487">
        <f t="shared" si="142"/>
        <v>0</v>
      </c>
    </row>
    <row r="488" spans="1:57" x14ac:dyDescent="0.15">
      <c r="A488" t="str">
        <f t="shared" si="130"/>
        <v>修主动技能1等级2</v>
      </c>
      <c r="B488" s="8">
        <f t="shared" si="135"/>
        <v>10090102</v>
      </c>
      <c r="C488" s="8" t="str">
        <f>VLOOKUP(G488,角色!A:B,2,FALSE)</f>
        <v>修</v>
      </c>
      <c r="D488" s="8" t="str">
        <f t="shared" si="136"/>
        <v>主动技能1</v>
      </c>
      <c r="E488" s="8">
        <f t="shared" si="143"/>
        <v>2</v>
      </c>
      <c r="F488" s="8">
        <f t="shared" si="144"/>
        <v>1</v>
      </c>
      <c r="G488" s="8">
        <f t="shared" si="145"/>
        <v>9</v>
      </c>
      <c r="H488" s="4" t="s">
        <v>672</v>
      </c>
      <c r="I488" s="20" t="str">
        <f t="shared" si="148"/>
        <v>对敌方单体攻击，造成100%攻击力（+32）点伤害。</v>
      </c>
      <c r="J488" s="4" t="s">
        <v>279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37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46"/>
        <v/>
      </c>
      <c r="U488" s="6" t="str">
        <f t="shared" si="147"/>
        <v/>
      </c>
      <c r="V488" s="19" t="str">
        <f>VLOOKUP(G488,角色!AW:BC,主动技能!F488+1,FALSE)</f>
        <v>skill_01</v>
      </c>
      <c r="Y488">
        <f t="shared" si="134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32</v>
      </c>
      <c r="AE488" s="25">
        <f>(VLOOKUP(G488,角色!V:AE,主动技能!F488+7,FALSE))</f>
        <v>1</v>
      </c>
      <c r="AF488" s="19">
        <f t="shared" si="138"/>
        <v>0</v>
      </c>
      <c r="AG488" s="19">
        <f t="shared" si="139"/>
        <v>0</v>
      </c>
      <c r="AH488" s="25" t="str">
        <f>VLOOKUP(F488,特效对应!F:G,2,FALSE)</f>
        <v>attack</v>
      </c>
      <c r="AJ488">
        <f t="shared" si="140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41"/>
        <v>0</v>
      </c>
      <c r="BE488">
        <f t="shared" si="142"/>
        <v>0</v>
      </c>
    </row>
    <row r="489" spans="1:57" x14ac:dyDescent="0.15">
      <c r="A489" t="str">
        <f t="shared" si="130"/>
        <v>修主动技能1等级3</v>
      </c>
      <c r="B489" s="8">
        <f t="shared" si="135"/>
        <v>10090103</v>
      </c>
      <c r="C489" s="8" t="str">
        <f>VLOOKUP(G489,角色!A:B,2,FALSE)</f>
        <v>修</v>
      </c>
      <c r="D489" s="8" t="str">
        <f t="shared" si="136"/>
        <v>主动技能1</v>
      </c>
      <c r="E489" s="8">
        <f t="shared" si="143"/>
        <v>3</v>
      </c>
      <c r="F489" s="8">
        <f t="shared" si="144"/>
        <v>1</v>
      </c>
      <c r="G489" s="8">
        <f t="shared" si="145"/>
        <v>9</v>
      </c>
      <c r="H489" s="4" t="s">
        <v>672</v>
      </c>
      <c r="I489" s="20" t="str">
        <f t="shared" si="148"/>
        <v>对敌方单体攻击，造成100%攻击力（+50）点伤害。</v>
      </c>
      <c r="J489" s="4" t="s">
        <v>279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37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46"/>
        <v/>
      </c>
      <c r="U489" s="6" t="str">
        <f t="shared" si="147"/>
        <v/>
      </c>
      <c r="V489" s="19" t="str">
        <f>VLOOKUP(G489,角色!AW:BC,主动技能!F489+1,FALSE)</f>
        <v>skill_01</v>
      </c>
      <c r="Y489">
        <f t="shared" si="134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50</v>
      </c>
      <c r="AE489" s="25">
        <f>(VLOOKUP(G489,角色!V:AE,主动技能!F489+7,FALSE))</f>
        <v>1</v>
      </c>
      <c r="AF489" s="19">
        <f t="shared" si="138"/>
        <v>0</v>
      </c>
      <c r="AG489" s="19">
        <f t="shared" si="139"/>
        <v>0</v>
      </c>
      <c r="AH489" s="25" t="str">
        <f>VLOOKUP(F489,特效对应!F:G,2,FALSE)</f>
        <v>attack</v>
      </c>
      <c r="AJ489">
        <f t="shared" si="140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41"/>
        <v>0</v>
      </c>
      <c r="BE489">
        <f t="shared" si="142"/>
        <v>0</v>
      </c>
    </row>
    <row r="490" spans="1:57" x14ac:dyDescent="0.15">
      <c r="A490" t="str">
        <f t="shared" si="130"/>
        <v>修主动技能1等级4</v>
      </c>
      <c r="B490" s="8">
        <f t="shared" si="135"/>
        <v>10090104</v>
      </c>
      <c r="C490" s="8" t="str">
        <f>VLOOKUP(G490,角色!A:B,2,FALSE)</f>
        <v>修</v>
      </c>
      <c r="D490" s="8" t="str">
        <f t="shared" si="136"/>
        <v>主动技能1</v>
      </c>
      <c r="E490" s="8">
        <f t="shared" si="143"/>
        <v>4</v>
      </c>
      <c r="F490" s="8">
        <f t="shared" si="144"/>
        <v>1</v>
      </c>
      <c r="G490" s="8">
        <f t="shared" si="145"/>
        <v>9</v>
      </c>
      <c r="H490" s="4" t="s">
        <v>672</v>
      </c>
      <c r="I490" s="20" t="str">
        <f t="shared" si="148"/>
        <v>对敌方单体攻击，造成100%攻击力（+80）点伤害。</v>
      </c>
      <c r="J490" s="4" t="s">
        <v>279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37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46"/>
        <v/>
      </c>
      <c r="U490" s="6" t="str">
        <f t="shared" si="147"/>
        <v/>
      </c>
      <c r="V490" s="19" t="str">
        <f>VLOOKUP(G490,角色!AW:BC,主动技能!F490+1,FALSE)</f>
        <v>skill_01</v>
      </c>
      <c r="Y490">
        <f t="shared" si="134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80</v>
      </c>
      <c r="AE490" s="25">
        <f>(VLOOKUP(G490,角色!V:AE,主动技能!F490+7,FALSE))</f>
        <v>1</v>
      </c>
      <c r="AF490" s="19">
        <f t="shared" si="138"/>
        <v>0</v>
      </c>
      <c r="AG490" s="19">
        <f t="shared" si="139"/>
        <v>0</v>
      </c>
      <c r="AH490" s="25" t="str">
        <f>VLOOKUP(F490,特效对应!F:G,2,FALSE)</f>
        <v>attack</v>
      </c>
      <c r="AJ490">
        <f t="shared" si="140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41"/>
        <v>0</v>
      </c>
      <c r="BE490">
        <f t="shared" si="142"/>
        <v>0</v>
      </c>
    </row>
    <row r="491" spans="1:57" x14ac:dyDescent="0.15">
      <c r="A491" t="str">
        <f t="shared" si="130"/>
        <v>修主动技能1等级5</v>
      </c>
      <c r="B491" s="8">
        <f t="shared" si="135"/>
        <v>10090105</v>
      </c>
      <c r="C491" s="8" t="str">
        <f>VLOOKUP(G491,角色!A:B,2,FALSE)</f>
        <v>修</v>
      </c>
      <c r="D491" s="8" t="str">
        <f t="shared" si="136"/>
        <v>主动技能1</v>
      </c>
      <c r="E491" s="8">
        <f t="shared" si="143"/>
        <v>5</v>
      </c>
      <c r="F491" s="8">
        <f t="shared" si="144"/>
        <v>1</v>
      </c>
      <c r="G491" s="8">
        <f t="shared" si="145"/>
        <v>9</v>
      </c>
      <c r="H491" s="4" t="s">
        <v>672</v>
      </c>
      <c r="I491" s="20" t="str">
        <f t="shared" si="148"/>
        <v>对敌方单体攻击，造成100%攻击力（+113）点伤害。</v>
      </c>
      <c r="J491" s="4" t="s">
        <v>279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37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46"/>
        <v/>
      </c>
      <c r="U491" s="6" t="str">
        <f t="shared" si="147"/>
        <v/>
      </c>
      <c r="V491" s="19" t="str">
        <f>VLOOKUP(G491,角色!AW:BC,主动技能!F491+1,FALSE)</f>
        <v>skill_01</v>
      </c>
      <c r="Y491">
        <f t="shared" si="134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113</v>
      </c>
      <c r="AE491" s="25">
        <f>(VLOOKUP(G491,角色!V:AE,主动技能!F491+7,FALSE))</f>
        <v>1</v>
      </c>
      <c r="AF491" s="19">
        <f t="shared" si="138"/>
        <v>0</v>
      </c>
      <c r="AG491" s="19">
        <f t="shared" si="139"/>
        <v>0</v>
      </c>
      <c r="AH491" s="25" t="str">
        <f>VLOOKUP(F491,特效对应!F:G,2,FALSE)</f>
        <v>attack</v>
      </c>
      <c r="AJ491">
        <f t="shared" si="140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41"/>
        <v>0</v>
      </c>
      <c r="BE491">
        <f t="shared" si="142"/>
        <v>0</v>
      </c>
    </row>
    <row r="492" spans="1:57" x14ac:dyDescent="0.15">
      <c r="A492" t="str">
        <f t="shared" si="130"/>
        <v>修主动技能1等级6</v>
      </c>
      <c r="B492" s="8">
        <f t="shared" si="135"/>
        <v>10090106</v>
      </c>
      <c r="C492" s="8" t="str">
        <f>VLOOKUP(G492,角色!A:B,2,FALSE)</f>
        <v>修</v>
      </c>
      <c r="D492" s="8" t="str">
        <f t="shared" si="136"/>
        <v>主动技能1</v>
      </c>
      <c r="E492" s="8">
        <f t="shared" si="143"/>
        <v>6</v>
      </c>
      <c r="F492" s="8">
        <f t="shared" si="144"/>
        <v>1</v>
      </c>
      <c r="G492" s="8">
        <f t="shared" si="145"/>
        <v>9</v>
      </c>
      <c r="H492" s="4" t="s">
        <v>672</v>
      </c>
      <c r="I492" s="20" t="str">
        <f t="shared" si="148"/>
        <v>对敌方单体攻击，造成100%攻击力（+160）点伤害。</v>
      </c>
      <c r="J492" s="4" t="s">
        <v>279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37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46"/>
        <v/>
      </c>
      <c r="U492" s="6" t="str">
        <f t="shared" si="147"/>
        <v/>
      </c>
      <c r="V492" s="19" t="str">
        <f>VLOOKUP(G492,角色!AW:BC,主动技能!F492+1,FALSE)</f>
        <v>skill_01</v>
      </c>
      <c r="Y492">
        <f t="shared" si="134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160</v>
      </c>
      <c r="AE492" s="25">
        <f>(VLOOKUP(G492,角色!V:AE,主动技能!F492+7,FALSE))</f>
        <v>1</v>
      </c>
      <c r="AF492" s="19">
        <f t="shared" si="138"/>
        <v>0</v>
      </c>
      <c r="AG492" s="19">
        <f t="shared" si="139"/>
        <v>0</v>
      </c>
      <c r="AH492" s="25" t="str">
        <f>VLOOKUP(F492,特效对应!F:G,2,FALSE)</f>
        <v>attack</v>
      </c>
      <c r="AJ492">
        <f t="shared" si="140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41"/>
        <v>0</v>
      </c>
      <c r="BE492">
        <f t="shared" si="142"/>
        <v>0</v>
      </c>
    </row>
    <row r="493" spans="1:57" x14ac:dyDescent="0.15">
      <c r="A493" t="str">
        <f t="shared" si="130"/>
        <v>修主动技能1等级7</v>
      </c>
      <c r="B493" s="8">
        <f t="shared" si="135"/>
        <v>10090107</v>
      </c>
      <c r="C493" s="8" t="str">
        <f>VLOOKUP(G493,角色!A:B,2,FALSE)</f>
        <v>修</v>
      </c>
      <c r="D493" s="8" t="str">
        <f t="shared" si="136"/>
        <v>主动技能1</v>
      </c>
      <c r="E493" s="8">
        <f t="shared" si="143"/>
        <v>7</v>
      </c>
      <c r="F493" s="8">
        <f t="shared" si="144"/>
        <v>1</v>
      </c>
      <c r="G493" s="8">
        <f t="shared" si="145"/>
        <v>9</v>
      </c>
      <c r="H493" s="4" t="s">
        <v>672</v>
      </c>
      <c r="I493" s="20" t="str">
        <f t="shared" si="148"/>
        <v>对敌方单体攻击，造成100%攻击力（+226）点伤害。</v>
      </c>
      <c r="J493" s="4" t="s">
        <v>279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37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46"/>
        <v/>
      </c>
      <c r="U493" s="6" t="str">
        <f t="shared" si="147"/>
        <v/>
      </c>
      <c r="V493" s="19" t="str">
        <f>VLOOKUP(G493,角色!AW:BC,主动技能!F493+1,FALSE)</f>
        <v>skill_01</v>
      </c>
      <c r="Y493">
        <f t="shared" si="134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226</v>
      </c>
      <c r="AE493" s="25">
        <f>(VLOOKUP(G493,角色!V:AE,主动技能!F493+7,FALSE))</f>
        <v>1</v>
      </c>
      <c r="AF493" s="19">
        <f t="shared" si="138"/>
        <v>0</v>
      </c>
      <c r="AG493" s="19">
        <f t="shared" si="139"/>
        <v>0</v>
      </c>
      <c r="AH493" s="25" t="str">
        <f>VLOOKUP(F493,特效对应!F:G,2,FALSE)</f>
        <v>attack</v>
      </c>
      <c r="AJ493">
        <f t="shared" si="140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41"/>
        <v>0</v>
      </c>
      <c r="BE493">
        <f t="shared" si="142"/>
        <v>0</v>
      </c>
    </row>
    <row r="494" spans="1:57" x14ac:dyDescent="0.15">
      <c r="A494" t="str">
        <f t="shared" si="130"/>
        <v>修主动技能1等级8</v>
      </c>
      <c r="B494" s="8">
        <f t="shared" si="135"/>
        <v>10090108</v>
      </c>
      <c r="C494" s="8" t="str">
        <f>VLOOKUP(G494,角色!A:B,2,FALSE)</f>
        <v>修</v>
      </c>
      <c r="D494" s="8" t="str">
        <f t="shared" si="136"/>
        <v>主动技能1</v>
      </c>
      <c r="E494" s="8">
        <f t="shared" si="143"/>
        <v>8</v>
      </c>
      <c r="F494" s="8">
        <f t="shared" si="144"/>
        <v>1</v>
      </c>
      <c r="G494" s="8">
        <f t="shared" si="145"/>
        <v>9</v>
      </c>
      <c r="H494" s="4" t="s">
        <v>672</v>
      </c>
      <c r="I494" s="20" t="str">
        <f t="shared" si="148"/>
        <v>对敌方单体攻击，造成100%攻击力（+320）点伤害。</v>
      </c>
      <c r="J494" s="4" t="s">
        <v>279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37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46"/>
        <v/>
      </c>
      <c r="U494" s="6" t="str">
        <f t="shared" si="147"/>
        <v/>
      </c>
      <c r="V494" s="19" t="str">
        <f>VLOOKUP(G494,角色!AW:BC,主动技能!F494+1,FALSE)</f>
        <v>skill_01</v>
      </c>
      <c r="Y494">
        <f t="shared" si="134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320</v>
      </c>
      <c r="AE494" s="25">
        <f>(VLOOKUP(G494,角色!V:AE,主动技能!F494+7,FALSE))</f>
        <v>1</v>
      </c>
      <c r="AF494" s="19">
        <f t="shared" si="138"/>
        <v>0</v>
      </c>
      <c r="AG494" s="19">
        <f t="shared" si="139"/>
        <v>0</v>
      </c>
      <c r="AH494" s="25" t="str">
        <f>VLOOKUP(F494,特效对应!F:G,2,FALSE)</f>
        <v>attack</v>
      </c>
      <c r="AJ494">
        <f t="shared" si="140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41"/>
        <v>0</v>
      </c>
      <c r="BE494">
        <f t="shared" si="142"/>
        <v>0</v>
      </c>
    </row>
    <row r="495" spans="1:57" x14ac:dyDescent="0.15">
      <c r="A495" t="str">
        <f t="shared" si="130"/>
        <v>修主动技能1等级9</v>
      </c>
      <c r="B495" s="8">
        <f t="shared" si="135"/>
        <v>10090109</v>
      </c>
      <c r="C495" s="8" t="str">
        <f>VLOOKUP(G495,角色!A:B,2,FALSE)</f>
        <v>修</v>
      </c>
      <c r="D495" s="8" t="str">
        <f t="shared" si="136"/>
        <v>主动技能1</v>
      </c>
      <c r="E495" s="8">
        <f t="shared" si="143"/>
        <v>9</v>
      </c>
      <c r="F495" s="8">
        <f t="shared" si="144"/>
        <v>1</v>
      </c>
      <c r="G495" s="8">
        <f t="shared" si="145"/>
        <v>9</v>
      </c>
      <c r="H495" s="4" t="s">
        <v>672</v>
      </c>
      <c r="I495" s="20" t="str">
        <f t="shared" si="148"/>
        <v>对敌方单体攻击，造成100%攻击力（+452）点伤害。</v>
      </c>
      <c r="J495" s="4" t="s">
        <v>279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37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46"/>
        <v/>
      </c>
      <c r="U495" s="6" t="str">
        <f t="shared" si="147"/>
        <v/>
      </c>
      <c r="V495" s="19" t="str">
        <f>VLOOKUP(G495,角色!AW:BC,主动技能!F495+1,FALSE)</f>
        <v>skill_01</v>
      </c>
      <c r="Y495">
        <f t="shared" si="134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452</v>
      </c>
      <c r="AE495" s="25">
        <f>(VLOOKUP(G495,角色!V:AE,主动技能!F495+7,FALSE))</f>
        <v>1</v>
      </c>
      <c r="AF495" s="19">
        <f t="shared" si="138"/>
        <v>0</v>
      </c>
      <c r="AG495" s="19">
        <f t="shared" si="139"/>
        <v>0</v>
      </c>
      <c r="AH495" s="25" t="str">
        <f>VLOOKUP(F495,特效对应!F:G,2,FALSE)</f>
        <v>attack</v>
      </c>
      <c r="AJ495">
        <f t="shared" si="140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41"/>
        <v>0</v>
      </c>
      <c r="BE495">
        <f t="shared" si="142"/>
        <v>0</v>
      </c>
    </row>
    <row r="496" spans="1:57" x14ac:dyDescent="0.15">
      <c r="A496" t="str">
        <f t="shared" si="130"/>
        <v>修主动技能1等级10</v>
      </c>
      <c r="B496" s="8">
        <f t="shared" si="135"/>
        <v>10090110</v>
      </c>
      <c r="C496" s="8" t="str">
        <f>VLOOKUP(G496,角色!A:B,2,FALSE)</f>
        <v>修</v>
      </c>
      <c r="D496" s="8" t="str">
        <f t="shared" si="136"/>
        <v>主动技能1</v>
      </c>
      <c r="E496" s="8">
        <f t="shared" si="143"/>
        <v>10</v>
      </c>
      <c r="F496" s="8">
        <f t="shared" si="144"/>
        <v>1</v>
      </c>
      <c r="G496" s="8">
        <f t="shared" si="145"/>
        <v>9</v>
      </c>
      <c r="H496" s="4" t="s">
        <v>672</v>
      </c>
      <c r="I496" s="20" t="str">
        <f t="shared" si="148"/>
        <v>对敌方单体攻击，造成100%攻击力（+640）点伤害。</v>
      </c>
      <c r="J496" s="4" t="s">
        <v>279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37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49">IF(AQ496="","",AQ496)&amp;IF(AR496="","","|"&amp;AR496)&amp;IF(AS496="","","|"&amp;AS496)&amp;IF(AT496="","","|"&amp;AT496)&amp;IF(AU496="","","|"&amp;AU496)</f>
        <v/>
      </c>
      <c r="U496" s="6" t="str">
        <f t="shared" ref="U496:U506" si="15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34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640</v>
      </c>
      <c r="AE496" s="25">
        <f>(VLOOKUP(G496,角色!V:AE,主动技能!F496+7,FALSE))</f>
        <v>1</v>
      </c>
      <c r="AF496" s="19">
        <f t="shared" si="138"/>
        <v>0</v>
      </c>
      <c r="AG496" s="19">
        <f t="shared" si="139"/>
        <v>0</v>
      </c>
      <c r="AH496" s="25" t="str">
        <f>VLOOKUP(F496,特效对应!F:G,2,FALSE)</f>
        <v>attack</v>
      </c>
      <c r="AJ496">
        <f t="shared" si="140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41"/>
        <v>0</v>
      </c>
      <c r="BE496">
        <f t="shared" si="142"/>
        <v>0</v>
      </c>
    </row>
    <row r="497" spans="1:57" x14ac:dyDescent="0.15">
      <c r="A497" t="str">
        <f t="shared" si="130"/>
        <v>修主动技能1等级11</v>
      </c>
      <c r="B497" s="8">
        <f t="shared" si="135"/>
        <v>10090111</v>
      </c>
      <c r="C497" s="8" t="str">
        <f>VLOOKUP(G497,角色!A:B,2,FALSE)</f>
        <v>修</v>
      </c>
      <c r="D497" s="8" t="str">
        <f t="shared" si="136"/>
        <v>主动技能1</v>
      </c>
      <c r="E497" s="8">
        <f t="shared" si="143"/>
        <v>11</v>
      </c>
      <c r="F497" s="8">
        <f t="shared" si="144"/>
        <v>1</v>
      </c>
      <c r="G497" s="8">
        <f t="shared" si="145"/>
        <v>9</v>
      </c>
      <c r="H497" s="4" t="s">
        <v>672</v>
      </c>
      <c r="I497" s="20" t="str">
        <f t="shared" si="148"/>
        <v>对敌方单体攻击，造成100%攻击力（+906）点伤害。</v>
      </c>
      <c r="J497" s="4" t="s">
        <v>279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37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49"/>
        <v/>
      </c>
      <c r="U497" s="6" t="str">
        <f t="shared" si="150"/>
        <v/>
      </c>
      <c r="V497" s="19" t="str">
        <f>VLOOKUP(G497,角色!AW:BC,主动技能!F497+1,FALSE)</f>
        <v>skill_01</v>
      </c>
      <c r="Y497">
        <f t="shared" si="134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906</v>
      </c>
      <c r="AE497" s="25">
        <f>(VLOOKUP(G497,角色!V:AE,主动技能!F497+7,FALSE))</f>
        <v>1</v>
      </c>
      <c r="AF497" s="19">
        <f t="shared" si="138"/>
        <v>0</v>
      </c>
      <c r="AG497" s="19">
        <f t="shared" si="139"/>
        <v>0</v>
      </c>
      <c r="AH497" s="25" t="str">
        <f>VLOOKUP(F497,特效对应!F:G,2,FALSE)</f>
        <v>attack</v>
      </c>
      <c r="AJ497">
        <f t="shared" si="140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41"/>
        <v>0</v>
      </c>
      <c r="BE497">
        <f t="shared" si="142"/>
        <v>0</v>
      </c>
    </row>
    <row r="498" spans="1:57" x14ac:dyDescent="0.15">
      <c r="A498" t="str">
        <f t="shared" si="130"/>
        <v>修主动技能1等级12</v>
      </c>
      <c r="B498" s="8">
        <f t="shared" si="135"/>
        <v>10090112</v>
      </c>
      <c r="C498" s="8" t="str">
        <f>VLOOKUP(G498,角色!A:B,2,FALSE)</f>
        <v>修</v>
      </c>
      <c r="D498" s="8" t="str">
        <f t="shared" si="136"/>
        <v>主动技能1</v>
      </c>
      <c r="E498" s="8">
        <f t="shared" si="143"/>
        <v>12</v>
      </c>
      <c r="F498" s="8">
        <f t="shared" si="144"/>
        <v>1</v>
      </c>
      <c r="G498" s="8">
        <f t="shared" si="145"/>
        <v>9</v>
      </c>
      <c r="H498" s="4" t="s">
        <v>672</v>
      </c>
      <c r="I498" s="20" t="str">
        <f t="shared" si="148"/>
        <v>对敌方单体攻击，造成100%攻击力（+1281）点伤害。</v>
      </c>
      <c r="J498" s="4" t="s">
        <v>279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37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49"/>
        <v/>
      </c>
      <c r="U498" s="6" t="str">
        <f t="shared" si="150"/>
        <v/>
      </c>
      <c r="V498" s="19" t="str">
        <f>VLOOKUP(G498,角色!AW:BC,主动技能!F498+1,FALSE)</f>
        <v>skill_01</v>
      </c>
      <c r="Y498">
        <f t="shared" si="134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1281</v>
      </c>
      <c r="AE498" s="25">
        <f>(VLOOKUP(G498,角色!V:AE,主动技能!F498+7,FALSE))</f>
        <v>1</v>
      </c>
      <c r="AF498" s="19">
        <f t="shared" si="138"/>
        <v>0</v>
      </c>
      <c r="AG498" s="19">
        <f t="shared" si="139"/>
        <v>0</v>
      </c>
      <c r="AH498" s="25" t="str">
        <f>VLOOKUP(F498,特效对应!F:G,2,FALSE)</f>
        <v>attack</v>
      </c>
      <c r="AJ498">
        <f t="shared" si="140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41"/>
        <v>0</v>
      </c>
      <c r="BE498">
        <f t="shared" si="142"/>
        <v>0</v>
      </c>
    </row>
    <row r="499" spans="1:57" x14ac:dyDescent="0.15">
      <c r="A499" t="str">
        <f t="shared" si="130"/>
        <v>修主动技能1等级13</v>
      </c>
      <c r="B499" s="8">
        <f t="shared" si="135"/>
        <v>10090113</v>
      </c>
      <c r="C499" s="8" t="str">
        <f>VLOOKUP(G499,角色!A:B,2,FALSE)</f>
        <v>修</v>
      </c>
      <c r="D499" s="8" t="str">
        <f t="shared" si="136"/>
        <v>主动技能1</v>
      </c>
      <c r="E499" s="8">
        <f t="shared" si="143"/>
        <v>13</v>
      </c>
      <c r="F499" s="8">
        <f t="shared" si="144"/>
        <v>1</v>
      </c>
      <c r="G499" s="8">
        <f t="shared" si="145"/>
        <v>9</v>
      </c>
      <c r="H499" s="4" t="s">
        <v>672</v>
      </c>
      <c r="I499" s="20" t="str">
        <f t="shared" si="148"/>
        <v>对敌方单体攻击，造成100%攻击力（+1812）点伤害。</v>
      </c>
      <c r="J499" s="4" t="s">
        <v>279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37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49"/>
        <v/>
      </c>
      <c r="U499" s="6" t="str">
        <f t="shared" si="150"/>
        <v/>
      </c>
      <c r="V499" s="19" t="str">
        <f>VLOOKUP(G499,角色!AW:BC,主动技能!F499+1,FALSE)</f>
        <v>skill_01</v>
      </c>
      <c r="Y499">
        <f t="shared" si="134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1812</v>
      </c>
      <c r="AE499" s="25">
        <f>(VLOOKUP(G499,角色!V:AE,主动技能!F499+7,FALSE))</f>
        <v>1</v>
      </c>
      <c r="AF499" s="19">
        <f t="shared" si="138"/>
        <v>0</v>
      </c>
      <c r="AG499" s="19">
        <f t="shared" si="139"/>
        <v>0</v>
      </c>
      <c r="AH499" s="25" t="str">
        <f>VLOOKUP(F499,特效对应!F:G,2,FALSE)</f>
        <v>attack</v>
      </c>
      <c r="AJ499">
        <f t="shared" si="140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41"/>
        <v>0</v>
      </c>
      <c r="BE499">
        <f t="shared" si="142"/>
        <v>0</v>
      </c>
    </row>
    <row r="500" spans="1:57" x14ac:dyDescent="0.15">
      <c r="A500" t="str">
        <f t="shared" si="130"/>
        <v>修主动技能1等级14</v>
      </c>
      <c r="B500" s="8">
        <f t="shared" si="135"/>
        <v>10090114</v>
      </c>
      <c r="C500" s="8" t="str">
        <f>VLOOKUP(G500,角色!A:B,2,FALSE)</f>
        <v>修</v>
      </c>
      <c r="D500" s="8" t="str">
        <f t="shared" si="136"/>
        <v>主动技能1</v>
      </c>
      <c r="E500" s="8">
        <f t="shared" si="143"/>
        <v>14</v>
      </c>
      <c r="F500" s="8">
        <f t="shared" si="144"/>
        <v>1</v>
      </c>
      <c r="G500" s="8">
        <f t="shared" si="145"/>
        <v>9</v>
      </c>
      <c r="H500" s="4" t="s">
        <v>672</v>
      </c>
      <c r="I500" s="20" t="str">
        <f t="shared" si="148"/>
        <v>对敌方单体攻击，造成100%攻击力（+2563）点伤害。</v>
      </c>
      <c r="J500" s="4" t="s">
        <v>279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37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49"/>
        <v/>
      </c>
      <c r="U500" s="6" t="str">
        <f t="shared" si="150"/>
        <v/>
      </c>
      <c r="V500" s="19" t="str">
        <f>VLOOKUP(G500,角色!AW:BC,主动技能!F500+1,FALSE)</f>
        <v>skill_01</v>
      </c>
      <c r="Y500">
        <f t="shared" si="134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2563</v>
      </c>
      <c r="AE500" s="25">
        <f>(VLOOKUP(G500,角色!V:AE,主动技能!F500+7,FALSE))</f>
        <v>1</v>
      </c>
      <c r="AF500" s="19">
        <f t="shared" si="138"/>
        <v>0</v>
      </c>
      <c r="AG500" s="19">
        <f t="shared" si="139"/>
        <v>0</v>
      </c>
      <c r="AH500" s="25" t="str">
        <f>VLOOKUP(F500,特效对应!F:G,2,FALSE)</f>
        <v>attack</v>
      </c>
      <c r="AJ500">
        <f t="shared" si="140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41"/>
        <v>0</v>
      </c>
      <c r="BE500">
        <f t="shared" si="142"/>
        <v>0</v>
      </c>
    </row>
    <row r="501" spans="1:57" x14ac:dyDescent="0.15">
      <c r="A501" t="str">
        <f t="shared" si="130"/>
        <v>修主动技能1等级15</v>
      </c>
      <c r="B501" s="8">
        <f t="shared" si="135"/>
        <v>10090115</v>
      </c>
      <c r="C501" s="8" t="str">
        <f>VLOOKUP(G501,角色!A:B,2,FALSE)</f>
        <v>修</v>
      </c>
      <c r="D501" s="8" t="str">
        <f t="shared" si="136"/>
        <v>主动技能1</v>
      </c>
      <c r="E501" s="8">
        <f t="shared" si="143"/>
        <v>15</v>
      </c>
      <c r="F501" s="8">
        <f t="shared" si="144"/>
        <v>1</v>
      </c>
      <c r="G501" s="8">
        <f t="shared" si="145"/>
        <v>9</v>
      </c>
      <c r="H501" s="4" t="s">
        <v>672</v>
      </c>
      <c r="I501" s="20" t="str">
        <f t="shared" si="148"/>
        <v>对敌方单体攻击，造成100%攻击力（+3626）点伤害。</v>
      </c>
      <c r="J501" s="4" t="s">
        <v>279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37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49"/>
        <v/>
      </c>
      <c r="U501" s="6" t="str">
        <f t="shared" si="150"/>
        <v/>
      </c>
      <c r="V501" s="19" t="str">
        <f>VLOOKUP(G501,角色!AW:BC,主动技能!F501+1,FALSE)</f>
        <v>skill_01</v>
      </c>
      <c r="Y501">
        <f t="shared" si="134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3626</v>
      </c>
      <c r="AE501" s="25">
        <f>(VLOOKUP(G501,角色!V:AE,主动技能!F501+7,FALSE))</f>
        <v>1</v>
      </c>
      <c r="AF501" s="19">
        <f t="shared" si="138"/>
        <v>0</v>
      </c>
      <c r="AG501" s="19">
        <f t="shared" si="139"/>
        <v>0</v>
      </c>
      <c r="AH501" s="25" t="str">
        <f>VLOOKUP(F501,特效对应!F:G,2,FALSE)</f>
        <v>attack</v>
      </c>
      <c r="AJ501">
        <f t="shared" si="140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41"/>
        <v>0</v>
      </c>
      <c r="BE501">
        <f t="shared" si="142"/>
        <v>0</v>
      </c>
    </row>
    <row r="502" spans="1:57" x14ac:dyDescent="0.15">
      <c r="A502" t="str">
        <f t="shared" si="130"/>
        <v>修主动技能1等级16</v>
      </c>
      <c r="B502" s="8">
        <f t="shared" si="135"/>
        <v>10090116</v>
      </c>
      <c r="C502" s="8" t="str">
        <f>VLOOKUP(G502,角色!A:B,2,FALSE)</f>
        <v>修</v>
      </c>
      <c r="D502" s="8" t="str">
        <f t="shared" si="136"/>
        <v>主动技能1</v>
      </c>
      <c r="E502" s="8">
        <f t="shared" si="143"/>
        <v>16</v>
      </c>
      <c r="F502" s="8">
        <f t="shared" si="144"/>
        <v>1</v>
      </c>
      <c r="G502" s="8">
        <f t="shared" si="145"/>
        <v>9</v>
      </c>
      <c r="H502" s="4" t="s">
        <v>672</v>
      </c>
      <c r="I502" s="20" t="str">
        <f t="shared" si="148"/>
        <v>对敌方单体攻击，造成100%攻击力（+5128）点伤害。</v>
      </c>
      <c r="J502" s="4" t="s">
        <v>279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37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49"/>
        <v/>
      </c>
      <c r="U502" s="6" t="str">
        <f t="shared" si="150"/>
        <v/>
      </c>
      <c r="V502" s="19" t="str">
        <f>VLOOKUP(G502,角色!AW:BC,主动技能!F502+1,FALSE)</f>
        <v>skill_01</v>
      </c>
      <c r="Y502">
        <f t="shared" si="134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5128</v>
      </c>
      <c r="AE502" s="25">
        <f>(VLOOKUP(G502,角色!V:AE,主动技能!F502+7,FALSE))</f>
        <v>1</v>
      </c>
      <c r="AF502" s="19">
        <f t="shared" si="138"/>
        <v>0</v>
      </c>
      <c r="AG502" s="19">
        <f t="shared" si="139"/>
        <v>0</v>
      </c>
      <c r="AH502" s="25" t="str">
        <f>VLOOKUP(F502,特效对应!F:G,2,FALSE)</f>
        <v>attack</v>
      </c>
      <c r="AJ502">
        <f t="shared" si="140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41"/>
        <v>0</v>
      </c>
      <c r="BE502">
        <f t="shared" si="142"/>
        <v>0</v>
      </c>
    </row>
    <row r="503" spans="1:57" x14ac:dyDescent="0.15">
      <c r="A503" t="str">
        <f t="shared" si="130"/>
        <v>修主动技能1等级17</v>
      </c>
      <c r="B503" s="8">
        <f t="shared" si="135"/>
        <v>10090117</v>
      </c>
      <c r="C503" s="8" t="str">
        <f>VLOOKUP(G503,角色!A:B,2,FALSE)</f>
        <v>修</v>
      </c>
      <c r="D503" s="8" t="str">
        <f t="shared" si="136"/>
        <v>主动技能1</v>
      </c>
      <c r="E503" s="8">
        <f t="shared" si="143"/>
        <v>17</v>
      </c>
      <c r="F503" s="8">
        <f t="shared" si="144"/>
        <v>1</v>
      </c>
      <c r="G503" s="8">
        <f t="shared" si="145"/>
        <v>9</v>
      </c>
      <c r="H503" s="4" t="s">
        <v>672</v>
      </c>
      <c r="I503" s="20" t="str">
        <f t="shared" si="148"/>
        <v>对敌方单体攻击，造成100%攻击力（+7254）点伤害。</v>
      </c>
      <c r="J503" s="4" t="s">
        <v>279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37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49"/>
        <v/>
      </c>
      <c r="U503" s="6" t="str">
        <f t="shared" si="150"/>
        <v/>
      </c>
      <c r="V503" s="19" t="str">
        <f>VLOOKUP(G503,角色!AW:BC,主动技能!F503+1,FALSE)</f>
        <v>skill_01</v>
      </c>
      <c r="Y503">
        <f t="shared" si="134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7254</v>
      </c>
      <c r="AE503" s="25">
        <f>(VLOOKUP(G503,角色!V:AE,主动技能!F503+7,FALSE))</f>
        <v>1</v>
      </c>
      <c r="AF503" s="19">
        <f t="shared" si="138"/>
        <v>0</v>
      </c>
      <c r="AG503" s="19">
        <f t="shared" si="139"/>
        <v>0</v>
      </c>
      <c r="AH503" s="25" t="str">
        <f>VLOOKUP(F503,特效对应!F:G,2,FALSE)</f>
        <v>attack</v>
      </c>
      <c r="AJ503">
        <f t="shared" si="140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41"/>
        <v>0</v>
      </c>
      <c r="BE503">
        <f t="shared" si="142"/>
        <v>0</v>
      </c>
    </row>
    <row r="504" spans="1:57" x14ac:dyDescent="0.15">
      <c r="A504" t="str">
        <f t="shared" si="130"/>
        <v>修主动技能1等级18</v>
      </c>
      <c r="B504" s="8">
        <f t="shared" si="135"/>
        <v>10090118</v>
      </c>
      <c r="C504" s="8" t="str">
        <f>VLOOKUP(G504,角色!A:B,2,FALSE)</f>
        <v>修</v>
      </c>
      <c r="D504" s="8" t="str">
        <f t="shared" si="136"/>
        <v>主动技能1</v>
      </c>
      <c r="E504" s="8">
        <f t="shared" si="143"/>
        <v>18</v>
      </c>
      <c r="F504" s="8">
        <f t="shared" si="144"/>
        <v>1</v>
      </c>
      <c r="G504" s="8">
        <f t="shared" si="145"/>
        <v>9</v>
      </c>
      <c r="H504" s="4" t="s">
        <v>672</v>
      </c>
      <c r="I504" s="20" t="str">
        <f t="shared" si="148"/>
        <v>对敌方单体攻击，造成100%攻击力（+10260）点伤害。</v>
      </c>
      <c r="J504" s="4" t="s">
        <v>279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37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49"/>
        <v/>
      </c>
      <c r="U504" s="6" t="str">
        <f t="shared" si="150"/>
        <v/>
      </c>
      <c r="V504" s="19" t="str">
        <f>VLOOKUP(G504,角色!AW:BC,主动技能!F504+1,FALSE)</f>
        <v>skill_01</v>
      </c>
      <c r="Y504">
        <f t="shared" si="134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10260</v>
      </c>
      <c r="AE504" s="25">
        <f>(VLOOKUP(G504,角色!V:AE,主动技能!F504+7,FALSE))</f>
        <v>1</v>
      </c>
      <c r="AF504" s="19">
        <f t="shared" si="138"/>
        <v>0</v>
      </c>
      <c r="AG504" s="19">
        <f t="shared" si="139"/>
        <v>0</v>
      </c>
      <c r="AH504" s="25" t="str">
        <f>VLOOKUP(F504,特效对应!F:G,2,FALSE)</f>
        <v>attack</v>
      </c>
      <c r="AJ504">
        <f t="shared" si="140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41"/>
        <v>0</v>
      </c>
      <c r="BE504">
        <f t="shared" si="142"/>
        <v>0</v>
      </c>
    </row>
    <row r="505" spans="1:57" x14ac:dyDescent="0.15">
      <c r="A505" t="str">
        <f t="shared" si="130"/>
        <v>修主动技能1等级19</v>
      </c>
      <c r="B505" s="8">
        <f t="shared" si="135"/>
        <v>10090119</v>
      </c>
      <c r="C505" s="8" t="str">
        <f>VLOOKUP(G505,角色!A:B,2,FALSE)</f>
        <v>修</v>
      </c>
      <c r="D505" s="8" t="str">
        <f t="shared" si="136"/>
        <v>主动技能1</v>
      </c>
      <c r="E505" s="8">
        <f t="shared" si="143"/>
        <v>19</v>
      </c>
      <c r="F505" s="8">
        <f t="shared" si="144"/>
        <v>1</v>
      </c>
      <c r="G505" s="8">
        <f t="shared" si="145"/>
        <v>9</v>
      </c>
      <c r="H505" s="4" t="s">
        <v>672</v>
      </c>
      <c r="I505" s="20" t="str">
        <f t="shared" si="148"/>
        <v>对敌方单体攻击，造成100%攻击力（+14512）点伤害。</v>
      </c>
      <c r="J505" s="4" t="s">
        <v>279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37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49"/>
        <v/>
      </c>
      <c r="U505" s="6" t="str">
        <f t="shared" si="150"/>
        <v/>
      </c>
      <c r="V505" s="19" t="str">
        <f>VLOOKUP(G505,角色!AW:BC,主动技能!F505+1,FALSE)</f>
        <v>skill_01</v>
      </c>
      <c r="Y505">
        <f t="shared" si="134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14512</v>
      </c>
      <c r="AE505" s="25">
        <f>(VLOOKUP(G505,角色!V:AE,主动技能!F505+7,FALSE))</f>
        <v>1</v>
      </c>
      <c r="AF505" s="19">
        <f t="shared" si="138"/>
        <v>0</v>
      </c>
      <c r="AG505" s="19">
        <f t="shared" si="139"/>
        <v>0</v>
      </c>
      <c r="AH505" s="25" t="str">
        <f>VLOOKUP(F505,特效对应!F:G,2,FALSE)</f>
        <v>attack</v>
      </c>
      <c r="AJ505">
        <f t="shared" si="140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41"/>
        <v>0</v>
      </c>
      <c r="BE505">
        <f t="shared" si="142"/>
        <v>0</v>
      </c>
    </row>
    <row r="506" spans="1:57" x14ac:dyDescent="0.15">
      <c r="A506" t="str">
        <f t="shared" si="130"/>
        <v>修主动技能1等级20</v>
      </c>
      <c r="B506" s="8">
        <f t="shared" si="135"/>
        <v>10090120</v>
      </c>
      <c r="C506" s="8" t="str">
        <f>VLOOKUP(G506,角色!A:B,2,FALSE)</f>
        <v>修</v>
      </c>
      <c r="D506" s="8" t="str">
        <f t="shared" si="136"/>
        <v>主动技能1</v>
      </c>
      <c r="E506" s="8">
        <f t="shared" si="143"/>
        <v>20</v>
      </c>
      <c r="F506" s="8">
        <f t="shared" si="144"/>
        <v>1</v>
      </c>
      <c r="G506" s="8">
        <f t="shared" si="145"/>
        <v>9</v>
      </c>
      <c r="H506" s="4" t="s">
        <v>672</v>
      </c>
      <c r="I506" s="20" t="str">
        <f t="shared" si="148"/>
        <v>对敌方单体攻击，造成100%攻击力（+20525）点伤害。</v>
      </c>
      <c r="J506" s="4" t="s">
        <v>279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37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49"/>
        <v/>
      </c>
      <c r="U506" s="6" t="str">
        <f t="shared" si="150"/>
        <v/>
      </c>
      <c r="V506" s="19" t="str">
        <f>VLOOKUP(G506,角色!AW:BC,主动技能!F506+1,FALSE)</f>
        <v>skill_01</v>
      </c>
      <c r="Y506">
        <f t="shared" si="134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20525</v>
      </c>
      <c r="AE506" s="25">
        <f>(VLOOKUP(G506,角色!V:AE,主动技能!F506+7,FALSE))</f>
        <v>1</v>
      </c>
      <c r="AF506" s="19">
        <f t="shared" si="138"/>
        <v>0</v>
      </c>
      <c r="AG506" s="19">
        <f t="shared" si="139"/>
        <v>0</v>
      </c>
      <c r="AH506" s="25" t="str">
        <f>VLOOKUP(F506,特效对应!F:G,2,FALSE)</f>
        <v>attack</v>
      </c>
      <c r="AJ506">
        <f t="shared" si="140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41"/>
        <v>0</v>
      </c>
      <c r="BE506">
        <f t="shared" si="142"/>
        <v>0</v>
      </c>
    </row>
    <row r="507" spans="1:57" x14ac:dyDescent="0.15">
      <c r="A507" t="str">
        <f t="shared" ref="A507:A517" si="151">C507&amp;D507&amp;$E$6&amp;E507</f>
        <v>修主动技能2等级1</v>
      </c>
      <c r="B507" s="8">
        <f t="shared" si="135"/>
        <v>10090201</v>
      </c>
      <c r="C507" s="8" t="str">
        <f>VLOOKUP(G507,角色!A:B,2,FALSE)</f>
        <v>修</v>
      </c>
      <c r="D507" s="8" t="str">
        <f t="shared" si="136"/>
        <v>主动技能2</v>
      </c>
      <c r="E507" s="8">
        <f t="shared" si="143"/>
        <v>1</v>
      </c>
      <c r="F507" s="8">
        <f t="shared" si="144"/>
        <v>2</v>
      </c>
      <c r="G507" s="8">
        <f t="shared" si="145"/>
        <v>9</v>
      </c>
      <c r="H507" s="4" t="s">
        <v>1050</v>
      </c>
      <c r="I507" s="20" t="str">
        <f>"对敌方"&amp;L507&amp;"攻击，造成"&amp;Z507&amp;"%攻击力（+"&amp;AB507&amp;"）点伤害。"</f>
        <v>对敌方单体攻击，造成150%攻击力（+130）点伤害。</v>
      </c>
      <c r="J507" s="4" t="s">
        <v>279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37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52">IF(AQ507="","",AQ507)&amp;IF(AR507="","","|"&amp;AR507)&amp;IF(AS507="","","|"&amp;AS507)&amp;IF(AT507="","","|"&amp;AT507)&amp;IF(AU507="","","|"&amp;AU507)</f>
        <v/>
      </c>
      <c r="U507" s="6" t="str">
        <f t="shared" ref="U507:U517" si="15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34"/>
        <v>50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130</v>
      </c>
      <c r="AE507" s="25">
        <f>(VLOOKUP(G507,角色!V:AE,主动技能!F507+7,FALSE))</f>
        <v>1</v>
      </c>
      <c r="AF507" s="19">
        <f t="shared" si="138"/>
        <v>2</v>
      </c>
      <c r="AG507" s="19">
        <f t="shared" si="139"/>
        <v>1</v>
      </c>
      <c r="AH507" s="25" t="str">
        <f>VLOOKUP(F507,特效对应!F:G,2,FALSE)</f>
        <v>attackex</v>
      </c>
      <c r="AJ507">
        <f t="shared" si="140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41"/>
        <v>2</v>
      </c>
      <c r="BE507">
        <f t="shared" si="142"/>
        <v>1</v>
      </c>
    </row>
    <row r="508" spans="1:57" x14ac:dyDescent="0.15">
      <c r="A508" t="str">
        <f t="shared" si="151"/>
        <v>修主动技能2等级2</v>
      </c>
      <c r="B508" s="8">
        <f t="shared" si="135"/>
        <v>10090202</v>
      </c>
      <c r="C508" s="8" t="str">
        <f>VLOOKUP(G508,角色!A:B,2,FALSE)</f>
        <v>修</v>
      </c>
      <c r="D508" s="8" t="str">
        <f t="shared" si="136"/>
        <v>主动技能2</v>
      </c>
      <c r="E508" s="8">
        <f t="shared" si="143"/>
        <v>2</v>
      </c>
      <c r="F508" s="8">
        <f t="shared" si="144"/>
        <v>2</v>
      </c>
      <c r="G508" s="8">
        <f t="shared" si="145"/>
        <v>9</v>
      </c>
      <c r="H508" s="4" t="s">
        <v>1050</v>
      </c>
      <c r="I508" s="20" t="str">
        <f t="shared" ref="I508:I526" si="154">"对敌方"&amp;L508&amp;"攻击，造成"&amp;Z508&amp;"%攻击力（+"&amp;AB508&amp;"）点伤害。"</f>
        <v>对敌方单体攻击，造成150%攻击力（+160）点伤害。</v>
      </c>
      <c r="J508" s="4" t="s">
        <v>279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37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52"/>
        <v/>
      </c>
      <c r="U508" s="6" t="str">
        <f t="shared" si="153"/>
        <v/>
      </c>
      <c r="V508" s="19" t="str">
        <f>VLOOKUP(G508,角色!AW:BC,主动技能!F508+1,FALSE)</f>
        <v>skill_10</v>
      </c>
      <c r="Y508">
        <f t="shared" si="134"/>
        <v>50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160</v>
      </c>
      <c r="AE508" s="25">
        <f>(VLOOKUP(G508,角色!V:AE,主动技能!F508+7,FALSE))</f>
        <v>1</v>
      </c>
      <c r="AF508" s="19">
        <f t="shared" si="138"/>
        <v>2</v>
      </c>
      <c r="AG508" s="19">
        <f t="shared" si="139"/>
        <v>1</v>
      </c>
      <c r="AH508" s="25" t="str">
        <f>VLOOKUP(F508,特效对应!F:G,2,FALSE)</f>
        <v>attackex</v>
      </c>
      <c r="AJ508">
        <f t="shared" si="140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41"/>
        <v>2</v>
      </c>
      <c r="BE508">
        <f t="shared" si="142"/>
        <v>1</v>
      </c>
    </row>
    <row r="509" spans="1:57" x14ac:dyDescent="0.15">
      <c r="A509" t="str">
        <f t="shared" si="151"/>
        <v>修主动技能2等级3</v>
      </c>
      <c r="B509" s="8">
        <f t="shared" si="135"/>
        <v>10090203</v>
      </c>
      <c r="C509" s="8" t="str">
        <f>VLOOKUP(G509,角色!A:B,2,FALSE)</f>
        <v>修</v>
      </c>
      <c r="D509" s="8" t="str">
        <f t="shared" si="136"/>
        <v>主动技能2</v>
      </c>
      <c r="E509" s="8">
        <f t="shared" si="143"/>
        <v>3</v>
      </c>
      <c r="F509" s="8">
        <f t="shared" si="144"/>
        <v>2</v>
      </c>
      <c r="G509" s="8">
        <f t="shared" si="145"/>
        <v>9</v>
      </c>
      <c r="H509" s="4" t="s">
        <v>1050</v>
      </c>
      <c r="I509" s="20" t="str">
        <f t="shared" si="154"/>
        <v>对敌方单体攻击，造成150%攻击力（+250）点伤害。</v>
      </c>
      <c r="J509" s="4" t="s">
        <v>279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37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52"/>
        <v/>
      </c>
      <c r="U509" s="6" t="str">
        <f t="shared" si="153"/>
        <v/>
      </c>
      <c r="V509" s="19" t="str">
        <f>VLOOKUP(G509,角色!AW:BC,主动技能!F509+1,FALSE)</f>
        <v>skill_10</v>
      </c>
      <c r="Y509">
        <f t="shared" si="134"/>
        <v>50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250</v>
      </c>
      <c r="AE509" s="25">
        <f>(VLOOKUP(G509,角色!V:AE,主动技能!F509+7,FALSE))</f>
        <v>1</v>
      </c>
      <c r="AF509" s="19">
        <f t="shared" si="138"/>
        <v>2</v>
      </c>
      <c r="AG509" s="19">
        <f t="shared" si="139"/>
        <v>1</v>
      </c>
      <c r="AH509" s="25" t="str">
        <f>VLOOKUP(F509,特效对应!F:G,2,FALSE)</f>
        <v>attackex</v>
      </c>
      <c r="AJ509">
        <f t="shared" si="140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41"/>
        <v>2</v>
      </c>
      <c r="BE509">
        <f t="shared" si="142"/>
        <v>1</v>
      </c>
    </row>
    <row r="510" spans="1:57" x14ac:dyDescent="0.15">
      <c r="A510" t="str">
        <f t="shared" si="151"/>
        <v>修主动技能2等级4</v>
      </c>
      <c r="B510" s="8">
        <f t="shared" si="135"/>
        <v>10090204</v>
      </c>
      <c r="C510" s="8" t="str">
        <f>VLOOKUP(G510,角色!A:B,2,FALSE)</f>
        <v>修</v>
      </c>
      <c r="D510" s="8" t="str">
        <f t="shared" si="136"/>
        <v>主动技能2</v>
      </c>
      <c r="E510" s="8">
        <f t="shared" si="143"/>
        <v>4</v>
      </c>
      <c r="F510" s="8">
        <f t="shared" si="144"/>
        <v>2</v>
      </c>
      <c r="G510" s="8">
        <f t="shared" si="145"/>
        <v>9</v>
      </c>
      <c r="H510" s="4" t="s">
        <v>1050</v>
      </c>
      <c r="I510" s="20" t="str">
        <f t="shared" si="154"/>
        <v>对敌方单体攻击，造成150%攻击力（+400）点伤害。</v>
      </c>
      <c r="J510" s="4" t="s">
        <v>279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37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52"/>
        <v/>
      </c>
      <c r="U510" s="6" t="str">
        <f t="shared" si="153"/>
        <v/>
      </c>
      <c r="V510" s="19" t="str">
        <f>VLOOKUP(G510,角色!AW:BC,主动技能!F510+1,FALSE)</f>
        <v>skill_10</v>
      </c>
      <c r="Y510">
        <f t="shared" si="134"/>
        <v>50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400</v>
      </c>
      <c r="AE510" s="25">
        <f>(VLOOKUP(G510,角色!V:AE,主动技能!F510+7,FALSE))</f>
        <v>1</v>
      </c>
      <c r="AF510" s="19">
        <f t="shared" si="138"/>
        <v>2</v>
      </c>
      <c r="AG510" s="19">
        <f t="shared" si="139"/>
        <v>1</v>
      </c>
      <c r="AH510" s="25" t="str">
        <f>VLOOKUP(F510,特效对应!F:G,2,FALSE)</f>
        <v>attackex</v>
      </c>
      <c r="AJ510">
        <f t="shared" si="140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41"/>
        <v>2</v>
      </c>
      <c r="BE510">
        <f t="shared" si="142"/>
        <v>1</v>
      </c>
    </row>
    <row r="511" spans="1:57" x14ac:dyDescent="0.15">
      <c r="A511" t="str">
        <f t="shared" si="151"/>
        <v>修主动技能2等级5</v>
      </c>
      <c r="B511" s="8">
        <f t="shared" si="135"/>
        <v>10090205</v>
      </c>
      <c r="C511" s="8" t="str">
        <f>VLOOKUP(G511,角色!A:B,2,FALSE)</f>
        <v>修</v>
      </c>
      <c r="D511" s="8" t="str">
        <f t="shared" si="136"/>
        <v>主动技能2</v>
      </c>
      <c r="E511" s="8">
        <f t="shared" si="143"/>
        <v>5</v>
      </c>
      <c r="F511" s="8">
        <f t="shared" si="144"/>
        <v>2</v>
      </c>
      <c r="G511" s="8">
        <f t="shared" si="145"/>
        <v>9</v>
      </c>
      <c r="H511" s="4" t="s">
        <v>1050</v>
      </c>
      <c r="I511" s="20" t="str">
        <f t="shared" si="154"/>
        <v>对敌方单体攻击，造成150%攻击力（+565）点伤害。</v>
      </c>
      <c r="J511" s="4" t="s">
        <v>279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37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52"/>
        <v/>
      </c>
      <c r="U511" s="6" t="str">
        <f t="shared" si="153"/>
        <v/>
      </c>
      <c r="V511" s="19" t="str">
        <f>VLOOKUP(G511,角色!AW:BC,主动技能!F511+1,FALSE)</f>
        <v>skill_10</v>
      </c>
      <c r="Y511">
        <f t="shared" si="134"/>
        <v>50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565</v>
      </c>
      <c r="AE511" s="25">
        <f>(VLOOKUP(G511,角色!V:AE,主动技能!F511+7,FALSE))</f>
        <v>1</v>
      </c>
      <c r="AF511" s="19">
        <f t="shared" si="138"/>
        <v>2</v>
      </c>
      <c r="AG511" s="19">
        <f t="shared" si="139"/>
        <v>1</v>
      </c>
      <c r="AH511" s="25" t="str">
        <f>VLOOKUP(F511,特效对应!F:G,2,FALSE)</f>
        <v>attackex</v>
      </c>
      <c r="AJ511">
        <f t="shared" si="140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41"/>
        <v>2</v>
      </c>
      <c r="BE511">
        <f t="shared" si="142"/>
        <v>1</v>
      </c>
    </row>
    <row r="512" spans="1:57" x14ac:dyDescent="0.15">
      <c r="A512" t="str">
        <f t="shared" si="151"/>
        <v>修主动技能2等级6</v>
      </c>
      <c r="B512" s="8">
        <f t="shared" si="135"/>
        <v>10090206</v>
      </c>
      <c r="C512" s="8" t="str">
        <f>VLOOKUP(G512,角色!A:B,2,FALSE)</f>
        <v>修</v>
      </c>
      <c r="D512" s="8" t="str">
        <f t="shared" si="136"/>
        <v>主动技能2</v>
      </c>
      <c r="E512" s="8">
        <f t="shared" si="143"/>
        <v>6</v>
      </c>
      <c r="F512" s="8">
        <f t="shared" si="144"/>
        <v>2</v>
      </c>
      <c r="G512" s="8">
        <f t="shared" si="145"/>
        <v>9</v>
      </c>
      <c r="H512" s="4" t="s">
        <v>1050</v>
      </c>
      <c r="I512" s="20" t="str">
        <f t="shared" si="154"/>
        <v>对敌方单体攻击，造成150%攻击力（+800）点伤害。</v>
      </c>
      <c r="J512" s="4" t="s">
        <v>279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37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52"/>
        <v/>
      </c>
      <c r="U512" s="6" t="str">
        <f t="shared" si="153"/>
        <v/>
      </c>
      <c r="V512" s="19" t="str">
        <f>VLOOKUP(G512,角色!AW:BC,主动技能!F512+1,FALSE)</f>
        <v>skill_10</v>
      </c>
      <c r="Y512">
        <f t="shared" si="134"/>
        <v>50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800</v>
      </c>
      <c r="AE512" s="25">
        <f>(VLOOKUP(G512,角色!V:AE,主动技能!F512+7,FALSE))</f>
        <v>1</v>
      </c>
      <c r="AF512" s="19">
        <f t="shared" si="138"/>
        <v>2</v>
      </c>
      <c r="AG512" s="19">
        <f t="shared" si="139"/>
        <v>1</v>
      </c>
      <c r="AH512" s="25" t="str">
        <f>VLOOKUP(F512,特效对应!F:G,2,FALSE)</f>
        <v>attackex</v>
      </c>
      <c r="AJ512">
        <f t="shared" si="140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41"/>
        <v>2</v>
      </c>
      <c r="BE512">
        <f t="shared" si="142"/>
        <v>1</v>
      </c>
    </row>
    <row r="513" spans="1:57" x14ac:dyDescent="0.15">
      <c r="A513" t="str">
        <f t="shared" si="151"/>
        <v>修主动技能2等级7</v>
      </c>
      <c r="B513" s="8">
        <f t="shared" si="135"/>
        <v>10090207</v>
      </c>
      <c r="C513" s="8" t="str">
        <f>VLOOKUP(G513,角色!A:B,2,FALSE)</f>
        <v>修</v>
      </c>
      <c r="D513" s="8" t="str">
        <f t="shared" si="136"/>
        <v>主动技能2</v>
      </c>
      <c r="E513" s="8">
        <f t="shared" si="143"/>
        <v>7</v>
      </c>
      <c r="F513" s="8">
        <f t="shared" si="144"/>
        <v>2</v>
      </c>
      <c r="G513" s="8">
        <f t="shared" si="145"/>
        <v>9</v>
      </c>
      <c r="H513" s="4" t="s">
        <v>1050</v>
      </c>
      <c r="I513" s="20" t="str">
        <f t="shared" si="154"/>
        <v>对敌方单体攻击，造成150%攻击力（+1132）点伤害。</v>
      </c>
      <c r="J513" s="4" t="s">
        <v>279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37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52"/>
        <v/>
      </c>
      <c r="U513" s="6" t="str">
        <f t="shared" si="153"/>
        <v/>
      </c>
      <c r="V513" s="19" t="str">
        <f>VLOOKUP(G513,角色!AW:BC,主动技能!F513+1,FALSE)</f>
        <v>skill_10</v>
      </c>
      <c r="Y513">
        <f t="shared" si="134"/>
        <v>50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1132</v>
      </c>
      <c r="AE513" s="25">
        <f>(VLOOKUP(G513,角色!V:AE,主动技能!F513+7,FALSE))</f>
        <v>1</v>
      </c>
      <c r="AF513" s="19">
        <f t="shared" si="138"/>
        <v>2</v>
      </c>
      <c r="AG513" s="19">
        <f t="shared" si="139"/>
        <v>1</v>
      </c>
      <c r="AH513" s="25" t="str">
        <f>VLOOKUP(F513,特效对应!F:G,2,FALSE)</f>
        <v>attackex</v>
      </c>
      <c r="AJ513">
        <f t="shared" si="140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41"/>
        <v>2</v>
      </c>
      <c r="BE513">
        <f t="shared" si="142"/>
        <v>1</v>
      </c>
    </row>
    <row r="514" spans="1:57" x14ac:dyDescent="0.15">
      <c r="A514" t="str">
        <f t="shared" si="151"/>
        <v>修主动技能2等级8</v>
      </c>
      <c r="B514" s="8">
        <f t="shared" si="135"/>
        <v>10090208</v>
      </c>
      <c r="C514" s="8" t="str">
        <f>VLOOKUP(G514,角色!A:B,2,FALSE)</f>
        <v>修</v>
      </c>
      <c r="D514" s="8" t="str">
        <f t="shared" si="136"/>
        <v>主动技能2</v>
      </c>
      <c r="E514" s="8">
        <f t="shared" si="143"/>
        <v>8</v>
      </c>
      <c r="F514" s="8">
        <f t="shared" si="144"/>
        <v>2</v>
      </c>
      <c r="G514" s="8">
        <f t="shared" si="145"/>
        <v>9</v>
      </c>
      <c r="H514" s="4" t="s">
        <v>1050</v>
      </c>
      <c r="I514" s="20" t="str">
        <f t="shared" si="154"/>
        <v>对敌方单体攻击，造成150%攻击力（+1601）点伤害。</v>
      </c>
      <c r="J514" s="4" t="s">
        <v>279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37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52"/>
        <v/>
      </c>
      <c r="U514" s="6" t="str">
        <f t="shared" si="153"/>
        <v/>
      </c>
      <c r="V514" s="19" t="str">
        <f>VLOOKUP(G514,角色!AW:BC,主动技能!F514+1,FALSE)</f>
        <v>skill_10</v>
      </c>
      <c r="Y514">
        <f t="shared" si="134"/>
        <v>50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1601</v>
      </c>
      <c r="AE514" s="25">
        <f>(VLOOKUP(G514,角色!V:AE,主动技能!F514+7,FALSE))</f>
        <v>1</v>
      </c>
      <c r="AF514" s="19">
        <f t="shared" si="138"/>
        <v>2</v>
      </c>
      <c r="AG514" s="19">
        <f t="shared" si="139"/>
        <v>1</v>
      </c>
      <c r="AH514" s="25" t="str">
        <f>VLOOKUP(F514,特效对应!F:G,2,FALSE)</f>
        <v>attackex</v>
      </c>
      <c r="AJ514">
        <f t="shared" si="140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41"/>
        <v>2</v>
      </c>
      <c r="BE514">
        <f t="shared" si="142"/>
        <v>1</v>
      </c>
    </row>
    <row r="515" spans="1:57" x14ac:dyDescent="0.15">
      <c r="A515" t="str">
        <f t="shared" si="151"/>
        <v>修主动技能2等级9</v>
      </c>
      <c r="B515" s="8">
        <f t="shared" si="135"/>
        <v>10090209</v>
      </c>
      <c r="C515" s="8" t="str">
        <f>VLOOKUP(G515,角色!A:B,2,FALSE)</f>
        <v>修</v>
      </c>
      <c r="D515" s="8" t="str">
        <f t="shared" si="136"/>
        <v>主动技能2</v>
      </c>
      <c r="E515" s="8">
        <f t="shared" si="143"/>
        <v>9</v>
      </c>
      <c r="F515" s="8">
        <f t="shared" si="144"/>
        <v>2</v>
      </c>
      <c r="G515" s="8">
        <f t="shared" si="145"/>
        <v>9</v>
      </c>
      <c r="H515" s="4" t="s">
        <v>1050</v>
      </c>
      <c r="I515" s="20" t="str">
        <f t="shared" si="154"/>
        <v>对敌方单体攻击，造成150%攻击力（+2264）点伤害。</v>
      </c>
      <c r="J515" s="4" t="s">
        <v>279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37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52"/>
        <v/>
      </c>
      <c r="U515" s="6" t="str">
        <f t="shared" si="153"/>
        <v/>
      </c>
      <c r="V515" s="19" t="str">
        <f>VLOOKUP(G515,角色!AW:BC,主动技能!F515+1,FALSE)</f>
        <v>skill_10</v>
      </c>
      <c r="Y515">
        <f t="shared" si="134"/>
        <v>50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2264</v>
      </c>
      <c r="AE515" s="25">
        <f>(VLOOKUP(G515,角色!V:AE,主动技能!F515+7,FALSE))</f>
        <v>1</v>
      </c>
      <c r="AF515" s="19">
        <f t="shared" si="138"/>
        <v>2</v>
      </c>
      <c r="AG515" s="19">
        <f t="shared" si="139"/>
        <v>1</v>
      </c>
      <c r="AH515" s="25" t="str">
        <f>VLOOKUP(F515,特效对应!F:G,2,FALSE)</f>
        <v>attackex</v>
      </c>
      <c r="AJ515">
        <f t="shared" si="140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41"/>
        <v>2</v>
      </c>
      <c r="BE515">
        <f t="shared" si="142"/>
        <v>1</v>
      </c>
    </row>
    <row r="516" spans="1:57" x14ac:dyDescent="0.15">
      <c r="A516" t="str">
        <f t="shared" si="151"/>
        <v>修主动技能2等级10</v>
      </c>
      <c r="B516" s="8">
        <f t="shared" si="135"/>
        <v>10090210</v>
      </c>
      <c r="C516" s="8" t="str">
        <f>VLOOKUP(G516,角色!A:B,2,FALSE)</f>
        <v>修</v>
      </c>
      <c r="D516" s="8" t="str">
        <f t="shared" si="136"/>
        <v>主动技能2</v>
      </c>
      <c r="E516" s="8">
        <f t="shared" si="143"/>
        <v>10</v>
      </c>
      <c r="F516" s="8">
        <f t="shared" si="144"/>
        <v>2</v>
      </c>
      <c r="G516" s="8">
        <f t="shared" si="145"/>
        <v>9</v>
      </c>
      <c r="H516" s="4" t="s">
        <v>1050</v>
      </c>
      <c r="I516" s="20" t="str">
        <f t="shared" si="154"/>
        <v>对敌方单体攻击，造成150%攻击力（+3203）点伤害。</v>
      </c>
      <c r="J516" s="4" t="s">
        <v>279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37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52"/>
        <v/>
      </c>
      <c r="U516" s="6" t="str">
        <f t="shared" si="153"/>
        <v/>
      </c>
      <c r="V516" s="19" t="str">
        <f>VLOOKUP(G516,角色!AW:BC,主动技能!F516+1,FALSE)</f>
        <v>skill_10</v>
      </c>
      <c r="Y516">
        <f t="shared" si="134"/>
        <v>50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3203</v>
      </c>
      <c r="AE516" s="25">
        <f>(VLOOKUP(G516,角色!V:AE,主动技能!F516+7,FALSE))</f>
        <v>1</v>
      </c>
      <c r="AF516" s="19">
        <f t="shared" si="138"/>
        <v>2</v>
      </c>
      <c r="AG516" s="19">
        <f t="shared" si="139"/>
        <v>1</v>
      </c>
      <c r="AH516" s="25" t="str">
        <f>VLOOKUP(F516,特效对应!F:G,2,FALSE)</f>
        <v>attackex</v>
      </c>
      <c r="AJ516">
        <f t="shared" si="140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41"/>
        <v>2</v>
      </c>
      <c r="BE516">
        <f t="shared" si="142"/>
        <v>1</v>
      </c>
    </row>
    <row r="517" spans="1:57" x14ac:dyDescent="0.15">
      <c r="A517" t="str">
        <f t="shared" si="151"/>
        <v>修主动技能2等级11</v>
      </c>
      <c r="B517" s="8">
        <f t="shared" si="135"/>
        <v>10090211</v>
      </c>
      <c r="C517" s="8" t="str">
        <f>VLOOKUP(G517,角色!A:B,2,FALSE)</f>
        <v>修</v>
      </c>
      <c r="D517" s="8" t="str">
        <f t="shared" si="136"/>
        <v>主动技能2</v>
      </c>
      <c r="E517" s="8">
        <f t="shared" si="143"/>
        <v>11</v>
      </c>
      <c r="F517" s="8">
        <f t="shared" si="144"/>
        <v>2</v>
      </c>
      <c r="G517" s="8">
        <f t="shared" si="145"/>
        <v>9</v>
      </c>
      <c r="H517" s="4" t="s">
        <v>1050</v>
      </c>
      <c r="I517" s="20" t="str">
        <f t="shared" si="154"/>
        <v>对敌方单体攻击，造成150%攻击力（+4530）点伤害。</v>
      </c>
      <c r="J517" s="4" t="s">
        <v>279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37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52"/>
        <v/>
      </c>
      <c r="U517" s="6" t="str">
        <f t="shared" si="153"/>
        <v/>
      </c>
      <c r="V517" s="19" t="str">
        <f>VLOOKUP(G517,角色!AW:BC,主动技能!F517+1,FALSE)</f>
        <v>skill_10</v>
      </c>
      <c r="Y517">
        <f t="shared" si="134"/>
        <v>50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4530</v>
      </c>
      <c r="AE517" s="25">
        <f>(VLOOKUP(G517,角色!V:AE,主动技能!F517+7,FALSE))</f>
        <v>1</v>
      </c>
      <c r="AF517" s="19">
        <f t="shared" si="138"/>
        <v>2</v>
      </c>
      <c r="AG517" s="19">
        <f t="shared" si="139"/>
        <v>1</v>
      </c>
      <c r="AH517" s="25" t="str">
        <f>VLOOKUP(F517,特效对应!F:G,2,FALSE)</f>
        <v>attackex</v>
      </c>
      <c r="AJ517">
        <f t="shared" si="140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41"/>
        <v>2</v>
      </c>
      <c r="BE517">
        <f t="shared" si="142"/>
        <v>1</v>
      </c>
    </row>
    <row r="518" spans="1:57" x14ac:dyDescent="0.15">
      <c r="A518" t="str">
        <f t="shared" ref="A518:A581" si="155">C518&amp;D518&amp;$E$6&amp;E518</f>
        <v>修主动技能2等级12</v>
      </c>
      <c r="B518" s="8">
        <f t="shared" si="135"/>
        <v>10090212</v>
      </c>
      <c r="C518" s="8" t="str">
        <f>VLOOKUP(G518,角色!A:B,2,FALSE)</f>
        <v>修</v>
      </c>
      <c r="D518" s="8" t="str">
        <f t="shared" si="136"/>
        <v>主动技能2</v>
      </c>
      <c r="E518" s="8">
        <f t="shared" ref="E518:E581" si="156">IF(E517=E$5,1,E517+1)</f>
        <v>12</v>
      </c>
      <c r="F518" s="8">
        <f t="shared" ref="F518:F581" si="157">IF(E518=1,IF(F517=$F$5,1,F517+1),F517)</f>
        <v>2</v>
      </c>
      <c r="G518" s="8">
        <f t="shared" ref="G518:G581" si="158">IF((F518=1)*(E518=1),G517+1,G517)</f>
        <v>9</v>
      </c>
      <c r="H518" s="4" t="s">
        <v>1050</v>
      </c>
      <c r="I518" s="20" t="str">
        <f t="shared" si="154"/>
        <v>对敌方单体攻击，造成150%攻击力（+6407）点伤害。</v>
      </c>
      <c r="J518" s="4" t="s">
        <v>279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37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59">IF(AQ518="","",AQ518)&amp;IF(AR518="","","|"&amp;AR518)&amp;IF(AS518="","","|"&amp;AS518)&amp;IF(AT518="","","|"&amp;AT518)&amp;IF(AU518="","","|"&amp;AU518)</f>
        <v/>
      </c>
      <c r="U518" s="6" t="str">
        <f t="shared" ref="U518:U581" si="16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34"/>
        <v>50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6407</v>
      </c>
      <c r="AE518" s="25">
        <f>(VLOOKUP(G518,角色!V:AE,主动技能!F518+7,FALSE))</f>
        <v>1</v>
      </c>
      <c r="AF518" s="19">
        <f t="shared" si="138"/>
        <v>2</v>
      </c>
      <c r="AG518" s="19">
        <f t="shared" si="139"/>
        <v>1</v>
      </c>
      <c r="AH518" s="25" t="str">
        <f>VLOOKUP(F518,特效对应!F:G,2,FALSE)</f>
        <v>attackex</v>
      </c>
      <c r="AJ518">
        <f t="shared" si="140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41"/>
        <v>2</v>
      </c>
      <c r="BE518">
        <f t="shared" si="142"/>
        <v>1</v>
      </c>
    </row>
    <row r="519" spans="1:57" x14ac:dyDescent="0.15">
      <c r="A519" t="str">
        <f t="shared" si="155"/>
        <v>修主动技能2等级13</v>
      </c>
      <c r="B519" s="8">
        <f t="shared" si="135"/>
        <v>10090213</v>
      </c>
      <c r="C519" s="8" t="str">
        <f>VLOOKUP(G519,角色!A:B,2,FALSE)</f>
        <v>修</v>
      </c>
      <c r="D519" s="8" t="str">
        <f t="shared" si="136"/>
        <v>主动技能2</v>
      </c>
      <c r="E519" s="8">
        <f t="shared" si="156"/>
        <v>13</v>
      </c>
      <c r="F519" s="8">
        <f t="shared" si="157"/>
        <v>2</v>
      </c>
      <c r="G519" s="8">
        <f t="shared" si="158"/>
        <v>9</v>
      </c>
      <c r="H519" s="4" t="s">
        <v>1050</v>
      </c>
      <c r="I519" s="20" t="str">
        <f t="shared" si="154"/>
        <v>对敌方单体攻击，造成150%攻击力（+9063）点伤害。</v>
      </c>
      <c r="J519" s="4" t="s">
        <v>279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37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59"/>
        <v/>
      </c>
      <c r="U519" s="6" t="str">
        <f t="shared" si="160"/>
        <v/>
      </c>
      <c r="V519" s="19" t="str">
        <f>VLOOKUP(G519,角色!AW:BC,主动技能!F519+1,FALSE)</f>
        <v>skill_10</v>
      </c>
      <c r="Y519">
        <f t="shared" ref="Y519:Y582" si="161">VLOOKUP(D519,BF:BG,2,FALSE)</f>
        <v>50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9063</v>
      </c>
      <c r="AE519" s="25">
        <f>(VLOOKUP(G519,角色!V:AE,主动技能!F519+7,FALSE))</f>
        <v>1</v>
      </c>
      <c r="AF519" s="19">
        <f t="shared" si="138"/>
        <v>2</v>
      </c>
      <c r="AG519" s="19">
        <f t="shared" si="139"/>
        <v>1</v>
      </c>
      <c r="AH519" s="25" t="str">
        <f>VLOOKUP(F519,特效对应!F:G,2,FALSE)</f>
        <v>attackex</v>
      </c>
      <c r="AJ519">
        <f t="shared" si="140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41"/>
        <v>2</v>
      </c>
      <c r="BE519">
        <f t="shared" si="142"/>
        <v>1</v>
      </c>
    </row>
    <row r="520" spans="1:57" x14ac:dyDescent="0.15">
      <c r="A520" t="str">
        <f t="shared" si="155"/>
        <v>修主动技能2等级14</v>
      </c>
      <c r="B520" s="8">
        <f t="shared" ref="B520:B583" si="162">1*10000000+G520*10000+F520*100+E520</f>
        <v>10090214</v>
      </c>
      <c r="C520" s="8" t="str">
        <f>VLOOKUP(G520,角色!A:B,2,FALSE)</f>
        <v>修</v>
      </c>
      <c r="D520" s="8" t="str">
        <f t="shared" ref="D520:D583" si="163">$D$4&amp;F520</f>
        <v>主动技能2</v>
      </c>
      <c r="E520" s="8">
        <f t="shared" si="156"/>
        <v>14</v>
      </c>
      <c r="F520" s="8">
        <f t="shared" si="157"/>
        <v>2</v>
      </c>
      <c r="G520" s="8">
        <f t="shared" si="158"/>
        <v>9</v>
      </c>
      <c r="H520" s="4" t="s">
        <v>1050</v>
      </c>
      <c r="I520" s="20" t="str">
        <f t="shared" si="154"/>
        <v>对敌方单体攻击，造成150%攻击力（+12819）点伤害。</v>
      </c>
      <c r="J520" s="4" t="s">
        <v>279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6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59"/>
        <v/>
      </c>
      <c r="U520" s="6" t="str">
        <f t="shared" si="160"/>
        <v/>
      </c>
      <c r="V520" s="19" t="str">
        <f>VLOOKUP(G520,角色!AW:BC,主动技能!F520+1,FALSE)</f>
        <v>skill_10</v>
      </c>
      <c r="Y520">
        <f t="shared" si="161"/>
        <v>50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12819</v>
      </c>
      <c r="AE520" s="25">
        <f>(VLOOKUP(G520,角色!V:AE,主动技能!F520+7,FALSE))</f>
        <v>1</v>
      </c>
      <c r="AF520" s="19">
        <f t="shared" ref="AF520:AF583" si="165">BD520</f>
        <v>2</v>
      </c>
      <c r="AG520" s="19">
        <f t="shared" ref="AG520:AG583" si="166">BE520</f>
        <v>1</v>
      </c>
      <c r="AH520" s="25" t="str">
        <f>VLOOKUP(F520,特效对应!F:G,2,FALSE)</f>
        <v>attackex</v>
      </c>
      <c r="AJ520">
        <f t="shared" ref="AJ520:AJ583" si="167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68">IF(F520=1,0,IF(F520=2,2,3))</f>
        <v>2</v>
      </c>
      <c r="BE520">
        <f t="shared" ref="BE520:BE583" si="169">IF(F520=1,0,IF(F520=2,1,2))</f>
        <v>1</v>
      </c>
    </row>
    <row r="521" spans="1:57" x14ac:dyDescent="0.15">
      <c r="A521" t="str">
        <f t="shared" si="155"/>
        <v>修主动技能2等级15</v>
      </c>
      <c r="B521" s="8">
        <f t="shared" si="162"/>
        <v>10090215</v>
      </c>
      <c r="C521" s="8" t="str">
        <f>VLOOKUP(G521,角色!A:B,2,FALSE)</f>
        <v>修</v>
      </c>
      <c r="D521" s="8" t="str">
        <f t="shared" si="163"/>
        <v>主动技能2</v>
      </c>
      <c r="E521" s="8">
        <f t="shared" si="156"/>
        <v>15</v>
      </c>
      <c r="F521" s="8">
        <f t="shared" si="157"/>
        <v>2</v>
      </c>
      <c r="G521" s="8">
        <f t="shared" si="158"/>
        <v>9</v>
      </c>
      <c r="H521" s="4" t="s">
        <v>1050</v>
      </c>
      <c r="I521" s="20" t="str">
        <f t="shared" si="154"/>
        <v>对敌方单体攻击，造成150%攻击力（+18131）点伤害。</v>
      </c>
      <c r="J521" s="4" t="s">
        <v>279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6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59"/>
        <v/>
      </c>
      <c r="U521" s="6" t="str">
        <f t="shared" si="160"/>
        <v/>
      </c>
      <c r="V521" s="19" t="str">
        <f>VLOOKUP(G521,角色!AW:BC,主动技能!F521+1,FALSE)</f>
        <v>skill_10</v>
      </c>
      <c r="Y521">
        <f t="shared" si="161"/>
        <v>50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18131</v>
      </c>
      <c r="AE521" s="25">
        <f>(VLOOKUP(G521,角色!V:AE,主动技能!F521+7,FALSE))</f>
        <v>1</v>
      </c>
      <c r="AF521" s="19">
        <f t="shared" si="165"/>
        <v>2</v>
      </c>
      <c r="AG521" s="19">
        <f t="shared" si="166"/>
        <v>1</v>
      </c>
      <c r="AH521" s="25" t="str">
        <f>VLOOKUP(F521,特效对应!F:G,2,FALSE)</f>
        <v>attackex</v>
      </c>
      <c r="AJ521">
        <f t="shared" si="167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68"/>
        <v>2</v>
      </c>
      <c r="BE521">
        <f t="shared" si="169"/>
        <v>1</v>
      </c>
    </row>
    <row r="522" spans="1:57" x14ac:dyDescent="0.15">
      <c r="A522" t="str">
        <f t="shared" si="155"/>
        <v>修主动技能2等级16</v>
      </c>
      <c r="B522" s="8">
        <f t="shared" si="162"/>
        <v>10090216</v>
      </c>
      <c r="C522" s="8" t="str">
        <f>VLOOKUP(G522,角色!A:B,2,FALSE)</f>
        <v>修</v>
      </c>
      <c r="D522" s="8" t="str">
        <f t="shared" si="163"/>
        <v>主动技能2</v>
      </c>
      <c r="E522" s="8">
        <f t="shared" si="156"/>
        <v>16</v>
      </c>
      <c r="F522" s="8">
        <f t="shared" si="157"/>
        <v>2</v>
      </c>
      <c r="G522" s="8">
        <f t="shared" si="158"/>
        <v>9</v>
      </c>
      <c r="H522" s="4" t="s">
        <v>1050</v>
      </c>
      <c r="I522" s="20" t="str">
        <f t="shared" si="154"/>
        <v>对敌方单体攻击，造成150%攻击力（+25644）点伤害。</v>
      </c>
      <c r="J522" s="4" t="s">
        <v>279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6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59"/>
        <v/>
      </c>
      <c r="U522" s="6" t="str">
        <f t="shared" si="160"/>
        <v/>
      </c>
      <c r="V522" s="19" t="str">
        <f>VLOOKUP(G522,角色!AW:BC,主动技能!F522+1,FALSE)</f>
        <v>skill_10</v>
      </c>
      <c r="Y522">
        <f t="shared" si="161"/>
        <v>50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25644</v>
      </c>
      <c r="AE522" s="25">
        <f>(VLOOKUP(G522,角色!V:AE,主动技能!F522+7,FALSE))</f>
        <v>1</v>
      </c>
      <c r="AF522" s="19">
        <f t="shared" si="165"/>
        <v>2</v>
      </c>
      <c r="AG522" s="19">
        <f t="shared" si="166"/>
        <v>1</v>
      </c>
      <c r="AH522" s="25" t="str">
        <f>VLOOKUP(F522,特效对应!F:G,2,FALSE)</f>
        <v>attackex</v>
      </c>
      <c r="AJ522">
        <f t="shared" si="167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68"/>
        <v>2</v>
      </c>
      <c r="BE522">
        <f t="shared" si="169"/>
        <v>1</v>
      </c>
    </row>
    <row r="523" spans="1:57" x14ac:dyDescent="0.15">
      <c r="A523" t="str">
        <f t="shared" si="155"/>
        <v>修主动技能2等级17</v>
      </c>
      <c r="B523" s="8">
        <f t="shared" si="162"/>
        <v>10090217</v>
      </c>
      <c r="C523" s="8" t="str">
        <f>VLOOKUP(G523,角色!A:B,2,FALSE)</f>
        <v>修</v>
      </c>
      <c r="D523" s="8" t="str">
        <f t="shared" si="163"/>
        <v>主动技能2</v>
      </c>
      <c r="E523" s="8">
        <f t="shared" si="156"/>
        <v>17</v>
      </c>
      <c r="F523" s="8">
        <f t="shared" si="157"/>
        <v>2</v>
      </c>
      <c r="G523" s="8">
        <f t="shared" si="158"/>
        <v>9</v>
      </c>
      <c r="H523" s="4" t="s">
        <v>1050</v>
      </c>
      <c r="I523" s="20" t="str">
        <f t="shared" si="154"/>
        <v>对敌方单体攻击，造成150%攻击力（+36271）点伤害。</v>
      </c>
      <c r="J523" s="4" t="s">
        <v>279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6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59"/>
        <v/>
      </c>
      <c r="U523" s="6" t="str">
        <f t="shared" si="160"/>
        <v/>
      </c>
      <c r="V523" s="19" t="str">
        <f>VLOOKUP(G523,角色!AW:BC,主动技能!F523+1,FALSE)</f>
        <v>skill_10</v>
      </c>
      <c r="Y523">
        <f t="shared" si="161"/>
        <v>50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36271</v>
      </c>
      <c r="AE523" s="25">
        <f>(VLOOKUP(G523,角色!V:AE,主动技能!F523+7,FALSE))</f>
        <v>1</v>
      </c>
      <c r="AF523" s="19">
        <f t="shared" si="165"/>
        <v>2</v>
      </c>
      <c r="AG523" s="19">
        <f t="shared" si="166"/>
        <v>1</v>
      </c>
      <c r="AH523" s="25" t="str">
        <f>VLOOKUP(F523,特效对应!F:G,2,FALSE)</f>
        <v>attackex</v>
      </c>
      <c r="AJ523">
        <f t="shared" si="167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68"/>
        <v>2</v>
      </c>
      <c r="BE523">
        <f t="shared" si="169"/>
        <v>1</v>
      </c>
    </row>
    <row r="524" spans="1:57" x14ac:dyDescent="0.15">
      <c r="A524" t="str">
        <f t="shared" si="155"/>
        <v>修主动技能2等级18</v>
      </c>
      <c r="B524" s="8">
        <f t="shared" si="162"/>
        <v>10090218</v>
      </c>
      <c r="C524" s="8" t="str">
        <f>VLOOKUP(G524,角色!A:B,2,FALSE)</f>
        <v>修</v>
      </c>
      <c r="D524" s="8" t="str">
        <f t="shared" si="163"/>
        <v>主动技能2</v>
      </c>
      <c r="E524" s="8">
        <f t="shared" si="156"/>
        <v>18</v>
      </c>
      <c r="F524" s="8">
        <f t="shared" si="157"/>
        <v>2</v>
      </c>
      <c r="G524" s="8">
        <f t="shared" si="158"/>
        <v>9</v>
      </c>
      <c r="H524" s="4" t="s">
        <v>1050</v>
      </c>
      <c r="I524" s="20" t="str">
        <f t="shared" si="154"/>
        <v>对敌方单体攻击，造成150%攻击力（+51301）点伤害。</v>
      </c>
      <c r="J524" s="4" t="s">
        <v>279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6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59"/>
        <v/>
      </c>
      <c r="U524" s="6" t="str">
        <f t="shared" si="160"/>
        <v/>
      </c>
      <c r="V524" s="19" t="str">
        <f>VLOOKUP(G524,角色!AW:BC,主动技能!F524+1,FALSE)</f>
        <v>skill_10</v>
      </c>
      <c r="Y524">
        <f t="shared" si="161"/>
        <v>50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51301</v>
      </c>
      <c r="AE524" s="25">
        <f>(VLOOKUP(G524,角色!V:AE,主动技能!F524+7,FALSE))</f>
        <v>1</v>
      </c>
      <c r="AF524" s="19">
        <f t="shared" si="165"/>
        <v>2</v>
      </c>
      <c r="AG524" s="19">
        <f t="shared" si="166"/>
        <v>1</v>
      </c>
      <c r="AH524" s="25" t="str">
        <f>VLOOKUP(F524,特效对应!F:G,2,FALSE)</f>
        <v>attackex</v>
      </c>
      <c r="AJ524">
        <f t="shared" si="167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68"/>
        <v>2</v>
      </c>
      <c r="BE524">
        <f t="shared" si="169"/>
        <v>1</v>
      </c>
    </row>
    <row r="525" spans="1:57" x14ac:dyDescent="0.15">
      <c r="A525" t="str">
        <f t="shared" si="155"/>
        <v>修主动技能2等级19</v>
      </c>
      <c r="B525" s="8">
        <f t="shared" si="162"/>
        <v>10090219</v>
      </c>
      <c r="C525" s="8" t="str">
        <f>VLOOKUP(G525,角色!A:B,2,FALSE)</f>
        <v>修</v>
      </c>
      <c r="D525" s="8" t="str">
        <f t="shared" si="163"/>
        <v>主动技能2</v>
      </c>
      <c r="E525" s="8">
        <f t="shared" si="156"/>
        <v>19</v>
      </c>
      <c r="F525" s="8">
        <f t="shared" si="157"/>
        <v>2</v>
      </c>
      <c r="G525" s="8">
        <f t="shared" si="158"/>
        <v>9</v>
      </c>
      <c r="H525" s="4" t="s">
        <v>1050</v>
      </c>
      <c r="I525" s="20" t="str">
        <f t="shared" si="154"/>
        <v>对敌方单体攻击，造成150%攻击力（+72560）点伤害。</v>
      </c>
      <c r="J525" s="4" t="s">
        <v>279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6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59"/>
        <v/>
      </c>
      <c r="U525" s="6" t="str">
        <f t="shared" si="160"/>
        <v/>
      </c>
      <c r="V525" s="19" t="str">
        <f>VLOOKUP(G525,角色!AW:BC,主动技能!F525+1,FALSE)</f>
        <v>skill_10</v>
      </c>
      <c r="Y525">
        <f t="shared" si="161"/>
        <v>50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72560</v>
      </c>
      <c r="AE525" s="25">
        <f>(VLOOKUP(G525,角色!V:AE,主动技能!F525+7,FALSE))</f>
        <v>1</v>
      </c>
      <c r="AF525" s="19">
        <f t="shared" si="165"/>
        <v>2</v>
      </c>
      <c r="AG525" s="19">
        <f t="shared" si="166"/>
        <v>1</v>
      </c>
      <c r="AH525" s="25" t="str">
        <f>VLOOKUP(F525,特效对应!F:G,2,FALSE)</f>
        <v>attackex</v>
      </c>
      <c r="AJ525">
        <f t="shared" si="167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68"/>
        <v>2</v>
      </c>
      <c r="BE525">
        <f t="shared" si="169"/>
        <v>1</v>
      </c>
    </row>
    <row r="526" spans="1:57" x14ac:dyDescent="0.15">
      <c r="A526" t="str">
        <f t="shared" si="155"/>
        <v>修主动技能2等级20</v>
      </c>
      <c r="B526" s="8">
        <f t="shared" si="162"/>
        <v>10090220</v>
      </c>
      <c r="C526" s="8" t="str">
        <f>VLOOKUP(G526,角色!A:B,2,FALSE)</f>
        <v>修</v>
      </c>
      <c r="D526" s="8" t="str">
        <f t="shared" si="163"/>
        <v>主动技能2</v>
      </c>
      <c r="E526" s="8">
        <f t="shared" si="156"/>
        <v>20</v>
      </c>
      <c r="F526" s="8">
        <f t="shared" si="157"/>
        <v>2</v>
      </c>
      <c r="G526" s="8">
        <f t="shared" si="158"/>
        <v>9</v>
      </c>
      <c r="H526" s="4" t="s">
        <v>1050</v>
      </c>
      <c r="I526" s="20" t="str">
        <f t="shared" si="154"/>
        <v>对敌方单体攻击，造成150%攻击力（+102628）点伤害。</v>
      </c>
      <c r="J526" s="4" t="s">
        <v>279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6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59"/>
        <v/>
      </c>
      <c r="U526" s="6" t="str">
        <f t="shared" si="160"/>
        <v/>
      </c>
      <c r="V526" s="19" t="str">
        <f>VLOOKUP(G526,角色!AW:BC,主动技能!F526+1,FALSE)</f>
        <v>skill_10</v>
      </c>
      <c r="Y526">
        <f t="shared" si="161"/>
        <v>50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102628</v>
      </c>
      <c r="AE526" s="25">
        <f>(VLOOKUP(G526,角色!V:AE,主动技能!F526+7,FALSE))</f>
        <v>1</v>
      </c>
      <c r="AF526" s="19">
        <f t="shared" si="165"/>
        <v>2</v>
      </c>
      <c r="AG526" s="19">
        <f t="shared" si="166"/>
        <v>1</v>
      </c>
      <c r="AH526" s="25" t="str">
        <f>VLOOKUP(F526,特效对应!F:G,2,FALSE)</f>
        <v>attackex</v>
      </c>
      <c r="AJ526">
        <f t="shared" si="167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68"/>
        <v>2</v>
      </c>
      <c r="BE526">
        <f t="shared" si="169"/>
        <v>1</v>
      </c>
    </row>
    <row r="527" spans="1:57" x14ac:dyDescent="0.15">
      <c r="A527" t="str">
        <f t="shared" si="155"/>
        <v>修主动技能3等级1</v>
      </c>
      <c r="B527" s="8">
        <f t="shared" si="162"/>
        <v>10090301</v>
      </c>
      <c r="C527" s="8" t="str">
        <f>VLOOKUP(G527,角色!A:B,2,FALSE)</f>
        <v>修</v>
      </c>
      <c r="D527" s="8" t="str">
        <f t="shared" si="163"/>
        <v>主动技能3</v>
      </c>
      <c r="E527" s="8">
        <f t="shared" si="156"/>
        <v>1</v>
      </c>
      <c r="F527" s="8">
        <f t="shared" si="157"/>
        <v>3</v>
      </c>
      <c r="G527" s="8">
        <f t="shared" si="158"/>
        <v>9</v>
      </c>
      <c r="H527" s="4" t="s">
        <v>1051</v>
      </c>
      <c r="I527" s="20" t="str">
        <f>"对敌方"&amp;L527&amp;"攻击，造成"&amp;Z527&amp;"%攻击力（+"&amp;AB527&amp;"）点伤害。"</f>
        <v>对敌方全体攻击，造成125%攻击力（+65）点伤害。</v>
      </c>
      <c r="J527" s="4" t="s">
        <v>279</v>
      </c>
      <c r="K527" s="1" t="s">
        <v>104</v>
      </c>
      <c r="L527" s="4" t="s">
        <v>108</v>
      </c>
      <c r="M527" s="4"/>
      <c r="N527" s="4">
        <v>100</v>
      </c>
      <c r="O527" s="20">
        <f t="shared" si="16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59"/>
        <v/>
      </c>
      <c r="U527" s="6" t="str">
        <f t="shared" si="160"/>
        <v/>
      </c>
      <c r="V527" s="19" t="str">
        <f>VLOOKUP(G527,角色!AW:BC,主动技能!F527+1,FALSE)</f>
        <v>skill_23</v>
      </c>
      <c r="Y527">
        <f t="shared" si="161"/>
        <v>100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65</v>
      </c>
      <c r="AE527" s="25">
        <f>(VLOOKUP(G527,角色!V:AE,主动技能!F527+7,FALSE))</f>
        <v>1</v>
      </c>
      <c r="AF527" s="19">
        <f t="shared" si="165"/>
        <v>3</v>
      </c>
      <c r="AG527" s="19">
        <f t="shared" si="166"/>
        <v>2</v>
      </c>
      <c r="AH527" s="25" t="str">
        <f>VLOOKUP(F527,特效对应!F:G,2,FALSE)</f>
        <v>attackex</v>
      </c>
      <c r="AJ527">
        <f t="shared" si="167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68"/>
        <v>3</v>
      </c>
      <c r="BE527">
        <f t="shared" si="169"/>
        <v>2</v>
      </c>
    </row>
    <row r="528" spans="1:57" x14ac:dyDescent="0.15">
      <c r="A528" t="str">
        <f t="shared" si="155"/>
        <v>修主动技能3等级2</v>
      </c>
      <c r="B528" s="8">
        <f t="shared" si="162"/>
        <v>10090302</v>
      </c>
      <c r="C528" s="8" t="str">
        <f>VLOOKUP(G528,角色!A:B,2,FALSE)</f>
        <v>修</v>
      </c>
      <c r="D528" s="8" t="str">
        <f t="shared" si="163"/>
        <v>主动技能3</v>
      </c>
      <c r="E528" s="8">
        <f t="shared" si="156"/>
        <v>2</v>
      </c>
      <c r="F528" s="8">
        <f t="shared" si="157"/>
        <v>3</v>
      </c>
      <c r="G528" s="8">
        <f t="shared" si="158"/>
        <v>9</v>
      </c>
      <c r="H528" s="4" t="s">
        <v>1051</v>
      </c>
      <c r="I528" s="20" t="str">
        <f t="shared" ref="I528:I566" si="170">"对敌方"&amp;L528&amp;"攻击，造成"&amp;Z528&amp;"%攻击力（+"&amp;AB528&amp;"）点伤害。"</f>
        <v>对敌方全体攻击，造成125%攻击力（+80）点伤害。</v>
      </c>
      <c r="J528" s="4" t="s">
        <v>279</v>
      </c>
      <c r="K528" s="1" t="s">
        <v>104</v>
      </c>
      <c r="L528" s="4" t="s">
        <v>108</v>
      </c>
      <c r="M528" s="4"/>
      <c r="N528" s="4">
        <v>100</v>
      </c>
      <c r="O528" s="20">
        <f t="shared" si="16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59"/>
        <v/>
      </c>
      <c r="U528" s="6" t="str">
        <f t="shared" si="160"/>
        <v/>
      </c>
      <c r="V528" s="19" t="str">
        <f>VLOOKUP(G528,角色!AW:BC,主动技能!F528+1,FALSE)</f>
        <v>skill_23</v>
      </c>
      <c r="Y528">
        <f t="shared" si="161"/>
        <v>100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80</v>
      </c>
      <c r="AE528" s="25">
        <f>(VLOOKUP(G528,角色!V:AE,主动技能!F528+7,FALSE))</f>
        <v>1</v>
      </c>
      <c r="AF528" s="19">
        <f t="shared" si="165"/>
        <v>3</v>
      </c>
      <c r="AG528" s="19">
        <f t="shared" si="166"/>
        <v>2</v>
      </c>
      <c r="AH528" s="25" t="str">
        <f>VLOOKUP(F528,特效对应!F:G,2,FALSE)</f>
        <v>attackex</v>
      </c>
      <c r="AJ528">
        <f t="shared" si="167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68"/>
        <v>3</v>
      </c>
      <c r="BE528">
        <f t="shared" si="169"/>
        <v>2</v>
      </c>
    </row>
    <row r="529" spans="1:57" x14ac:dyDescent="0.15">
      <c r="A529" t="str">
        <f t="shared" si="155"/>
        <v>修主动技能3等级3</v>
      </c>
      <c r="B529" s="8">
        <f t="shared" si="162"/>
        <v>10090303</v>
      </c>
      <c r="C529" s="8" t="str">
        <f>VLOOKUP(G529,角色!A:B,2,FALSE)</f>
        <v>修</v>
      </c>
      <c r="D529" s="8" t="str">
        <f t="shared" si="163"/>
        <v>主动技能3</v>
      </c>
      <c r="E529" s="8">
        <f t="shared" si="156"/>
        <v>3</v>
      </c>
      <c r="F529" s="8">
        <f t="shared" si="157"/>
        <v>3</v>
      </c>
      <c r="G529" s="8">
        <f t="shared" si="158"/>
        <v>9</v>
      </c>
      <c r="H529" s="4" t="s">
        <v>1051</v>
      </c>
      <c r="I529" s="20" t="str">
        <f t="shared" si="170"/>
        <v>对敌方全体攻击，造成125%攻击力（+125）点伤害。</v>
      </c>
      <c r="J529" s="4" t="s">
        <v>279</v>
      </c>
      <c r="K529" s="1" t="s">
        <v>104</v>
      </c>
      <c r="L529" s="4" t="s">
        <v>108</v>
      </c>
      <c r="M529" s="4"/>
      <c r="N529" s="4">
        <v>100</v>
      </c>
      <c r="O529" s="20">
        <f t="shared" si="16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59"/>
        <v/>
      </c>
      <c r="U529" s="6" t="str">
        <f t="shared" si="160"/>
        <v/>
      </c>
      <c r="V529" s="19" t="str">
        <f>VLOOKUP(G529,角色!AW:BC,主动技能!F529+1,FALSE)</f>
        <v>skill_23</v>
      </c>
      <c r="Y529">
        <f t="shared" si="161"/>
        <v>100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125</v>
      </c>
      <c r="AE529" s="25">
        <f>(VLOOKUP(G529,角色!V:AE,主动技能!F529+7,FALSE))</f>
        <v>1</v>
      </c>
      <c r="AF529" s="19">
        <f t="shared" si="165"/>
        <v>3</v>
      </c>
      <c r="AG529" s="19">
        <f t="shared" si="166"/>
        <v>2</v>
      </c>
      <c r="AH529" s="25" t="str">
        <f>VLOOKUP(F529,特效对应!F:G,2,FALSE)</f>
        <v>attackex</v>
      </c>
      <c r="AJ529">
        <f t="shared" si="167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68"/>
        <v>3</v>
      </c>
      <c r="BE529">
        <f t="shared" si="169"/>
        <v>2</v>
      </c>
    </row>
    <row r="530" spans="1:57" x14ac:dyDescent="0.15">
      <c r="A530" t="str">
        <f t="shared" si="155"/>
        <v>修主动技能3等级4</v>
      </c>
      <c r="B530" s="8">
        <f t="shared" si="162"/>
        <v>10090304</v>
      </c>
      <c r="C530" s="8" t="str">
        <f>VLOOKUP(G530,角色!A:B,2,FALSE)</f>
        <v>修</v>
      </c>
      <c r="D530" s="8" t="str">
        <f t="shared" si="163"/>
        <v>主动技能3</v>
      </c>
      <c r="E530" s="8">
        <f t="shared" si="156"/>
        <v>4</v>
      </c>
      <c r="F530" s="8">
        <f t="shared" si="157"/>
        <v>3</v>
      </c>
      <c r="G530" s="8">
        <f t="shared" si="158"/>
        <v>9</v>
      </c>
      <c r="H530" s="4" t="s">
        <v>1051</v>
      </c>
      <c r="I530" s="20" t="str">
        <f t="shared" si="170"/>
        <v>对敌方全体攻击，造成125%攻击力（+200）点伤害。</v>
      </c>
      <c r="J530" s="4" t="s">
        <v>279</v>
      </c>
      <c r="K530" s="1" t="s">
        <v>104</v>
      </c>
      <c r="L530" s="4" t="s">
        <v>108</v>
      </c>
      <c r="M530" s="4"/>
      <c r="N530" s="4">
        <v>100</v>
      </c>
      <c r="O530" s="20">
        <f t="shared" si="16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59"/>
        <v/>
      </c>
      <c r="U530" s="6" t="str">
        <f t="shared" si="160"/>
        <v/>
      </c>
      <c r="V530" s="19" t="str">
        <f>VLOOKUP(G530,角色!AW:BC,主动技能!F530+1,FALSE)</f>
        <v>skill_23</v>
      </c>
      <c r="Y530">
        <f t="shared" si="161"/>
        <v>100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200</v>
      </c>
      <c r="AE530" s="25">
        <f>(VLOOKUP(G530,角色!V:AE,主动技能!F530+7,FALSE))</f>
        <v>1</v>
      </c>
      <c r="AF530" s="19">
        <f t="shared" si="165"/>
        <v>3</v>
      </c>
      <c r="AG530" s="19">
        <f t="shared" si="166"/>
        <v>2</v>
      </c>
      <c r="AH530" s="25" t="str">
        <f>VLOOKUP(F530,特效对应!F:G,2,FALSE)</f>
        <v>attackex</v>
      </c>
      <c r="AJ530">
        <f t="shared" si="167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68"/>
        <v>3</v>
      </c>
      <c r="BE530">
        <f t="shared" si="169"/>
        <v>2</v>
      </c>
    </row>
    <row r="531" spans="1:57" x14ac:dyDescent="0.15">
      <c r="A531" t="str">
        <f t="shared" si="155"/>
        <v>修主动技能3等级5</v>
      </c>
      <c r="B531" s="8">
        <f t="shared" si="162"/>
        <v>10090305</v>
      </c>
      <c r="C531" s="8" t="str">
        <f>VLOOKUP(G531,角色!A:B,2,FALSE)</f>
        <v>修</v>
      </c>
      <c r="D531" s="8" t="str">
        <f t="shared" si="163"/>
        <v>主动技能3</v>
      </c>
      <c r="E531" s="8">
        <f t="shared" si="156"/>
        <v>5</v>
      </c>
      <c r="F531" s="8">
        <f t="shared" si="157"/>
        <v>3</v>
      </c>
      <c r="G531" s="8">
        <f t="shared" si="158"/>
        <v>9</v>
      </c>
      <c r="H531" s="4" t="s">
        <v>1051</v>
      </c>
      <c r="I531" s="20" t="str">
        <f t="shared" si="170"/>
        <v>对敌方全体攻击，造成125%攻击力（+282）点伤害。</v>
      </c>
      <c r="J531" s="4" t="s">
        <v>279</v>
      </c>
      <c r="K531" s="1" t="s">
        <v>104</v>
      </c>
      <c r="L531" s="4" t="s">
        <v>108</v>
      </c>
      <c r="M531" s="4"/>
      <c r="N531" s="4">
        <v>100</v>
      </c>
      <c r="O531" s="20">
        <f t="shared" si="16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59"/>
        <v/>
      </c>
      <c r="U531" s="6" t="str">
        <f t="shared" si="160"/>
        <v/>
      </c>
      <c r="V531" s="19" t="str">
        <f>VLOOKUP(G531,角色!AW:BC,主动技能!F531+1,FALSE)</f>
        <v>skill_23</v>
      </c>
      <c r="Y531">
        <f t="shared" si="161"/>
        <v>100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282</v>
      </c>
      <c r="AE531" s="25">
        <f>(VLOOKUP(G531,角色!V:AE,主动技能!F531+7,FALSE))</f>
        <v>1</v>
      </c>
      <c r="AF531" s="19">
        <f t="shared" si="165"/>
        <v>3</v>
      </c>
      <c r="AG531" s="19">
        <f t="shared" si="166"/>
        <v>2</v>
      </c>
      <c r="AH531" s="25" t="str">
        <f>VLOOKUP(F531,特效对应!F:G,2,FALSE)</f>
        <v>attackex</v>
      </c>
      <c r="AJ531">
        <f t="shared" si="167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68"/>
        <v>3</v>
      </c>
      <c r="BE531">
        <f t="shared" si="169"/>
        <v>2</v>
      </c>
    </row>
    <row r="532" spans="1:57" x14ac:dyDescent="0.15">
      <c r="A532" t="str">
        <f t="shared" si="155"/>
        <v>修主动技能3等级6</v>
      </c>
      <c r="B532" s="8">
        <f t="shared" si="162"/>
        <v>10090306</v>
      </c>
      <c r="C532" s="8" t="str">
        <f>VLOOKUP(G532,角色!A:B,2,FALSE)</f>
        <v>修</v>
      </c>
      <c r="D532" s="8" t="str">
        <f t="shared" si="163"/>
        <v>主动技能3</v>
      </c>
      <c r="E532" s="8">
        <f t="shared" si="156"/>
        <v>6</v>
      </c>
      <c r="F532" s="8">
        <f t="shared" si="157"/>
        <v>3</v>
      </c>
      <c r="G532" s="8">
        <f t="shared" si="158"/>
        <v>9</v>
      </c>
      <c r="H532" s="4" t="s">
        <v>1051</v>
      </c>
      <c r="I532" s="20" t="str">
        <f t="shared" si="170"/>
        <v>对敌方全体攻击，造成125%攻击力（+400）点伤害。</v>
      </c>
      <c r="J532" s="4" t="s">
        <v>279</v>
      </c>
      <c r="K532" s="1" t="s">
        <v>104</v>
      </c>
      <c r="L532" s="4" t="s">
        <v>108</v>
      </c>
      <c r="M532" s="4"/>
      <c r="N532" s="4">
        <v>100</v>
      </c>
      <c r="O532" s="20">
        <f t="shared" si="16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59"/>
        <v/>
      </c>
      <c r="U532" s="6" t="str">
        <f t="shared" si="160"/>
        <v/>
      </c>
      <c r="V532" s="19" t="str">
        <f>VLOOKUP(G532,角色!AW:BC,主动技能!F532+1,FALSE)</f>
        <v>skill_23</v>
      </c>
      <c r="Y532">
        <f t="shared" si="161"/>
        <v>100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400</v>
      </c>
      <c r="AE532" s="25">
        <f>(VLOOKUP(G532,角色!V:AE,主动技能!F532+7,FALSE))</f>
        <v>1</v>
      </c>
      <c r="AF532" s="19">
        <f t="shared" si="165"/>
        <v>3</v>
      </c>
      <c r="AG532" s="19">
        <f t="shared" si="166"/>
        <v>2</v>
      </c>
      <c r="AH532" s="25" t="str">
        <f>VLOOKUP(F532,特效对应!F:G,2,FALSE)</f>
        <v>attackex</v>
      </c>
      <c r="AJ532">
        <f t="shared" si="167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68"/>
        <v>3</v>
      </c>
      <c r="BE532">
        <f t="shared" si="169"/>
        <v>2</v>
      </c>
    </row>
    <row r="533" spans="1:57" x14ac:dyDescent="0.15">
      <c r="A533" t="str">
        <f t="shared" si="155"/>
        <v>修主动技能3等级7</v>
      </c>
      <c r="B533" s="8">
        <f t="shared" si="162"/>
        <v>10090307</v>
      </c>
      <c r="C533" s="8" t="str">
        <f>VLOOKUP(G533,角色!A:B,2,FALSE)</f>
        <v>修</v>
      </c>
      <c r="D533" s="8" t="str">
        <f t="shared" si="163"/>
        <v>主动技能3</v>
      </c>
      <c r="E533" s="8">
        <f t="shared" si="156"/>
        <v>7</v>
      </c>
      <c r="F533" s="8">
        <f t="shared" si="157"/>
        <v>3</v>
      </c>
      <c r="G533" s="8">
        <f t="shared" si="158"/>
        <v>9</v>
      </c>
      <c r="H533" s="4" t="s">
        <v>1051</v>
      </c>
      <c r="I533" s="20" t="str">
        <f t="shared" si="170"/>
        <v>对敌方全体攻击，造成125%攻击力（+566）点伤害。</v>
      </c>
      <c r="J533" s="4" t="s">
        <v>279</v>
      </c>
      <c r="K533" s="1" t="s">
        <v>104</v>
      </c>
      <c r="L533" s="4" t="s">
        <v>108</v>
      </c>
      <c r="M533" s="4"/>
      <c r="N533" s="4">
        <v>100</v>
      </c>
      <c r="O533" s="20">
        <f t="shared" si="16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59"/>
        <v/>
      </c>
      <c r="U533" s="6" t="str">
        <f t="shared" si="160"/>
        <v/>
      </c>
      <c r="V533" s="19" t="str">
        <f>VLOOKUP(G533,角色!AW:BC,主动技能!F533+1,FALSE)</f>
        <v>skill_23</v>
      </c>
      <c r="Y533">
        <f t="shared" si="161"/>
        <v>100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566</v>
      </c>
      <c r="AE533" s="25">
        <f>(VLOOKUP(G533,角色!V:AE,主动技能!F533+7,FALSE))</f>
        <v>1</v>
      </c>
      <c r="AF533" s="19">
        <f t="shared" si="165"/>
        <v>3</v>
      </c>
      <c r="AG533" s="19">
        <f t="shared" si="166"/>
        <v>2</v>
      </c>
      <c r="AH533" s="25" t="str">
        <f>VLOOKUP(F533,特效对应!F:G,2,FALSE)</f>
        <v>attackex</v>
      </c>
      <c r="AJ533">
        <f t="shared" si="167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68"/>
        <v>3</v>
      </c>
      <c r="BE533">
        <f t="shared" si="169"/>
        <v>2</v>
      </c>
    </row>
    <row r="534" spans="1:57" x14ac:dyDescent="0.15">
      <c r="A534" t="str">
        <f t="shared" si="155"/>
        <v>修主动技能3等级8</v>
      </c>
      <c r="B534" s="8">
        <f t="shared" si="162"/>
        <v>10090308</v>
      </c>
      <c r="C534" s="8" t="str">
        <f>VLOOKUP(G534,角色!A:B,2,FALSE)</f>
        <v>修</v>
      </c>
      <c r="D534" s="8" t="str">
        <f t="shared" si="163"/>
        <v>主动技能3</v>
      </c>
      <c r="E534" s="8">
        <f t="shared" si="156"/>
        <v>8</v>
      </c>
      <c r="F534" s="8">
        <f t="shared" si="157"/>
        <v>3</v>
      </c>
      <c r="G534" s="8">
        <f t="shared" si="158"/>
        <v>9</v>
      </c>
      <c r="H534" s="4" t="s">
        <v>1051</v>
      </c>
      <c r="I534" s="20" t="str">
        <f t="shared" si="170"/>
        <v>对敌方全体攻击，造成125%攻击力（+800）点伤害。</v>
      </c>
      <c r="J534" s="4" t="s">
        <v>279</v>
      </c>
      <c r="K534" s="1" t="s">
        <v>104</v>
      </c>
      <c r="L534" s="4" t="s">
        <v>108</v>
      </c>
      <c r="M534" s="4"/>
      <c r="N534" s="4">
        <v>100</v>
      </c>
      <c r="O534" s="20">
        <f t="shared" si="16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59"/>
        <v/>
      </c>
      <c r="U534" s="6" t="str">
        <f t="shared" si="160"/>
        <v/>
      </c>
      <c r="V534" s="19" t="str">
        <f>VLOOKUP(G534,角色!AW:BC,主动技能!F534+1,FALSE)</f>
        <v>skill_23</v>
      </c>
      <c r="Y534">
        <f t="shared" si="161"/>
        <v>100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800</v>
      </c>
      <c r="AE534" s="25">
        <f>(VLOOKUP(G534,角色!V:AE,主动技能!F534+7,FALSE))</f>
        <v>1</v>
      </c>
      <c r="AF534" s="19">
        <f t="shared" si="165"/>
        <v>3</v>
      </c>
      <c r="AG534" s="19">
        <f t="shared" si="166"/>
        <v>2</v>
      </c>
      <c r="AH534" s="25" t="str">
        <f>VLOOKUP(F534,特效对应!F:G,2,FALSE)</f>
        <v>attackex</v>
      </c>
      <c r="AJ534">
        <f t="shared" si="167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68"/>
        <v>3</v>
      </c>
      <c r="BE534">
        <f t="shared" si="169"/>
        <v>2</v>
      </c>
    </row>
    <row r="535" spans="1:57" x14ac:dyDescent="0.15">
      <c r="A535" t="str">
        <f t="shared" si="155"/>
        <v>修主动技能3等级9</v>
      </c>
      <c r="B535" s="8">
        <f t="shared" si="162"/>
        <v>10090309</v>
      </c>
      <c r="C535" s="8" t="str">
        <f>VLOOKUP(G535,角色!A:B,2,FALSE)</f>
        <v>修</v>
      </c>
      <c r="D535" s="8" t="str">
        <f t="shared" si="163"/>
        <v>主动技能3</v>
      </c>
      <c r="E535" s="8">
        <f t="shared" si="156"/>
        <v>9</v>
      </c>
      <c r="F535" s="8">
        <f t="shared" si="157"/>
        <v>3</v>
      </c>
      <c r="G535" s="8">
        <f t="shared" si="158"/>
        <v>9</v>
      </c>
      <c r="H535" s="4" t="s">
        <v>1051</v>
      </c>
      <c r="I535" s="20" t="str">
        <f t="shared" si="170"/>
        <v>对敌方全体攻击，造成125%攻击力（+1132）点伤害。</v>
      </c>
      <c r="J535" s="4" t="s">
        <v>279</v>
      </c>
      <c r="K535" s="1" t="s">
        <v>104</v>
      </c>
      <c r="L535" s="4" t="s">
        <v>108</v>
      </c>
      <c r="M535" s="4"/>
      <c r="N535" s="4">
        <v>100</v>
      </c>
      <c r="O535" s="20">
        <f t="shared" si="16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59"/>
        <v/>
      </c>
      <c r="U535" s="6" t="str">
        <f t="shared" si="160"/>
        <v/>
      </c>
      <c r="V535" s="19" t="str">
        <f>VLOOKUP(G535,角色!AW:BC,主动技能!F535+1,FALSE)</f>
        <v>skill_23</v>
      </c>
      <c r="Y535">
        <f t="shared" si="161"/>
        <v>100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1132</v>
      </c>
      <c r="AE535" s="25">
        <f>(VLOOKUP(G535,角色!V:AE,主动技能!F535+7,FALSE))</f>
        <v>1</v>
      </c>
      <c r="AF535" s="19">
        <f t="shared" si="165"/>
        <v>3</v>
      </c>
      <c r="AG535" s="19">
        <f t="shared" si="166"/>
        <v>2</v>
      </c>
      <c r="AH535" s="25" t="str">
        <f>VLOOKUP(F535,特效对应!F:G,2,FALSE)</f>
        <v>attackex</v>
      </c>
      <c r="AJ535">
        <f t="shared" si="167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68"/>
        <v>3</v>
      </c>
      <c r="BE535">
        <f t="shared" si="169"/>
        <v>2</v>
      </c>
    </row>
    <row r="536" spans="1:57" x14ac:dyDescent="0.15">
      <c r="A536" t="str">
        <f t="shared" si="155"/>
        <v>修主动技能3等级10</v>
      </c>
      <c r="B536" s="8">
        <f t="shared" si="162"/>
        <v>10090310</v>
      </c>
      <c r="C536" s="8" t="str">
        <f>VLOOKUP(G536,角色!A:B,2,FALSE)</f>
        <v>修</v>
      </c>
      <c r="D536" s="8" t="str">
        <f t="shared" si="163"/>
        <v>主动技能3</v>
      </c>
      <c r="E536" s="8">
        <f t="shared" si="156"/>
        <v>10</v>
      </c>
      <c r="F536" s="8">
        <f t="shared" si="157"/>
        <v>3</v>
      </c>
      <c r="G536" s="8">
        <f t="shared" si="158"/>
        <v>9</v>
      </c>
      <c r="H536" s="4" t="s">
        <v>1051</v>
      </c>
      <c r="I536" s="20" t="str">
        <f t="shared" si="170"/>
        <v>对敌方全体攻击，造成125%攻击力（+1601）点伤害。</v>
      </c>
      <c r="J536" s="4" t="s">
        <v>279</v>
      </c>
      <c r="K536" s="1" t="s">
        <v>104</v>
      </c>
      <c r="L536" s="4" t="s">
        <v>108</v>
      </c>
      <c r="M536" s="4"/>
      <c r="N536" s="4">
        <v>100</v>
      </c>
      <c r="O536" s="20">
        <f t="shared" si="16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59"/>
        <v/>
      </c>
      <c r="U536" s="6" t="str">
        <f t="shared" si="160"/>
        <v/>
      </c>
      <c r="V536" s="19" t="str">
        <f>VLOOKUP(G536,角色!AW:BC,主动技能!F536+1,FALSE)</f>
        <v>skill_23</v>
      </c>
      <c r="Y536">
        <f t="shared" si="161"/>
        <v>100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1601</v>
      </c>
      <c r="AE536" s="25">
        <f>(VLOOKUP(G536,角色!V:AE,主动技能!F536+7,FALSE))</f>
        <v>1</v>
      </c>
      <c r="AF536" s="19">
        <f t="shared" si="165"/>
        <v>3</v>
      </c>
      <c r="AG536" s="19">
        <f t="shared" si="166"/>
        <v>2</v>
      </c>
      <c r="AH536" s="25" t="str">
        <f>VLOOKUP(F536,特效对应!F:G,2,FALSE)</f>
        <v>attackex</v>
      </c>
      <c r="AJ536">
        <f t="shared" si="167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68"/>
        <v>3</v>
      </c>
      <c r="BE536">
        <f t="shared" si="169"/>
        <v>2</v>
      </c>
    </row>
    <row r="537" spans="1:57" x14ac:dyDescent="0.15">
      <c r="A537" t="str">
        <f t="shared" si="155"/>
        <v>修主动技能3等级11</v>
      </c>
      <c r="B537" s="8">
        <f t="shared" si="162"/>
        <v>10090311</v>
      </c>
      <c r="C537" s="8" t="str">
        <f>VLOOKUP(G537,角色!A:B,2,FALSE)</f>
        <v>修</v>
      </c>
      <c r="D537" s="8" t="str">
        <f t="shared" si="163"/>
        <v>主动技能3</v>
      </c>
      <c r="E537" s="8">
        <f t="shared" si="156"/>
        <v>11</v>
      </c>
      <c r="F537" s="8">
        <f t="shared" si="157"/>
        <v>3</v>
      </c>
      <c r="G537" s="8">
        <f t="shared" si="158"/>
        <v>9</v>
      </c>
      <c r="H537" s="4" t="s">
        <v>1051</v>
      </c>
      <c r="I537" s="20" t="str">
        <f t="shared" si="170"/>
        <v>对敌方全体攻击，造成125%攻击力（+2265）点伤害。</v>
      </c>
      <c r="J537" s="4" t="s">
        <v>279</v>
      </c>
      <c r="K537" s="1" t="s">
        <v>104</v>
      </c>
      <c r="L537" s="4" t="s">
        <v>108</v>
      </c>
      <c r="M537" s="4"/>
      <c r="N537" s="4">
        <v>100</v>
      </c>
      <c r="O537" s="20">
        <f t="shared" si="16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59"/>
        <v/>
      </c>
      <c r="U537" s="6" t="str">
        <f t="shared" si="160"/>
        <v/>
      </c>
      <c r="V537" s="19" t="str">
        <f>VLOOKUP(G537,角色!AW:BC,主动技能!F537+1,FALSE)</f>
        <v>skill_23</v>
      </c>
      <c r="Y537">
        <f t="shared" si="161"/>
        <v>100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2265</v>
      </c>
      <c r="AE537" s="25">
        <f>(VLOOKUP(G537,角色!V:AE,主动技能!F537+7,FALSE))</f>
        <v>1</v>
      </c>
      <c r="AF537" s="19">
        <f t="shared" si="165"/>
        <v>3</v>
      </c>
      <c r="AG537" s="19">
        <f t="shared" si="166"/>
        <v>2</v>
      </c>
      <c r="AH537" s="25" t="str">
        <f>VLOOKUP(F537,特效对应!F:G,2,FALSE)</f>
        <v>attackex</v>
      </c>
      <c r="AJ537">
        <f t="shared" si="167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68"/>
        <v>3</v>
      </c>
      <c r="BE537">
        <f t="shared" si="169"/>
        <v>2</v>
      </c>
    </row>
    <row r="538" spans="1:57" x14ac:dyDescent="0.15">
      <c r="A538" t="str">
        <f t="shared" si="155"/>
        <v>修主动技能3等级12</v>
      </c>
      <c r="B538" s="8">
        <f t="shared" si="162"/>
        <v>10090312</v>
      </c>
      <c r="C538" s="8" t="str">
        <f>VLOOKUP(G538,角色!A:B,2,FALSE)</f>
        <v>修</v>
      </c>
      <c r="D538" s="8" t="str">
        <f t="shared" si="163"/>
        <v>主动技能3</v>
      </c>
      <c r="E538" s="8">
        <f t="shared" si="156"/>
        <v>12</v>
      </c>
      <c r="F538" s="8">
        <f t="shared" si="157"/>
        <v>3</v>
      </c>
      <c r="G538" s="8">
        <f t="shared" si="158"/>
        <v>9</v>
      </c>
      <c r="H538" s="4" t="s">
        <v>1051</v>
      </c>
      <c r="I538" s="20" t="str">
        <f t="shared" si="170"/>
        <v>对敌方全体攻击，造成125%攻击力（+3203）点伤害。</v>
      </c>
      <c r="J538" s="4" t="s">
        <v>279</v>
      </c>
      <c r="K538" s="1" t="s">
        <v>104</v>
      </c>
      <c r="L538" s="4" t="s">
        <v>108</v>
      </c>
      <c r="M538" s="4"/>
      <c r="N538" s="4">
        <v>100</v>
      </c>
      <c r="O538" s="20">
        <f t="shared" si="16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59"/>
        <v/>
      </c>
      <c r="U538" s="6" t="str">
        <f t="shared" si="160"/>
        <v/>
      </c>
      <c r="V538" s="19" t="str">
        <f>VLOOKUP(G538,角色!AW:BC,主动技能!F538+1,FALSE)</f>
        <v>skill_23</v>
      </c>
      <c r="Y538">
        <f t="shared" si="161"/>
        <v>100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3203</v>
      </c>
      <c r="AE538" s="25">
        <f>(VLOOKUP(G538,角色!V:AE,主动技能!F538+7,FALSE))</f>
        <v>1</v>
      </c>
      <c r="AF538" s="19">
        <f t="shared" si="165"/>
        <v>3</v>
      </c>
      <c r="AG538" s="19">
        <f t="shared" si="166"/>
        <v>2</v>
      </c>
      <c r="AH538" s="25" t="str">
        <f>VLOOKUP(F538,特效对应!F:G,2,FALSE)</f>
        <v>attackex</v>
      </c>
      <c r="AJ538">
        <f t="shared" si="167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68"/>
        <v>3</v>
      </c>
      <c r="BE538">
        <f t="shared" si="169"/>
        <v>2</v>
      </c>
    </row>
    <row r="539" spans="1:57" x14ac:dyDescent="0.15">
      <c r="A539" t="str">
        <f t="shared" si="155"/>
        <v>修主动技能3等级13</v>
      </c>
      <c r="B539" s="8">
        <f t="shared" si="162"/>
        <v>10090313</v>
      </c>
      <c r="C539" s="8" t="str">
        <f>VLOOKUP(G539,角色!A:B,2,FALSE)</f>
        <v>修</v>
      </c>
      <c r="D539" s="8" t="str">
        <f t="shared" si="163"/>
        <v>主动技能3</v>
      </c>
      <c r="E539" s="8">
        <f t="shared" si="156"/>
        <v>13</v>
      </c>
      <c r="F539" s="8">
        <f t="shared" si="157"/>
        <v>3</v>
      </c>
      <c r="G539" s="8">
        <f t="shared" si="158"/>
        <v>9</v>
      </c>
      <c r="H539" s="4" t="s">
        <v>1051</v>
      </c>
      <c r="I539" s="20" t="str">
        <f t="shared" si="170"/>
        <v>对敌方全体攻击，造成125%攻击力（+4531）点伤害。</v>
      </c>
      <c r="J539" s="4" t="s">
        <v>279</v>
      </c>
      <c r="K539" s="1" t="s">
        <v>104</v>
      </c>
      <c r="L539" s="4" t="s">
        <v>108</v>
      </c>
      <c r="M539" s="4"/>
      <c r="N539" s="4">
        <v>100</v>
      </c>
      <c r="O539" s="20">
        <f t="shared" si="16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59"/>
        <v/>
      </c>
      <c r="U539" s="6" t="str">
        <f t="shared" si="160"/>
        <v/>
      </c>
      <c r="V539" s="19" t="str">
        <f>VLOOKUP(G539,角色!AW:BC,主动技能!F539+1,FALSE)</f>
        <v>skill_23</v>
      </c>
      <c r="Y539">
        <f t="shared" si="161"/>
        <v>100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4531</v>
      </c>
      <c r="AE539" s="25">
        <f>(VLOOKUP(G539,角色!V:AE,主动技能!F539+7,FALSE))</f>
        <v>1</v>
      </c>
      <c r="AF539" s="19">
        <f t="shared" si="165"/>
        <v>3</v>
      </c>
      <c r="AG539" s="19">
        <f t="shared" si="166"/>
        <v>2</v>
      </c>
      <c r="AH539" s="25" t="str">
        <f>VLOOKUP(F539,特效对应!F:G,2,FALSE)</f>
        <v>attackex</v>
      </c>
      <c r="AJ539">
        <f t="shared" si="167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68"/>
        <v>3</v>
      </c>
      <c r="BE539">
        <f t="shared" si="169"/>
        <v>2</v>
      </c>
    </row>
    <row r="540" spans="1:57" x14ac:dyDescent="0.15">
      <c r="A540" t="str">
        <f t="shared" si="155"/>
        <v>修主动技能3等级14</v>
      </c>
      <c r="B540" s="8">
        <f t="shared" si="162"/>
        <v>10090314</v>
      </c>
      <c r="C540" s="8" t="str">
        <f>VLOOKUP(G540,角色!A:B,2,FALSE)</f>
        <v>修</v>
      </c>
      <c r="D540" s="8" t="str">
        <f t="shared" si="163"/>
        <v>主动技能3</v>
      </c>
      <c r="E540" s="8">
        <f t="shared" si="156"/>
        <v>14</v>
      </c>
      <c r="F540" s="8">
        <f t="shared" si="157"/>
        <v>3</v>
      </c>
      <c r="G540" s="8">
        <f t="shared" si="158"/>
        <v>9</v>
      </c>
      <c r="H540" s="4" t="s">
        <v>1051</v>
      </c>
      <c r="I540" s="20" t="str">
        <f t="shared" si="170"/>
        <v>对敌方全体攻击，造成125%攻击力（+6409）点伤害。</v>
      </c>
      <c r="J540" s="4" t="s">
        <v>279</v>
      </c>
      <c r="K540" s="1" t="s">
        <v>104</v>
      </c>
      <c r="L540" s="4" t="s">
        <v>108</v>
      </c>
      <c r="M540" s="4"/>
      <c r="N540" s="4">
        <v>100</v>
      </c>
      <c r="O540" s="20">
        <f t="shared" si="16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59"/>
        <v/>
      </c>
      <c r="U540" s="6" t="str">
        <f t="shared" si="160"/>
        <v/>
      </c>
      <c r="V540" s="19" t="str">
        <f>VLOOKUP(G540,角色!AW:BC,主动技能!F540+1,FALSE)</f>
        <v>skill_23</v>
      </c>
      <c r="Y540">
        <f t="shared" si="161"/>
        <v>100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6409</v>
      </c>
      <c r="AE540" s="25">
        <f>(VLOOKUP(G540,角色!V:AE,主动技能!F540+7,FALSE))</f>
        <v>1</v>
      </c>
      <c r="AF540" s="19">
        <f t="shared" si="165"/>
        <v>3</v>
      </c>
      <c r="AG540" s="19">
        <f t="shared" si="166"/>
        <v>2</v>
      </c>
      <c r="AH540" s="25" t="str">
        <f>VLOOKUP(F540,特效对应!F:G,2,FALSE)</f>
        <v>attackex</v>
      </c>
      <c r="AJ540">
        <f t="shared" si="167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68"/>
        <v>3</v>
      </c>
      <c r="BE540">
        <f t="shared" si="169"/>
        <v>2</v>
      </c>
    </row>
    <row r="541" spans="1:57" x14ac:dyDescent="0.15">
      <c r="A541" t="str">
        <f t="shared" si="155"/>
        <v>修主动技能3等级15</v>
      </c>
      <c r="B541" s="8">
        <f t="shared" si="162"/>
        <v>10090315</v>
      </c>
      <c r="C541" s="8" t="str">
        <f>VLOOKUP(G541,角色!A:B,2,FALSE)</f>
        <v>修</v>
      </c>
      <c r="D541" s="8" t="str">
        <f t="shared" si="163"/>
        <v>主动技能3</v>
      </c>
      <c r="E541" s="8">
        <f t="shared" si="156"/>
        <v>15</v>
      </c>
      <c r="F541" s="8">
        <f t="shared" si="157"/>
        <v>3</v>
      </c>
      <c r="G541" s="8">
        <f t="shared" si="158"/>
        <v>9</v>
      </c>
      <c r="H541" s="4" t="s">
        <v>1051</v>
      </c>
      <c r="I541" s="20" t="str">
        <f t="shared" si="170"/>
        <v>对敌方全体攻击，造成125%攻击力（+9065）点伤害。</v>
      </c>
      <c r="J541" s="4" t="s">
        <v>279</v>
      </c>
      <c r="K541" s="1" t="s">
        <v>104</v>
      </c>
      <c r="L541" s="4" t="s">
        <v>108</v>
      </c>
      <c r="M541" s="4"/>
      <c r="N541" s="4">
        <v>100</v>
      </c>
      <c r="O541" s="20">
        <f t="shared" si="16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59"/>
        <v/>
      </c>
      <c r="U541" s="6" t="str">
        <f t="shared" si="160"/>
        <v/>
      </c>
      <c r="V541" s="19" t="str">
        <f>VLOOKUP(G541,角色!AW:BC,主动技能!F541+1,FALSE)</f>
        <v>skill_23</v>
      </c>
      <c r="Y541">
        <f t="shared" si="161"/>
        <v>100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9065</v>
      </c>
      <c r="AE541" s="25">
        <f>(VLOOKUP(G541,角色!V:AE,主动技能!F541+7,FALSE))</f>
        <v>1</v>
      </c>
      <c r="AF541" s="19">
        <f t="shared" si="165"/>
        <v>3</v>
      </c>
      <c r="AG541" s="19">
        <f t="shared" si="166"/>
        <v>2</v>
      </c>
      <c r="AH541" s="25" t="str">
        <f>VLOOKUP(F541,特效对应!F:G,2,FALSE)</f>
        <v>attackex</v>
      </c>
      <c r="AJ541">
        <f t="shared" si="167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68"/>
        <v>3</v>
      </c>
      <c r="BE541">
        <f t="shared" si="169"/>
        <v>2</v>
      </c>
    </row>
    <row r="542" spans="1:57" x14ac:dyDescent="0.15">
      <c r="A542" t="str">
        <f t="shared" si="155"/>
        <v>修主动技能3等级16</v>
      </c>
      <c r="B542" s="8">
        <f t="shared" si="162"/>
        <v>10090316</v>
      </c>
      <c r="C542" s="8" t="str">
        <f>VLOOKUP(G542,角色!A:B,2,FALSE)</f>
        <v>修</v>
      </c>
      <c r="D542" s="8" t="str">
        <f t="shared" si="163"/>
        <v>主动技能3</v>
      </c>
      <c r="E542" s="8">
        <f t="shared" si="156"/>
        <v>16</v>
      </c>
      <c r="F542" s="8">
        <f t="shared" si="157"/>
        <v>3</v>
      </c>
      <c r="G542" s="8">
        <f t="shared" si="158"/>
        <v>9</v>
      </c>
      <c r="H542" s="4" t="s">
        <v>1051</v>
      </c>
      <c r="I542" s="20" t="str">
        <f t="shared" si="170"/>
        <v>对敌方全体攻击，造成125%攻击力（+12822）点伤害。</v>
      </c>
      <c r="J542" s="4" t="s">
        <v>279</v>
      </c>
      <c r="K542" s="1" t="s">
        <v>104</v>
      </c>
      <c r="L542" s="4" t="s">
        <v>108</v>
      </c>
      <c r="M542" s="4"/>
      <c r="N542" s="4">
        <v>100</v>
      </c>
      <c r="O542" s="20">
        <f t="shared" si="16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59"/>
        <v/>
      </c>
      <c r="U542" s="6" t="str">
        <f t="shared" si="160"/>
        <v/>
      </c>
      <c r="V542" s="19" t="str">
        <f>VLOOKUP(G542,角色!AW:BC,主动技能!F542+1,FALSE)</f>
        <v>skill_23</v>
      </c>
      <c r="Y542">
        <f t="shared" si="161"/>
        <v>100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12822</v>
      </c>
      <c r="AE542" s="25">
        <f>(VLOOKUP(G542,角色!V:AE,主动技能!F542+7,FALSE))</f>
        <v>1</v>
      </c>
      <c r="AF542" s="19">
        <f t="shared" si="165"/>
        <v>3</v>
      </c>
      <c r="AG542" s="19">
        <f t="shared" si="166"/>
        <v>2</v>
      </c>
      <c r="AH542" s="25" t="str">
        <f>VLOOKUP(F542,特效对应!F:G,2,FALSE)</f>
        <v>attackex</v>
      </c>
      <c r="AJ542">
        <f t="shared" si="167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68"/>
        <v>3</v>
      </c>
      <c r="BE542">
        <f t="shared" si="169"/>
        <v>2</v>
      </c>
    </row>
    <row r="543" spans="1:57" x14ac:dyDescent="0.15">
      <c r="A543" t="str">
        <f t="shared" si="155"/>
        <v>修主动技能3等级17</v>
      </c>
      <c r="B543" s="8">
        <f t="shared" si="162"/>
        <v>10090317</v>
      </c>
      <c r="C543" s="8" t="str">
        <f>VLOOKUP(G543,角色!A:B,2,FALSE)</f>
        <v>修</v>
      </c>
      <c r="D543" s="8" t="str">
        <f t="shared" si="163"/>
        <v>主动技能3</v>
      </c>
      <c r="E543" s="8">
        <f t="shared" si="156"/>
        <v>17</v>
      </c>
      <c r="F543" s="8">
        <f t="shared" si="157"/>
        <v>3</v>
      </c>
      <c r="G543" s="8">
        <f t="shared" si="158"/>
        <v>9</v>
      </c>
      <c r="H543" s="4" t="s">
        <v>1051</v>
      </c>
      <c r="I543" s="20" t="str">
        <f t="shared" si="170"/>
        <v>对敌方全体攻击，造成125%攻击力（+18135）点伤害。</v>
      </c>
      <c r="J543" s="4" t="s">
        <v>279</v>
      </c>
      <c r="K543" s="1" t="s">
        <v>104</v>
      </c>
      <c r="L543" s="4" t="s">
        <v>108</v>
      </c>
      <c r="M543" s="4"/>
      <c r="N543" s="4">
        <v>100</v>
      </c>
      <c r="O543" s="20">
        <f t="shared" si="16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59"/>
        <v/>
      </c>
      <c r="U543" s="6" t="str">
        <f t="shared" si="160"/>
        <v/>
      </c>
      <c r="V543" s="19" t="str">
        <f>VLOOKUP(G543,角色!AW:BC,主动技能!F543+1,FALSE)</f>
        <v>skill_23</v>
      </c>
      <c r="Y543">
        <f t="shared" si="161"/>
        <v>100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18135</v>
      </c>
      <c r="AE543" s="25">
        <f>(VLOOKUP(G543,角色!V:AE,主动技能!F543+7,FALSE))</f>
        <v>1</v>
      </c>
      <c r="AF543" s="19">
        <f t="shared" si="165"/>
        <v>3</v>
      </c>
      <c r="AG543" s="19">
        <f t="shared" si="166"/>
        <v>2</v>
      </c>
      <c r="AH543" s="25" t="str">
        <f>VLOOKUP(F543,特效对应!F:G,2,FALSE)</f>
        <v>attackex</v>
      </c>
      <c r="AJ543">
        <f t="shared" si="167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68"/>
        <v>3</v>
      </c>
      <c r="BE543">
        <f t="shared" si="169"/>
        <v>2</v>
      </c>
    </row>
    <row r="544" spans="1:57" x14ac:dyDescent="0.15">
      <c r="A544" t="str">
        <f t="shared" si="155"/>
        <v>修主动技能3等级18</v>
      </c>
      <c r="B544" s="8">
        <f t="shared" si="162"/>
        <v>10090318</v>
      </c>
      <c r="C544" s="8" t="str">
        <f>VLOOKUP(G544,角色!A:B,2,FALSE)</f>
        <v>修</v>
      </c>
      <c r="D544" s="8" t="str">
        <f t="shared" si="163"/>
        <v>主动技能3</v>
      </c>
      <c r="E544" s="8">
        <f t="shared" si="156"/>
        <v>18</v>
      </c>
      <c r="F544" s="8">
        <f t="shared" si="157"/>
        <v>3</v>
      </c>
      <c r="G544" s="8">
        <f t="shared" si="158"/>
        <v>9</v>
      </c>
      <c r="H544" s="4" t="s">
        <v>1051</v>
      </c>
      <c r="I544" s="20" t="str">
        <f t="shared" si="170"/>
        <v>对敌方全体攻击，造成125%攻击力（+25650）点伤害。</v>
      </c>
      <c r="J544" s="4" t="s">
        <v>279</v>
      </c>
      <c r="K544" s="1" t="s">
        <v>104</v>
      </c>
      <c r="L544" s="4" t="s">
        <v>108</v>
      </c>
      <c r="M544" s="4"/>
      <c r="N544" s="4">
        <v>100</v>
      </c>
      <c r="O544" s="20">
        <f t="shared" si="16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59"/>
        <v/>
      </c>
      <c r="U544" s="6" t="str">
        <f t="shared" si="160"/>
        <v/>
      </c>
      <c r="V544" s="19" t="str">
        <f>VLOOKUP(G544,角色!AW:BC,主动技能!F544+1,FALSE)</f>
        <v>skill_23</v>
      </c>
      <c r="Y544">
        <f t="shared" si="161"/>
        <v>100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25650</v>
      </c>
      <c r="AE544" s="25">
        <f>(VLOOKUP(G544,角色!V:AE,主动技能!F544+7,FALSE))</f>
        <v>1</v>
      </c>
      <c r="AF544" s="19">
        <f t="shared" si="165"/>
        <v>3</v>
      </c>
      <c r="AG544" s="19">
        <f t="shared" si="166"/>
        <v>2</v>
      </c>
      <c r="AH544" s="25" t="str">
        <f>VLOOKUP(F544,特效对应!F:G,2,FALSE)</f>
        <v>attackex</v>
      </c>
      <c r="AJ544">
        <f t="shared" si="167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68"/>
        <v>3</v>
      </c>
      <c r="BE544">
        <f t="shared" si="169"/>
        <v>2</v>
      </c>
    </row>
    <row r="545" spans="1:57" x14ac:dyDescent="0.15">
      <c r="A545" t="str">
        <f t="shared" si="155"/>
        <v>修主动技能3等级19</v>
      </c>
      <c r="B545" s="8">
        <f t="shared" si="162"/>
        <v>10090319</v>
      </c>
      <c r="C545" s="8" t="str">
        <f>VLOOKUP(G545,角色!A:B,2,FALSE)</f>
        <v>修</v>
      </c>
      <c r="D545" s="8" t="str">
        <f t="shared" si="163"/>
        <v>主动技能3</v>
      </c>
      <c r="E545" s="8">
        <f t="shared" si="156"/>
        <v>19</v>
      </c>
      <c r="F545" s="8">
        <f t="shared" si="157"/>
        <v>3</v>
      </c>
      <c r="G545" s="8">
        <f t="shared" si="158"/>
        <v>9</v>
      </c>
      <c r="H545" s="4" t="s">
        <v>1051</v>
      </c>
      <c r="I545" s="20" t="str">
        <f t="shared" si="170"/>
        <v>对敌方全体攻击，造成125%攻击力（+36280）点伤害。</v>
      </c>
      <c r="J545" s="4" t="s">
        <v>279</v>
      </c>
      <c r="K545" s="1" t="s">
        <v>104</v>
      </c>
      <c r="L545" s="4" t="s">
        <v>108</v>
      </c>
      <c r="M545" s="4"/>
      <c r="N545" s="4">
        <v>100</v>
      </c>
      <c r="O545" s="20">
        <f t="shared" si="16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59"/>
        <v/>
      </c>
      <c r="U545" s="6" t="str">
        <f t="shared" si="160"/>
        <v/>
      </c>
      <c r="V545" s="19" t="str">
        <f>VLOOKUP(G545,角色!AW:BC,主动技能!F545+1,FALSE)</f>
        <v>skill_23</v>
      </c>
      <c r="Y545">
        <f t="shared" si="161"/>
        <v>100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36280</v>
      </c>
      <c r="AE545" s="25">
        <f>(VLOOKUP(G545,角色!V:AE,主动技能!F545+7,FALSE))</f>
        <v>1</v>
      </c>
      <c r="AF545" s="19">
        <f t="shared" si="165"/>
        <v>3</v>
      </c>
      <c r="AG545" s="19">
        <f t="shared" si="166"/>
        <v>2</v>
      </c>
      <c r="AH545" s="25" t="str">
        <f>VLOOKUP(F545,特效对应!F:G,2,FALSE)</f>
        <v>attackex</v>
      </c>
      <c r="AJ545">
        <f t="shared" si="167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68"/>
        <v>3</v>
      </c>
      <c r="BE545">
        <f t="shared" si="169"/>
        <v>2</v>
      </c>
    </row>
    <row r="546" spans="1:57" x14ac:dyDescent="0.15">
      <c r="A546" t="str">
        <f t="shared" si="155"/>
        <v>修主动技能3等级20</v>
      </c>
      <c r="B546" s="8">
        <f t="shared" si="162"/>
        <v>10090320</v>
      </c>
      <c r="C546" s="8" t="str">
        <f>VLOOKUP(G546,角色!A:B,2,FALSE)</f>
        <v>修</v>
      </c>
      <c r="D546" s="8" t="str">
        <f t="shared" si="163"/>
        <v>主动技能3</v>
      </c>
      <c r="E546" s="8">
        <f t="shared" si="156"/>
        <v>20</v>
      </c>
      <c r="F546" s="8">
        <f t="shared" si="157"/>
        <v>3</v>
      </c>
      <c r="G546" s="8">
        <f t="shared" si="158"/>
        <v>9</v>
      </c>
      <c r="H546" s="4" t="s">
        <v>1051</v>
      </c>
      <c r="I546" s="20" t="str">
        <f t="shared" si="170"/>
        <v>对敌方全体攻击，造成125%攻击力（+51314）点伤害。</v>
      </c>
      <c r="J546" s="4" t="s">
        <v>279</v>
      </c>
      <c r="K546" s="1" t="s">
        <v>104</v>
      </c>
      <c r="L546" s="4" t="s">
        <v>108</v>
      </c>
      <c r="M546" s="4"/>
      <c r="N546" s="4">
        <v>100</v>
      </c>
      <c r="O546" s="20">
        <f t="shared" si="16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59"/>
        <v/>
      </c>
      <c r="U546" s="6" t="str">
        <f t="shared" si="160"/>
        <v/>
      </c>
      <c r="V546" s="19" t="str">
        <f>VLOOKUP(G546,角色!AW:BC,主动技能!F546+1,FALSE)</f>
        <v>skill_23</v>
      </c>
      <c r="Y546">
        <f t="shared" si="161"/>
        <v>100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51314</v>
      </c>
      <c r="AE546" s="25">
        <f>(VLOOKUP(G546,角色!V:AE,主动技能!F546+7,FALSE))</f>
        <v>1</v>
      </c>
      <c r="AF546" s="19">
        <f t="shared" si="165"/>
        <v>3</v>
      </c>
      <c r="AG546" s="19">
        <f t="shared" si="166"/>
        <v>2</v>
      </c>
      <c r="AH546" s="25" t="str">
        <f>VLOOKUP(F546,特效对应!F:G,2,FALSE)</f>
        <v>attackex</v>
      </c>
      <c r="AJ546">
        <f t="shared" si="167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68"/>
        <v>3</v>
      </c>
      <c r="BE546">
        <f t="shared" si="169"/>
        <v>2</v>
      </c>
    </row>
    <row r="547" spans="1:57" x14ac:dyDescent="0.15">
      <c r="A547" t="str">
        <f t="shared" si="155"/>
        <v>贝蒂主动技能1等级1</v>
      </c>
      <c r="B547" s="8">
        <f t="shared" si="162"/>
        <v>10100101</v>
      </c>
      <c r="C547" s="8" t="str">
        <f>VLOOKUP(G547,角色!A:B,2,FALSE)</f>
        <v>贝蒂</v>
      </c>
      <c r="D547" s="8" t="str">
        <f t="shared" si="163"/>
        <v>主动技能1</v>
      </c>
      <c r="E547" s="8">
        <f t="shared" si="156"/>
        <v>1</v>
      </c>
      <c r="F547" s="8">
        <f t="shared" si="157"/>
        <v>1</v>
      </c>
      <c r="G547" s="8">
        <f t="shared" si="158"/>
        <v>10</v>
      </c>
      <c r="H547" s="4" t="s">
        <v>1052</v>
      </c>
      <c r="I547" s="20" t="str">
        <f t="shared" si="170"/>
        <v>对敌方单体攻击，造成100%攻击力（+26）点伤害。</v>
      </c>
      <c r="J547" s="20" t="s">
        <v>279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6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59"/>
        <v/>
      </c>
      <c r="U547" s="19" t="str">
        <f t="shared" si="160"/>
        <v/>
      </c>
      <c r="V547" s="19" t="str">
        <f>VLOOKUP(G547,角色!AW:BC,主动技能!F547+1,FALSE)</f>
        <v>skill_01</v>
      </c>
      <c r="W547" s="19"/>
      <c r="X547" s="19"/>
      <c r="Y547" s="19">
        <f t="shared" si="161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26</v>
      </c>
      <c r="AC547" s="19"/>
      <c r="AD547" s="19"/>
      <c r="AE547" s="25">
        <f>(VLOOKUP(G547,角色!V:AE,主动技能!F547+7,FALSE))</f>
        <v>1</v>
      </c>
      <c r="AF547" s="19">
        <f t="shared" si="165"/>
        <v>0</v>
      </c>
      <c r="AG547" s="19">
        <f t="shared" si="166"/>
        <v>0</v>
      </c>
      <c r="AH547" s="25" t="str">
        <f>VLOOKUP(F547,特效对应!F:G,2,FALSE)</f>
        <v>attack</v>
      </c>
      <c r="AJ547">
        <f t="shared" si="167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68"/>
        <v>0</v>
      </c>
      <c r="BE547">
        <f t="shared" si="169"/>
        <v>0</v>
      </c>
    </row>
    <row r="548" spans="1:57" x14ac:dyDescent="0.15">
      <c r="A548" t="str">
        <f t="shared" si="155"/>
        <v>贝蒂主动技能1等级2</v>
      </c>
      <c r="B548" s="8">
        <f t="shared" si="162"/>
        <v>10100102</v>
      </c>
      <c r="C548" s="8" t="str">
        <f>VLOOKUP(G548,角色!A:B,2,FALSE)</f>
        <v>贝蒂</v>
      </c>
      <c r="D548" s="8" t="str">
        <f t="shared" si="163"/>
        <v>主动技能1</v>
      </c>
      <c r="E548" s="8">
        <f t="shared" si="156"/>
        <v>2</v>
      </c>
      <c r="F548" s="8">
        <f t="shared" si="157"/>
        <v>1</v>
      </c>
      <c r="G548" s="8">
        <f t="shared" si="158"/>
        <v>10</v>
      </c>
      <c r="H548" s="4" t="s">
        <v>1052</v>
      </c>
      <c r="I548" s="20" t="str">
        <f t="shared" si="170"/>
        <v>对敌方单体攻击，造成100%攻击力（+32）点伤害。</v>
      </c>
      <c r="J548" s="4" t="s">
        <v>279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6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59"/>
        <v/>
      </c>
      <c r="U548" s="6" t="str">
        <f t="shared" si="160"/>
        <v/>
      </c>
      <c r="V548" s="19" t="str">
        <f>VLOOKUP(G548,角色!AW:BC,主动技能!F548+1,FALSE)</f>
        <v>skill_01</v>
      </c>
      <c r="Y548">
        <f t="shared" si="161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32</v>
      </c>
      <c r="AE548" s="25">
        <f>(VLOOKUP(G548,角色!V:AE,主动技能!F548+7,FALSE))</f>
        <v>1</v>
      </c>
      <c r="AF548" s="19">
        <f t="shared" si="165"/>
        <v>0</v>
      </c>
      <c r="AG548" s="19">
        <f t="shared" si="166"/>
        <v>0</v>
      </c>
      <c r="AH548" s="25" t="str">
        <f>VLOOKUP(F548,特效对应!F:G,2,FALSE)</f>
        <v>attack</v>
      </c>
      <c r="AJ548">
        <f t="shared" si="16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68"/>
        <v>0</v>
      </c>
      <c r="BE548">
        <f t="shared" si="169"/>
        <v>0</v>
      </c>
    </row>
    <row r="549" spans="1:57" x14ac:dyDescent="0.15">
      <c r="A549" t="str">
        <f t="shared" si="155"/>
        <v>贝蒂主动技能1等级3</v>
      </c>
      <c r="B549" s="8">
        <f t="shared" si="162"/>
        <v>10100103</v>
      </c>
      <c r="C549" s="8" t="str">
        <f>VLOOKUP(G549,角色!A:B,2,FALSE)</f>
        <v>贝蒂</v>
      </c>
      <c r="D549" s="8" t="str">
        <f t="shared" si="163"/>
        <v>主动技能1</v>
      </c>
      <c r="E549" s="8">
        <f t="shared" si="156"/>
        <v>3</v>
      </c>
      <c r="F549" s="8">
        <f t="shared" si="157"/>
        <v>1</v>
      </c>
      <c r="G549" s="8">
        <f t="shared" si="158"/>
        <v>10</v>
      </c>
      <c r="H549" s="4" t="s">
        <v>1052</v>
      </c>
      <c r="I549" s="20" t="str">
        <f t="shared" si="170"/>
        <v>对敌方单体攻击，造成100%攻击力（+50）点伤害。</v>
      </c>
      <c r="J549" s="4" t="s">
        <v>279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6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59"/>
        <v/>
      </c>
      <c r="U549" s="6" t="str">
        <f t="shared" si="160"/>
        <v/>
      </c>
      <c r="V549" s="19" t="str">
        <f>VLOOKUP(G549,角色!AW:BC,主动技能!F549+1,FALSE)</f>
        <v>skill_01</v>
      </c>
      <c r="Y549">
        <f t="shared" si="161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50</v>
      </c>
      <c r="AE549" s="25">
        <f>(VLOOKUP(G549,角色!V:AE,主动技能!F549+7,FALSE))</f>
        <v>1</v>
      </c>
      <c r="AF549" s="19">
        <f t="shared" si="165"/>
        <v>0</v>
      </c>
      <c r="AG549" s="19">
        <f t="shared" si="166"/>
        <v>0</v>
      </c>
      <c r="AH549" s="25" t="str">
        <f>VLOOKUP(F549,特效对应!F:G,2,FALSE)</f>
        <v>attack</v>
      </c>
      <c r="AJ549">
        <f t="shared" si="16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68"/>
        <v>0</v>
      </c>
      <c r="BE549">
        <f t="shared" si="169"/>
        <v>0</v>
      </c>
    </row>
    <row r="550" spans="1:57" x14ac:dyDescent="0.15">
      <c r="A550" t="str">
        <f t="shared" si="155"/>
        <v>贝蒂主动技能1等级4</v>
      </c>
      <c r="B550" s="8">
        <f t="shared" si="162"/>
        <v>10100104</v>
      </c>
      <c r="C550" s="8" t="str">
        <f>VLOOKUP(G550,角色!A:B,2,FALSE)</f>
        <v>贝蒂</v>
      </c>
      <c r="D550" s="8" t="str">
        <f t="shared" si="163"/>
        <v>主动技能1</v>
      </c>
      <c r="E550" s="8">
        <f t="shared" si="156"/>
        <v>4</v>
      </c>
      <c r="F550" s="8">
        <f t="shared" si="157"/>
        <v>1</v>
      </c>
      <c r="G550" s="8">
        <f t="shared" si="158"/>
        <v>10</v>
      </c>
      <c r="H550" s="4" t="s">
        <v>1052</v>
      </c>
      <c r="I550" s="20" t="str">
        <f t="shared" si="170"/>
        <v>对敌方单体攻击，造成100%攻击力（+80）点伤害。</v>
      </c>
      <c r="J550" s="4" t="s">
        <v>279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6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59"/>
        <v/>
      </c>
      <c r="U550" s="6" t="str">
        <f t="shared" si="160"/>
        <v/>
      </c>
      <c r="V550" s="19" t="str">
        <f>VLOOKUP(G550,角色!AW:BC,主动技能!F550+1,FALSE)</f>
        <v>skill_01</v>
      </c>
      <c r="Y550">
        <f t="shared" si="161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80</v>
      </c>
      <c r="AE550" s="25">
        <f>(VLOOKUP(G550,角色!V:AE,主动技能!F550+7,FALSE))</f>
        <v>1</v>
      </c>
      <c r="AF550" s="19">
        <f t="shared" si="165"/>
        <v>0</v>
      </c>
      <c r="AG550" s="19">
        <f t="shared" si="166"/>
        <v>0</v>
      </c>
      <c r="AH550" s="25" t="str">
        <f>VLOOKUP(F550,特效对应!F:G,2,FALSE)</f>
        <v>attack</v>
      </c>
      <c r="AJ550">
        <f t="shared" si="16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68"/>
        <v>0</v>
      </c>
      <c r="BE550">
        <f t="shared" si="169"/>
        <v>0</v>
      </c>
    </row>
    <row r="551" spans="1:57" x14ac:dyDescent="0.15">
      <c r="A551" t="str">
        <f t="shared" si="155"/>
        <v>贝蒂主动技能1等级5</v>
      </c>
      <c r="B551" s="8">
        <f t="shared" si="162"/>
        <v>10100105</v>
      </c>
      <c r="C551" s="8" t="str">
        <f>VLOOKUP(G551,角色!A:B,2,FALSE)</f>
        <v>贝蒂</v>
      </c>
      <c r="D551" s="8" t="str">
        <f t="shared" si="163"/>
        <v>主动技能1</v>
      </c>
      <c r="E551" s="8">
        <f t="shared" si="156"/>
        <v>5</v>
      </c>
      <c r="F551" s="8">
        <f t="shared" si="157"/>
        <v>1</v>
      </c>
      <c r="G551" s="8">
        <f t="shared" si="158"/>
        <v>10</v>
      </c>
      <c r="H551" s="4" t="s">
        <v>1052</v>
      </c>
      <c r="I551" s="20" t="str">
        <f t="shared" si="170"/>
        <v>对敌方单体攻击，造成100%攻击力（+113）点伤害。</v>
      </c>
      <c r="J551" s="4" t="s">
        <v>279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6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59"/>
        <v/>
      </c>
      <c r="U551" s="6" t="str">
        <f t="shared" si="160"/>
        <v/>
      </c>
      <c r="V551" s="19" t="str">
        <f>VLOOKUP(G551,角色!AW:BC,主动技能!F551+1,FALSE)</f>
        <v>skill_01</v>
      </c>
      <c r="Y551">
        <f t="shared" si="161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113</v>
      </c>
      <c r="AE551" s="25">
        <f>(VLOOKUP(G551,角色!V:AE,主动技能!F551+7,FALSE))</f>
        <v>1</v>
      </c>
      <c r="AF551" s="19">
        <f t="shared" si="165"/>
        <v>0</v>
      </c>
      <c r="AG551" s="19">
        <f t="shared" si="166"/>
        <v>0</v>
      </c>
      <c r="AH551" s="25" t="str">
        <f>VLOOKUP(F551,特效对应!F:G,2,FALSE)</f>
        <v>attack</v>
      </c>
      <c r="AJ551">
        <f t="shared" si="16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68"/>
        <v>0</v>
      </c>
      <c r="BE551">
        <f t="shared" si="169"/>
        <v>0</v>
      </c>
    </row>
    <row r="552" spans="1:57" x14ac:dyDescent="0.15">
      <c r="A552" t="str">
        <f t="shared" si="155"/>
        <v>贝蒂主动技能1等级6</v>
      </c>
      <c r="B552" s="8">
        <f t="shared" si="162"/>
        <v>10100106</v>
      </c>
      <c r="C552" s="8" t="str">
        <f>VLOOKUP(G552,角色!A:B,2,FALSE)</f>
        <v>贝蒂</v>
      </c>
      <c r="D552" s="8" t="str">
        <f t="shared" si="163"/>
        <v>主动技能1</v>
      </c>
      <c r="E552" s="8">
        <f t="shared" si="156"/>
        <v>6</v>
      </c>
      <c r="F552" s="8">
        <f t="shared" si="157"/>
        <v>1</v>
      </c>
      <c r="G552" s="8">
        <f t="shared" si="158"/>
        <v>10</v>
      </c>
      <c r="H552" s="4" t="s">
        <v>1052</v>
      </c>
      <c r="I552" s="20" t="str">
        <f t="shared" si="170"/>
        <v>对敌方单体攻击，造成100%攻击力（+160）点伤害。</v>
      </c>
      <c r="J552" s="4" t="s">
        <v>279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6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59"/>
        <v/>
      </c>
      <c r="U552" s="6" t="str">
        <f t="shared" si="160"/>
        <v/>
      </c>
      <c r="V552" s="19" t="str">
        <f>VLOOKUP(G552,角色!AW:BC,主动技能!F552+1,FALSE)</f>
        <v>skill_01</v>
      </c>
      <c r="Y552">
        <f t="shared" si="161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160</v>
      </c>
      <c r="AE552" s="25">
        <f>(VLOOKUP(G552,角色!V:AE,主动技能!F552+7,FALSE))</f>
        <v>1</v>
      </c>
      <c r="AF552" s="19">
        <f t="shared" si="165"/>
        <v>0</v>
      </c>
      <c r="AG552" s="19">
        <f t="shared" si="166"/>
        <v>0</v>
      </c>
      <c r="AH552" s="25" t="str">
        <f>VLOOKUP(F552,特效对应!F:G,2,FALSE)</f>
        <v>attack</v>
      </c>
      <c r="AJ552">
        <f t="shared" si="16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68"/>
        <v>0</v>
      </c>
      <c r="BE552">
        <f t="shared" si="169"/>
        <v>0</v>
      </c>
    </row>
    <row r="553" spans="1:57" x14ac:dyDescent="0.15">
      <c r="A553" t="str">
        <f t="shared" si="155"/>
        <v>贝蒂主动技能1等级7</v>
      </c>
      <c r="B553" s="8">
        <f t="shared" si="162"/>
        <v>10100107</v>
      </c>
      <c r="C553" s="8" t="str">
        <f>VLOOKUP(G553,角色!A:B,2,FALSE)</f>
        <v>贝蒂</v>
      </c>
      <c r="D553" s="8" t="str">
        <f t="shared" si="163"/>
        <v>主动技能1</v>
      </c>
      <c r="E553" s="8">
        <f t="shared" si="156"/>
        <v>7</v>
      </c>
      <c r="F553" s="8">
        <f t="shared" si="157"/>
        <v>1</v>
      </c>
      <c r="G553" s="8">
        <f t="shared" si="158"/>
        <v>10</v>
      </c>
      <c r="H553" s="4" t="s">
        <v>1052</v>
      </c>
      <c r="I553" s="20" t="str">
        <f t="shared" si="170"/>
        <v>对敌方单体攻击，造成100%攻击力（+226）点伤害。</v>
      </c>
      <c r="J553" s="4" t="s">
        <v>279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6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59"/>
        <v/>
      </c>
      <c r="U553" s="6" t="str">
        <f t="shared" si="160"/>
        <v/>
      </c>
      <c r="V553" s="19" t="str">
        <f>VLOOKUP(G553,角色!AW:BC,主动技能!F553+1,FALSE)</f>
        <v>skill_01</v>
      </c>
      <c r="Y553">
        <f t="shared" si="161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226</v>
      </c>
      <c r="AE553" s="25">
        <f>(VLOOKUP(G553,角色!V:AE,主动技能!F553+7,FALSE))</f>
        <v>1</v>
      </c>
      <c r="AF553" s="19">
        <f t="shared" si="165"/>
        <v>0</v>
      </c>
      <c r="AG553" s="19">
        <f t="shared" si="166"/>
        <v>0</v>
      </c>
      <c r="AH553" s="25" t="str">
        <f>VLOOKUP(F553,特效对应!F:G,2,FALSE)</f>
        <v>attack</v>
      </c>
      <c r="AJ553">
        <f t="shared" si="16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68"/>
        <v>0</v>
      </c>
      <c r="BE553">
        <f t="shared" si="169"/>
        <v>0</v>
      </c>
    </row>
    <row r="554" spans="1:57" x14ac:dyDescent="0.15">
      <c r="A554" t="str">
        <f t="shared" si="155"/>
        <v>贝蒂主动技能1等级8</v>
      </c>
      <c r="B554" s="8">
        <f t="shared" si="162"/>
        <v>10100108</v>
      </c>
      <c r="C554" s="8" t="str">
        <f>VLOOKUP(G554,角色!A:B,2,FALSE)</f>
        <v>贝蒂</v>
      </c>
      <c r="D554" s="8" t="str">
        <f t="shared" si="163"/>
        <v>主动技能1</v>
      </c>
      <c r="E554" s="8">
        <f t="shared" si="156"/>
        <v>8</v>
      </c>
      <c r="F554" s="8">
        <f t="shared" si="157"/>
        <v>1</v>
      </c>
      <c r="G554" s="8">
        <f t="shared" si="158"/>
        <v>10</v>
      </c>
      <c r="H554" s="4" t="s">
        <v>1052</v>
      </c>
      <c r="I554" s="20" t="str">
        <f t="shared" si="170"/>
        <v>对敌方单体攻击，造成100%攻击力（+320）点伤害。</v>
      </c>
      <c r="J554" s="4" t="s">
        <v>279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6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59"/>
        <v/>
      </c>
      <c r="U554" s="6" t="str">
        <f t="shared" si="160"/>
        <v/>
      </c>
      <c r="V554" s="19" t="str">
        <f>VLOOKUP(G554,角色!AW:BC,主动技能!F554+1,FALSE)</f>
        <v>skill_01</v>
      </c>
      <c r="Y554">
        <f t="shared" si="161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320</v>
      </c>
      <c r="AE554" s="25">
        <f>(VLOOKUP(G554,角色!V:AE,主动技能!F554+7,FALSE))</f>
        <v>1</v>
      </c>
      <c r="AF554" s="19">
        <f t="shared" si="165"/>
        <v>0</v>
      </c>
      <c r="AG554" s="19">
        <f t="shared" si="166"/>
        <v>0</v>
      </c>
      <c r="AH554" s="25" t="str">
        <f>VLOOKUP(F554,特效对应!F:G,2,FALSE)</f>
        <v>attack</v>
      </c>
      <c r="AJ554">
        <f t="shared" si="16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68"/>
        <v>0</v>
      </c>
      <c r="BE554">
        <f t="shared" si="169"/>
        <v>0</v>
      </c>
    </row>
    <row r="555" spans="1:57" x14ac:dyDescent="0.15">
      <c r="A555" t="str">
        <f t="shared" si="155"/>
        <v>贝蒂主动技能1等级9</v>
      </c>
      <c r="B555" s="8">
        <f t="shared" si="162"/>
        <v>10100109</v>
      </c>
      <c r="C555" s="8" t="str">
        <f>VLOOKUP(G555,角色!A:B,2,FALSE)</f>
        <v>贝蒂</v>
      </c>
      <c r="D555" s="8" t="str">
        <f t="shared" si="163"/>
        <v>主动技能1</v>
      </c>
      <c r="E555" s="8">
        <f t="shared" si="156"/>
        <v>9</v>
      </c>
      <c r="F555" s="8">
        <f t="shared" si="157"/>
        <v>1</v>
      </c>
      <c r="G555" s="8">
        <f t="shared" si="158"/>
        <v>10</v>
      </c>
      <c r="H555" s="4" t="s">
        <v>1052</v>
      </c>
      <c r="I555" s="20" t="str">
        <f t="shared" si="170"/>
        <v>对敌方单体攻击，造成100%攻击力（+452）点伤害。</v>
      </c>
      <c r="J555" s="4" t="s">
        <v>279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6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59"/>
        <v/>
      </c>
      <c r="U555" s="6" t="str">
        <f t="shared" si="160"/>
        <v/>
      </c>
      <c r="V555" s="19" t="str">
        <f>VLOOKUP(G555,角色!AW:BC,主动技能!F555+1,FALSE)</f>
        <v>skill_01</v>
      </c>
      <c r="Y555">
        <f t="shared" si="161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452</v>
      </c>
      <c r="AE555" s="25">
        <f>(VLOOKUP(G555,角色!V:AE,主动技能!F555+7,FALSE))</f>
        <v>1</v>
      </c>
      <c r="AF555" s="19">
        <f t="shared" si="165"/>
        <v>0</v>
      </c>
      <c r="AG555" s="19">
        <f t="shared" si="166"/>
        <v>0</v>
      </c>
      <c r="AH555" s="25" t="str">
        <f>VLOOKUP(F555,特效对应!F:G,2,FALSE)</f>
        <v>attack</v>
      </c>
      <c r="AJ555">
        <f t="shared" si="16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68"/>
        <v>0</v>
      </c>
      <c r="BE555">
        <f t="shared" si="169"/>
        <v>0</v>
      </c>
    </row>
    <row r="556" spans="1:57" x14ac:dyDescent="0.15">
      <c r="A556" t="str">
        <f t="shared" si="155"/>
        <v>贝蒂主动技能1等级10</v>
      </c>
      <c r="B556" s="8">
        <f t="shared" si="162"/>
        <v>10100110</v>
      </c>
      <c r="C556" s="8" t="str">
        <f>VLOOKUP(G556,角色!A:B,2,FALSE)</f>
        <v>贝蒂</v>
      </c>
      <c r="D556" s="8" t="str">
        <f t="shared" si="163"/>
        <v>主动技能1</v>
      </c>
      <c r="E556" s="8">
        <f t="shared" si="156"/>
        <v>10</v>
      </c>
      <c r="F556" s="8">
        <f t="shared" si="157"/>
        <v>1</v>
      </c>
      <c r="G556" s="8">
        <f t="shared" si="158"/>
        <v>10</v>
      </c>
      <c r="H556" s="4" t="s">
        <v>1052</v>
      </c>
      <c r="I556" s="20" t="str">
        <f t="shared" si="170"/>
        <v>对敌方单体攻击，造成100%攻击力（+640）点伤害。</v>
      </c>
      <c r="J556" s="4" t="s">
        <v>279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6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59"/>
        <v/>
      </c>
      <c r="U556" s="6" t="str">
        <f t="shared" si="160"/>
        <v/>
      </c>
      <c r="V556" s="19" t="str">
        <f>VLOOKUP(G556,角色!AW:BC,主动技能!F556+1,FALSE)</f>
        <v>skill_01</v>
      </c>
      <c r="Y556">
        <f t="shared" si="161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640</v>
      </c>
      <c r="AE556" s="25">
        <f>(VLOOKUP(G556,角色!V:AE,主动技能!F556+7,FALSE))</f>
        <v>1</v>
      </c>
      <c r="AF556" s="19">
        <f t="shared" si="165"/>
        <v>0</v>
      </c>
      <c r="AG556" s="19">
        <f t="shared" si="166"/>
        <v>0</v>
      </c>
      <c r="AH556" s="25" t="str">
        <f>VLOOKUP(F556,特效对应!F:G,2,FALSE)</f>
        <v>attack</v>
      </c>
      <c r="AJ556">
        <f t="shared" si="16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68"/>
        <v>0</v>
      </c>
      <c r="BE556">
        <f t="shared" si="169"/>
        <v>0</v>
      </c>
    </row>
    <row r="557" spans="1:57" x14ac:dyDescent="0.15">
      <c r="A557" t="str">
        <f t="shared" si="155"/>
        <v>贝蒂主动技能1等级11</v>
      </c>
      <c r="B557" s="8">
        <f t="shared" si="162"/>
        <v>10100111</v>
      </c>
      <c r="C557" s="8" t="str">
        <f>VLOOKUP(G557,角色!A:B,2,FALSE)</f>
        <v>贝蒂</v>
      </c>
      <c r="D557" s="8" t="str">
        <f t="shared" si="163"/>
        <v>主动技能1</v>
      </c>
      <c r="E557" s="8">
        <f t="shared" si="156"/>
        <v>11</v>
      </c>
      <c r="F557" s="8">
        <f t="shared" si="157"/>
        <v>1</v>
      </c>
      <c r="G557" s="8">
        <f t="shared" si="158"/>
        <v>10</v>
      </c>
      <c r="H557" s="4" t="s">
        <v>1052</v>
      </c>
      <c r="I557" s="20" t="str">
        <f t="shared" si="170"/>
        <v>对敌方单体攻击，造成100%攻击力（+906）点伤害。</v>
      </c>
      <c r="J557" s="4" t="s">
        <v>279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6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59"/>
        <v/>
      </c>
      <c r="U557" s="6" t="str">
        <f t="shared" si="160"/>
        <v/>
      </c>
      <c r="V557" s="19" t="str">
        <f>VLOOKUP(G557,角色!AW:BC,主动技能!F557+1,FALSE)</f>
        <v>skill_01</v>
      </c>
      <c r="Y557">
        <f t="shared" si="161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906</v>
      </c>
      <c r="AE557" s="25">
        <f>(VLOOKUP(G557,角色!V:AE,主动技能!F557+7,FALSE))</f>
        <v>1</v>
      </c>
      <c r="AF557" s="19">
        <f t="shared" si="165"/>
        <v>0</v>
      </c>
      <c r="AG557" s="19">
        <f t="shared" si="166"/>
        <v>0</v>
      </c>
      <c r="AH557" s="25" t="str">
        <f>VLOOKUP(F557,特效对应!F:G,2,FALSE)</f>
        <v>attack</v>
      </c>
      <c r="AJ557">
        <f t="shared" si="16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68"/>
        <v>0</v>
      </c>
      <c r="BE557">
        <f t="shared" si="169"/>
        <v>0</v>
      </c>
    </row>
    <row r="558" spans="1:57" x14ac:dyDescent="0.15">
      <c r="A558" t="str">
        <f t="shared" si="155"/>
        <v>贝蒂主动技能1等级12</v>
      </c>
      <c r="B558" s="8">
        <f t="shared" si="162"/>
        <v>10100112</v>
      </c>
      <c r="C558" s="8" t="str">
        <f>VLOOKUP(G558,角色!A:B,2,FALSE)</f>
        <v>贝蒂</v>
      </c>
      <c r="D558" s="8" t="str">
        <f t="shared" si="163"/>
        <v>主动技能1</v>
      </c>
      <c r="E558" s="8">
        <f t="shared" si="156"/>
        <v>12</v>
      </c>
      <c r="F558" s="8">
        <f t="shared" si="157"/>
        <v>1</v>
      </c>
      <c r="G558" s="8">
        <f t="shared" si="158"/>
        <v>10</v>
      </c>
      <c r="H558" s="4" t="s">
        <v>1052</v>
      </c>
      <c r="I558" s="20" t="str">
        <f t="shared" si="170"/>
        <v>对敌方单体攻击，造成100%攻击力（+1281）点伤害。</v>
      </c>
      <c r="J558" s="4" t="s">
        <v>279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6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59"/>
        <v/>
      </c>
      <c r="U558" s="6" t="str">
        <f t="shared" si="160"/>
        <v/>
      </c>
      <c r="V558" s="19" t="str">
        <f>VLOOKUP(G558,角色!AW:BC,主动技能!F558+1,FALSE)</f>
        <v>skill_01</v>
      </c>
      <c r="Y558">
        <f t="shared" si="161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1281</v>
      </c>
      <c r="AE558" s="25">
        <f>(VLOOKUP(G558,角色!V:AE,主动技能!F558+7,FALSE))</f>
        <v>1</v>
      </c>
      <c r="AF558" s="19">
        <f t="shared" si="165"/>
        <v>0</v>
      </c>
      <c r="AG558" s="19">
        <f t="shared" si="166"/>
        <v>0</v>
      </c>
      <c r="AH558" s="25" t="str">
        <f>VLOOKUP(F558,特效对应!F:G,2,FALSE)</f>
        <v>attack</v>
      </c>
      <c r="AJ558">
        <f t="shared" si="16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68"/>
        <v>0</v>
      </c>
      <c r="BE558">
        <f t="shared" si="169"/>
        <v>0</v>
      </c>
    </row>
    <row r="559" spans="1:57" x14ac:dyDescent="0.15">
      <c r="A559" t="str">
        <f t="shared" si="155"/>
        <v>贝蒂主动技能1等级13</v>
      </c>
      <c r="B559" s="8">
        <f t="shared" si="162"/>
        <v>10100113</v>
      </c>
      <c r="C559" s="8" t="str">
        <f>VLOOKUP(G559,角色!A:B,2,FALSE)</f>
        <v>贝蒂</v>
      </c>
      <c r="D559" s="8" t="str">
        <f t="shared" si="163"/>
        <v>主动技能1</v>
      </c>
      <c r="E559" s="8">
        <f t="shared" si="156"/>
        <v>13</v>
      </c>
      <c r="F559" s="8">
        <f t="shared" si="157"/>
        <v>1</v>
      </c>
      <c r="G559" s="8">
        <f t="shared" si="158"/>
        <v>10</v>
      </c>
      <c r="H559" s="4" t="s">
        <v>1052</v>
      </c>
      <c r="I559" s="20" t="str">
        <f t="shared" si="170"/>
        <v>对敌方单体攻击，造成100%攻击力（+1812）点伤害。</v>
      </c>
      <c r="J559" s="4" t="s">
        <v>279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6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59"/>
        <v/>
      </c>
      <c r="U559" s="6" t="str">
        <f t="shared" si="160"/>
        <v/>
      </c>
      <c r="V559" s="19" t="str">
        <f>VLOOKUP(G559,角色!AW:BC,主动技能!F559+1,FALSE)</f>
        <v>skill_01</v>
      </c>
      <c r="Y559">
        <f t="shared" si="161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1812</v>
      </c>
      <c r="AE559" s="25">
        <f>(VLOOKUP(G559,角色!V:AE,主动技能!F559+7,FALSE))</f>
        <v>1</v>
      </c>
      <c r="AF559" s="19">
        <f t="shared" si="165"/>
        <v>0</v>
      </c>
      <c r="AG559" s="19">
        <f t="shared" si="166"/>
        <v>0</v>
      </c>
      <c r="AH559" s="25" t="str">
        <f>VLOOKUP(F559,特效对应!F:G,2,FALSE)</f>
        <v>attack</v>
      </c>
      <c r="AJ559">
        <f t="shared" si="16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68"/>
        <v>0</v>
      </c>
      <c r="BE559">
        <f t="shared" si="169"/>
        <v>0</v>
      </c>
    </row>
    <row r="560" spans="1:57" x14ac:dyDescent="0.15">
      <c r="A560" t="str">
        <f t="shared" si="155"/>
        <v>贝蒂主动技能1等级14</v>
      </c>
      <c r="B560" s="8">
        <f t="shared" si="162"/>
        <v>10100114</v>
      </c>
      <c r="C560" s="8" t="str">
        <f>VLOOKUP(G560,角色!A:B,2,FALSE)</f>
        <v>贝蒂</v>
      </c>
      <c r="D560" s="8" t="str">
        <f t="shared" si="163"/>
        <v>主动技能1</v>
      </c>
      <c r="E560" s="8">
        <f t="shared" si="156"/>
        <v>14</v>
      </c>
      <c r="F560" s="8">
        <f t="shared" si="157"/>
        <v>1</v>
      </c>
      <c r="G560" s="8">
        <f t="shared" si="158"/>
        <v>10</v>
      </c>
      <c r="H560" s="4" t="s">
        <v>1052</v>
      </c>
      <c r="I560" s="20" t="str">
        <f t="shared" si="170"/>
        <v>对敌方单体攻击，造成100%攻击力（+2563）点伤害。</v>
      </c>
      <c r="J560" s="4" t="s">
        <v>279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6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59"/>
        <v/>
      </c>
      <c r="U560" s="6" t="str">
        <f t="shared" si="160"/>
        <v/>
      </c>
      <c r="V560" s="19" t="str">
        <f>VLOOKUP(G560,角色!AW:BC,主动技能!F560+1,FALSE)</f>
        <v>skill_01</v>
      </c>
      <c r="Y560">
        <f t="shared" si="161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2563</v>
      </c>
      <c r="AE560" s="25">
        <f>(VLOOKUP(G560,角色!V:AE,主动技能!F560+7,FALSE))</f>
        <v>1</v>
      </c>
      <c r="AF560" s="19">
        <f t="shared" si="165"/>
        <v>0</v>
      </c>
      <c r="AG560" s="19">
        <f t="shared" si="166"/>
        <v>0</v>
      </c>
      <c r="AH560" s="25" t="str">
        <f>VLOOKUP(F560,特效对应!F:G,2,FALSE)</f>
        <v>attack</v>
      </c>
      <c r="AJ560">
        <f t="shared" si="16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68"/>
        <v>0</v>
      </c>
      <c r="BE560">
        <f t="shared" si="169"/>
        <v>0</v>
      </c>
    </row>
    <row r="561" spans="1:57" x14ac:dyDescent="0.15">
      <c r="A561" t="str">
        <f t="shared" si="155"/>
        <v>贝蒂主动技能1等级15</v>
      </c>
      <c r="B561" s="8">
        <f t="shared" si="162"/>
        <v>10100115</v>
      </c>
      <c r="C561" s="8" t="str">
        <f>VLOOKUP(G561,角色!A:B,2,FALSE)</f>
        <v>贝蒂</v>
      </c>
      <c r="D561" s="8" t="str">
        <f t="shared" si="163"/>
        <v>主动技能1</v>
      </c>
      <c r="E561" s="8">
        <f t="shared" si="156"/>
        <v>15</v>
      </c>
      <c r="F561" s="8">
        <f t="shared" si="157"/>
        <v>1</v>
      </c>
      <c r="G561" s="8">
        <f t="shared" si="158"/>
        <v>10</v>
      </c>
      <c r="H561" s="4" t="s">
        <v>1052</v>
      </c>
      <c r="I561" s="20" t="str">
        <f t="shared" si="170"/>
        <v>对敌方单体攻击，造成100%攻击力（+3626）点伤害。</v>
      </c>
      <c r="J561" s="4" t="s">
        <v>279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6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59"/>
        <v/>
      </c>
      <c r="U561" s="6" t="str">
        <f t="shared" si="160"/>
        <v/>
      </c>
      <c r="V561" s="19" t="str">
        <f>VLOOKUP(G561,角色!AW:BC,主动技能!F561+1,FALSE)</f>
        <v>skill_01</v>
      </c>
      <c r="Y561">
        <f t="shared" si="161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3626</v>
      </c>
      <c r="AE561" s="25">
        <f>(VLOOKUP(G561,角色!V:AE,主动技能!F561+7,FALSE))</f>
        <v>1</v>
      </c>
      <c r="AF561" s="19">
        <f t="shared" si="165"/>
        <v>0</v>
      </c>
      <c r="AG561" s="19">
        <f t="shared" si="166"/>
        <v>0</v>
      </c>
      <c r="AH561" s="25" t="str">
        <f>VLOOKUP(F561,特效对应!F:G,2,FALSE)</f>
        <v>attack</v>
      </c>
      <c r="AJ561">
        <f t="shared" si="16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68"/>
        <v>0</v>
      </c>
      <c r="BE561">
        <f t="shared" si="169"/>
        <v>0</v>
      </c>
    </row>
    <row r="562" spans="1:57" x14ac:dyDescent="0.15">
      <c r="A562" t="str">
        <f t="shared" si="155"/>
        <v>贝蒂主动技能1等级16</v>
      </c>
      <c r="B562" s="8">
        <f t="shared" si="162"/>
        <v>10100116</v>
      </c>
      <c r="C562" s="8" t="str">
        <f>VLOOKUP(G562,角色!A:B,2,FALSE)</f>
        <v>贝蒂</v>
      </c>
      <c r="D562" s="8" t="str">
        <f t="shared" si="163"/>
        <v>主动技能1</v>
      </c>
      <c r="E562" s="8">
        <f t="shared" si="156"/>
        <v>16</v>
      </c>
      <c r="F562" s="8">
        <f t="shared" si="157"/>
        <v>1</v>
      </c>
      <c r="G562" s="8">
        <f t="shared" si="158"/>
        <v>10</v>
      </c>
      <c r="H562" s="4" t="s">
        <v>1052</v>
      </c>
      <c r="I562" s="20" t="str">
        <f t="shared" si="170"/>
        <v>对敌方单体攻击，造成100%攻击力（+5128）点伤害。</v>
      </c>
      <c r="J562" s="4" t="s">
        <v>279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6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59"/>
        <v/>
      </c>
      <c r="U562" s="6" t="str">
        <f t="shared" si="160"/>
        <v/>
      </c>
      <c r="V562" s="19" t="str">
        <f>VLOOKUP(G562,角色!AW:BC,主动技能!F562+1,FALSE)</f>
        <v>skill_01</v>
      </c>
      <c r="Y562">
        <f t="shared" si="161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5128</v>
      </c>
      <c r="AE562" s="25">
        <f>(VLOOKUP(G562,角色!V:AE,主动技能!F562+7,FALSE))</f>
        <v>1</v>
      </c>
      <c r="AF562" s="19">
        <f t="shared" si="165"/>
        <v>0</v>
      </c>
      <c r="AG562" s="19">
        <f t="shared" si="166"/>
        <v>0</v>
      </c>
      <c r="AH562" s="25" t="str">
        <f>VLOOKUP(F562,特效对应!F:G,2,FALSE)</f>
        <v>attack</v>
      </c>
      <c r="AJ562">
        <f t="shared" si="16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68"/>
        <v>0</v>
      </c>
      <c r="BE562">
        <f t="shared" si="169"/>
        <v>0</v>
      </c>
    </row>
    <row r="563" spans="1:57" x14ac:dyDescent="0.15">
      <c r="A563" t="str">
        <f t="shared" si="155"/>
        <v>贝蒂主动技能1等级17</v>
      </c>
      <c r="B563" s="8">
        <f t="shared" si="162"/>
        <v>10100117</v>
      </c>
      <c r="C563" s="8" t="str">
        <f>VLOOKUP(G563,角色!A:B,2,FALSE)</f>
        <v>贝蒂</v>
      </c>
      <c r="D563" s="8" t="str">
        <f t="shared" si="163"/>
        <v>主动技能1</v>
      </c>
      <c r="E563" s="8">
        <f t="shared" si="156"/>
        <v>17</v>
      </c>
      <c r="F563" s="8">
        <f t="shared" si="157"/>
        <v>1</v>
      </c>
      <c r="G563" s="8">
        <f t="shared" si="158"/>
        <v>10</v>
      </c>
      <c r="H563" s="4" t="s">
        <v>1052</v>
      </c>
      <c r="I563" s="20" t="str">
        <f t="shared" si="170"/>
        <v>对敌方单体攻击，造成100%攻击力（+7254）点伤害。</v>
      </c>
      <c r="J563" s="4" t="s">
        <v>279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6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59"/>
        <v/>
      </c>
      <c r="U563" s="6" t="str">
        <f t="shared" si="160"/>
        <v/>
      </c>
      <c r="V563" s="19" t="str">
        <f>VLOOKUP(G563,角色!AW:BC,主动技能!F563+1,FALSE)</f>
        <v>skill_01</v>
      </c>
      <c r="Y563">
        <f t="shared" si="161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7254</v>
      </c>
      <c r="AE563" s="25">
        <f>(VLOOKUP(G563,角色!V:AE,主动技能!F563+7,FALSE))</f>
        <v>1</v>
      </c>
      <c r="AF563" s="19">
        <f t="shared" si="165"/>
        <v>0</v>
      </c>
      <c r="AG563" s="19">
        <f t="shared" si="166"/>
        <v>0</v>
      </c>
      <c r="AH563" s="25" t="str">
        <f>VLOOKUP(F563,特效对应!F:G,2,FALSE)</f>
        <v>attack</v>
      </c>
      <c r="AJ563">
        <f t="shared" si="16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68"/>
        <v>0</v>
      </c>
      <c r="BE563">
        <f t="shared" si="169"/>
        <v>0</v>
      </c>
    </row>
    <row r="564" spans="1:57" x14ac:dyDescent="0.15">
      <c r="A564" t="str">
        <f t="shared" si="155"/>
        <v>贝蒂主动技能1等级18</v>
      </c>
      <c r="B564" s="8">
        <f t="shared" si="162"/>
        <v>10100118</v>
      </c>
      <c r="C564" s="8" t="str">
        <f>VLOOKUP(G564,角色!A:B,2,FALSE)</f>
        <v>贝蒂</v>
      </c>
      <c r="D564" s="8" t="str">
        <f t="shared" si="163"/>
        <v>主动技能1</v>
      </c>
      <c r="E564" s="8">
        <f t="shared" si="156"/>
        <v>18</v>
      </c>
      <c r="F564" s="8">
        <f t="shared" si="157"/>
        <v>1</v>
      </c>
      <c r="G564" s="8">
        <f t="shared" si="158"/>
        <v>10</v>
      </c>
      <c r="H564" s="4" t="s">
        <v>1052</v>
      </c>
      <c r="I564" s="20" t="str">
        <f t="shared" si="170"/>
        <v>对敌方单体攻击，造成100%攻击力（+10260）点伤害。</v>
      </c>
      <c r="J564" s="4" t="s">
        <v>279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6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59"/>
        <v/>
      </c>
      <c r="U564" s="6" t="str">
        <f t="shared" si="160"/>
        <v/>
      </c>
      <c r="V564" s="19" t="str">
        <f>VLOOKUP(G564,角色!AW:BC,主动技能!F564+1,FALSE)</f>
        <v>skill_01</v>
      </c>
      <c r="Y564">
        <f t="shared" si="161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10260</v>
      </c>
      <c r="AE564" s="25">
        <f>(VLOOKUP(G564,角色!V:AE,主动技能!F564+7,FALSE))</f>
        <v>1</v>
      </c>
      <c r="AF564" s="19">
        <f t="shared" si="165"/>
        <v>0</v>
      </c>
      <c r="AG564" s="19">
        <f t="shared" si="166"/>
        <v>0</v>
      </c>
      <c r="AH564" s="25" t="str">
        <f>VLOOKUP(F564,特效对应!F:G,2,FALSE)</f>
        <v>attack</v>
      </c>
      <c r="AJ564">
        <f t="shared" si="16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68"/>
        <v>0</v>
      </c>
      <c r="BE564">
        <f t="shared" si="169"/>
        <v>0</v>
      </c>
    </row>
    <row r="565" spans="1:57" x14ac:dyDescent="0.15">
      <c r="A565" t="str">
        <f t="shared" si="155"/>
        <v>贝蒂主动技能1等级19</v>
      </c>
      <c r="B565" s="8">
        <f t="shared" si="162"/>
        <v>10100119</v>
      </c>
      <c r="C565" s="8" t="str">
        <f>VLOOKUP(G565,角色!A:B,2,FALSE)</f>
        <v>贝蒂</v>
      </c>
      <c r="D565" s="8" t="str">
        <f t="shared" si="163"/>
        <v>主动技能1</v>
      </c>
      <c r="E565" s="8">
        <f t="shared" si="156"/>
        <v>19</v>
      </c>
      <c r="F565" s="8">
        <f t="shared" si="157"/>
        <v>1</v>
      </c>
      <c r="G565" s="8">
        <f t="shared" si="158"/>
        <v>10</v>
      </c>
      <c r="H565" s="4" t="s">
        <v>1052</v>
      </c>
      <c r="I565" s="20" t="str">
        <f t="shared" si="170"/>
        <v>对敌方单体攻击，造成100%攻击力（+14512）点伤害。</v>
      </c>
      <c r="J565" s="4" t="s">
        <v>279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6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59"/>
        <v/>
      </c>
      <c r="U565" s="6" t="str">
        <f t="shared" si="160"/>
        <v/>
      </c>
      <c r="V565" s="19" t="str">
        <f>VLOOKUP(G565,角色!AW:BC,主动技能!F565+1,FALSE)</f>
        <v>skill_01</v>
      </c>
      <c r="Y565">
        <f t="shared" si="161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14512</v>
      </c>
      <c r="AE565" s="25">
        <f>(VLOOKUP(G565,角色!V:AE,主动技能!F565+7,FALSE))</f>
        <v>1</v>
      </c>
      <c r="AF565" s="19">
        <f t="shared" si="165"/>
        <v>0</v>
      </c>
      <c r="AG565" s="19">
        <f t="shared" si="166"/>
        <v>0</v>
      </c>
      <c r="AH565" s="25" t="str">
        <f>VLOOKUP(F565,特效对应!F:G,2,FALSE)</f>
        <v>attack</v>
      </c>
      <c r="AJ565">
        <f t="shared" si="16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68"/>
        <v>0</v>
      </c>
      <c r="BE565">
        <f t="shared" si="169"/>
        <v>0</v>
      </c>
    </row>
    <row r="566" spans="1:57" x14ac:dyDescent="0.15">
      <c r="A566" t="str">
        <f t="shared" si="155"/>
        <v>贝蒂主动技能1等级20</v>
      </c>
      <c r="B566" s="8">
        <f t="shared" si="162"/>
        <v>10100120</v>
      </c>
      <c r="C566" s="8" t="str">
        <f>VLOOKUP(G566,角色!A:B,2,FALSE)</f>
        <v>贝蒂</v>
      </c>
      <c r="D566" s="8" t="str">
        <f t="shared" si="163"/>
        <v>主动技能1</v>
      </c>
      <c r="E566" s="8">
        <f t="shared" si="156"/>
        <v>20</v>
      </c>
      <c r="F566" s="8">
        <f t="shared" si="157"/>
        <v>1</v>
      </c>
      <c r="G566" s="8">
        <f t="shared" si="158"/>
        <v>10</v>
      </c>
      <c r="H566" s="4" t="s">
        <v>1052</v>
      </c>
      <c r="I566" s="20" t="str">
        <f t="shared" si="170"/>
        <v>对敌方单体攻击，造成100%攻击力（+20525）点伤害。</v>
      </c>
      <c r="J566" s="4" t="s">
        <v>279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6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59"/>
        <v/>
      </c>
      <c r="U566" s="6" t="str">
        <f t="shared" si="160"/>
        <v/>
      </c>
      <c r="V566" s="19" t="str">
        <f>VLOOKUP(G566,角色!AW:BC,主动技能!F566+1,FALSE)</f>
        <v>skill_01</v>
      </c>
      <c r="Y566">
        <f t="shared" si="161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20525</v>
      </c>
      <c r="AE566" s="25">
        <f>(VLOOKUP(G566,角色!V:AE,主动技能!F566+7,FALSE))</f>
        <v>1</v>
      </c>
      <c r="AF566" s="19">
        <f t="shared" si="165"/>
        <v>0</v>
      </c>
      <c r="AG566" s="19">
        <f t="shared" si="166"/>
        <v>0</v>
      </c>
      <c r="AH566" s="25" t="str">
        <f>VLOOKUP(F566,特效对应!F:G,2,FALSE)</f>
        <v>attack</v>
      </c>
      <c r="AJ566">
        <f t="shared" si="16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68"/>
        <v>0</v>
      </c>
      <c r="BE566">
        <f t="shared" si="169"/>
        <v>0</v>
      </c>
    </row>
    <row r="567" spans="1:57" x14ac:dyDescent="0.15">
      <c r="A567" t="str">
        <f t="shared" si="155"/>
        <v>贝蒂主动技能2等级1</v>
      </c>
      <c r="B567" s="8">
        <f t="shared" si="162"/>
        <v>10100201</v>
      </c>
      <c r="C567" s="8" t="str">
        <f>VLOOKUP(G567,角色!A:B,2,FALSE)</f>
        <v>贝蒂</v>
      </c>
      <c r="D567" s="8" t="str">
        <f t="shared" si="163"/>
        <v>主动技能2</v>
      </c>
      <c r="E567" s="8">
        <f t="shared" si="156"/>
        <v>1</v>
      </c>
      <c r="F567" s="8">
        <f t="shared" si="157"/>
        <v>2</v>
      </c>
      <c r="G567" s="8">
        <f t="shared" si="158"/>
        <v>10</v>
      </c>
      <c r="H567" s="4" t="s">
        <v>1053</v>
      </c>
      <c r="I567" s="20" t="str">
        <f>"对我方随机3个单体回复10%（+"&amp;BA567&amp;"）点生命值。"</f>
        <v>对我方随机3个单体回复10%（+83）点生命值。</v>
      </c>
      <c r="J567" s="4" t="s">
        <v>418</v>
      </c>
      <c r="K567" s="1" t="s">
        <v>424</v>
      </c>
      <c r="L567" s="4" t="s">
        <v>106</v>
      </c>
      <c r="M567" s="4" t="s">
        <v>115</v>
      </c>
      <c r="N567" s="4">
        <v>100</v>
      </c>
      <c r="O567" s="20" t="str">
        <f t="shared" si="16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59"/>
        <v>100030:100:3:3</v>
      </c>
      <c r="U567" s="6" t="str">
        <f t="shared" si="160"/>
        <v/>
      </c>
      <c r="V567" s="19" t="str">
        <f>VLOOKUP(G567,角色!AW:BC,主动技能!F567+1,FALSE)</f>
        <v>skill_11</v>
      </c>
      <c r="Y567">
        <f t="shared" si="161"/>
        <v>50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 t="shared" si="165"/>
        <v>2</v>
      </c>
      <c r="AG567" s="19">
        <f t="shared" si="166"/>
        <v>1</v>
      </c>
      <c r="AH567" s="25" t="str">
        <f>VLOOKUP(F567,特效对应!F:G,2,FALSE)</f>
        <v>attackex</v>
      </c>
      <c r="AJ567">
        <f t="shared" si="167"/>
        <v>1</v>
      </c>
      <c r="AK567" t="s">
        <v>117</v>
      </c>
      <c r="AL567" s="4" t="s">
        <v>994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83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68"/>
        <v>2</v>
      </c>
      <c r="BE567">
        <f t="shared" si="169"/>
        <v>1</v>
      </c>
    </row>
    <row r="568" spans="1:57" x14ac:dyDescent="0.15">
      <c r="A568" t="str">
        <f t="shared" si="155"/>
        <v>贝蒂主动技能2等级2</v>
      </c>
      <c r="B568" s="8">
        <f t="shared" si="162"/>
        <v>10100202</v>
      </c>
      <c r="C568" s="8" t="str">
        <f>VLOOKUP(G568,角色!A:B,2,FALSE)</f>
        <v>贝蒂</v>
      </c>
      <c r="D568" s="8" t="str">
        <f t="shared" si="163"/>
        <v>主动技能2</v>
      </c>
      <c r="E568" s="8">
        <f t="shared" si="156"/>
        <v>2</v>
      </c>
      <c r="F568" s="8">
        <f t="shared" si="157"/>
        <v>2</v>
      </c>
      <c r="G568" s="8">
        <f t="shared" si="158"/>
        <v>10</v>
      </c>
      <c r="H568" s="4" t="s">
        <v>1053</v>
      </c>
      <c r="I568" s="20" t="str">
        <f t="shared" ref="I568:I586" si="171">"对我方随机3个单体回复10%（+"&amp;BA568&amp;"）点生命值。"</f>
        <v>对我方随机3个单体回复10%（+102）点生命值。</v>
      </c>
      <c r="J568" s="4" t="s">
        <v>418</v>
      </c>
      <c r="K568" s="1" t="s">
        <v>424</v>
      </c>
      <c r="L568" s="4" t="s">
        <v>106</v>
      </c>
      <c r="M568" s="4" t="s">
        <v>115</v>
      </c>
      <c r="N568" s="4">
        <v>100</v>
      </c>
      <c r="O568" s="20" t="str">
        <f t="shared" si="16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59"/>
        <v>100031:100:3:3</v>
      </c>
      <c r="U568" s="6" t="str">
        <f t="shared" si="160"/>
        <v/>
      </c>
      <c r="V568" s="19" t="str">
        <f>VLOOKUP(G568,角色!AW:BC,主动技能!F568+1,FALSE)</f>
        <v>skill_11</v>
      </c>
      <c r="Y568">
        <f t="shared" si="161"/>
        <v>50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 t="shared" si="165"/>
        <v>2</v>
      </c>
      <c r="AG568" s="19">
        <f t="shared" si="166"/>
        <v>1</v>
      </c>
      <c r="AH568" s="25" t="str">
        <f>VLOOKUP(F568,特效对应!F:G,2,FALSE)</f>
        <v>attackex</v>
      </c>
      <c r="AJ568">
        <f t="shared" si="167"/>
        <v>2</v>
      </c>
      <c r="AK568" t="s">
        <v>117</v>
      </c>
      <c r="AL568" s="4" t="s">
        <v>995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102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68"/>
        <v>2</v>
      </c>
      <c r="BE568">
        <f t="shared" si="169"/>
        <v>1</v>
      </c>
    </row>
    <row r="569" spans="1:57" x14ac:dyDescent="0.15">
      <c r="A569" t="str">
        <f t="shared" si="155"/>
        <v>贝蒂主动技能2等级3</v>
      </c>
      <c r="B569" s="8">
        <f t="shared" si="162"/>
        <v>10100203</v>
      </c>
      <c r="C569" s="8" t="str">
        <f>VLOOKUP(G569,角色!A:B,2,FALSE)</f>
        <v>贝蒂</v>
      </c>
      <c r="D569" s="8" t="str">
        <f t="shared" si="163"/>
        <v>主动技能2</v>
      </c>
      <c r="E569" s="8">
        <f t="shared" si="156"/>
        <v>3</v>
      </c>
      <c r="F569" s="8">
        <f t="shared" si="157"/>
        <v>2</v>
      </c>
      <c r="G569" s="8">
        <f t="shared" si="158"/>
        <v>10</v>
      </c>
      <c r="H569" s="4" t="s">
        <v>1053</v>
      </c>
      <c r="I569" s="20" t="str">
        <f t="shared" si="171"/>
        <v>对我方随机3个单体回复10%（+160）点生命值。</v>
      </c>
      <c r="J569" s="4" t="s">
        <v>418</v>
      </c>
      <c r="K569" s="1" t="s">
        <v>424</v>
      </c>
      <c r="L569" s="4" t="s">
        <v>106</v>
      </c>
      <c r="M569" s="4" t="s">
        <v>115</v>
      </c>
      <c r="N569" s="4">
        <v>100</v>
      </c>
      <c r="O569" s="20" t="str">
        <f t="shared" si="16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59"/>
        <v>100032:100:3:3</v>
      </c>
      <c r="U569" s="6" t="str">
        <f t="shared" si="160"/>
        <v/>
      </c>
      <c r="V569" s="19" t="str">
        <f>VLOOKUP(G569,角色!AW:BC,主动技能!F569+1,FALSE)</f>
        <v>skill_11</v>
      </c>
      <c r="Y569">
        <f t="shared" si="161"/>
        <v>50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 t="shared" si="165"/>
        <v>2</v>
      </c>
      <c r="AG569" s="19">
        <f t="shared" si="166"/>
        <v>1</v>
      </c>
      <c r="AH569" s="25" t="str">
        <f>VLOOKUP(F569,特效对应!F:G,2,FALSE)</f>
        <v>attackex</v>
      </c>
      <c r="AJ569">
        <f t="shared" si="167"/>
        <v>3</v>
      </c>
      <c r="AK569" t="s">
        <v>117</v>
      </c>
      <c r="AL569" s="4" t="s">
        <v>996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160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68"/>
        <v>2</v>
      </c>
      <c r="BE569">
        <f t="shared" si="169"/>
        <v>1</v>
      </c>
    </row>
    <row r="570" spans="1:57" x14ac:dyDescent="0.15">
      <c r="A570" t="str">
        <f t="shared" si="155"/>
        <v>贝蒂主动技能2等级4</v>
      </c>
      <c r="B570" s="8">
        <f t="shared" si="162"/>
        <v>10100204</v>
      </c>
      <c r="C570" s="8" t="str">
        <f>VLOOKUP(G570,角色!A:B,2,FALSE)</f>
        <v>贝蒂</v>
      </c>
      <c r="D570" s="8" t="str">
        <f t="shared" si="163"/>
        <v>主动技能2</v>
      </c>
      <c r="E570" s="8">
        <f t="shared" si="156"/>
        <v>4</v>
      </c>
      <c r="F570" s="8">
        <f t="shared" si="157"/>
        <v>2</v>
      </c>
      <c r="G570" s="8">
        <f t="shared" si="158"/>
        <v>10</v>
      </c>
      <c r="H570" s="4" t="s">
        <v>1053</v>
      </c>
      <c r="I570" s="20" t="str">
        <f t="shared" si="171"/>
        <v>对我方随机3个单体回复10%（+256）点生命值。</v>
      </c>
      <c r="J570" s="4" t="s">
        <v>418</v>
      </c>
      <c r="K570" s="1" t="s">
        <v>424</v>
      </c>
      <c r="L570" s="4" t="s">
        <v>106</v>
      </c>
      <c r="M570" s="4" t="s">
        <v>115</v>
      </c>
      <c r="N570" s="4">
        <v>100</v>
      </c>
      <c r="O570" s="20" t="str">
        <f t="shared" si="16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59"/>
        <v>100033:100:3:3</v>
      </c>
      <c r="U570" s="6" t="str">
        <f t="shared" si="160"/>
        <v/>
      </c>
      <c r="V570" s="19" t="str">
        <f>VLOOKUP(G570,角色!AW:BC,主动技能!F570+1,FALSE)</f>
        <v>skill_11</v>
      </c>
      <c r="Y570">
        <f t="shared" si="161"/>
        <v>50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 t="shared" si="165"/>
        <v>2</v>
      </c>
      <c r="AG570" s="19">
        <f t="shared" si="166"/>
        <v>1</v>
      </c>
      <c r="AH570" s="25" t="str">
        <f>VLOOKUP(F570,特效对应!F:G,2,FALSE)</f>
        <v>attackex</v>
      </c>
      <c r="AJ570">
        <f t="shared" si="167"/>
        <v>4</v>
      </c>
      <c r="AK570" t="s">
        <v>117</v>
      </c>
      <c r="AL570" s="4" t="s">
        <v>997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256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68"/>
        <v>2</v>
      </c>
      <c r="BE570">
        <f t="shared" si="169"/>
        <v>1</v>
      </c>
    </row>
    <row r="571" spans="1:57" x14ac:dyDescent="0.15">
      <c r="A571" t="str">
        <f t="shared" si="155"/>
        <v>贝蒂主动技能2等级5</v>
      </c>
      <c r="B571" s="8">
        <f t="shared" si="162"/>
        <v>10100205</v>
      </c>
      <c r="C571" s="8" t="str">
        <f>VLOOKUP(G571,角色!A:B,2,FALSE)</f>
        <v>贝蒂</v>
      </c>
      <c r="D571" s="8" t="str">
        <f t="shared" si="163"/>
        <v>主动技能2</v>
      </c>
      <c r="E571" s="8">
        <f t="shared" si="156"/>
        <v>5</v>
      </c>
      <c r="F571" s="8">
        <f t="shared" si="157"/>
        <v>2</v>
      </c>
      <c r="G571" s="8">
        <f t="shared" si="158"/>
        <v>10</v>
      </c>
      <c r="H571" s="4" t="s">
        <v>1053</v>
      </c>
      <c r="I571" s="20" t="str">
        <f t="shared" si="171"/>
        <v>对我方随机3个单体回复10%（+361）点生命值。</v>
      </c>
      <c r="J571" s="4" t="s">
        <v>418</v>
      </c>
      <c r="K571" s="1" t="s">
        <v>424</v>
      </c>
      <c r="L571" s="4" t="s">
        <v>106</v>
      </c>
      <c r="M571" s="4" t="s">
        <v>115</v>
      </c>
      <c r="N571" s="4">
        <v>100</v>
      </c>
      <c r="O571" s="20" t="str">
        <f t="shared" si="16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59"/>
        <v>100034:100:3:3</v>
      </c>
      <c r="U571" s="6" t="str">
        <f t="shared" si="160"/>
        <v/>
      </c>
      <c r="V571" s="19" t="str">
        <f>VLOOKUP(G571,角色!AW:BC,主动技能!F571+1,FALSE)</f>
        <v>skill_11</v>
      </c>
      <c r="Y571">
        <f t="shared" si="161"/>
        <v>50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 t="shared" si="165"/>
        <v>2</v>
      </c>
      <c r="AG571" s="19">
        <f t="shared" si="166"/>
        <v>1</v>
      </c>
      <c r="AH571" s="25" t="str">
        <f>VLOOKUP(F571,特效对应!F:G,2,FALSE)</f>
        <v>attackex</v>
      </c>
      <c r="AJ571">
        <f t="shared" si="167"/>
        <v>5</v>
      </c>
      <c r="AK571" t="s">
        <v>117</v>
      </c>
      <c r="AL571" s="4" t="s">
        <v>998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361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68"/>
        <v>2</v>
      </c>
      <c r="BE571">
        <f t="shared" si="169"/>
        <v>1</v>
      </c>
    </row>
    <row r="572" spans="1:57" x14ac:dyDescent="0.15">
      <c r="A572" t="str">
        <f t="shared" si="155"/>
        <v>贝蒂主动技能2等级6</v>
      </c>
      <c r="B572" s="8">
        <f t="shared" si="162"/>
        <v>10100206</v>
      </c>
      <c r="C572" s="8" t="str">
        <f>VLOOKUP(G572,角色!A:B,2,FALSE)</f>
        <v>贝蒂</v>
      </c>
      <c r="D572" s="8" t="str">
        <f t="shared" si="163"/>
        <v>主动技能2</v>
      </c>
      <c r="E572" s="8">
        <f t="shared" si="156"/>
        <v>6</v>
      </c>
      <c r="F572" s="8">
        <f t="shared" si="157"/>
        <v>2</v>
      </c>
      <c r="G572" s="8">
        <f t="shared" si="158"/>
        <v>10</v>
      </c>
      <c r="H572" s="4" t="s">
        <v>1053</v>
      </c>
      <c r="I572" s="20" t="str">
        <f t="shared" si="171"/>
        <v>对我方随机3个单体回复10%（+512）点生命值。</v>
      </c>
      <c r="J572" s="4" t="s">
        <v>418</v>
      </c>
      <c r="K572" s="1" t="s">
        <v>424</v>
      </c>
      <c r="L572" s="4" t="s">
        <v>106</v>
      </c>
      <c r="M572" s="4" t="s">
        <v>115</v>
      </c>
      <c r="N572" s="4">
        <v>100</v>
      </c>
      <c r="O572" s="20" t="str">
        <f t="shared" si="16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59"/>
        <v>100035:100:3:3</v>
      </c>
      <c r="U572" s="6" t="str">
        <f t="shared" si="160"/>
        <v/>
      </c>
      <c r="V572" s="19" t="str">
        <f>VLOOKUP(G572,角色!AW:BC,主动技能!F572+1,FALSE)</f>
        <v>skill_11</v>
      </c>
      <c r="Y572">
        <f t="shared" si="161"/>
        <v>50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 t="shared" si="165"/>
        <v>2</v>
      </c>
      <c r="AG572" s="19">
        <f t="shared" si="166"/>
        <v>1</v>
      </c>
      <c r="AH572" s="25" t="str">
        <f>VLOOKUP(F572,特效对应!F:G,2,FALSE)</f>
        <v>attackex</v>
      </c>
      <c r="AJ572">
        <f t="shared" si="167"/>
        <v>6</v>
      </c>
      <c r="AK572" t="s">
        <v>117</v>
      </c>
      <c r="AL572" s="4" t="s">
        <v>999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512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68"/>
        <v>2</v>
      </c>
      <c r="BE572">
        <f t="shared" si="169"/>
        <v>1</v>
      </c>
    </row>
    <row r="573" spans="1:57" x14ac:dyDescent="0.15">
      <c r="A573" t="str">
        <f t="shared" si="155"/>
        <v>贝蒂主动技能2等级7</v>
      </c>
      <c r="B573" s="8">
        <f t="shared" si="162"/>
        <v>10100207</v>
      </c>
      <c r="C573" s="8" t="str">
        <f>VLOOKUP(G573,角色!A:B,2,FALSE)</f>
        <v>贝蒂</v>
      </c>
      <c r="D573" s="8" t="str">
        <f t="shared" si="163"/>
        <v>主动技能2</v>
      </c>
      <c r="E573" s="8">
        <f t="shared" si="156"/>
        <v>7</v>
      </c>
      <c r="F573" s="8">
        <f t="shared" si="157"/>
        <v>2</v>
      </c>
      <c r="G573" s="8">
        <f t="shared" si="158"/>
        <v>10</v>
      </c>
      <c r="H573" s="4" t="s">
        <v>1053</v>
      </c>
      <c r="I573" s="20" t="str">
        <f t="shared" si="171"/>
        <v>对我方随机3个单体回复10%（+724）点生命值。</v>
      </c>
      <c r="J573" s="4" t="s">
        <v>418</v>
      </c>
      <c r="K573" s="1" t="s">
        <v>424</v>
      </c>
      <c r="L573" s="4" t="s">
        <v>106</v>
      </c>
      <c r="M573" s="4" t="s">
        <v>115</v>
      </c>
      <c r="N573" s="4">
        <v>100</v>
      </c>
      <c r="O573" s="20" t="str">
        <f t="shared" si="16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59"/>
        <v>100036:100:3:3</v>
      </c>
      <c r="U573" s="6" t="str">
        <f t="shared" si="160"/>
        <v/>
      </c>
      <c r="V573" s="19" t="str">
        <f>VLOOKUP(G573,角色!AW:BC,主动技能!F573+1,FALSE)</f>
        <v>skill_11</v>
      </c>
      <c r="Y573">
        <f t="shared" si="161"/>
        <v>50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 t="shared" si="165"/>
        <v>2</v>
      </c>
      <c r="AG573" s="19">
        <f t="shared" si="166"/>
        <v>1</v>
      </c>
      <c r="AH573" s="25" t="str">
        <f>VLOOKUP(F573,特效对应!F:G,2,FALSE)</f>
        <v>attackex</v>
      </c>
      <c r="AJ573">
        <f t="shared" si="167"/>
        <v>7</v>
      </c>
      <c r="AK573" t="s">
        <v>117</v>
      </c>
      <c r="AL573" s="4" t="s">
        <v>1000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724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68"/>
        <v>2</v>
      </c>
      <c r="BE573">
        <f t="shared" si="169"/>
        <v>1</v>
      </c>
    </row>
    <row r="574" spans="1:57" x14ac:dyDescent="0.15">
      <c r="A574" t="str">
        <f t="shared" si="155"/>
        <v>贝蒂主动技能2等级8</v>
      </c>
      <c r="B574" s="8">
        <f t="shared" si="162"/>
        <v>10100208</v>
      </c>
      <c r="C574" s="8" t="str">
        <f>VLOOKUP(G574,角色!A:B,2,FALSE)</f>
        <v>贝蒂</v>
      </c>
      <c r="D574" s="8" t="str">
        <f t="shared" si="163"/>
        <v>主动技能2</v>
      </c>
      <c r="E574" s="8">
        <f t="shared" si="156"/>
        <v>8</v>
      </c>
      <c r="F574" s="8">
        <f t="shared" si="157"/>
        <v>2</v>
      </c>
      <c r="G574" s="8">
        <f t="shared" si="158"/>
        <v>10</v>
      </c>
      <c r="H574" s="4" t="s">
        <v>1053</v>
      </c>
      <c r="I574" s="20" t="str">
        <f t="shared" si="171"/>
        <v>对我方随机3个单体回复10%（+1024）点生命值。</v>
      </c>
      <c r="J574" s="4" t="s">
        <v>418</v>
      </c>
      <c r="K574" s="1" t="s">
        <v>424</v>
      </c>
      <c r="L574" s="4" t="s">
        <v>106</v>
      </c>
      <c r="M574" s="4" t="s">
        <v>115</v>
      </c>
      <c r="N574" s="4">
        <v>100</v>
      </c>
      <c r="O574" s="20" t="str">
        <f t="shared" si="16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59"/>
        <v>100037:100:3:3</v>
      </c>
      <c r="U574" s="6" t="str">
        <f t="shared" si="160"/>
        <v/>
      </c>
      <c r="V574" s="19" t="str">
        <f>VLOOKUP(G574,角色!AW:BC,主动技能!F574+1,FALSE)</f>
        <v>skill_11</v>
      </c>
      <c r="Y574">
        <f t="shared" si="161"/>
        <v>50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 t="shared" si="165"/>
        <v>2</v>
      </c>
      <c r="AG574" s="19">
        <f t="shared" si="166"/>
        <v>1</v>
      </c>
      <c r="AH574" s="25" t="str">
        <f>VLOOKUP(F574,特效对应!F:G,2,FALSE)</f>
        <v>attackex</v>
      </c>
      <c r="AJ574">
        <f t="shared" si="167"/>
        <v>8</v>
      </c>
      <c r="AK574" t="s">
        <v>117</v>
      </c>
      <c r="AL574" s="4" t="s">
        <v>1001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1024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68"/>
        <v>2</v>
      </c>
      <c r="BE574">
        <f t="shared" si="169"/>
        <v>1</v>
      </c>
    </row>
    <row r="575" spans="1:57" x14ac:dyDescent="0.15">
      <c r="A575" t="str">
        <f t="shared" si="155"/>
        <v>贝蒂主动技能2等级9</v>
      </c>
      <c r="B575" s="8">
        <f t="shared" si="162"/>
        <v>10100209</v>
      </c>
      <c r="C575" s="8" t="str">
        <f>VLOOKUP(G575,角色!A:B,2,FALSE)</f>
        <v>贝蒂</v>
      </c>
      <c r="D575" s="8" t="str">
        <f t="shared" si="163"/>
        <v>主动技能2</v>
      </c>
      <c r="E575" s="8">
        <f t="shared" si="156"/>
        <v>9</v>
      </c>
      <c r="F575" s="8">
        <f t="shared" si="157"/>
        <v>2</v>
      </c>
      <c r="G575" s="8">
        <f t="shared" si="158"/>
        <v>10</v>
      </c>
      <c r="H575" s="4" t="s">
        <v>1053</v>
      </c>
      <c r="I575" s="20" t="str">
        <f t="shared" si="171"/>
        <v>对我方随机3个单体回复10%（+1449）点生命值。</v>
      </c>
      <c r="J575" s="4" t="s">
        <v>418</v>
      </c>
      <c r="K575" s="1" t="s">
        <v>424</v>
      </c>
      <c r="L575" s="4" t="s">
        <v>106</v>
      </c>
      <c r="M575" s="4" t="s">
        <v>115</v>
      </c>
      <c r="N575" s="4">
        <v>100</v>
      </c>
      <c r="O575" s="20" t="str">
        <f t="shared" si="16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59"/>
        <v>100038:100:3:3</v>
      </c>
      <c r="U575" s="6" t="str">
        <f t="shared" si="160"/>
        <v/>
      </c>
      <c r="V575" s="19" t="str">
        <f>VLOOKUP(G575,角色!AW:BC,主动技能!F575+1,FALSE)</f>
        <v>skill_11</v>
      </c>
      <c r="Y575">
        <f t="shared" si="161"/>
        <v>50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 t="shared" si="165"/>
        <v>2</v>
      </c>
      <c r="AG575" s="19">
        <f t="shared" si="166"/>
        <v>1</v>
      </c>
      <c r="AH575" s="25" t="str">
        <f>VLOOKUP(F575,特效对应!F:G,2,FALSE)</f>
        <v>attackex</v>
      </c>
      <c r="AJ575">
        <f t="shared" si="167"/>
        <v>9</v>
      </c>
      <c r="AK575" t="s">
        <v>117</v>
      </c>
      <c r="AL575" s="4" t="s">
        <v>1002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1449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68"/>
        <v>2</v>
      </c>
      <c r="BE575">
        <f t="shared" si="169"/>
        <v>1</v>
      </c>
    </row>
    <row r="576" spans="1:57" x14ac:dyDescent="0.15">
      <c r="A576" t="str">
        <f t="shared" si="155"/>
        <v>贝蒂主动技能2等级10</v>
      </c>
      <c r="B576" s="8">
        <f t="shared" si="162"/>
        <v>10100210</v>
      </c>
      <c r="C576" s="8" t="str">
        <f>VLOOKUP(G576,角色!A:B,2,FALSE)</f>
        <v>贝蒂</v>
      </c>
      <c r="D576" s="8" t="str">
        <f t="shared" si="163"/>
        <v>主动技能2</v>
      </c>
      <c r="E576" s="8">
        <f t="shared" si="156"/>
        <v>10</v>
      </c>
      <c r="F576" s="8">
        <f t="shared" si="157"/>
        <v>2</v>
      </c>
      <c r="G576" s="8">
        <f t="shared" si="158"/>
        <v>10</v>
      </c>
      <c r="H576" s="4" t="s">
        <v>1053</v>
      </c>
      <c r="I576" s="20" t="str">
        <f t="shared" si="171"/>
        <v>对我方随机3个单体回复10%（+2049）点生命值。</v>
      </c>
      <c r="J576" s="4" t="s">
        <v>418</v>
      </c>
      <c r="K576" s="1" t="s">
        <v>424</v>
      </c>
      <c r="L576" s="4" t="s">
        <v>106</v>
      </c>
      <c r="M576" s="4" t="s">
        <v>115</v>
      </c>
      <c r="N576" s="4">
        <v>100</v>
      </c>
      <c r="O576" s="20" t="str">
        <f t="shared" si="16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59"/>
        <v>100039:100:3:3</v>
      </c>
      <c r="U576" s="6" t="str">
        <f t="shared" si="160"/>
        <v/>
      </c>
      <c r="V576" s="19" t="str">
        <f>VLOOKUP(G576,角色!AW:BC,主动技能!F576+1,FALSE)</f>
        <v>skill_11</v>
      </c>
      <c r="Y576">
        <f t="shared" si="161"/>
        <v>50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 t="shared" si="165"/>
        <v>2</v>
      </c>
      <c r="AG576" s="19">
        <f t="shared" si="166"/>
        <v>1</v>
      </c>
      <c r="AH576" s="25" t="str">
        <f>VLOOKUP(F576,特效对应!F:G,2,FALSE)</f>
        <v>attackex</v>
      </c>
      <c r="AJ576">
        <f t="shared" si="167"/>
        <v>10</v>
      </c>
      <c r="AK576" t="s">
        <v>117</v>
      </c>
      <c r="AL576" s="4" t="s">
        <v>1003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2049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68"/>
        <v>2</v>
      </c>
      <c r="BE576">
        <f t="shared" si="169"/>
        <v>1</v>
      </c>
    </row>
    <row r="577" spans="1:57" x14ac:dyDescent="0.15">
      <c r="A577" t="str">
        <f t="shared" si="155"/>
        <v>贝蒂主动技能2等级11</v>
      </c>
      <c r="B577" s="8">
        <f t="shared" si="162"/>
        <v>10100211</v>
      </c>
      <c r="C577" s="8" t="str">
        <f>VLOOKUP(G577,角色!A:B,2,FALSE)</f>
        <v>贝蒂</v>
      </c>
      <c r="D577" s="8" t="str">
        <f t="shared" si="163"/>
        <v>主动技能2</v>
      </c>
      <c r="E577" s="8">
        <f t="shared" si="156"/>
        <v>11</v>
      </c>
      <c r="F577" s="8">
        <f t="shared" si="157"/>
        <v>2</v>
      </c>
      <c r="G577" s="8">
        <f t="shared" si="158"/>
        <v>10</v>
      </c>
      <c r="H577" s="4" t="s">
        <v>1053</v>
      </c>
      <c r="I577" s="20" t="str">
        <f t="shared" si="171"/>
        <v>对我方随机3个单体回复10%（+2899）点生命值。</v>
      </c>
      <c r="J577" s="4" t="s">
        <v>418</v>
      </c>
      <c r="K577" s="1" t="s">
        <v>424</v>
      </c>
      <c r="L577" s="4" t="s">
        <v>106</v>
      </c>
      <c r="M577" s="4" t="s">
        <v>115</v>
      </c>
      <c r="N577" s="4">
        <v>100</v>
      </c>
      <c r="O577" s="20" t="str">
        <f t="shared" si="16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59"/>
        <v>100040:100:3:3</v>
      </c>
      <c r="U577" s="6" t="str">
        <f t="shared" si="160"/>
        <v/>
      </c>
      <c r="V577" s="19" t="str">
        <f>VLOOKUP(G577,角色!AW:BC,主动技能!F577+1,FALSE)</f>
        <v>skill_11</v>
      </c>
      <c r="Y577">
        <f t="shared" si="161"/>
        <v>50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 t="shared" si="165"/>
        <v>2</v>
      </c>
      <c r="AG577" s="19">
        <f t="shared" si="166"/>
        <v>1</v>
      </c>
      <c r="AH577" s="25" t="str">
        <f>VLOOKUP(F577,特效对应!F:G,2,FALSE)</f>
        <v>attackex</v>
      </c>
      <c r="AJ577">
        <f t="shared" si="167"/>
        <v>11</v>
      </c>
      <c r="AK577" t="s">
        <v>117</v>
      </c>
      <c r="AL577" s="4" t="s">
        <v>1004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2899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68"/>
        <v>2</v>
      </c>
      <c r="BE577">
        <f t="shared" si="169"/>
        <v>1</v>
      </c>
    </row>
    <row r="578" spans="1:57" x14ac:dyDescent="0.15">
      <c r="A578" t="str">
        <f t="shared" si="155"/>
        <v>贝蒂主动技能2等级12</v>
      </c>
      <c r="B578" s="8">
        <f t="shared" si="162"/>
        <v>10100212</v>
      </c>
      <c r="C578" s="8" t="str">
        <f>VLOOKUP(G578,角色!A:B,2,FALSE)</f>
        <v>贝蒂</v>
      </c>
      <c r="D578" s="8" t="str">
        <f t="shared" si="163"/>
        <v>主动技能2</v>
      </c>
      <c r="E578" s="8">
        <f t="shared" si="156"/>
        <v>12</v>
      </c>
      <c r="F578" s="8">
        <f t="shared" si="157"/>
        <v>2</v>
      </c>
      <c r="G578" s="8">
        <f t="shared" si="158"/>
        <v>10</v>
      </c>
      <c r="H578" s="4" t="s">
        <v>1053</v>
      </c>
      <c r="I578" s="20" t="str">
        <f t="shared" si="171"/>
        <v>对我方随机3个单体回复10%（+4100）点生命值。</v>
      </c>
      <c r="J578" s="4" t="s">
        <v>418</v>
      </c>
      <c r="K578" s="1" t="s">
        <v>424</v>
      </c>
      <c r="L578" s="4" t="s">
        <v>106</v>
      </c>
      <c r="M578" s="4" t="s">
        <v>115</v>
      </c>
      <c r="N578" s="4">
        <v>100</v>
      </c>
      <c r="O578" s="20" t="str">
        <f t="shared" si="16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59"/>
        <v>100041:100:3:3</v>
      </c>
      <c r="U578" s="6" t="str">
        <f t="shared" si="160"/>
        <v/>
      </c>
      <c r="V578" s="19" t="str">
        <f>VLOOKUP(G578,角色!AW:BC,主动技能!F578+1,FALSE)</f>
        <v>skill_11</v>
      </c>
      <c r="Y578">
        <f t="shared" si="161"/>
        <v>50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 t="shared" si="165"/>
        <v>2</v>
      </c>
      <c r="AG578" s="19">
        <f t="shared" si="166"/>
        <v>1</v>
      </c>
      <c r="AH578" s="25" t="str">
        <f>VLOOKUP(F578,特效对应!F:G,2,FALSE)</f>
        <v>attackex</v>
      </c>
      <c r="AJ578">
        <f t="shared" si="167"/>
        <v>12</v>
      </c>
      <c r="AK578" t="s">
        <v>117</v>
      </c>
      <c r="AL578" s="4" t="s">
        <v>1005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4100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68"/>
        <v>2</v>
      </c>
      <c r="BE578">
        <f t="shared" si="169"/>
        <v>1</v>
      </c>
    </row>
    <row r="579" spans="1:57" x14ac:dyDescent="0.15">
      <c r="A579" t="str">
        <f t="shared" si="155"/>
        <v>贝蒂主动技能2等级13</v>
      </c>
      <c r="B579" s="8">
        <f t="shared" si="162"/>
        <v>10100213</v>
      </c>
      <c r="C579" s="8" t="str">
        <f>VLOOKUP(G579,角色!A:B,2,FALSE)</f>
        <v>贝蒂</v>
      </c>
      <c r="D579" s="8" t="str">
        <f t="shared" si="163"/>
        <v>主动技能2</v>
      </c>
      <c r="E579" s="8">
        <f t="shared" si="156"/>
        <v>13</v>
      </c>
      <c r="F579" s="8">
        <f t="shared" si="157"/>
        <v>2</v>
      </c>
      <c r="G579" s="8">
        <f t="shared" si="158"/>
        <v>10</v>
      </c>
      <c r="H579" s="4" t="s">
        <v>1053</v>
      </c>
      <c r="I579" s="20" t="str">
        <f t="shared" si="171"/>
        <v>对我方随机3个单体回复10%（+5800）点生命值。</v>
      </c>
      <c r="J579" s="4" t="s">
        <v>418</v>
      </c>
      <c r="K579" s="1" t="s">
        <v>424</v>
      </c>
      <c r="L579" s="4" t="s">
        <v>106</v>
      </c>
      <c r="M579" s="4" t="s">
        <v>115</v>
      </c>
      <c r="N579" s="4">
        <v>100</v>
      </c>
      <c r="O579" s="20" t="str">
        <f t="shared" si="16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59"/>
        <v>100042:100:3:3</v>
      </c>
      <c r="U579" s="6" t="str">
        <f t="shared" si="160"/>
        <v/>
      </c>
      <c r="V579" s="19" t="str">
        <f>VLOOKUP(G579,角色!AW:BC,主动技能!F579+1,FALSE)</f>
        <v>skill_11</v>
      </c>
      <c r="Y579">
        <f t="shared" si="161"/>
        <v>50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 t="shared" si="165"/>
        <v>2</v>
      </c>
      <c r="AG579" s="19">
        <f t="shared" si="166"/>
        <v>1</v>
      </c>
      <c r="AH579" s="25" t="str">
        <f>VLOOKUP(F579,特效对应!F:G,2,FALSE)</f>
        <v>attackex</v>
      </c>
      <c r="AJ579">
        <f t="shared" si="167"/>
        <v>13</v>
      </c>
      <c r="AK579" t="s">
        <v>117</v>
      </c>
      <c r="AL579" s="4" t="s">
        <v>1006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5800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68"/>
        <v>2</v>
      </c>
      <c r="BE579">
        <f t="shared" si="169"/>
        <v>1</v>
      </c>
    </row>
    <row r="580" spans="1:57" x14ac:dyDescent="0.15">
      <c r="A580" t="str">
        <f t="shared" si="155"/>
        <v>贝蒂主动技能2等级14</v>
      </c>
      <c r="B580" s="8">
        <f t="shared" si="162"/>
        <v>10100214</v>
      </c>
      <c r="C580" s="8" t="str">
        <f>VLOOKUP(G580,角色!A:B,2,FALSE)</f>
        <v>贝蒂</v>
      </c>
      <c r="D580" s="8" t="str">
        <f t="shared" si="163"/>
        <v>主动技能2</v>
      </c>
      <c r="E580" s="8">
        <f t="shared" si="156"/>
        <v>14</v>
      </c>
      <c r="F580" s="8">
        <f t="shared" si="157"/>
        <v>2</v>
      </c>
      <c r="G580" s="8">
        <f t="shared" si="158"/>
        <v>10</v>
      </c>
      <c r="H580" s="4" t="s">
        <v>1053</v>
      </c>
      <c r="I580" s="20" t="str">
        <f t="shared" si="171"/>
        <v>对我方随机3个单体回复10%（+8204）点生命值。</v>
      </c>
      <c r="J580" s="4" t="s">
        <v>418</v>
      </c>
      <c r="K580" s="1" t="s">
        <v>424</v>
      </c>
      <c r="L580" s="4" t="s">
        <v>106</v>
      </c>
      <c r="M580" s="4" t="s">
        <v>115</v>
      </c>
      <c r="N580" s="4">
        <v>100</v>
      </c>
      <c r="O580" s="20" t="str">
        <f t="shared" si="16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59"/>
        <v>100043:100:3:3</v>
      </c>
      <c r="U580" s="6" t="str">
        <f t="shared" si="160"/>
        <v/>
      </c>
      <c r="V580" s="19" t="str">
        <f>VLOOKUP(G580,角色!AW:BC,主动技能!F580+1,FALSE)</f>
        <v>skill_11</v>
      </c>
      <c r="Y580">
        <f t="shared" si="161"/>
        <v>50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 t="shared" si="165"/>
        <v>2</v>
      </c>
      <c r="AG580" s="19">
        <f t="shared" si="166"/>
        <v>1</v>
      </c>
      <c r="AH580" s="25" t="str">
        <f>VLOOKUP(F580,特效对应!F:G,2,FALSE)</f>
        <v>attackex</v>
      </c>
      <c r="AJ580">
        <f t="shared" si="167"/>
        <v>14</v>
      </c>
      <c r="AK580" t="s">
        <v>117</v>
      </c>
      <c r="AL580" s="4" t="s">
        <v>1007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8204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68"/>
        <v>2</v>
      </c>
      <c r="BE580">
        <f t="shared" si="169"/>
        <v>1</v>
      </c>
    </row>
    <row r="581" spans="1:57" x14ac:dyDescent="0.15">
      <c r="A581" t="str">
        <f t="shared" si="155"/>
        <v>贝蒂主动技能2等级15</v>
      </c>
      <c r="B581" s="8">
        <f t="shared" si="162"/>
        <v>10100215</v>
      </c>
      <c r="C581" s="8" t="str">
        <f>VLOOKUP(G581,角色!A:B,2,FALSE)</f>
        <v>贝蒂</v>
      </c>
      <c r="D581" s="8" t="str">
        <f t="shared" si="163"/>
        <v>主动技能2</v>
      </c>
      <c r="E581" s="8">
        <f t="shared" si="156"/>
        <v>15</v>
      </c>
      <c r="F581" s="8">
        <f t="shared" si="157"/>
        <v>2</v>
      </c>
      <c r="G581" s="8">
        <f t="shared" si="158"/>
        <v>10</v>
      </c>
      <c r="H581" s="4" t="s">
        <v>1053</v>
      </c>
      <c r="I581" s="20" t="str">
        <f t="shared" si="171"/>
        <v>对我方随机3个单体回复10%（+11603）点生命值。</v>
      </c>
      <c r="J581" s="4" t="s">
        <v>418</v>
      </c>
      <c r="K581" s="1" t="s">
        <v>424</v>
      </c>
      <c r="L581" s="4" t="s">
        <v>106</v>
      </c>
      <c r="M581" s="4" t="s">
        <v>115</v>
      </c>
      <c r="N581" s="4">
        <v>100</v>
      </c>
      <c r="O581" s="20" t="str">
        <f t="shared" si="16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59"/>
        <v>100044:100:3:3</v>
      </c>
      <c r="U581" s="6" t="str">
        <f t="shared" si="160"/>
        <v/>
      </c>
      <c r="V581" s="19" t="str">
        <f>VLOOKUP(G581,角色!AW:BC,主动技能!F581+1,FALSE)</f>
        <v>skill_11</v>
      </c>
      <c r="Y581">
        <f t="shared" si="161"/>
        <v>50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 t="shared" si="165"/>
        <v>2</v>
      </c>
      <c r="AG581" s="19">
        <f t="shared" si="166"/>
        <v>1</v>
      </c>
      <c r="AH581" s="25" t="str">
        <f>VLOOKUP(F581,特效对应!F:G,2,FALSE)</f>
        <v>attackex</v>
      </c>
      <c r="AJ581">
        <f t="shared" si="167"/>
        <v>15</v>
      </c>
      <c r="AK581" t="s">
        <v>117</v>
      </c>
      <c r="AL581" s="4" t="s">
        <v>1008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11603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68"/>
        <v>2</v>
      </c>
      <c r="BE581">
        <f t="shared" si="169"/>
        <v>1</v>
      </c>
    </row>
    <row r="582" spans="1:57" x14ac:dyDescent="0.15">
      <c r="A582" t="str">
        <f t="shared" ref="A582:A645" si="172">C582&amp;D582&amp;$E$6&amp;E582</f>
        <v>贝蒂主动技能2等级16</v>
      </c>
      <c r="B582" s="8">
        <f t="shared" si="162"/>
        <v>10100216</v>
      </c>
      <c r="C582" s="8" t="str">
        <f>VLOOKUP(G582,角色!A:B,2,FALSE)</f>
        <v>贝蒂</v>
      </c>
      <c r="D582" s="8" t="str">
        <f t="shared" si="163"/>
        <v>主动技能2</v>
      </c>
      <c r="E582" s="8">
        <f t="shared" ref="E582:E645" si="173">IF(E581=E$5,1,E581+1)</f>
        <v>16</v>
      </c>
      <c r="F582" s="8">
        <f t="shared" ref="F582:F645" si="174">IF(E582=1,IF(F581=$F$5,1,F581+1),F581)</f>
        <v>2</v>
      </c>
      <c r="G582" s="8">
        <f t="shared" ref="G582:G645" si="175">IF((F582=1)*(E582=1),G581+1,G581)</f>
        <v>10</v>
      </c>
      <c r="H582" s="4" t="s">
        <v>1053</v>
      </c>
      <c r="I582" s="20" t="str">
        <f t="shared" si="171"/>
        <v>对我方随机3个单体回复10%（+16412）点生命值。</v>
      </c>
      <c r="J582" s="4" t="s">
        <v>418</v>
      </c>
      <c r="K582" s="1" t="s">
        <v>424</v>
      </c>
      <c r="L582" s="4" t="s">
        <v>106</v>
      </c>
      <c r="M582" s="4" t="s">
        <v>115</v>
      </c>
      <c r="N582" s="4">
        <v>100</v>
      </c>
      <c r="O582" s="20" t="str">
        <f t="shared" si="16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76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77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61"/>
        <v>50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 t="shared" si="165"/>
        <v>2</v>
      </c>
      <c r="AG582" s="19">
        <f t="shared" si="166"/>
        <v>1</v>
      </c>
      <c r="AH582" s="25" t="str">
        <f>VLOOKUP(F582,特效对应!F:G,2,FALSE)</f>
        <v>attackex</v>
      </c>
      <c r="AJ582">
        <f t="shared" si="167"/>
        <v>16</v>
      </c>
      <c r="AK582" t="s">
        <v>117</v>
      </c>
      <c r="AL582" s="4" t="s">
        <v>1009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16412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68"/>
        <v>2</v>
      </c>
      <c r="BE582">
        <f t="shared" si="169"/>
        <v>1</v>
      </c>
    </row>
    <row r="583" spans="1:57" x14ac:dyDescent="0.15">
      <c r="A583" t="str">
        <f t="shared" si="172"/>
        <v>贝蒂主动技能2等级17</v>
      </c>
      <c r="B583" s="8">
        <f t="shared" si="162"/>
        <v>10100217</v>
      </c>
      <c r="C583" s="8" t="str">
        <f>VLOOKUP(G583,角色!A:B,2,FALSE)</f>
        <v>贝蒂</v>
      </c>
      <c r="D583" s="8" t="str">
        <f t="shared" si="163"/>
        <v>主动技能2</v>
      </c>
      <c r="E583" s="8">
        <f t="shared" si="173"/>
        <v>17</v>
      </c>
      <c r="F583" s="8">
        <f t="shared" si="174"/>
        <v>2</v>
      </c>
      <c r="G583" s="8">
        <f t="shared" si="175"/>
        <v>10</v>
      </c>
      <c r="H583" s="4" t="s">
        <v>1053</v>
      </c>
      <c r="I583" s="20" t="str">
        <f t="shared" si="171"/>
        <v>对我方随机3个单体回复10%（+23213）点生命值。</v>
      </c>
      <c r="J583" s="4" t="s">
        <v>418</v>
      </c>
      <c r="K583" s="1" t="s">
        <v>424</v>
      </c>
      <c r="L583" s="4" t="s">
        <v>106</v>
      </c>
      <c r="M583" s="4" t="s">
        <v>115</v>
      </c>
      <c r="N583" s="4">
        <v>100</v>
      </c>
      <c r="O583" s="20" t="str">
        <f t="shared" si="16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76"/>
        <v>100046:100:3:3</v>
      </c>
      <c r="U583" s="6" t="str">
        <f t="shared" si="177"/>
        <v/>
      </c>
      <c r="V583" s="19" t="str">
        <f>VLOOKUP(G583,角色!AW:BC,主动技能!F583+1,FALSE)</f>
        <v>skill_11</v>
      </c>
      <c r="Y583">
        <f t="shared" ref="Y583:Y646" si="178">VLOOKUP(D583,BF:BG,2,FALSE)</f>
        <v>50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 t="shared" si="165"/>
        <v>2</v>
      </c>
      <c r="AG583" s="19">
        <f t="shared" si="166"/>
        <v>1</v>
      </c>
      <c r="AH583" s="25" t="str">
        <f>VLOOKUP(F583,特效对应!F:G,2,FALSE)</f>
        <v>attackex</v>
      </c>
      <c r="AJ583">
        <f t="shared" si="167"/>
        <v>17</v>
      </c>
      <c r="AK583" t="s">
        <v>117</v>
      </c>
      <c r="AL583" s="4" t="s">
        <v>1010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23213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68"/>
        <v>2</v>
      </c>
      <c r="BE583">
        <f t="shared" si="169"/>
        <v>1</v>
      </c>
    </row>
    <row r="584" spans="1:57" x14ac:dyDescent="0.15">
      <c r="A584" t="str">
        <f t="shared" si="172"/>
        <v>贝蒂主动技能2等级18</v>
      </c>
      <c r="B584" s="8">
        <f t="shared" ref="B584:B647" si="179">1*10000000+G584*10000+F584*100+E584</f>
        <v>10100218</v>
      </c>
      <c r="C584" s="8" t="str">
        <f>VLOOKUP(G584,角色!A:B,2,FALSE)</f>
        <v>贝蒂</v>
      </c>
      <c r="D584" s="8" t="str">
        <f t="shared" ref="D584:D647" si="180">$D$4&amp;F584</f>
        <v>主动技能2</v>
      </c>
      <c r="E584" s="8">
        <f t="shared" si="173"/>
        <v>18</v>
      </c>
      <c r="F584" s="8">
        <f t="shared" si="174"/>
        <v>2</v>
      </c>
      <c r="G584" s="8">
        <f t="shared" si="175"/>
        <v>10</v>
      </c>
      <c r="H584" s="4" t="s">
        <v>1053</v>
      </c>
      <c r="I584" s="20" t="str">
        <f t="shared" si="171"/>
        <v>对我方随机3个单体回复10%（+32832）点生命值。</v>
      </c>
      <c r="J584" s="4" t="s">
        <v>418</v>
      </c>
      <c r="K584" s="1" t="s">
        <v>424</v>
      </c>
      <c r="L584" s="4" t="s">
        <v>106</v>
      </c>
      <c r="M584" s="4" t="s">
        <v>115</v>
      </c>
      <c r="N584" s="4">
        <v>100</v>
      </c>
      <c r="O584" s="20" t="str">
        <f t="shared" ref="O584:O647" si="181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76"/>
        <v>100047:100:3:3</v>
      </c>
      <c r="U584" s="6" t="str">
        <f t="shared" si="177"/>
        <v/>
      </c>
      <c r="V584" s="19" t="str">
        <f>VLOOKUP(G584,角色!AW:BC,主动技能!F584+1,FALSE)</f>
        <v>skill_11</v>
      </c>
      <c r="Y584">
        <f t="shared" si="178"/>
        <v>50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 t="shared" ref="AF584:AF647" si="182">BD584</f>
        <v>2</v>
      </c>
      <c r="AG584" s="19">
        <f t="shared" ref="AG584:AG647" si="183">BE584</f>
        <v>1</v>
      </c>
      <c r="AH584" s="25" t="str">
        <f>VLOOKUP(F584,特效对应!F:G,2,FALSE)</f>
        <v>attackex</v>
      </c>
      <c r="AJ584">
        <f t="shared" ref="AJ584:AJ647" si="184">E584</f>
        <v>18</v>
      </c>
      <c r="AK584" t="s">
        <v>117</v>
      </c>
      <c r="AL584" s="4" t="s">
        <v>1011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32832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85">IF(F584=1,0,IF(F584=2,2,3))</f>
        <v>2</v>
      </c>
      <c r="BE584">
        <f t="shared" ref="BE584:BE647" si="186">IF(F584=1,0,IF(F584=2,1,2))</f>
        <v>1</v>
      </c>
    </row>
    <row r="585" spans="1:57" x14ac:dyDescent="0.15">
      <c r="A585" t="str">
        <f t="shared" si="172"/>
        <v>贝蒂主动技能2等级19</v>
      </c>
      <c r="B585" s="8">
        <f t="shared" si="179"/>
        <v>10100219</v>
      </c>
      <c r="C585" s="8" t="str">
        <f>VLOOKUP(G585,角色!A:B,2,FALSE)</f>
        <v>贝蒂</v>
      </c>
      <c r="D585" s="8" t="str">
        <f t="shared" si="180"/>
        <v>主动技能2</v>
      </c>
      <c r="E585" s="8">
        <f t="shared" si="173"/>
        <v>19</v>
      </c>
      <c r="F585" s="8">
        <f t="shared" si="174"/>
        <v>2</v>
      </c>
      <c r="G585" s="8">
        <f t="shared" si="175"/>
        <v>10</v>
      </c>
      <c r="H585" s="4" t="s">
        <v>1053</v>
      </c>
      <c r="I585" s="20" t="str">
        <f t="shared" si="171"/>
        <v>对我方随机3个单体回复10%（+46438）点生命值。</v>
      </c>
      <c r="J585" s="4" t="s">
        <v>418</v>
      </c>
      <c r="K585" s="1" t="s">
        <v>424</v>
      </c>
      <c r="L585" s="4" t="s">
        <v>106</v>
      </c>
      <c r="M585" s="4" t="s">
        <v>115</v>
      </c>
      <c r="N585" s="4">
        <v>100</v>
      </c>
      <c r="O585" s="20" t="str">
        <f t="shared" si="181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76"/>
        <v>100048:100:3:3</v>
      </c>
      <c r="U585" s="6" t="str">
        <f t="shared" si="177"/>
        <v/>
      </c>
      <c r="V585" s="19" t="str">
        <f>VLOOKUP(G585,角色!AW:BC,主动技能!F585+1,FALSE)</f>
        <v>skill_11</v>
      </c>
      <c r="Y585">
        <f t="shared" si="178"/>
        <v>50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 t="shared" si="182"/>
        <v>2</v>
      </c>
      <c r="AG585" s="19">
        <f t="shared" si="183"/>
        <v>1</v>
      </c>
      <c r="AH585" s="25" t="str">
        <f>VLOOKUP(F585,特效对应!F:G,2,FALSE)</f>
        <v>attackex</v>
      </c>
      <c r="AJ585">
        <f t="shared" si="184"/>
        <v>19</v>
      </c>
      <c r="AK585" t="s">
        <v>117</v>
      </c>
      <c r="AL585" s="4" t="s">
        <v>1012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46438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85"/>
        <v>2</v>
      </c>
      <c r="BE585">
        <f t="shared" si="186"/>
        <v>1</v>
      </c>
    </row>
    <row r="586" spans="1:57" x14ac:dyDescent="0.15">
      <c r="A586" t="str">
        <f t="shared" si="172"/>
        <v>贝蒂主动技能2等级20</v>
      </c>
      <c r="B586" s="8">
        <f t="shared" si="179"/>
        <v>10100220</v>
      </c>
      <c r="C586" s="8" t="str">
        <f>VLOOKUP(G586,角色!A:B,2,FALSE)</f>
        <v>贝蒂</v>
      </c>
      <c r="D586" s="8" t="str">
        <f t="shared" si="180"/>
        <v>主动技能2</v>
      </c>
      <c r="E586" s="8">
        <f t="shared" si="173"/>
        <v>20</v>
      </c>
      <c r="F586" s="8">
        <f t="shared" si="174"/>
        <v>2</v>
      </c>
      <c r="G586" s="8">
        <f t="shared" si="175"/>
        <v>10</v>
      </c>
      <c r="H586" s="4" t="s">
        <v>1053</v>
      </c>
      <c r="I586" s="20" t="str">
        <f t="shared" si="171"/>
        <v>对我方随机3个单体回复10%（+65681）点生命值。</v>
      </c>
      <c r="J586" s="4" t="s">
        <v>418</v>
      </c>
      <c r="K586" s="1" t="s">
        <v>424</v>
      </c>
      <c r="L586" s="4" t="s">
        <v>106</v>
      </c>
      <c r="M586" s="4" t="s">
        <v>115</v>
      </c>
      <c r="N586" s="4">
        <v>100</v>
      </c>
      <c r="O586" s="20" t="str">
        <f t="shared" si="181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76"/>
        <v>100049:100:3:3</v>
      </c>
      <c r="U586" s="6" t="str">
        <f t="shared" si="177"/>
        <v/>
      </c>
      <c r="V586" s="19" t="str">
        <f>VLOOKUP(G586,角色!AW:BC,主动技能!F586+1,FALSE)</f>
        <v>skill_11</v>
      </c>
      <c r="Y586">
        <f t="shared" si="178"/>
        <v>50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 t="shared" si="182"/>
        <v>2</v>
      </c>
      <c r="AG586" s="19">
        <f t="shared" si="183"/>
        <v>1</v>
      </c>
      <c r="AH586" s="25" t="str">
        <f>VLOOKUP(F586,特效对应!F:G,2,FALSE)</f>
        <v>attackex</v>
      </c>
      <c r="AJ586">
        <f t="shared" si="184"/>
        <v>20</v>
      </c>
      <c r="AK586" t="s">
        <v>117</v>
      </c>
      <c r="AL586" s="4" t="s">
        <v>1013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65681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85"/>
        <v>2</v>
      </c>
      <c r="BE586">
        <f t="shared" si="186"/>
        <v>1</v>
      </c>
    </row>
    <row r="587" spans="1:57" x14ac:dyDescent="0.15">
      <c r="A587" t="str">
        <f t="shared" si="172"/>
        <v>贝蒂主动技能3等级1</v>
      </c>
      <c r="B587" s="8">
        <f t="shared" si="179"/>
        <v>10100301</v>
      </c>
      <c r="C587" s="8" t="str">
        <f>VLOOKUP(G587,角色!A:B,2,FALSE)</f>
        <v>贝蒂</v>
      </c>
      <c r="D587" s="8" t="str">
        <f t="shared" si="180"/>
        <v>主动技能3</v>
      </c>
      <c r="E587" s="8">
        <f t="shared" si="173"/>
        <v>1</v>
      </c>
      <c r="F587" s="8">
        <f t="shared" si="174"/>
        <v>3</v>
      </c>
      <c r="G587" s="8">
        <f t="shared" si="175"/>
        <v>10</v>
      </c>
      <c r="H587" s="4" t="s">
        <v>1055</v>
      </c>
      <c r="I587" s="20" t="str">
        <f>"对敌方"&amp;L587&amp;"攻击，造成"&amp;Z587&amp;"%攻击力（+"&amp;AB587&amp;"）点伤害。附带中毒."</f>
        <v>对敌方全体攻击，造成125%攻击力（+65）点伤害。附带中毒.</v>
      </c>
      <c r="J587" s="4" t="s">
        <v>279</v>
      </c>
      <c r="K587" s="1" t="s">
        <v>102</v>
      </c>
      <c r="L587" s="4" t="s">
        <v>108</v>
      </c>
      <c r="M587" s="4"/>
      <c r="N587" s="4">
        <v>100</v>
      </c>
      <c r="O587" s="20">
        <f t="shared" si="181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87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88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78"/>
        <v>100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65</v>
      </c>
      <c r="AE587" s="25">
        <f>(VLOOKUP(G587,角色!V:AE,主动技能!F587+7,FALSE))</f>
        <v>1</v>
      </c>
      <c r="AF587" s="19">
        <f t="shared" si="182"/>
        <v>3</v>
      </c>
      <c r="AG587" s="19">
        <f t="shared" si="183"/>
        <v>2</v>
      </c>
      <c r="AH587" s="25" t="str">
        <f>VLOOKUP(F587,特效对应!F:G,2,FALSE)</f>
        <v>attackex</v>
      </c>
      <c r="AJ587">
        <f t="shared" si="184"/>
        <v>1</v>
      </c>
      <c r="AK587" t="s">
        <v>117</v>
      </c>
      <c r="AL587" s="4" t="s">
        <v>1056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85"/>
        <v>3</v>
      </c>
      <c r="BE587">
        <f t="shared" si="186"/>
        <v>2</v>
      </c>
    </row>
    <row r="588" spans="1:57" x14ac:dyDescent="0.15">
      <c r="A588" t="str">
        <f t="shared" si="172"/>
        <v>贝蒂主动技能3等级2</v>
      </c>
      <c r="B588" s="8">
        <f t="shared" si="179"/>
        <v>10100302</v>
      </c>
      <c r="C588" s="8" t="str">
        <f>VLOOKUP(G588,角色!A:B,2,FALSE)</f>
        <v>贝蒂</v>
      </c>
      <c r="D588" s="8" t="str">
        <f t="shared" si="180"/>
        <v>主动技能3</v>
      </c>
      <c r="E588" s="8">
        <f t="shared" si="173"/>
        <v>2</v>
      </c>
      <c r="F588" s="8">
        <f t="shared" si="174"/>
        <v>3</v>
      </c>
      <c r="G588" s="8">
        <f t="shared" si="175"/>
        <v>10</v>
      </c>
      <c r="H588" s="4" t="s">
        <v>1055</v>
      </c>
      <c r="I588" s="20" t="str">
        <f t="shared" ref="I588:I606" si="189">"对敌方"&amp;L588&amp;"攻击，造成"&amp;Z588&amp;"%攻击力（+"&amp;AB588&amp;"）点伤害。附带中毒."</f>
        <v>对敌方全体攻击，造成125%攻击力（+80）点伤害。附带中毒.</v>
      </c>
      <c r="J588" s="4" t="s">
        <v>279</v>
      </c>
      <c r="K588" s="1" t="s">
        <v>102</v>
      </c>
      <c r="L588" s="4" t="s">
        <v>108</v>
      </c>
      <c r="M588" s="4"/>
      <c r="N588" s="4">
        <v>100</v>
      </c>
      <c r="O588" s="20">
        <f t="shared" si="181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87"/>
        <v>100005:100:2:0</v>
      </c>
      <c r="U588" s="6" t="str">
        <f t="shared" si="188"/>
        <v/>
      </c>
      <c r="V588" s="19" t="str">
        <f>VLOOKUP(G588,角色!AW:BC,主动技能!F588+1,FALSE)</f>
        <v>skill_24</v>
      </c>
      <c r="Y588">
        <f t="shared" si="178"/>
        <v>100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80</v>
      </c>
      <c r="AE588" s="25">
        <f>(VLOOKUP(G588,角色!V:AE,主动技能!F588+7,FALSE))</f>
        <v>1</v>
      </c>
      <c r="AF588" s="19">
        <f t="shared" si="182"/>
        <v>3</v>
      </c>
      <c r="AG588" s="19">
        <f t="shared" si="183"/>
        <v>2</v>
      </c>
      <c r="AH588" s="25" t="str">
        <f>VLOOKUP(F588,特效对应!F:G,2,FALSE)</f>
        <v>attackex</v>
      </c>
      <c r="AJ588">
        <f t="shared" si="184"/>
        <v>2</v>
      </c>
      <c r="AK588" t="s">
        <v>117</v>
      </c>
      <c r="AL588" s="4" t="s">
        <v>1056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85"/>
        <v>3</v>
      </c>
      <c r="BE588">
        <f t="shared" si="186"/>
        <v>2</v>
      </c>
    </row>
    <row r="589" spans="1:57" x14ac:dyDescent="0.15">
      <c r="A589" t="str">
        <f t="shared" si="172"/>
        <v>贝蒂主动技能3等级3</v>
      </c>
      <c r="B589" s="8">
        <f t="shared" si="179"/>
        <v>10100303</v>
      </c>
      <c r="C589" s="8" t="str">
        <f>VLOOKUP(G589,角色!A:B,2,FALSE)</f>
        <v>贝蒂</v>
      </c>
      <c r="D589" s="8" t="str">
        <f t="shared" si="180"/>
        <v>主动技能3</v>
      </c>
      <c r="E589" s="8">
        <f t="shared" si="173"/>
        <v>3</v>
      </c>
      <c r="F589" s="8">
        <f t="shared" si="174"/>
        <v>3</v>
      </c>
      <c r="G589" s="8">
        <f t="shared" si="175"/>
        <v>10</v>
      </c>
      <c r="H589" s="4" t="s">
        <v>1055</v>
      </c>
      <c r="I589" s="20" t="str">
        <f t="shared" si="189"/>
        <v>对敌方全体攻击，造成125%攻击力（+125）点伤害。附带中毒.</v>
      </c>
      <c r="J589" s="4" t="s">
        <v>279</v>
      </c>
      <c r="K589" s="1" t="s">
        <v>102</v>
      </c>
      <c r="L589" s="4" t="s">
        <v>108</v>
      </c>
      <c r="M589" s="4"/>
      <c r="N589" s="4">
        <v>100</v>
      </c>
      <c r="O589" s="20">
        <f t="shared" si="181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87"/>
        <v>100005:100:2:0</v>
      </c>
      <c r="U589" s="6" t="str">
        <f t="shared" si="188"/>
        <v/>
      </c>
      <c r="V589" s="19" t="str">
        <f>VLOOKUP(G589,角色!AW:BC,主动技能!F589+1,FALSE)</f>
        <v>skill_24</v>
      </c>
      <c r="Y589">
        <f t="shared" si="178"/>
        <v>100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125</v>
      </c>
      <c r="AE589" s="25">
        <f>(VLOOKUP(G589,角色!V:AE,主动技能!F589+7,FALSE))</f>
        <v>1</v>
      </c>
      <c r="AF589" s="19">
        <f t="shared" si="182"/>
        <v>3</v>
      </c>
      <c r="AG589" s="19">
        <f t="shared" si="183"/>
        <v>2</v>
      </c>
      <c r="AH589" s="25" t="str">
        <f>VLOOKUP(F589,特效对应!F:G,2,FALSE)</f>
        <v>attackex</v>
      </c>
      <c r="AJ589">
        <f t="shared" si="184"/>
        <v>3</v>
      </c>
      <c r="AK589" t="s">
        <v>117</v>
      </c>
      <c r="AL589" s="4" t="s">
        <v>1056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85"/>
        <v>3</v>
      </c>
      <c r="BE589">
        <f t="shared" si="186"/>
        <v>2</v>
      </c>
    </row>
    <row r="590" spans="1:57" x14ac:dyDescent="0.15">
      <c r="A590" t="str">
        <f t="shared" si="172"/>
        <v>贝蒂主动技能3等级4</v>
      </c>
      <c r="B590" s="8">
        <f t="shared" si="179"/>
        <v>10100304</v>
      </c>
      <c r="C590" s="8" t="str">
        <f>VLOOKUP(G590,角色!A:B,2,FALSE)</f>
        <v>贝蒂</v>
      </c>
      <c r="D590" s="8" t="str">
        <f t="shared" si="180"/>
        <v>主动技能3</v>
      </c>
      <c r="E590" s="8">
        <f t="shared" si="173"/>
        <v>4</v>
      </c>
      <c r="F590" s="8">
        <f t="shared" si="174"/>
        <v>3</v>
      </c>
      <c r="G590" s="8">
        <f t="shared" si="175"/>
        <v>10</v>
      </c>
      <c r="H590" s="4" t="s">
        <v>1055</v>
      </c>
      <c r="I590" s="20" t="str">
        <f t="shared" si="189"/>
        <v>对敌方全体攻击，造成125%攻击力（+200）点伤害。附带中毒.</v>
      </c>
      <c r="J590" s="4" t="s">
        <v>279</v>
      </c>
      <c r="K590" s="1" t="s">
        <v>102</v>
      </c>
      <c r="L590" s="4" t="s">
        <v>108</v>
      </c>
      <c r="M590" s="4"/>
      <c r="N590" s="4">
        <v>100</v>
      </c>
      <c r="O590" s="20">
        <f t="shared" si="181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87"/>
        <v>100005:100:2:0</v>
      </c>
      <c r="U590" s="6" t="str">
        <f t="shared" si="188"/>
        <v/>
      </c>
      <c r="V590" s="19" t="str">
        <f>VLOOKUP(G590,角色!AW:BC,主动技能!F590+1,FALSE)</f>
        <v>skill_24</v>
      </c>
      <c r="Y590">
        <f t="shared" si="178"/>
        <v>100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200</v>
      </c>
      <c r="AE590" s="25">
        <f>(VLOOKUP(G590,角色!V:AE,主动技能!F590+7,FALSE))</f>
        <v>1</v>
      </c>
      <c r="AF590" s="19">
        <f t="shared" si="182"/>
        <v>3</v>
      </c>
      <c r="AG590" s="19">
        <f t="shared" si="183"/>
        <v>2</v>
      </c>
      <c r="AH590" s="25" t="str">
        <f>VLOOKUP(F590,特效对应!F:G,2,FALSE)</f>
        <v>attackex</v>
      </c>
      <c r="AJ590">
        <f t="shared" si="184"/>
        <v>4</v>
      </c>
      <c r="AK590" t="s">
        <v>117</v>
      </c>
      <c r="AL590" s="4" t="s">
        <v>1056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85"/>
        <v>3</v>
      </c>
      <c r="BE590">
        <f t="shared" si="186"/>
        <v>2</v>
      </c>
    </row>
    <row r="591" spans="1:57" x14ac:dyDescent="0.15">
      <c r="A591" t="str">
        <f t="shared" si="172"/>
        <v>贝蒂主动技能3等级5</v>
      </c>
      <c r="B591" s="8">
        <f t="shared" si="179"/>
        <v>10100305</v>
      </c>
      <c r="C591" s="8" t="str">
        <f>VLOOKUP(G591,角色!A:B,2,FALSE)</f>
        <v>贝蒂</v>
      </c>
      <c r="D591" s="8" t="str">
        <f t="shared" si="180"/>
        <v>主动技能3</v>
      </c>
      <c r="E591" s="8">
        <f t="shared" si="173"/>
        <v>5</v>
      </c>
      <c r="F591" s="8">
        <f t="shared" si="174"/>
        <v>3</v>
      </c>
      <c r="G591" s="8">
        <f t="shared" si="175"/>
        <v>10</v>
      </c>
      <c r="H591" s="4" t="s">
        <v>1055</v>
      </c>
      <c r="I591" s="20" t="str">
        <f t="shared" si="189"/>
        <v>对敌方全体攻击，造成125%攻击力（+282）点伤害。附带中毒.</v>
      </c>
      <c r="J591" s="4" t="s">
        <v>279</v>
      </c>
      <c r="K591" s="1" t="s">
        <v>102</v>
      </c>
      <c r="L591" s="4" t="s">
        <v>108</v>
      </c>
      <c r="M591" s="4"/>
      <c r="N591" s="4">
        <v>100</v>
      </c>
      <c r="O591" s="20">
        <f t="shared" si="181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87"/>
        <v>100005:100:2:0</v>
      </c>
      <c r="U591" s="6" t="str">
        <f t="shared" si="188"/>
        <v/>
      </c>
      <c r="V591" s="19" t="str">
        <f>VLOOKUP(G591,角色!AW:BC,主动技能!F591+1,FALSE)</f>
        <v>skill_24</v>
      </c>
      <c r="Y591">
        <f t="shared" si="178"/>
        <v>100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282</v>
      </c>
      <c r="AE591" s="25">
        <f>(VLOOKUP(G591,角色!V:AE,主动技能!F591+7,FALSE))</f>
        <v>1</v>
      </c>
      <c r="AF591" s="19">
        <f t="shared" si="182"/>
        <v>3</v>
      </c>
      <c r="AG591" s="19">
        <f t="shared" si="183"/>
        <v>2</v>
      </c>
      <c r="AH591" s="25" t="str">
        <f>VLOOKUP(F591,特效对应!F:G,2,FALSE)</f>
        <v>attackex</v>
      </c>
      <c r="AJ591">
        <f t="shared" si="184"/>
        <v>5</v>
      </c>
      <c r="AK591" t="s">
        <v>117</v>
      </c>
      <c r="AL591" s="4" t="s">
        <v>1056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85"/>
        <v>3</v>
      </c>
      <c r="BE591">
        <f t="shared" si="186"/>
        <v>2</v>
      </c>
    </row>
    <row r="592" spans="1:57" x14ac:dyDescent="0.15">
      <c r="A592" t="str">
        <f t="shared" si="172"/>
        <v>贝蒂主动技能3等级6</v>
      </c>
      <c r="B592" s="8">
        <f t="shared" si="179"/>
        <v>10100306</v>
      </c>
      <c r="C592" s="8" t="str">
        <f>VLOOKUP(G592,角色!A:B,2,FALSE)</f>
        <v>贝蒂</v>
      </c>
      <c r="D592" s="8" t="str">
        <f t="shared" si="180"/>
        <v>主动技能3</v>
      </c>
      <c r="E592" s="8">
        <f t="shared" si="173"/>
        <v>6</v>
      </c>
      <c r="F592" s="8">
        <f t="shared" si="174"/>
        <v>3</v>
      </c>
      <c r="G592" s="8">
        <f t="shared" si="175"/>
        <v>10</v>
      </c>
      <c r="H592" s="4" t="s">
        <v>1055</v>
      </c>
      <c r="I592" s="20" t="str">
        <f t="shared" si="189"/>
        <v>对敌方全体攻击，造成125%攻击力（+400）点伤害。附带中毒.</v>
      </c>
      <c r="J592" s="4" t="s">
        <v>279</v>
      </c>
      <c r="K592" s="1" t="s">
        <v>102</v>
      </c>
      <c r="L592" s="4" t="s">
        <v>108</v>
      </c>
      <c r="M592" s="4"/>
      <c r="N592" s="4">
        <v>100</v>
      </c>
      <c r="O592" s="20">
        <f t="shared" si="181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87"/>
        <v>100005:100:2:0</v>
      </c>
      <c r="U592" s="6" t="str">
        <f t="shared" si="188"/>
        <v/>
      </c>
      <c r="V592" s="19" t="str">
        <f>VLOOKUP(G592,角色!AW:BC,主动技能!F592+1,FALSE)</f>
        <v>skill_24</v>
      </c>
      <c r="Y592">
        <f t="shared" si="178"/>
        <v>100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400</v>
      </c>
      <c r="AE592" s="25">
        <f>(VLOOKUP(G592,角色!V:AE,主动技能!F592+7,FALSE))</f>
        <v>1</v>
      </c>
      <c r="AF592" s="19">
        <f t="shared" si="182"/>
        <v>3</v>
      </c>
      <c r="AG592" s="19">
        <f t="shared" si="183"/>
        <v>2</v>
      </c>
      <c r="AH592" s="25" t="str">
        <f>VLOOKUP(F592,特效对应!F:G,2,FALSE)</f>
        <v>attackex</v>
      </c>
      <c r="AJ592">
        <f t="shared" si="184"/>
        <v>6</v>
      </c>
      <c r="AK592" t="s">
        <v>117</v>
      </c>
      <c r="AL592" s="4" t="s">
        <v>1056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85"/>
        <v>3</v>
      </c>
      <c r="BE592">
        <f t="shared" si="186"/>
        <v>2</v>
      </c>
    </row>
    <row r="593" spans="1:57" x14ac:dyDescent="0.15">
      <c r="A593" t="str">
        <f t="shared" si="172"/>
        <v>贝蒂主动技能3等级7</v>
      </c>
      <c r="B593" s="8">
        <f t="shared" si="179"/>
        <v>10100307</v>
      </c>
      <c r="C593" s="8" t="str">
        <f>VLOOKUP(G593,角色!A:B,2,FALSE)</f>
        <v>贝蒂</v>
      </c>
      <c r="D593" s="8" t="str">
        <f t="shared" si="180"/>
        <v>主动技能3</v>
      </c>
      <c r="E593" s="8">
        <f t="shared" si="173"/>
        <v>7</v>
      </c>
      <c r="F593" s="8">
        <f t="shared" si="174"/>
        <v>3</v>
      </c>
      <c r="G593" s="8">
        <f t="shared" si="175"/>
        <v>10</v>
      </c>
      <c r="H593" s="4" t="s">
        <v>1055</v>
      </c>
      <c r="I593" s="20" t="str">
        <f t="shared" si="189"/>
        <v>对敌方全体攻击，造成125%攻击力（+566）点伤害。附带中毒.</v>
      </c>
      <c r="J593" s="4" t="s">
        <v>279</v>
      </c>
      <c r="K593" s="1" t="s">
        <v>102</v>
      </c>
      <c r="L593" s="4" t="s">
        <v>108</v>
      </c>
      <c r="M593" s="4"/>
      <c r="N593" s="4">
        <v>100</v>
      </c>
      <c r="O593" s="20">
        <f t="shared" si="181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87"/>
        <v>100005:100:2:0</v>
      </c>
      <c r="U593" s="6" t="str">
        <f t="shared" si="188"/>
        <v/>
      </c>
      <c r="V593" s="19" t="str">
        <f>VLOOKUP(G593,角色!AW:BC,主动技能!F593+1,FALSE)</f>
        <v>skill_24</v>
      </c>
      <c r="Y593">
        <f t="shared" si="178"/>
        <v>100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566</v>
      </c>
      <c r="AE593" s="25">
        <f>(VLOOKUP(G593,角色!V:AE,主动技能!F593+7,FALSE))</f>
        <v>1</v>
      </c>
      <c r="AF593" s="19">
        <f t="shared" si="182"/>
        <v>3</v>
      </c>
      <c r="AG593" s="19">
        <f t="shared" si="183"/>
        <v>2</v>
      </c>
      <c r="AH593" s="25" t="str">
        <f>VLOOKUP(F593,特效对应!F:G,2,FALSE)</f>
        <v>attackex</v>
      </c>
      <c r="AJ593">
        <f t="shared" si="184"/>
        <v>7</v>
      </c>
      <c r="AK593" t="s">
        <v>117</v>
      </c>
      <c r="AL593" s="4" t="s">
        <v>1056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85"/>
        <v>3</v>
      </c>
      <c r="BE593">
        <f t="shared" si="186"/>
        <v>2</v>
      </c>
    </row>
    <row r="594" spans="1:57" x14ac:dyDescent="0.15">
      <c r="A594" t="str">
        <f t="shared" si="172"/>
        <v>贝蒂主动技能3等级8</v>
      </c>
      <c r="B594" s="8">
        <f t="shared" si="179"/>
        <v>10100308</v>
      </c>
      <c r="C594" s="8" t="str">
        <f>VLOOKUP(G594,角色!A:B,2,FALSE)</f>
        <v>贝蒂</v>
      </c>
      <c r="D594" s="8" t="str">
        <f t="shared" si="180"/>
        <v>主动技能3</v>
      </c>
      <c r="E594" s="8">
        <f t="shared" si="173"/>
        <v>8</v>
      </c>
      <c r="F594" s="8">
        <f t="shared" si="174"/>
        <v>3</v>
      </c>
      <c r="G594" s="8">
        <f t="shared" si="175"/>
        <v>10</v>
      </c>
      <c r="H594" s="4" t="s">
        <v>1055</v>
      </c>
      <c r="I594" s="20" t="str">
        <f t="shared" si="189"/>
        <v>对敌方全体攻击，造成125%攻击力（+800）点伤害。附带中毒.</v>
      </c>
      <c r="J594" s="4" t="s">
        <v>279</v>
      </c>
      <c r="K594" s="1" t="s">
        <v>102</v>
      </c>
      <c r="L594" s="4" t="s">
        <v>108</v>
      </c>
      <c r="M594" s="4"/>
      <c r="N594" s="4">
        <v>100</v>
      </c>
      <c r="O594" s="20">
        <f t="shared" si="181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87"/>
        <v>100005:100:2:0</v>
      </c>
      <c r="U594" s="6" t="str">
        <f t="shared" si="188"/>
        <v/>
      </c>
      <c r="V594" s="19" t="str">
        <f>VLOOKUP(G594,角色!AW:BC,主动技能!F594+1,FALSE)</f>
        <v>skill_24</v>
      </c>
      <c r="Y594">
        <f t="shared" si="178"/>
        <v>100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800</v>
      </c>
      <c r="AE594" s="25">
        <f>(VLOOKUP(G594,角色!V:AE,主动技能!F594+7,FALSE))</f>
        <v>1</v>
      </c>
      <c r="AF594" s="19">
        <f t="shared" si="182"/>
        <v>3</v>
      </c>
      <c r="AG594" s="19">
        <f t="shared" si="183"/>
        <v>2</v>
      </c>
      <c r="AH594" s="25" t="str">
        <f>VLOOKUP(F594,特效对应!F:G,2,FALSE)</f>
        <v>attackex</v>
      </c>
      <c r="AJ594">
        <f t="shared" si="184"/>
        <v>8</v>
      </c>
      <c r="AK594" t="s">
        <v>117</v>
      </c>
      <c r="AL594" s="4" t="s">
        <v>1056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85"/>
        <v>3</v>
      </c>
      <c r="BE594">
        <f t="shared" si="186"/>
        <v>2</v>
      </c>
    </row>
    <row r="595" spans="1:57" x14ac:dyDescent="0.15">
      <c r="A595" t="str">
        <f t="shared" si="172"/>
        <v>贝蒂主动技能3等级9</v>
      </c>
      <c r="B595" s="8">
        <f t="shared" si="179"/>
        <v>10100309</v>
      </c>
      <c r="C595" s="8" t="str">
        <f>VLOOKUP(G595,角色!A:B,2,FALSE)</f>
        <v>贝蒂</v>
      </c>
      <c r="D595" s="8" t="str">
        <f t="shared" si="180"/>
        <v>主动技能3</v>
      </c>
      <c r="E595" s="8">
        <f t="shared" si="173"/>
        <v>9</v>
      </c>
      <c r="F595" s="8">
        <f t="shared" si="174"/>
        <v>3</v>
      </c>
      <c r="G595" s="8">
        <f t="shared" si="175"/>
        <v>10</v>
      </c>
      <c r="H595" s="4" t="s">
        <v>1055</v>
      </c>
      <c r="I595" s="20" t="str">
        <f t="shared" si="189"/>
        <v>对敌方全体攻击，造成125%攻击力（+1132）点伤害。附带中毒.</v>
      </c>
      <c r="J595" s="4" t="s">
        <v>279</v>
      </c>
      <c r="K595" s="1" t="s">
        <v>102</v>
      </c>
      <c r="L595" s="4" t="s">
        <v>108</v>
      </c>
      <c r="M595" s="4"/>
      <c r="N595" s="4">
        <v>100</v>
      </c>
      <c r="O595" s="20">
        <f t="shared" si="181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87"/>
        <v>100005:100:2:0</v>
      </c>
      <c r="U595" s="6" t="str">
        <f t="shared" si="188"/>
        <v/>
      </c>
      <c r="V595" s="19" t="str">
        <f>VLOOKUP(G595,角色!AW:BC,主动技能!F595+1,FALSE)</f>
        <v>skill_24</v>
      </c>
      <c r="Y595">
        <f t="shared" si="178"/>
        <v>100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1132</v>
      </c>
      <c r="AE595" s="25">
        <f>(VLOOKUP(G595,角色!V:AE,主动技能!F595+7,FALSE))</f>
        <v>1</v>
      </c>
      <c r="AF595" s="19">
        <f t="shared" si="182"/>
        <v>3</v>
      </c>
      <c r="AG595" s="19">
        <f t="shared" si="183"/>
        <v>2</v>
      </c>
      <c r="AH595" s="25" t="str">
        <f>VLOOKUP(F595,特效对应!F:G,2,FALSE)</f>
        <v>attackex</v>
      </c>
      <c r="AJ595">
        <f t="shared" si="184"/>
        <v>9</v>
      </c>
      <c r="AK595" t="s">
        <v>117</v>
      </c>
      <c r="AL595" s="4" t="s">
        <v>1056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85"/>
        <v>3</v>
      </c>
      <c r="BE595">
        <f t="shared" si="186"/>
        <v>2</v>
      </c>
    </row>
    <row r="596" spans="1:57" x14ac:dyDescent="0.15">
      <c r="A596" t="str">
        <f t="shared" si="172"/>
        <v>贝蒂主动技能3等级10</v>
      </c>
      <c r="B596" s="8">
        <f t="shared" si="179"/>
        <v>10100310</v>
      </c>
      <c r="C596" s="8" t="str">
        <f>VLOOKUP(G596,角色!A:B,2,FALSE)</f>
        <v>贝蒂</v>
      </c>
      <c r="D596" s="8" t="str">
        <f t="shared" si="180"/>
        <v>主动技能3</v>
      </c>
      <c r="E596" s="8">
        <f t="shared" si="173"/>
        <v>10</v>
      </c>
      <c r="F596" s="8">
        <f t="shared" si="174"/>
        <v>3</v>
      </c>
      <c r="G596" s="8">
        <f t="shared" si="175"/>
        <v>10</v>
      </c>
      <c r="H596" s="4" t="s">
        <v>1055</v>
      </c>
      <c r="I596" s="20" t="str">
        <f t="shared" si="189"/>
        <v>对敌方全体攻击，造成125%攻击力（+1601）点伤害。附带中毒.</v>
      </c>
      <c r="J596" s="4" t="s">
        <v>279</v>
      </c>
      <c r="K596" s="1" t="s">
        <v>102</v>
      </c>
      <c r="L596" s="4" t="s">
        <v>108</v>
      </c>
      <c r="M596" s="4"/>
      <c r="N596" s="4">
        <v>100</v>
      </c>
      <c r="O596" s="20">
        <f t="shared" si="181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87"/>
        <v>100005:100:2:0</v>
      </c>
      <c r="U596" s="6" t="str">
        <f t="shared" si="188"/>
        <v/>
      </c>
      <c r="V596" s="19" t="str">
        <f>VLOOKUP(G596,角色!AW:BC,主动技能!F596+1,FALSE)</f>
        <v>skill_24</v>
      </c>
      <c r="Y596">
        <f t="shared" si="178"/>
        <v>100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1601</v>
      </c>
      <c r="AE596" s="25">
        <f>(VLOOKUP(G596,角色!V:AE,主动技能!F596+7,FALSE))</f>
        <v>1</v>
      </c>
      <c r="AF596" s="19">
        <f t="shared" si="182"/>
        <v>3</v>
      </c>
      <c r="AG596" s="19">
        <f t="shared" si="183"/>
        <v>2</v>
      </c>
      <c r="AH596" s="25" t="str">
        <f>VLOOKUP(F596,特效对应!F:G,2,FALSE)</f>
        <v>attackex</v>
      </c>
      <c r="AJ596">
        <f t="shared" si="184"/>
        <v>10</v>
      </c>
      <c r="AK596" t="s">
        <v>117</v>
      </c>
      <c r="AL596" s="4" t="s">
        <v>1056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85"/>
        <v>3</v>
      </c>
      <c r="BE596">
        <f t="shared" si="186"/>
        <v>2</v>
      </c>
    </row>
    <row r="597" spans="1:57" x14ac:dyDescent="0.15">
      <c r="A597" t="str">
        <f t="shared" si="172"/>
        <v>贝蒂主动技能3等级11</v>
      </c>
      <c r="B597" s="8">
        <f t="shared" si="179"/>
        <v>10100311</v>
      </c>
      <c r="C597" s="8" t="str">
        <f>VLOOKUP(G597,角色!A:B,2,FALSE)</f>
        <v>贝蒂</v>
      </c>
      <c r="D597" s="8" t="str">
        <f t="shared" si="180"/>
        <v>主动技能3</v>
      </c>
      <c r="E597" s="8">
        <f t="shared" si="173"/>
        <v>11</v>
      </c>
      <c r="F597" s="8">
        <f t="shared" si="174"/>
        <v>3</v>
      </c>
      <c r="G597" s="8">
        <f t="shared" si="175"/>
        <v>10</v>
      </c>
      <c r="H597" s="4" t="s">
        <v>1055</v>
      </c>
      <c r="I597" s="20" t="str">
        <f t="shared" si="189"/>
        <v>对敌方全体攻击，造成125%攻击力（+2265）点伤害。附带中毒.</v>
      </c>
      <c r="J597" s="4" t="s">
        <v>279</v>
      </c>
      <c r="K597" s="1" t="s">
        <v>102</v>
      </c>
      <c r="L597" s="4" t="s">
        <v>108</v>
      </c>
      <c r="M597" s="4"/>
      <c r="N597" s="4">
        <v>100</v>
      </c>
      <c r="O597" s="20">
        <f t="shared" si="181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87"/>
        <v>100005:100:2:0</v>
      </c>
      <c r="U597" s="6" t="str">
        <f t="shared" si="188"/>
        <v/>
      </c>
      <c r="V597" s="19" t="str">
        <f>VLOOKUP(G597,角色!AW:BC,主动技能!F597+1,FALSE)</f>
        <v>skill_24</v>
      </c>
      <c r="Y597">
        <f t="shared" si="178"/>
        <v>100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2265</v>
      </c>
      <c r="AE597" s="25">
        <f>(VLOOKUP(G597,角色!V:AE,主动技能!F597+7,FALSE))</f>
        <v>1</v>
      </c>
      <c r="AF597" s="19">
        <f t="shared" si="182"/>
        <v>3</v>
      </c>
      <c r="AG597" s="19">
        <f t="shared" si="183"/>
        <v>2</v>
      </c>
      <c r="AH597" s="25" t="str">
        <f>VLOOKUP(F597,特效对应!F:G,2,FALSE)</f>
        <v>attackex</v>
      </c>
      <c r="AJ597">
        <f t="shared" si="184"/>
        <v>11</v>
      </c>
      <c r="AK597" t="s">
        <v>117</v>
      </c>
      <c r="AL597" s="4" t="s">
        <v>1056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85"/>
        <v>3</v>
      </c>
      <c r="BE597">
        <f t="shared" si="186"/>
        <v>2</v>
      </c>
    </row>
    <row r="598" spans="1:57" x14ac:dyDescent="0.15">
      <c r="A598" t="str">
        <f t="shared" si="172"/>
        <v>贝蒂主动技能3等级12</v>
      </c>
      <c r="B598" s="8">
        <f t="shared" si="179"/>
        <v>10100312</v>
      </c>
      <c r="C598" s="8" t="str">
        <f>VLOOKUP(G598,角色!A:B,2,FALSE)</f>
        <v>贝蒂</v>
      </c>
      <c r="D598" s="8" t="str">
        <f t="shared" si="180"/>
        <v>主动技能3</v>
      </c>
      <c r="E598" s="8">
        <f t="shared" si="173"/>
        <v>12</v>
      </c>
      <c r="F598" s="8">
        <f t="shared" si="174"/>
        <v>3</v>
      </c>
      <c r="G598" s="8">
        <f t="shared" si="175"/>
        <v>10</v>
      </c>
      <c r="H598" s="4" t="s">
        <v>1055</v>
      </c>
      <c r="I598" s="20" t="str">
        <f t="shared" si="189"/>
        <v>对敌方全体攻击，造成125%攻击力（+3203）点伤害。附带中毒.</v>
      </c>
      <c r="J598" s="4" t="s">
        <v>279</v>
      </c>
      <c r="K598" s="1" t="s">
        <v>102</v>
      </c>
      <c r="L598" s="4" t="s">
        <v>108</v>
      </c>
      <c r="M598" s="4"/>
      <c r="N598" s="4">
        <v>100</v>
      </c>
      <c r="O598" s="20">
        <f t="shared" si="181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87"/>
        <v>100005:100:2:0</v>
      </c>
      <c r="U598" s="6" t="str">
        <f t="shared" si="188"/>
        <v/>
      </c>
      <c r="V598" s="19" t="str">
        <f>VLOOKUP(G598,角色!AW:BC,主动技能!F598+1,FALSE)</f>
        <v>skill_24</v>
      </c>
      <c r="Y598">
        <f t="shared" si="178"/>
        <v>100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3203</v>
      </c>
      <c r="AE598" s="25">
        <f>(VLOOKUP(G598,角色!V:AE,主动技能!F598+7,FALSE))</f>
        <v>1</v>
      </c>
      <c r="AF598" s="19">
        <f t="shared" si="182"/>
        <v>3</v>
      </c>
      <c r="AG598" s="19">
        <f t="shared" si="183"/>
        <v>2</v>
      </c>
      <c r="AH598" s="25" t="str">
        <f>VLOOKUP(F598,特效对应!F:G,2,FALSE)</f>
        <v>attackex</v>
      </c>
      <c r="AJ598">
        <f t="shared" si="184"/>
        <v>12</v>
      </c>
      <c r="AK598" t="s">
        <v>117</v>
      </c>
      <c r="AL598" s="4" t="s">
        <v>1056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85"/>
        <v>3</v>
      </c>
      <c r="BE598">
        <f t="shared" si="186"/>
        <v>2</v>
      </c>
    </row>
    <row r="599" spans="1:57" x14ac:dyDescent="0.15">
      <c r="A599" t="str">
        <f t="shared" si="172"/>
        <v>贝蒂主动技能3等级13</v>
      </c>
      <c r="B599" s="8">
        <f t="shared" si="179"/>
        <v>10100313</v>
      </c>
      <c r="C599" s="8" t="str">
        <f>VLOOKUP(G599,角色!A:B,2,FALSE)</f>
        <v>贝蒂</v>
      </c>
      <c r="D599" s="8" t="str">
        <f t="shared" si="180"/>
        <v>主动技能3</v>
      </c>
      <c r="E599" s="8">
        <f t="shared" si="173"/>
        <v>13</v>
      </c>
      <c r="F599" s="8">
        <f t="shared" si="174"/>
        <v>3</v>
      </c>
      <c r="G599" s="8">
        <f t="shared" si="175"/>
        <v>10</v>
      </c>
      <c r="H599" s="4" t="s">
        <v>1055</v>
      </c>
      <c r="I599" s="20" t="str">
        <f t="shared" si="189"/>
        <v>对敌方全体攻击，造成125%攻击力（+4531）点伤害。附带中毒.</v>
      </c>
      <c r="J599" s="4" t="s">
        <v>279</v>
      </c>
      <c r="K599" s="1" t="s">
        <v>102</v>
      </c>
      <c r="L599" s="4" t="s">
        <v>108</v>
      </c>
      <c r="M599" s="4"/>
      <c r="N599" s="4">
        <v>100</v>
      </c>
      <c r="O599" s="20">
        <f t="shared" si="181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87"/>
        <v>100005:100:2:0</v>
      </c>
      <c r="U599" s="6" t="str">
        <f t="shared" si="188"/>
        <v/>
      </c>
      <c r="V599" s="19" t="str">
        <f>VLOOKUP(G599,角色!AW:BC,主动技能!F599+1,FALSE)</f>
        <v>skill_24</v>
      </c>
      <c r="Y599">
        <f t="shared" si="178"/>
        <v>100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4531</v>
      </c>
      <c r="AE599" s="25">
        <f>(VLOOKUP(G599,角色!V:AE,主动技能!F599+7,FALSE))</f>
        <v>1</v>
      </c>
      <c r="AF599" s="19">
        <f t="shared" si="182"/>
        <v>3</v>
      </c>
      <c r="AG599" s="19">
        <f t="shared" si="183"/>
        <v>2</v>
      </c>
      <c r="AH599" s="25" t="str">
        <f>VLOOKUP(F599,特效对应!F:G,2,FALSE)</f>
        <v>attackex</v>
      </c>
      <c r="AJ599">
        <f t="shared" si="184"/>
        <v>13</v>
      </c>
      <c r="AK599" t="s">
        <v>117</v>
      </c>
      <c r="AL599" s="4" t="s">
        <v>1056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85"/>
        <v>3</v>
      </c>
      <c r="BE599">
        <f t="shared" si="186"/>
        <v>2</v>
      </c>
    </row>
    <row r="600" spans="1:57" x14ac:dyDescent="0.15">
      <c r="A600" t="str">
        <f t="shared" si="172"/>
        <v>贝蒂主动技能3等级14</v>
      </c>
      <c r="B600" s="8">
        <f t="shared" si="179"/>
        <v>10100314</v>
      </c>
      <c r="C600" s="8" t="str">
        <f>VLOOKUP(G600,角色!A:B,2,FALSE)</f>
        <v>贝蒂</v>
      </c>
      <c r="D600" s="8" t="str">
        <f t="shared" si="180"/>
        <v>主动技能3</v>
      </c>
      <c r="E600" s="8">
        <f t="shared" si="173"/>
        <v>14</v>
      </c>
      <c r="F600" s="8">
        <f t="shared" si="174"/>
        <v>3</v>
      </c>
      <c r="G600" s="8">
        <f t="shared" si="175"/>
        <v>10</v>
      </c>
      <c r="H600" s="4" t="s">
        <v>1055</v>
      </c>
      <c r="I600" s="20" t="str">
        <f t="shared" si="189"/>
        <v>对敌方全体攻击，造成125%攻击力（+6409）点伤害。附带中毒.</v>
      </c>
      <c r="J600" s="4" t="s">
        <v>279</v>
      </c>
      <c r="K600" s="1" t="s">
        <v>102</v>
      </c>
      <c r="L600" s="4" t="s">
        <v>108</v>
      </c>
      <c r="M600" s="4"/>
      <c r="N600" s="4">
        <v>100</v>
      </c>
      <c r="O600" s="20">
        <f t="shared" si="181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87"/>
        <v>100005:100:2:0</v>
      </c>
      <c r="U600" s="6" t="str">
        <f t="shared" si="188"/>
        <v/>
      </c>
      <c r="V600" s="19" t="str">
        <f>VLOOKUP(G600,角色!AW:BC,主动技能!F600+1,FALSE)</f>
        <v>skill_24</v>
      </c>
      <c r="Y600">
        <f t="shared" si="178"/>
        <v>100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6409</v>
      </c>
      <c r="AE600" s="25">
        <f>(VLOOKUP(G600,角色!V:AE,主动技能!F600+7,FALSE))</f>
        <v>1</v>
      </c>
      <c r="AF600" s="19">
        <f t="shared" si="182"/>
        <v>3</v>
      </c>
      <c r="AG600" s="19">
        <f t="shared" si="183"/>
        <v>2</v>
      </c>
      <c r="AH600" s="25" t="str">
        <f>VLOOKUP(F600,特效对应!F:G,2,FALSE)</f>
        <v>attackex</v>
      </c>
      <c r="AJ600">
        <f t="shared" si="184"/>
        <v>14</v>
      </c>
      <c r="AK600" t="s">
        <v>117</v>
      </c>
      <c r="AL600" s="4" t="s">
        <v>1056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85"/>
        <v>3</v>
      </c>
      <c r="BE600">
        <f t="shared" si="186"/>
        <v>2</v>
      </c>
    </row>
    <row r="601" spans="1:57" x14ac:dyDescent="0.15">
      <c r="A601" t="str">
        <f t="shared" si="172"/>
        <v>贝蒂主动技能3等级15</v>
      </c>
      <c r="B601" s="8">
        <f t="shared" si="179"/>
        <v>10100315</v>
      </c>
      <c r="C601" s="8" t="str">
        <f>VLOOKUP(G601,角色!A:B,2,FALSE)</f>
        <v>贝蒂</v>
      </c>
      <c r="D601" s="8" t="str">
        <f t="shared" si="180"/>
        <v>主动技能3</v>
      </c>
      <c r="E601" s="8">
        <f t="shared" si="173"/>
        <v>15</v>
      </c>
      <c r="F601" s="8">
        <f t="shared" si="174"/>
        <v>3</v>
      </c>
      <c r="G601" s="8">
        <f t="shared" si="175"/>
        <v>10</v>
      </c>
      <c r="H601" s="4" t="s">
        <v>1055</v>
      </c>
      <c r="I601" s="20" t="str">
        <f t="shared" si="189"/>
        <v>对敌方全体攻击，造成125%攻击力（+9065）点伤害。附带中毒.</v>
      </c>
      <c r="J601" s="4" t="s">
        <v>279</v>
      </c>
      <c r="K601" s="1" t="s">
        <v>102</v>
      </c>
      <c r="L601" s="4" t="s">
        <v>108</v>
      </c>
      <c r="M601" s="4"/>
      <c r="N601" s="4">
        <v>100</v>
      </c>
      <c r="O601" s="20">
        <f t="shared" si="181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87"/>
        <v>100005:100:2:0</v>
      </c>
      <c r="U601" s="6" t="str">
        <f t="shared" si="188"/>
        <v/>
      </c>
      <c r="V601" s="19" t="str">
        <f>VLOOKUP(G601,角色!AW:BC,主动技能!F601+1,FALSE)</f>
        <v>skill_24</v>
      </c>
      <c r="Y601">
        <f t="shared" si="178"/>
        <v>100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9065</v>
      </c>
      <c r="AE601" s="25">
        <f>(VLOOKUP(G601,角色!V:AE,主动技能!F601+7,FALSE))</f>
        <v>1</v>
      </c>
      <c r="AF601" s="19">
        <f t="shared" si="182"/>
        <v>3</v>
      </c>
      <c r="AG601" s="19">
        <f t="shared" si="183"/>
        <v>2</v>
      </c>
      <c r="AH601" s="25" t="str">
        <f>VLOOKUP(F601,特效对应!F:G,2,FALSE)</f>
        <v>attackex</v>
      </c>
      <c r="AJ601">
        <f t="shared" si="184"/>
        <v>15</v>
      </c>
      <c r="AK601" t="s">
        <v>117</v>
      </c>
      <c r="AL601" s="4" t="s">
        <v>1056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85"/>
        <v>3</v>
      </c>
      <c r="BE601">
        <f t="shared" si="186"/>
        <v>2</v>
      </c>
    </row>
    <row r="602" spans="1:57" x14ac:dyDescent="0.15">
      <c r="A602" t="str">
        <f t="shared" si="172"/>
        <v>贝蒂主动技能3等级16</v>
      </c>
      <c r="B602" s="8">
        <f t="shared" si="179"/>
        <v>10100316</v>
      </c>
      <c r="C602" s="8" t="str">
        <f>VLOOKUP(G602,角色!A:B,2,FALSE)</f>
        <v>贝蒂</v>
      </c>
      <c r="D602" s="8" t="str">
        <f t="shared" si="180"/>
        <v>主动技能3</v>
      </c>
      <c r="E602" s="8">
        <f t="shared" si="173"/>
        <v>16</v>
      </c>
      <c r="F602" s="8">
        <f t="shared" si="174"/>
        <v>3</v>
      </c>
      <c r="G602" s="8">
        <f t="shared" si="175"/>
        <v>10</v>
      </c>
      <c r="H602" s="4" t="s">
        <v>1055</v>
      </c>
      <c r="I602" s="20" t="str">
        <f t="shared" si="189"/>
        <v>对敌方全体攻击，造成125%攻击力（+12822）点伤害。附带中毒.</v>
      </c>
      <c r="J602" s="4" t="s">
        <v>279</v>
      </c>
      <c r="K602" s="1" t="s">
        <v>102</v>
      </c>
      <c r="L602" s="4" t="s">
        <v>108</v>
      </c>
      <c r="M602" s="4"/>
      <c r="N602" s="4">
        <v>100</v>
      </c>
      <c r="O602" s="20">
        <f t="shared" si="181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87"/>
        <v>100005:100:2:0</v>
      </c>
      <c r="U602" s="6" t="str">
        <f t="shared" si="188"/>
        <v/>
      </c>
      <c r="V602" s="19" t="str">
        <f>VLOOKUP(G602,角色!AW:BC,主动技能!F602+1,FALSE)</f>
        <v>skill_24</v>
      </c>
      <c r="Y602">
        <f t="shared" si="178"/>
        <v>100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12822</v>
      </c>
      <c r="AE602" s="25">
        <f>(VLOOKUP(G602,角色!V:AE,主动技能!F602+7,FALSE))</f>
        <v>1</v>
      </c>
      <c r="AF602" s="19">
        <f t="shared" si="182"/>
        <v>3</v>
      </c>
      <c r="AG602" s="19">
        <f t="shared" si="183"/>
        <v>2</v>
      </c>
      <c r="AH602" s="25" t="str">
        <f>VLOOKUP(F602,特效对应!F:G,2,FALSE)</f>
        <v>attackex</v>
      </c>
      <c r="AJ602">
        <f t="shared" si="184"/>
        <v>16</v>
      </c>
      <c r="AK602" t="s">
        <v>117</v>
      </c>
      <c r="AL602" s="4" t="s">
        <v>1056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85"/>
        <v>3</v>
      </c>
      <c r="BE602">
        <f t="shared" si="186"/>
        <v>2</v>
      </c>
    </row>
    <row r="603" spans="1:57" x14ac:dyDescent="0.15">
      <c r="A603" t="str">
        <f t="shared" si="172"/>
        <v>贝蒂主动技能3等级17</v>
      </c>
      <c r="B603" s="8">
        <f t="shared" si="179"/>
        <v>10100317</v>
      </c>
      <c r="C603" s="8" t="str">
        <f>VLOOKUP(G603,角色!A:B,2,FALSE)</f>
        <v>贝蒂</v>
      </c>
      <c r="D603" s="8" t="str">
        <f t="shared" si="180"/>
        <v>主动技能3</v>
      </c>
      <c r="E603" s="8">
        <f t="shared" si="173"/>
        <v>17</v>
      </c>
      <c r="F603" s="8">
        <f t="shared" si="174"/>
        <v>3</v>
      </c>
      <c r="G603" s="8">
        <f t="shared" si="175"/>
        <v>10</v>
      </c>
      <c r="H603" s="4" t="s">
        <v>1055</v>
      </c>
      <c r="I603" s="20" t="str">
        <f t="shared" si="189"/>
        <v>对敌方全体攻击，造成125%攻击力（+18135）点伤害。附带中毒.</v>
      </c>
      <c r="J603" s="4" t="s">
        <v>279</v>
      </c>
      <c r="K603" s="1" t="s">
        <v>102</v>
      </c>
      <c r="L603" s="4" t="s">
        <v>108</v>
      </c>
      <c r="M603" s="4"/>
      <c r="N603" s="4">
        <v>100</v>
      </c>
      <c r="O603" s="20">
        <f t="shared" si="181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87"/>
        <v>100005:100:2:0</v>
      </c>
      <c r="U603" s="6" t="str">
        <f t="shared" si="188"/>
        <v/>
      </c>
      <c r="V603" s="19" t="str">
        <f>VLOOKUP(G603,角色!AW:BC,主动技能!F603+1,FALSE)</f>
        <v>skill_24</v>
      </c>
      <c r="Y603">
        <f t="shared" si="178"/>
        <v>100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18135</v>
      </c>
      <c r="AE603" s="25">
        <f>(VLOOKUP(G603,角色!V:AE,主动技能!F603+7,FALSE))</f>
        <v>1</v>
      </c>
      <c r="AF603" s="19">
        <f t="shared" si="182"/>
        <v>3</v>
      </c>
      <c r="AG603" s="19">
        <f t="shared" si="183"/>
        <v>2</v>
      </c>
      <c r="AH603" s="25" t="str">
        <f>VLOOKUP(F603,特效对应!F:G,2,FALSE)</f>
        <v>attackex</v>
      </c>
      <c r="AJ603">
        <f t="shared" si="184"/>
        <v>17</v>
      </c>
      <c r="AK603" t="s">
        <v>117</v>
      </c>
      <c r="AL603" s="4" t="s">
        <v>1056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85"/>
        <v>3</v>
      </c>
      <c r="BE603">
        <f t="shared" si="186"/>
        <v>2</v>
      </c>
    </row>
    <row r="604" spans="1:57" x14ac:dyDescent="0.15">
      <c r="A604" t="str">
        <f t="shared" si="172"/>
        <v>贝蒂主动技能3等级18</v>
      </c>
      <c r="B604" s="8">
        <f t="shared" si="179"/>
        <v>10100318</v>
      </c>
      <c r="C604" s="8" t="str">
        <f>VLOOKUP(G604,角色!A:B,2,FALSE)</f>
        <v>贝蒂</v>
      </c>
      <c r="D604" s="8" t="str">
        <f t="shared" si="180"/>
        <v>主动技能3</v>
      </c>
      <c r="E604" s="8">
        <f t="shared" si="173"/>
        <v>18</v>
      </c>
      <c r="F604" s="8">
        <f t="shared" si="174"/>
        <v>3</v>
      </c>
      <c r="G604" s="8">
        <f t="shared" si="175"/>
        <v>10</v>
      </c>
      <c r="H604" s="4" t="s">
        <v>1055</v>
      </c>
      <c r="I604" s="20" t="str">
        <f t="shared" si="189"/>
        <v>对敌方全体攻击，造成125%攻击力（+25650）点伤害。附带中毒.</v>
      </c>
      <c r="J604" s="4" t="s">
        <v>279</v>
      </c>
      <c r="K604" s="1" t="s">
        <v>102</v>
      </c>
      <c r="L604" s="4" t="s">
        <v>108</v>
      </c>
      <c r="M604" s="4"/>
      <c r="N604" s="4">
        <v>100</v>
      </c>
      <c r="O604" s="20">
        <f t="shared" si="181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87"/>
        <v>100005:100:2:0</v>
      </c>
      <c r="U604" s="6" t="str">
        <f t="shared" si="188"/>
        <v/>
      </c>
      <c r="V604" s="19" t="str">
        <f>VLOOKUP(G604,角色!AW:BC,主动技能!F604+1,FALSE)</f>
        <v>skill_24</v>
      </c>
      <c r="Y604">
        <f t="shared" si="178"/>
        <v>100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25650</v>
      </c>
      <c r="AE604" s="25">
        <f>(VLOOKUP(G604,角色!V:AE,主动技能!F604+7,FALSE))</f>
        <v>1</v>
      </c>
      <c r="AF604" s="19">
        <f t="shared" si="182"/>
        <v>3</v>
      </c>
      <c r="AG604" s="19">
        <f t="shared" si="183"/>
        <v>2</v>
      </c>
      <c r="AH604" s="25" t="str">
        <f>VLOOKUP(F604,特效对应!F:G,2,FALSE)</f>
        <v>attackex</v>
      </c>
      <c r="AJ604">
        <f t="shared" si="184"/>
        <v>18</v>
      </c>
      <c r="AK604" t="s">
        <v>117</v>
      </c>
      <c r="AL604" s="4" t="s">
        <v>1056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85"/>
        <v>3</v>
      </c>
      <c r="BE604">
        <f t="shared" si="186"/>
        <v>2</v>
      </c>
    </row>
    <row r="605" spans="1:57" x14ac:dyDescent="0.15">
      <c r="A605" t="str">
        <f t="shared" si="172"/>
        <v>贝蒂主动技能3等级19</v>
      </c>
      <c r="B605" s="8">
        <f t="shared" si="179"/>
        <v>10100319</v>
      </c>
      <c r="C605" s="8" t="str">
        <f>VLOOKUP(G605,角色!A:B,2,FALSE)</f>
        <v>贝蒂</v>
      </c>
      <c r="D605" s="8" t="str">
        <f t="shared" si="180"/>
        <v>主动技能3</v>
      </c>
      <c r="E605" s="8">
        <f t="shared" si="173"/>
        <v>19</v>
      </c>
      <c r="F605" s="8">
        <f t="shared" si="174"/>
        <v>3</v>
      </c>
      <c r="G605" s="8">
        <f t="shared" si="175"/>
        <v>10</v>
      </c>
      <c r="H605" s="4" t="s">
        <v>1055</v>
      </c>
      <c r="I605" s="20" t="str">
        <f t="shared" si="189"/>
        <v>对敌方全体攻击，造成125%攻击力（+36280）点伤害。附带中毒.</v>
      </c>
      <c r="J605" s="4" t="s">
        <v>279</v>
      </c>
      <c r="K605" s="1" t="s">
        <v>102</v>
      </c>
      <c r="L605" s="4" t="s">
        <v>108</v>
      </c>
      <c r="M605" s="4"/>
      <c r="N605" s="4">
        <v>100</v>
      </c>
      <c r="O605" s="20">
        <f t="shared" si="181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87"/>
        <v>100005:100:2:0</v>
      </c>
      <c r="U605" s="6" t="str">
        <f t="shared" si="188"/>
        <v/>
      </c>
      <c r="V605" s="19" t="str">
        <f>VLOOKUP(G605,角色!AW:BC,主动技能!F605+1,FALSE)</f>
        <v>skill_24</v>
      </c>
      <c r="Y605">
        <f t="shared" si="178"/>
        <v>100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36280</v>
      </c>
      <c r="AE605" s="25">
        <f>(VLOOKUP(G605,角色!V:AE,主动技能!F605+7,FALSE))</f>
        <v>1</v>
      </c>
      <c r="AF605" s="19">
        <f t="shared" si="182"/>
        <v>3</v>
      </c>
      <c r="AG605" s="19">
        <f t="shared" si="183"/>
        <v>2</v>
      </c>
      <c r="AH605" s="25" t="str">
        <f>VLOOKUP(F605,特效对应!F:G,2,FALSE)</f>
        <v>attackex</v>
      </c>
      <c r="AJ605">
        <f t="shared" si="184"/>
        <v>19</v>
      </c>
      <c r="AK605" t="s">
        <v>117</v>
      </c>
      <c r="AL605" s="4" t="s">
        <v>1056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85"/>
        <v>3</v>
      </c>
      <c r="BE605">
        <f t="shared" si="186"/>
        <v>2</v>
      </c>
    </row>
    <row r="606" spans="1:57" x14ac:dyDescent="0.15">
      <c r="A606" t="str">
        <f t="shared" si="172"/>
        <v>贝蒂主动技能3等级20</v>
      </c>
      <c r="B606" s="8">
        <f t="shared" si="179"/>
        <v>10100320</v>
      </c>
      <c r="C606" s="8" t="str">
        <f>VLOOKUP(G606,角色!A:B,2,FALSE)</f>
        <v>贝蒂</v>
      </c>
      <c r="D606" s="8" t="str">
        <f t="shared" si="180"/>
        <v>主动技能3</v>
      </c>
      <c r="E606" s="8">
        <f t="shared" si="173"/>
        <v>20</v>
      </c>
      <c r="F606" s="8">
        <f t="shared" si="174"/>
        <v>3</v>
      </c>
      <c r="G606" s="8">
        <f t="shared" si="175"/>
        <v>10</v>
      </c>
      <c r="H606" s="4" t="s">
        <v>1055</v>
      </c>
      <c r="I606" s="20" t="str">
        <f t="shared" si="189"/>
        <v>对敌方全体攻击，造成125%攻击力（+51314）点伤害。附带中毒.</v>
      </c>
      <c r="J606" s="4" t="s">
        <v>279</v>
      </c>
      <c r="K606" s="1" t="s">
        <v>102</v>
      </c>
      <c r="L606" s="4" t="s">
        <v>108</v>
      </c>
      <c r="M606" s="4"/>
      <c r="N606" s="4">
        <v>100</v>
      </c>
      <c r="O606" s="20">
        <f t="shared" si="181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87"/>
        <v>100005:100:2:0</v>
      </c>
      <c r="U606" s="6" t="str">
        <f t="shared" si="188"/>
        <v/>
      </c>
      <c r="V606" s="19" t="str">
        <f>VLOOKUP(G606,角色!AW:BC,主动技能!F606+1,FALSE)</f>
        <v>skill_24</v>
      </c>
      <c r="Y606">
        <f t="shared" si="178"/>
        <v>100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51314</v>
      </c>
      <c r="AE606" s="25">
        <f>(VLOOKUP(G606,角色!V:AE,主动技能!F606+7,FALSE))</f>
        <v>1</v>
      </c>
      <c r="AF606" s="19">
        <f t="shared" si="182"/>
        <v>3</v>
      </c>
      <c r="AG606" s="19">
        <f t="shared" si="183"/>
        <v>2</v>
      </c>
      <c r="AH606" s="25" t="str">
        <f>VLOOKUP(F606,特效对应!F:G,2,FALSE)</f>
        <v>attackex</v>
      </c>
      <c r="AJ606">
        <f t="shared" si="184"/>
        <v>20</v>
      </c>
      <c r="AK606" t="s">
        <v>117</v>
      </c>
      <c r="AL606" s="4" t="s">
        <v>1056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85"/>
        <v>3</v>
      </c>
      <c r="BE606">
        <f t="shared" si="186"/>
        <v>2</v>
      </c>
    </row>
    <row r="607" spans="1:57" x14ac:dyDescent="0.15">
      <c r="A607" t="str">
        <f t="shared" si="172"/>
        <v>伊芙主动技能1等级1</v>
      </c>
      <c r="B607" s="8">
        <f t="shared" si="179"/>
        <v>10110101</v>
      </c>
      <c r="C607" s="8" t="str">
        <f>VLOOKUP(G607,角色!A:B,2,FALSE)</f>
        <v>伊芙</v>
      </c>
      <c r="D607" s="8" t="str">
        <f t="shared" si="180"/>
        <v>主动技能1</v>
      </c>
      <c r="E607" s="8">
        <f t="shared" si="173"/>
        <v>1</v>
      </c>
      <c r="F607" s="8">
        <f t="shared" si="174"/>
        <v>1</v>
      </c>
      <c r="G607" s="8">
        <f t="shared" si="175"/>
        <v>11</v>
      </c>
      <c r="H607" s="4" t="s">
        <v>1052</v>
      </c>
      <c r="I607" s="20" t="str">
        <f t="shared" ref="I607:I626" si="190">"对敌方"&amp;L607&amp;"攻击，造成"&amp;Z607&amp;"%攻击力（+"&amp;AB607&amp;"）点伤害。"</f>
        <v>对敌方单体攻击，造成100%攻击力（+26）点伤害。</v>
      </c>
      <c r="J607" s="4" t="s">
        <v>279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81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87"/>
        <v/>
      </c>
      <c r="U607" s="6" t="str">
        <f t="shared" si="188"/>
        <v/>
      </c>
      <c r="V607" s="19" t="str">
        <f>VLOOKUP(G607,角色!AW:BC,主动技能!F607+1,FALSE)</f>
        <v>skill_01</v>
      </c>
      <c r="Y607">
        <f t="shared" si="178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26</v>
      </c>
      <c r="AE607" s="25">
        <f>(VLOOKUP(G607,角色!V:AE,主动技能!F607+7,FALSE))</f>
        <v>1</v>
      </c>
      <c r="AF607" s="19">
        <f t="shared" si="182"/>
        <v>0</v>
      </c>
      <c r="AG607" s="19">
        <f t="shared" si="183"/>
        <v>0</v>
      </c>
      <c r="AH607" s="25" t="str">
        <f>VLOOKUP(F607,特效对应!F:G,2,FALSE)</f>
        <v>attack</v>
      </c>
      <c r="AJ607">
        <f t="shared" si="184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85"/>
        <v>0</v>
      </c>
      <c r="BE607">
        <f t="shared" si="186"/>
        <v>0</v>
      </c>
    </row>
    <row r="608" spans="1:57" x14ac:dyDescent="0.15">
      <c r="A608" t="str">
        <f t="shared" si="172"/>
        <v>伊芙主动技能1等级2</v>
      </c>
      <c r="B608" s="8">
        <f t="shared" si="179"/>
        <v>10110102</v>
      </c>
      <c r="C608" s="8" t="str">
        <f>VLOOKUP(G608,角色!A:B,2,FALSE)</f>
        <v>伊芙</v>
      </c>
      <c r="D608" s="8" t="str">
        <f t="shared" si="180"/>
        <v>主动技能1</v>
      </c>
      <c r="E608" s="8">
        <f t="shared" si="173"/>
        <v>2</v>
      </c>
      <c r="F608" s="8">
        <f t="shared" si="174"/>
        <v>1</v>
      </c>
      <c r="G608" s="8">
        <f t="shared" si="175"/>
        <v>11</v>
      </c>
      <c r="H608" s="4" t="s">
        <v>1052</v>
      </c>
      <c r="I608" s="20" t="str">
        <f t="shared" si="190"/>
        <v>对敌方单体攻击，造成100%攻击力（+32）点伤害。</v>
      </c>
      <c r="J608" s="4" t="s">
        <v>279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81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87"/>
        <v/>
      </c>
      <c r="U608" s="6" t="str">
        <f t="shared" si="188"/>
        <v/>
      </c>
      <c r="V608" s="19" t="str">
        <f>VLOOKUP(G608,角色!AW:BC,主动技能!F608+1,FALSE)</f>
        <v>skill_01</v>
      </c>
      <c r="Y608">
        <f t="shared" si="178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32</v>
      </c>
      <c r="AE608" s="25">
        <f>(VLOOKUP(G608,角色!V:AE,主动技能!F608+7,FALSE))</f>
        <v>1</v>
      </c>
      <c r="AF608" s="19">
        <f t="shared" si="182"/>
        <v>0</v>
      </c>
      <c r="AG608" s="19">
        <f t="shared" si="183"/>
        <v>0</v>
      </c>
      <c r="AH608" s="25" t="str">
        <f>VLOOKUP(F608,特效对应!F:G,2,FALSE)</f>
        <v>attack</v>
      </c>
      <c r="AJ608">
        <f t="shared" si="184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85"/>
        <v>0</v>
      </c>
      <c r="BE608">
        <f t="shared" si="186"/>
        <v>0</v>
      </c>
    </row>
    <row r="609" spans="1:57" x14ac:dyDescent="0.15">
      <c r="A609" t="str">
        <f t="shared" si="172"/>
        <v>伊芙主动技能1等级3</v>
      </c>
      <c r="B609" s="8">
        <f t="shared" si="179"/>
        <v>10110103</v>
      </c>
      <c r="C609" s="8" t="str">
        <f>VLOOKUP(G609,角色!A:B,2,FALSE)</f>
        <v>伊芙</v>
      </c>
      <c r="D609" s="8" t="str">
        <f t="shared" si="180"/>
        <v>主动技能1</v>
      </c>
      <c r="E609" s="8">
        <f t="shared" si="173"/>
        <v>3</v>
      </c>
      <c r="F609" s="8">
        <f t="shared" si="174"/>
        <v>1</v>
      </c>
      <c r="G609" s="8">
        <f t="shared" si="175"/>
        <v>11</v>
      </c>
      <c r="H609" s="4" t="s">
        <v>1052</v>
      </c>
      <c r="I609" s="20" t="str">
        <f t="shared" si="190"/>
        <v>对敌方单体攻击，造成100%攻击力（+50）点伤害。</v>
      </c>
      <c r="J609" s="4" t="s">
        <v>279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81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87"/>
        <v/>
      </c>
      <c r="U609" s="6" t="str">
        <f t="shared" si="188"/>
        <v/>
      </c>
      <c r="V609" s="19" t="str">
        <f>VLOOKUP(G609,角色!AW:BC,主动技能!F609+1,FALSE)</f>
        <v>skill_01</v>
      </c>
      <c r="Y609">
        <f t="shared" si="178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50</v>
      </c>
      <c r="AE609" s="25">
        <f>(VLOOKUP(G609,角色!V:AE,主动技能!F609+7,FALSE))</f>
        <v>1</v>
      </c>
      <c r="AF609" s="19">
        <f t="shared" si="182"/>
        <v>0</v>
      </c>
      <c r="AG609" s="19">
        <f t="shared" si="183"/>
        <v>0</v>
      </c>
      <c r="AH609" s="25" t="str">
        <f>VLOOKUP(F609,特效对应!F:G,2,FALSE)</f>
        <v>attack</v>
      </c>
      <c r="AJ609">
        <f t="shared" si="184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85"/>
        <v>0</v>
      </c>
      <c r="BE609">
        <f t="shared" si="186"/>
        <v>0</v>
      </c>
    </row>
    <row r="610" spans="1:57" x14ac:dyDescent="0.15">
      <c r="A610" t="str">
        <f t="shared" si="172"/>
        <v>伊芙主动技能1等级4</v>
      </c>
      <c r="B610" s="8">
        <f t="shared" si="179"/>
        <v>10110104</v>
      </c>
      <c r="C610" s="8" t="str">
        <f>VLOOKUP(G610,角色!A:B,2,FALSE)</f>
        <v>伊芙</v>
      </c>
      <c r="D610" s="8" t="str">
        <f t="shared" si="180"/>
        <v>主动技能1</v>
      </c>
      <c r="E610" s="8">
        <f t="shared" si="173"/>
        <v>4</v>
      </c>
      <c r="F610" s="8">
        <f t="shared" si="174"/>
        <v>1</v>
      </c>
      <c r="G610" s="8">
        <f t="shared" si="175"/>
        <v>11</v>
      </c>
      <c r="H610" s="4" t="s">
        <v>1052</v>
      </c>
      <c r="I610" s="20" t="str">
        <f t="shared" si="190"/>
        <v>对敌方单体攻击，造成100%攻击力（+80）点伤害。</v>
      </c>
      <c r="J610" s="4" t="s">
        <v>279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81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87"/>
        <v/>
      </c>
      <c r="U610" s="6" t="str">
        <f t="shared" si="188"/>
        <v/>
      </c>
      <c r="V610" s="19" t="str">
        <f>VLOOKUP(G610,角色!AW:BC,主动技能!F610+1,FALSE)</f>
        <v>skill_01</v>
      </c>
      <c r="Y610">
        <f t="shared" si="178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80</v>
      </c>
      <c r="AE610" s="25">
        <f>(VLOOKUP(G610,角色!V:AE,主动技能!F610+7,FALSE))</f>
        <v>1</v>
      </c>
      <c r="AF610" s="19">
        <f t="shared" si="182"/>
        <v>0</v>
      </c>
      <c r="AG610" s="19">
        <f t="shared" si="183"/>
        <v>0</v>
      </c>
      <c r="AH610" s="25" t="str">
        <f>VLOOKUP(F610,特效对应!F:G,2,FALSE)</f>
        <v>attack</v>
      </c>
      <c r="AJ610">
        <f t="shared" si="184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85"/>
        <v>0</v>
      </c>
      <c r="BE610">
        <f t="shared" si="186"/>
        <v>0</v>
      </c>
    </row>
    <row r="611" spans="1:57" x14ac:dyDescent="0.15">
      <c r="A611" t="str">
        <f t="shared" si="172"/>
        <v>伊芙主动技能1等级5</v>
      </c>
      <c r="B611" s="8">
        <f t="shared" si="179"/>
        <v>10110105</v>
      </c>
      <c r="C611" s="8" t="str">
        <f>VLOOKUP(G611,角色!A:B,2,FALSE)</f>
        <v>伊芙</v>
      </c>
      <c r="D611" s="8" t="str">
        <f t="shared" si="180"/>
        <v>主动技能1</v>
      </c>
      <c r="E611" s="8">
        <f t="shared" si="173"/>
        <v>5</v>
      </c>
      <c r="F611" s="8">
        <f t="shared" si="174"/>
        <v>1</v>
      </c>
      <c r="G611" s="8">
        <f t="shared" si="175"/>
        <v>11</v>
      </c>
      <c r="H611" s="4" t="s">
        <v>1052</v>
      </c>
      <c r="I611" s="20" t="str">
        <f t="shared" si="190"/>
        <v>对敌方单体攻击，造成100%攻击力（+113）点伤害。</v>
      </c>
      <c r="J611" s="4" t="s">
        <v>279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81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87"/>
        <v/>
      </c>
      <c r="U611" s="6" t="str">
        <f t="shared" si="188"/>
        <v/>
      </c>
      <c r="V611" s="19" t="str">
        <f>VLOOKUP(G611,角色!AW:BC,主动技能!F611+1,FALSE)</f>
        <v>skill_01</v>
      </c>
      <c r="Y611">
        <f t="shared" si="178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113</v>
      </c>
      <c r="AE611" s="25">
        <f>(VLOOKUP(G611,角色!V:AE,主动技能!F611+7,FALSE))</f>
        <v>1</v>
      </c>
      <c r="AF611" s="19">
        <f t="shared" si="182"/>
        <v>0</v>
      </c>
      <c r="AG611" s="19">
        <f t="shared" si="183"/>
        <v>0</v>
      </c>
      <c r="AH611" s="25" t="str">
        <f>VLOOKUP(F611,特效对应!F:G,2,FALSE)</f>
        <v>attack</v>
      </c>
      <c r="AJ611">
        <f t="shared" si="184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85"/>
        <v>0</v>
      </c>
      <c r="BE611">
        <f t="shared" si="186"/>
        <v>0</v>
      </c>
    </row>
    <row r="612" spans="1:57" x14ac:dyDescent="0.15">
      <c r="A612" t="str">
        <f t="shared" si="172"/>
        <v>伊芙主动技能1等级6</v>
      </c>
      <c r="B612" s="8">
        <f t="shared" si="179"/>
        <v>10110106</v>
      </c>
      <c r="C612" s="8" t="str">
        <f>VLOOKUP(G612,角色!A:B,2,FALSE)</f>
        <v>伊芙</v>
      </c>
      <c r="D612" s="8" t="str">
        <f t="shared" si="180"/>
        <v>主动技能1</v>
      </c>
      <c r="E612" s="8">
        <f t="shared" si="173"/>
        <v>6</v>
      </c>
      <c r="F612" s="8">
        <f t="shared" si="174"/>
        <v>1</v>
      </c>
      <c r="G612" s="8">
        <f t="shared" si="175"/>
        <v>11</v>
      </c>
      <c r="H612" s="4" t="s">
        <v>1052</v>
      </c>
      <c r="I612" s="20" t="str">
        <f t="shared" si="190"/>
        <v>对敌方单体攻击，造成100%攻击力（+160）点伤害。</v>
      </c>
      <c r="J612" s="4" t="s">
        <v>279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81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87"/>
        <v/>
      </c>
      <c r="U612" s="6" t="str">
        <f t="shared" si="188"/>
        <v/>
      </c>
      <c r="V612" s="19" t="str">
        <f>VLOOKUP(G612,角色!AW:BC,主动技能!F612+1,FALSE)</f>
        <v>skill_01</v>
      </c>
      <c r="Y612">
        <f t="shared" si="178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160</v>
      </c>
      <c r="AE612" s="25">
        <f>(VLOOKUP(G612,角色!V:AE,主动技能!F612+7,FALSE))</f>
        <v>1</v>
      </c>
      <c r="AF612" s="19">
        <f t="shared" si="182"/>
        <v>0</v>
      </c>
      <c r="AG612" s="19">
        <f t="shared" si="183"/>
        <v>0</v>
      </c>
      <c r="AH612" s="25" t="str">
        <f>VLOOKUP(F612,特效对应!F:G,2,FALSE)</f>
        <v>attack</v>
      </c>
      <c r="AJ612">
        <f t="shared" si="184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85"/>
        <v>0</v>
      </c>
      <c r="BE612">
        <f t="shared" si="186"/>
        <v>0</v>
      </c>
    </row>
    <row r="613" spans="1:57" x14ac:dyDescent="0.15">
      <c r="A613" t="str">
        <f t="shared" si="172"/>
        <v>伊芙主动技能1等级7</v>
      </c>
      <c r="B613" s="8">
        <f t="shared" si="179"/>
        <v>10110107</v>
      </c>
      <c r="C613" s="8" t="str">
        <f>VLOOKUP(G613,角色!A:B,2,FALSE)</f>
        <v>伊芙</v>
      </c>
      <c r="D613" s="8" t="str">
        <f t="shared" si="180"/>
        <v>主动技能1</v>
      </c>
      <c r="E613" s="8">
        <f t="shared" si="173"/>
        <v>7</v>
      </c>
      <c r="F613" s="8">
        <f t="shared" si="174"/>
        <v>1</v>
      </c>
      <c r="G613" s="8">
        <f t="shared" si="175"/>
        <v>11</v>
      </c>
      <c r="H613" s="4" t="s">
        <v>1052</v>
      </c>
      <c r="I613" s="20" t="str">
        <f t="shared" si="190"/>
        <v>对敌方单体攻击，造成100%攻击力（+226）点伤害。</v>
      </c>
      <c r="J613" s="4" t="s">
        <v>279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81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87"/>
        <v/>
      </c>
      <c r="U613" s="6" t="str">
        <f t="shared" si="188"/>
        <v/>
      </c>
      <c r="V613" s="19" t="str">
        <f>VLOOKUP(G613,角色!AW:BC,主动技能!F613+1,FALSE)</f>
        <v>skill_01</v>
      </c>
      <c r="Y613">
        <f t="shared" si="178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226</v>
      </c>
      <c r="AE613" s="25">
        <f>(VLOOKUP(G613,角色!V:AE,主动技能!F613+7,FALSE))</f>
        <v>1</v>
      </c>
      <c r="AF613" s="19">
        <f t="shared" si="182"/>
        <v>0</v>
      </c>
      <c r="AG613" s="19">
        <f t="shared" si="183"/>
        <v>0</v>
      </c>
      <c r="AH613" s="25" t="str">
        <f>VLOOKUP(F613,特效对应!F:G,2,FALSE)</f>
        <v>attack</v>
      </c>
      <c r="AJ613">
        <f t="shared" si="184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85"/>
        <v>0</v>
      </c>
      <c r="BE613">
        <f t="shared" si="186"/>
        <v>0</v>
      </c>
    </row>
    <row r="614" spans="1:57" x14ac:dyDescent="0.15">
      <c r="A614" t="str">
        <f t="shared" si="172"/>
        <v>伊芙主动技能1等级8</v>
      </c>
      <c r="B614" s="8">
        <f t="shared" si="179"/>
        <v>10110108</v>
      </c>
      <c r="C614" s="8" t="str">
        <f>VLOOKUP(G614,角色!A:B,2,FALSE)</f>
        <v>伊芙</v>
      </c>
      <c r="D614" s="8" t="str">
        <f t="shared" si="180"/>
        <v>主动技能1</v>
      </c>
      <c r="E614" s="8">
        <f t="shared" si="173"/>
        <v>8</v>
      </c>
      <c r="F614" s="8">
        <f t="shared" si="174"/>
        <v>1</v>
      </c>
      <c r="G614" s="8">
        <f t="shared" si="175"/>
        <v>11</v>
      </c>
      <c r="H614" s="4" t="s">
        <v>1052</v>
      </c>
      <c r="I614" s="20" t="str">
        <f t="shared" si="190"/>
        <v>对敌方单体攻击，造成100%攻击力（+320）点伤害。</v>
      </c>
      <c r="J614" s="4" t="s">
        <v>279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81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87"/>
        <v/>
      </c>
      <c r="U614" s="6" t="str">
        <f t="shared" si="188"/>
        <v/>
      </c>
      <c r="V614" s="19" t="str">
        <f>VLOOKUP(G614,角色!AW:BC,主动技能!F614+1,FALSE)</f>
        <v>skill_01</v>
      </c>
      <c r="Y614">
        <f t="shared" si="178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320</v>
      </c>
      <c r="AE614" s="25">
        <f>(VLOOKUP(G614,角色!V:AE,主动技能!F614+7,FALSE))</f>
        <v>1</v>
      </c>
      <c r="AF614" s="19">
        <f t="shared" si="182"/>
        <v>0</v>
      </c>
      <c r="AG614" s="19">
        <f t="shared" si="183"/>
        <v>0</v>
      </c>
      <c r="AH614" s="25" t="str">
        <f>VLOOKUP(F614,特效对应!F:G,2,FALSE)</f>
        <v>attack</v>
      </c>
      <c r="AJ614">
        <f t="shared" si="184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85"/>
        <v>0</v>
      </c>
      <c r="BE614">
        <f t="shared" si="186"/>
        <v>0</v>
      </c>
    </row>
    <row r="615" spans="1:57" x14ac:dyDescent="0.15">
      <c r="A615" t="str">
        <f t="shared" si="172"/>
        <v>伊芙主动技能1等级9</v>
      </c>
      <c r="B615" s="8">
        <f t="shared" si="179"/>
        <v>10110109</v>
      </c>
      <c r="C615" s="8" t="str">
        <f>VLOOKUP(G615,角色!A:B,2,FALSE)</f>
        <v>伊芙</v>
      </c>
      <c r="D615" s="8" t="str">
        <f t="shared" si="180"/>
        <v>主动技能1</v>
      </c>
      <c r="E615" s="8">
        <f t="shared" si="173"/>
        <v>9</v>
      </c>
      <c r="F615" s="8">
        <f t="shared" si="174"/>
        <v>1</v>
      </c>
      <c r="G615" s="8">
        <f t="shared" si="175"/>
        <v>11</v>
      </c>
      <c r="H615" s="4" t="s">
        <v>1052</v>
      </c>
      <c r="I615" s="20" t="str">
        <f t="shared" si="190"/>
        <v>对敌方单体攻击，造成100%攻击力（+452）点伤害。</v>
      </c>
      <c r="J615" s="4" t="s">
        <v>279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81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87"/>
        <v/>
      </c>
      <c r="U615" s="6" t="str">
        <f t="shared" si="188"/>
        <v/>
      </c>
      <c r="V615" s="19" t="str">
        <f>VLOOKUP(G615,角色!AW:BC,主动技能!F615+1,FALSE)</f>
        <v>skill_01</v>
      </c>
      <c r="Y615">
        <f t="shared" si="178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452</v>
      </c>
      <c r="AE615" s="25">
        <f>(VLOOKUP(G615,角色!V:AE,主动技能!F615+7,FALSE))</f>
        <v>1</v>
      </c>
      <c r="AF615" s="19">
        <f t="shared" si="182"/>
        <v>0</v>
      </c>
      <c r="AG615" s="19">
        <f t="shared" si="183"/>
        <v>0</v>
      </c>
      <c r="AH615" s="25" t="str">
        <f>VLOOKUP(F615,特效对应!F:G,2,FALSE)</f>
        <v>attack</v>
      </c>
      <c r="AJ615">
        <f t="shared" si="184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85"/>
        <v>0</v>
      </c>
      <c r="BE615">
        <f t="shared" si="186"/>
        <v>0</v>
      </c>
    </row>
    <row r="616" spans="1:57" x14ac:dyDescent="0.15">
      <c r="A616" t="str">
        <f t="shared" si="172"/>
        <v>伊芙主动技能1等级10</v>
      </c>
      <c r="B616" s="8">
        <f t="shared" si="179"/>
        <v>10110110</v>
      </c>
      <c r="C616" s="8" t="str">
        <f>VLOOKUP(G616,角色!A:B,2,FALSE)</f>
        <v>伊芙</v>
      </c>
      <c r="D616" s="8" t="str">
        <f t="shared" si="180"/>
        <v>主动技能1</v>
      </c>
      <c r="E616" s="8">
        <f t="shared" si="173"/>
        <v>10</v>
      </c>
      <c r="F616" s="8">
        <f t="shared" si="174"/>
        <v>1</v>
      </c>
      <c r="G616" s="8">
        <f t="shared" si="175"/>
        <v>11</v>
      </c>
      <c r="H616" s="4" t="s">
        <v>1052</v>
      </c>
      <c r="I616" s="20" t="str">
        <f t="shared" si="190"/>
        <v>对敌方单体攻击，造成100%攻击力（+640）点伤害。</v>
      </c>
      <c r="J616" s="4" t="s">
        <v>279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81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87"/>
        <v/>
      </c>
      <c r="U616" s="6" t="str">
        <f t="shared" si="188"/>
        <v/>
      </c>
      <c r="V616" s="19" t="str">
        <f>VLOOKUP(G616,角色!AW:BC,主动技能!F616+1,FALSE)</f>
        <v>skill_01</v>
      </c>
      <c r="Y616">
        <f t="shared" si="178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640</v>
      </c>
      <c r="AE616" s="25">
        <f>(VLOOKUP(G616,角色!V:AE,主动技能!F616+7,FALSE))</f>
        <v>1</v>
      </c>
      <c r="AF616" s="19">
        <f t="shared" si="182"/>
        <v>0</v>
      </c>
      <c r="AG616" s="19">
        <f t="shared" si="183"/>
        <v>0</v>
      </c>
      <c r="AH616" s="25" t="str">
        <f>VLOOKUP(F616,特效对应!F:G,2,FALSE)</f>
        <v>attack</v>
      </c>
      <c r="AJ616">
        <f t="shared" si="184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85"/>
        <v>0</v>
      </c>
      <c r="BE616">
        <f t="shared" si="186"/>
        <v>0</v>
      </c>
    </row>
    <row r="617" spans="1:57" x14ac:dyDescent="0.15">
      <c r="A617" t="str">
        <f t="shared" si="172"/>
        <v>伊芙主动技能1等级11</v>
      </c>
      <c r="B617" s="8">
        <f t="shared" si="179"/>
        <v>10110111</v>
      </c>
      <c r="C617" s="8" t="str">
        <f>VLOOKUP(G617,角色!A:B,2,FALSE)</f>
        <v>伊芙</v>
      </c>
      <c r="D617" s="8" t="str">
        <f t="shared" si="180"/>
        <v>主动技能1</v>
      </c>
      <c r="E617" s="8">
        <f t="shared" si="173"/>
        <v>11</v>
      </c>
      <c r="F617" s="8">
        <f t="shared" si="174"/>
        <v>1</v>
      </c>
      <c r="G617" s="8">
        <f t="shared" si="175"/>
        <v>11</v>
      </c>
      <c r="H617" s="4" t="s">
        <v>1052</v>
      </c>
      <c r="I617" s="20" t="str">
        <f t="shared" si="190"/>
        <v>对敌方单体攻击，造成100%攻击力（+906）点伤害。</v>
      </c>
      <c r="J617" s="4" t="s">
        <v>279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81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87"/>
        <v/>
      </c>
      <c r="U617" s="6" t="str">
        <f t="shared" si="188"/>
        <v/>
      </c>
      <c r="V617" s="19" t="str">
        <f>VLOOKUP(G617,角色!AW:BC,主动技能!F617+1,FALSE)</f>
        <v>skill_01</v>
      </c>
      <c r="Y617">
        <f t="shared" si="178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906</v>
      </c>
      <c r="AE617" s="25">
        <f>(VLOOKUP(G617,角色!V:AE,主动技能!F617+7,FALSE))</f>
        <v>1</v>
      </c>
      <c r="AF617" s="19">
        <f t="shared" si="182"/>
        <v>0</v>
      </c>
      <c r="AG617" s="19">
        <f t="shared" si="183"/>
        <v>0</v>
      </c>
      <c r="AH617" s="25" t="str">
        <f>VLOOKUP(F617,特效对应!F:G,2,FALSE)</f>
        <v>attack</v>
      </c>
      <c r="AJ617">
        <f t="shared" si="184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85"/>
        <v>0</v>
      </c>
      <c r="BE617">
        <f t="shared" si="186"/>
        <v>0</v>
      </c>
    </row>
    <row r="618" spans="1:57" x14ac:dyDescent="0.15">
      <c r="A618" t="str">
        <f t="shared" si="172"/>
        <v>伊芙主动技能1等级12</v>
      </c>
      <c r="B618" s="8">
        <f t="shared" si="179"/>
        <v>10110112</v>
      </c>
      <c r="C618" s="8" t="str">
        <f>VLOOKUP(G618,角色!A:B,2,FALSE)</f>
        <v>伊芙</v>
      </c>
      <c r="D618" s="8" t="str">
        <f t="shared" si="180"/>
        <v>主动技能1</v>
      </c>
      <c r="E618" s="8">
        <f t="shared" si="173"/>
        <v>12</v>
      </c>
      <c r="F618" s="8">
        <f t="shared" si="174"/>
        <v>1</v>
      </c>
      <c r="G618" s="8">
        <f t="shared" si="175"/>
        <v>11</v>
      </c>
      <c r="H618" s="4" t="s">
        <v>1052</v>
      </c>
      <c r="I618" s="20" t="str">
        <f t="shared" si="190"/>
        <v>对敌方单体攻击，造成100%攻击力（+1281）点伤害。</v>
      </c>
      <c r="J618" s="4" t="s">
        <v>279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81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87"/>
        <v/>
      </c>
      <c r="U618" s="6" t="str">
        <f t="shared" si="188"/>
        <v/>
      </c>
      <c r="V618" s="19" t="str">
        <f>VLOOKUP(G618,角色!AW:BC,主动技能!F618+1,FALSE)</f>
        <v>skill_01</v>
      </c>
      <c r="Y618">
        <f t="shared" si="178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1281</v>
      </c>
      <c r="AE618" s="25">
        <f>(VLOOKUP(G618,角色!V:AE,主动技能!F618+7,FALSE))</f>
        <v>1</v>
      </c>
      <c r="AF618" s="19">
        <f t="shared" si="182"/>
        <v>0</v>
      </c>
      <c r="AG618" s="19">
        <f t="shared" si="183"/>
        <v>0</v>
      </c>
      <c r="AH618" s="25" t="str">
        <f>VLOOKUP(F618,特效对应!F:G,2,FALSE)</f>
        <v>attack</v>
      </c>
      <c r="AJ618">
        <f t="shared" si="184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85"/>
        <v>0</v>
      </c>
      <c r="BE618">
        <f t="shared" si="186"/>
        <v>0</v>
      </c>
    </row>
    <row r="619" spans="1:57" x14ac:dyDescent="0.15">
      <c r="A619" t="str">
        <f t="shared" si="172"/>
        <v>伊芙主动技能1等级13</v>
      </c>
      <c r="B619" s="8">
        <f t="shared" si="179"/>
        <v>10110113</v>
      </c>
      <c r="C619" s="8" t="str">
        <f>VLOOKUP(G619,角色!A:B,2,FALSE)</f>
        <v>伊芙</v>
      </c>
      <c r="D619" s="8" t="str">
        <f t="shared" si="180"/>
        <v>主动技能1</v>
      </c>
      <c r="E619" s="8">
        <f t="shared" si="173"/>
        <v>13</v>
      </c>
      <c r="F619" s="8">
        <f t="shared" si="174"/>
        <v>1</v>
      </c>
      <c r="G619" s="8">
        <f t="shared" si="175"/>
        <v>11</v>
      </c>
      <c r="H619" s="4" t="s">
        <v>1052</v>
      </c>
      <c r="I619" s="20" t="str">
        <f t="shared" si="190"/>
        <v>对敌方单体攻击，造成100%攻击力（+1812）点伤害。</v>
      </c>
      <c r="J619" s="4" t="s">
        <v>279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81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87"/>
        <v/>
      </c>
      <c r="U619" s="6" t="str">
        <f t="shared" si="188"/>
        <v/>
      </c>
      <c r="V619" s="19" t="str">
        <f>VLOOKUP(G619,角色!AW:BC,主动技能!F619+1,FALSE)</f>
        <v>skill_01</v>
      </c>
      <c r="Y619">
        <f t="shared" si="178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1812</v>
      </c>
      <c r="AE619" s="25">
        <f>(VLOOKUP(G619,角色!V:AE,主动技能!F619+7,FALSE))</f>
        <v>1</v>
      </c>
      <c r="AF619" s="19">
        <f t="shared" si="182"/>
        <v>0</v>
      </c>
      <c r="AG619" s="19">
        <f t="shared" si="183"/>
        <v>0</v>
      </c>
      <c r="AH619" s="25" t="str">
        <f>VLOOKUP(F619,特效对应!F:G,2,FALSE)</f>
        <v>attack</v>
      </c>
      <c r="AJ619">
        <f t="shared" si="184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85"/>
        <v>0</v>
      </c>
      <c r="BE619">
        <f t="shared" si="186"/>
        <v>0</v>
      </c>
    </row>
    <row r="620" spans="1:57" x14ac:dyDescent="0.15">
      <c r="A620" t="str">
        <f t="shared" si="172"/>
        <v>伊芙主动技能1等级14</v>
      </c>
      <c r="B620" s="8">
        <f t="shared" si="179"/>
        <v>10110114</v>
      </c>
      <c r="C620" s="8" t="str">
        <f>VLOOKUP(G620,角色!A:B,2,FALSE)</f>
        <v>伊芙</v>
      </c>
      <c r="D620" s="8" t="str">
        <f t="shared" si="180"/>
        <v>主动技能1</v>
      </c>
      <c r="E620" s="8">
        <f t="shared" si="173"/>
        <v>14</v>
      </c>
      <c r="F620" s="8">
        <f t="shared" si="174"/>
        <v>1</v>
      </c>
      <c r="G620" s="8">
        <f t="shared" si="175"/>
        <v>11</v>
      </c>
      <c r="H620" s="4" t="s">
        <v>1052</v>
      </c>
      <c r="I620" s="20" t="str">
        <f t="shared" si="190"/>
        <v>对敌方单体攻击，造成100%攻击力（+2563）点伤害。</v>
      </c>
      <c r="J620" s="4" t="s">
        <v>279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81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87"/>
        <v/>
      </c>
      <c r="U620" s="6" t="str">
        <f t="shared" si="188"/>
        <v/>
      </c>
      <c r="V620" s="19" t="str">
        <f>VLOOKUP(G620,角色!AW:BC,主动技能!F620+1,FALSE)</f>
        <v>skill_01</v>
      </c>
      <c r="Y620">
        <f t="shared" si="178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2563</v>
      </c>
      <c r="AE620" s="25">
        <f>(VLOOKUP(G620,角色!V:AE,主动技能!F620+7,FALSE))</f>
        <v>1</v>
      </c>
      <c r="AF620" s="19">
        <f t="shared" si="182"/>
        <v>0</v>
      </c>
      <c r="AG620" s="19">
        <f t="shared" si="183"/>
        <v>0</v>
      </c>
      <c r="AH620" s="25" t="str">
        <f>VLOOKUP(F620,特效对应!F:G,2,FALSE)</f>
        <v>attack</v>
      </c>
      <c r="AJ620">
        <f t="shared" si="184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85"/>
        <v>0</v>
      </c>
      <c r="BE620">
        <f t="shared" si="186"/>
        <v>0</v>
      </c>
    </row>
    <row r="621" spans="1:57" x14ac:dyDescent="0.15">
      <c r="A621" t="str">
        <f t="shared" si="172"/>
        <v>伊芙主动技能1等级15</v>
      </c>
      <c r="B621" s="8">
        <f t="shared" si="179"/>
        <v>10110115</v>
      </c>
      <c r="C621" s="8" t="str">
        <f>VLOOKUP(G621,角色!A:B,2,FALSE)</f>
        <v>伊芙</v>
      </c>
      <c r="D621" s="8" t="str">
        <f t="shared" si="180"/>
        <v>主动技能1</v>
      </c>
      <c r="E621" s="8">
        <f t="shared" si="173"/>
        <v>15</v>
      </c>
      <c r="F621" s="8">
        <f t="shared" si="174"/>
        <v>1</v>
      </c>
      <c r="G621" s="8">
        <f t="shared" si="175"/>
        <v>11</v>
      </c>
      <c r="H621" s="4" t="s">
        <v>1052</v>
      </c>
      <c r="I621" s="20" t="str">
        <f t="shared" si="190"/>
        <v>对敌方单体攻击，造成100%攻击力（+3626）点伤害。</v>
      </c>
      <c r="J621" s="4" t="s">
        <v>279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81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87"/>
        <v/>
      </c>
      <c r="U621" s="6" t="str">
        <f t="shared" si="188"/>
        <v/>
      </c>
      <c r="V621" s="19" t="str">
        <f>VLOOKUP(G621,角色!AW:BC,主动技能!F621+1,FALSE)</f>
        <v>skill_01</v>
      </c>
      <c r="Y621">
        <f t="shared" si="178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3626</v>
      </c>
      <c r="AE621" s="25">
        <f>(VLOOKUP(G621,角色!V:AE,主动技能!F621+7,FALSE))</f>
        <v>1</v>
      </c>
      <c r="AF621" s="19">
        <f t="shared" si="182"/>
        <v>0</v>
      </c>
      <c r="AG621" s="19">
        <f t="shared" si="183"/>
        <v>0</v>
      </c>
      <c r="AH621" s="25" t="str">
        <f>VLOOKUP(F621,特效对应!F:G,2,FALSE)</f>
        <v>attack</v>
      </c>
      <c r="AJ621">
        <f t="shared" si="184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85"/>
        <v>0</v>
      </c>
      <c r="BE621">
        <f t="shared" si="186"/>
        <v>0</v>
      </c>
    </row>
    <row r="622" spans="1:57" x14ac:dyDescent="0.15">
      <c r="A622" t="str">
        <f t="shared" si="172"/>
        <v>伊芙主动技能1等级16</v>
      </c>
      <c r="B622" s="8">
        <f t="shared" si="179"/>
        <v>10110116</v>
      </c>
      <c r="C622" s="8" t="str">
        <f>VLOOKUP(G622,角色!A:B,2,FALSE)</f>
        <v>伊芙</v>
      </c>
      <c r="D622" s="8" t="str">
        <f t="shared" si="180"/>
        <v>主动技能1</v>
      </c>
      <c r="E622" s="8">
        <f t="shared" si="173"/>
        <v>16</v>
      </c>
      <c r="F622" s="8">
        <f t="shared" si="174"/>
        <v>1</v>
      </c>
      <c r="G622" s="8">
        <f t="shared" si="175"/>
        <v>11</v>
      </c>
      <c r="H622" s="4" t="s">
        <v>1052</v>
      </c>
      <c r="I622" s="20" t="str">
        <f t="shared" si="190"/>
        <v>对敌方单体攻击，造成100%攻击力（+5128）点伤害。</v>
      </c>
      <c r="J622" s="4" t="s">
        <v>279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81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87"/>
        <v/>
      </c>
      <c r="U622" s="6" t="str">
        <f t="shared" si="188"/>
        <v/>
      </c>
      <c r="V622" s="19" t="str">
        <f>VLOOKUP(G622,角色!AW:BC,主动技能!F622+1,FALSE)</f>
        <v>skill_01</v>
      </c>
      <c r="Y622">
        <f t="shared" si="178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5128</v>
      </c>
      <c r="AE622" s="25">
        <f>(VLOOKUP(G622,角色!V:AE,主动技能!F622+7,FALSE))</f>
        <v>1</v>
      </c>
      <c r="AF622" s="19">
        <f t="shared" si="182"/>
        <v>0</v>
      </c>
      <c r="AG622" s="19">
        <f t="shared" si="183"/>
        <v>0</v>
      </c>
      <c r="AH622" s="25" t="str">
        <f>VLOOKUP(F622,特效对应!F:G,2,FALSE)</f>
        <v>attack</v>
      </c>
      <c r="AJ622">
        <f t="shared" si="184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85"/>
        <v>0</v>
      </c>
      <c r="BE622">
        <f t="shared" si="186"/>
        <v>0</v>
      </c>
    </row>
    <row r="623" spans="1:57" x14ac:dyDescent="0.15">
      <c r="A623" t="str">
        <f t="shared" si="172"/>
        <v>伊芙主动技能1等级17</v>
      </c>
      <c r="B623" s="8">
        <f t="shared" si="179"/>
        <v>10110117</v>
      </c>
      <c r="C623" s="8" t="str">
        <f>VLOOKUP(G623,角色!A:B,2,FALSE)</f>
        <v>伊芙</v>
      </c>
      <c r="D623" s="8" t="str">
        <f t="shared" si="180"/>
        <v>主动技能1</v>
      </c>
      <c r="E623" s="8">
        <f t="shared" si="173"/>
        <v>17</v>
      </c>
      <c r="F623" s="8">
        <f t="shared" si="174"/>
        <v>1</v>
      </c>
      <c r="G623" s="8">
        <f t="shared" si="175"/>
        <v>11</v>
      </c>
      <c r="H623" s="4" t="s">
        <v>1052</v>
      </c>
      <c r="I623" s="20" t="str">
        <f t="shared" si="190"/>
        <v>对敌方单体攻击，造成100%攻击力（+7254）点伤害。</v>
      </c>
      <c r="J623" s="4" t="s">
        <v>279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81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87"/>
        <v/>
      </c>
      <c r="U623" s="6" t="str">
        <f t="shared" si="188"/>
        <v/>
      </c>
      <c r="V623" s="19" t="str">
        <f>VLOOKUP(G623,角色!AW:BC,主动技能!F623+1,FALSE)</f>
        <v>skill_01</v>
      </c>
      <c r="Y623">
        <f t="shared" si="178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7254</v>
      </c>
      <c r="AE623" s="25">
        <f>(VLOOKUP(G623,角色!V:AE,主动技能!F623+7,FALSE))</f>
        <v>1</v>
      </c>
      <c r="AF623" s="19">
        <f t="shared" si="182"/>
        <v>0</v>
      </c>
      <c r="AG623" s="19">
        <f t="shared" si="183"/>
        <v>0</v>
      </c>
      <c r="AH623" s="25" t="str">
        <f>VLOOKUP(F623,特效对应!F:G,2,FALSE)</f>
        <v>attack</v>
      </c>
      <c r="AJ623">
        <f t="shared" si="184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85"/>
        <v>0</v>
      </c>
      <c r="BE623">
        <f t="shared" si="186"/>
        <v>0</v>
      </c>
    </row>
    <row r="624" spans="1:57" x14ac:dyDescent="0.15">
      <c r="A624" t="str">
        <f t="shared" si="172"/>
        <v>伊芙主动技能1等级18</v>
      </c>
      <c r="B624" s="8">
        <f t="shared" si="179"/>
        <v>10110118</v>
      </c>
      <c r="C624" s="8" t="str">
        <f>VLOOKUP(G624,角色!A:B,2,FALSE)</f>
        <v>伊芙</v>
      </c>
      <c r="D624" s="8" t="str">
        <f t="shared" si="180"/>
        <v>主动技能1</v>
      </c>
      <c r="E624" s="8">
        <f t="shared" si="173"/>
        <v>18</v>
      </c>
      <c r="F624" s="8">
        <f t="shared" si="174"/>
        <v>1</v>
      </c>
      <c r="G624" s="8">
        <f t="shared" si="175"/>
        <v>11</v>
      </c>
      <c r="H624" s="4" t="s">
        <v>1052</v>
      </c>
      <c r="I624" s="20" t="str">
        <f t="shared" si="190"/>
        <v>对敌方单体攻击，造成100%攻击力（+10260）点伤害。</v>
      </c>
      <c r="J624" s="4" t="s">
        <v>279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81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87"/>
        <v/>
      </c>
      <c r="U624" s="6" t="str">
        <f t="shared" si="188"/>
        <v/>
      </c>
      <c r="V624" s="19" t="str">
        <f>VLOOKUP(G624,角色!AW:BC,主动技能!F624+1,FALSE)</f>
        <v>skill_01</v>
      </c>
      <c r="Y624">
        <f t="shared" si="178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10260</v>
      </c>
      <c r="AE624" s="25">
        <f>(VLOOKUP(G624,角色!V:AE,主动技能!F624+7,FALSE))</f>
        <v>1</v>
      </c>
      <c r="AF624" s="19">
        <f t="shared" si="182"/>
        <v>0</v>
      </c>
      <c r="AG624" s="19">
        <f t="shared" si="183"/>
        <v>0</v>
      </c>
      <c r="AH624" s="25" t="str">
        <f>VLOOKUP(F624,特效对应!F:G,2,FALSE)</f>
        <v>attack</v>
      </c>
      <c r="AJ624">
        <f t="shared" si="184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85"/>
        <v>0</v>
      </c>
      <c r="BE624">
        <f t="shared" si="186"/>
        <v>0</v>
      </c>
    </row>
    <row r="625" spans="1:57" x14ac:dyDescent="0.15">
      <c r="A625" t="str">
        <f t="shared" si="172"/>
        <v>伊芙主动技能1等级19</v>
      </c>
      <c r="B625" s="8">
        <f t="shared" si="179"/>
        <v>10110119</v>
      </c>
      <c r="C625" s="8" t="str">
        <f>VLOOKUP(G625,角色!A:B,2,FALSE)</f>
        <v>伊芙</v>
      </c>
      <c r="D625" s="8" t="str">
        <f t="shared" si="180"/>
        <v>主动技能1</v>
      </c>
      <c r="E625" s="8">
        <f t="shared" si="173"/>
        <v>19</v>
      </c>
      <c r="F625" s="8">
        <f t="shared" si="174"/>
        <v>1</v>
      </c>
      <c r="G625" s="8">
        <f t="shared" si="175"/>
        <v>11</v>
      </c>
      <c r="H625" s="4" t="s">
        <v>1052</v>
      </c>
      <c r="I625" s="20" t="str">
        <f t="shared" si="190"/>
        <v>对敌方单体攻击，造成100%攻击力（+14512）点伤害。</v>
      </c>
      <c r="J625" s="4" t="s">
        <v>279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81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87"/>
        <v/>
      </c>
      <c r="U625" s="6" t="str">
        <f t="shared" si="188"/>
        <v/>
      </c>
      <c r="V625" s="19" t="str">
        <f>VLOOKUP(G625,角色!AW:BC,主动技能!F625+1,FALSE)</f>
        <v>skill_01</v>
      </c>
      <c r="Y625">
        <f t="shared" si="178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14512</v>
      </c>
      <c r="AE625" s="25">
        <f>(VLOOKUP(G625,角色!V:AE,主动技能!F625+7,FALSE))</f>
        <v>1</v>
      </c>
      <c r="AF625" s="19">
        <f t="shared" si="182"/>
        <v>0</v>
      </c>
      <c r="AG625" s="19">
        <f t="shared" si="183"/>
        <v>0</v>
      </c>
      <c r="AH625" s="25" t="str">
        <f>VLOOKUP(F625,特效对应!F:G,2,FALSE)</f>
        <v>attack</v>
      </c>
      <c r="AJ625">
        <f t="shared" si="184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85"/>
        <v>0</v>
      </c>
      <c r="BE625">
        <f t="shared" si="186"/>
        <v>0</v>
      </c>
    </row>
    <row r="626" spans="1:57" x14ac:dyDescent="0.15">
      <c r="A626" t="str">
        <f t="shared" si="172"/>
        <v>伊芙主动技能1等级20</v>
      </c>
      <c r="B626" s="8">
        <f t="shared" si="179"/>
        <v>10110120</v>
      </c>
      <c r="C626" s="8" t="str">
        <f>VLOOKUP(G626,角色!A:B,2,FALSE)</f>
        <v>伊芙</v>
      </c>
      <c r="D626" s="8" t="str">
        <f t="shared" si="180"/>
        <v>主动技能1</v>
      </c>
      <c r="E626" s="8">
        <f t="shared" si="173"/>
        <v>20</v>
      </c>
      <c r="F626" s="8">
        <f t="shared" si="174"/>
        <v>1</v>
      </c>
      <c r="G626" s="8">
        <f t="shared" si="175"/>
        <v>11</v>
      </c>
      <c r="H626" s="4" t="s">
        <v>1052</v>
      </c>
      <c r="I626" s="20" t="str">
        <f t="shared" si="190"/>
        <v>对敌方单体攻击，造成100%攻击力（+20525）点伤害。</v>
      </c>
      <c r="J626" s="4" t="s">
        <v>279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81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87"/>
        <v/>
      </c>
      <c r="U626" s="6" t="str">
        <f t="shared" si="188"/>
        <v/>
      </c>
      <c r="V626" s="19" t="str">
        <f>VLOOKUP(G626,角色!AW:BC,主动技能!F626+1,FALSE)</f>
        <v>skill_01</v>
      </c>
      <c r="Y626">
        <f t="shared" si="178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20525</v>
      </c>
      <c r="AE626" s="25">
        <f>(VLOOKUP(G626,角色!V:AE,主动技能!F626+7,FALSE))</f>
        <v>1</v>
      </c>
      <c r="AF626" s="19">
        <f t="shared" si="182"/>
        <v>0</v>
      </c>
      <c r="AG626" s="19">
        <f t="shared" si="183"/>
        <v>0</v>
      </c>
      <c r="AH626" s="25" t="str">
        <f>VLOOKUP(F626,特效对应!F:G,2,FALSE)</f>
        <v>attack</v>
      </c>
      <c r="AJ626">
        <f t="shared" si="184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85"/>
        <v>0</v>
      </c>
      <c r="BE626">
        <f t="shared" si="186"/>
        <v>0</v>
      </c>
    </row>
    <row r="627" spans="1:57" x14ac:dyDescent="0.15">
      <c r="A627" t="str">
        <f t="shared" si="172"/>
        <v>伊芙主动技能2等级1</v>
      </c>
      <c r="B627" s="8">
        <f t="shared" si="179"/>
        <v>10110201</v>
      </c>
      <c r="C627" s="8" t="str">
        <f>VLOOKUP(G627,角色!A:B,2,FALSE)</f>
        <v>伊芙</v>
      </c>
      <c r="D627" s="8" t="str">
        <f t="shared" si="180"/>
        <v>主动技能2</v>
      </c>
      <c r="E627" s="8">
        <f t="shared" si="173"/>
        <v>1</v>
      </c>
      <c r="F627" s="8">
        <f t="shared" si="174"/>
        <v>2</v>
      </c>
      <c r="G627" s="8">
        <f t="shared" si="175"/>
        <v>11</v>
      </c>
      <c r="H627" s="4" t="s">
        <v>1057</v>
      </c>
      <c r="I627" s="20" t="str">
        <f>"对敌方"&amp;L627&amp;"攻击，造成"&amp;Z627&amp;"%攻击力（+"&amp;AB627&amp;"）点伤害。并眩晕目标。"</f>
        <v>对敌方单体攻击，造成100%攻击力（+65）点伤害。并眩晕目标。</v>
      </c>
      <c r="J627" s="4" t="s">
        <v>279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81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87"/>
        <v>100002:100:2:0</v>
      </c>
      <c r="U627" s="6" t="str">
        <f t="shared" si="188"/>
        <v/>
      </c>
      <c r="V627" s="19" t="str">
        <f>VLOOKUP(G627,角色!AW:BC,主动技能!F627+1,FALSE)</f>
        <v>skill_12</v>
      </c>
      <c r="Y627">
        <f t="shared" si="178"/>
        <v>50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65</v>
      </c>
      <c r="AE627" s="25">
        <f>(VLOOKUP(G627,角色!V:AE,主动技能!F627+7,FALSE))</f>
        <v>1</v>
      </c>
      <c r="AF627" s="19">
        <f t="shared" si="182"/>
        <v>2</v>
      </c>
      <c r="AG627" s="19">
        <f t="shared" si="183"/>
        <v>1</v>
      </c>
      <c r="AH627" s="25" t="str">
        <f>VLOOKUP(F627,特效对应!F:G,2,FALSE)</f>
        <v>attackex</v>
      </c>
      <c r="AJ627">
        <f t="shared" si="184"/>
        <v>1</v>
      </c>
      <c r="AK627" t="s">
        <v>117</v>
      </c>
      <c r="AL627" t="s">
        <v>938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85"/>
        <v>2</v>
      </c>
      <c r="BE627">
        <f t="shared" si="186"/>
        <v>1</v>
      </c>
    </row>
    <row r="628" spans="1:57" x14ac:dyDescent="0.15">
      <c r="A628" t="str">
        <f t="shared" si="172"/>
        <v>伊芙主动技能2等级2</v>
      </c>
      <c r="B628" s="8">
        <f t="shared" si="179"/>
        <v>10110202</v>
      </c>
      <c r="C628" s="8" t="str">
        <f>VLOOKUP(G628,角色!A:B,2,FALSE)</f>
        <v>伊芙</v>
      </c>
      <c r="D628" s="8" t="str">
        <f t="shared" si="180"/>
        <v>主动技能2</v>
      </c>
      <c r="E628" s="8">
        <f t="shared" si="173"/>
        <v>2</v>
      </c>
      <c r="F628" s="8">
        <f t="shared" si="174"/>
        <v>2</v>
      </c>
      <c r="G628" s="8">
        <f t="shared" si="175"/>
        <v>11</v>
      </c>
      <c r="H628" s="4" t="s">
        <v>1057</v>
      </c>
      <c r="I628" s="20" t="str">
        <f t="shared" ref="I628:I646" si="191">"对敌方"&amp;L628&amp;"攻击，造成"&amp;Z628&amp;"%攻击力（+"&amp;AB628&amp;"）点伤害。并眩晕目标。"</f>
        <v>对敌方单体攻击，造成100%攻击力（+80）点伤害。并眩晕目标。</v>
      </c>
      <c r="J628" s="4" t="s">
        <v>279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81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87"/>
        <v>100002:100:2:0</v>
      </c>
      <c r="U628" s="6" t="str">
        <f t="shared" si="188"/>
        <v/>
      </c>
      <c r="V628" s="19" t="str">
        <f>VLOOKUP(G628,角色!AW:BC,主动技能!F628+1,FALSE)</f>
        <v>skill_12</v>
      </c>
      <c r="Y628">
        <f t="shared" si="178"/>
        <v>50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80</v>
      </c>
      <c r="AE628" s="25">
        <f>(VLOOKUP(G628,角色!V:AE,主动技能!F628+7,FALSE))</f>
        <v>1</v>
      </c>
      <c r="AF628" s="19">
        <f t="shared" si="182"/>
        <v>2</v>
      </c>
      <c r="AG628" s="19">
        <f t="shared" si="183"/>
        <v>1</v>
      </c>
      <c r="AH628" s="25" t="str">
        <f>VLOOKUP(F628,特效对应!F:G,2,FALSE)</f>
        <v>attackex</v>
      </c>
      <c r="AJ628">
        <f t="shared" si="184"/>
        <v>2</v>
      </c>
      <c r="AK628" t="s">
        <v>117</v>
      </c>
      <c r="AL628" t="s">
        <v>938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85"/>
        <v>2</v>
      </c>
      <c r="BE628">
        <f t="shared" si="186"/>
        <v>1</v>
      </c>
    </row>
    <row r="629" spans="1:57" x14ac:dyDescent="0.15">
      <c r="A629" t="str">
        <f t="shared" si="172"/>
        <v>伊芙主动技能2等级3</v>
      </c>
      <c r="B629" s="8">
        <f t="shared" si="179"/>
        <v>10110203</v>
      </c>
      <c r="C629" s="8" t="str">
        <f>VLOOKUP(G629,角色!A:B,2,FALSE)</f>
        <v>伊芙</v>
      </c>
      <c r="D629" s="8" t="str">
        <f t="shared" si="180"/>
        <v>主动技能2</v>
      </c>
      <c r="E629" s="8">
        <f t="shared" si="173"/>
        <v>3</v>
      </c>
      <c r="F629" s="8">
        <f t="shared" si="174"/>
        <v>2</v>
      </c>
      <c r="G629" s="8">
        <f t="shared" si="175"/>
        <v>11</v>
      </c>
      <c r="H629" s="4" t="s">
        <v>1057</v>
      </c>
      <c r="I629" s="20" t="str">
        <f t="shared" si="191"/>
        <v>对敌方单体攻击，造成100%攻击力（+125）点伤害。并眩晕目标。</v>
      </c>
      <c r="J629" s="4" t="s">
        <v>279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81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87"/>
        <v>100002:100:2:0</v>
      </c>
      <c r="U629" s="6" t="str">
        <f t="shared" si="188"/>
        <v/>
      </c>
      <c r="V629" s="19" t="str">
        <f>VLOOKUP(G629,角色!AW:BC,主动技能!F629+1,FALSE)</f>
        <v>skill_12</v>
      </c>
      <c r="Y629">
        <f t="shared" si="178"/>
        <v>50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125</v>
      </c>
      <c r="AE629" s="25">
        <f>(VLOOKUP(G629,角色!V:AE,主动技能!F629+7,FALSE))</f>
        <v>1</v>
      </c>
      <c r="AF629" s="19">
        <f t="shared" si="182"/>
        <v>2</v>
      </c>
      <c r="AG629" s="19">
        <f t="shared" si="183"/>
        <v>1</v>
      </c>
      <c r="AH629" s="25" t="str">
        <f>VLOOKUP(F629,特效对应!F:G,2,FALSE)</f>
        <v>attackex</v>
      </c>
      <c r="AJ629">
        <f t="shared" si="184"/>
        <v>3</v>
      </c>
      <c r="AK629" t="s">
        <v>117</v>
      </c>
      <c r="AL629" t="s">
        <v>938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85"/>
        <v>2</v>
      </c>
      <c r="BE629">
        <f t="shared" si="186"/>
        <v>1</v>
      </c>
    </row>
    <row r="630" spans="1:57" x14ac:dyDescent="0.15">
      <c r="A630" t="str">
        <f t="shared" si="172"/>
        <v>伊芙主动技能2等级4</v>
      </c>
      <c r="B630" s="8">
        <f t="shared" si="179"/>
        <v>10110204</v>
      </c>
      <c r="C630" s="8" t="str">
        <f>VLOOKUP(G630,角色!A:B,2,FALSE)</f>
        <v>伊芙</v>
      </c>
      <c r="D630" s="8" t="str">
        <f t="shared" si="180"/>
        <v>主动技能2</v>
      </c>
      <c r="E630" s="8">
        <f t="shared" si="173"/>
        <v>4</v>
      </c>
      <c r="F630" s="8">
        <f t="shared" si="174"/>
        <v>2</v>
      </c>
      <c r="G630" s="8">
        <f t="shared" si="175"/>
        <v>11</v>
      </c>
      <c r="H630" s="4" t="s">
        <v>1057</v>
      </c>
      <c r="I630" s="20" t="str">
        <f t="shared" si="191"/>
        <v>对敌方单体攻击，造成100%攻击力（+200）点伤害。并眩晕目标。</v>
      </c>
      <c r="J630" s="4" t="s">
        <v>279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81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87"/>
        <v>100002:100:2:0</v>
      </c>
      <c r="U630" s="6" t="str">
        <f t="shared" si="188"/>
        <v/>
      </c>
      <c r="V630" s="19" t="str">
        <f>VLOOKUP(G630,角色!AW:BC,主动技能!F630+1,FALSE)</f>
        <v>skill_12</v>
      </c>
      <c r="Y630">
        <f t="shared" si="178"/>
        <v>50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200</v>
      </c>
      <c r="AE630" s="25">
        <f>(VLOOKUP(G630,角色!V:AE,主动技能!F630+7,FALSE))</f>
        <v>1</v>
      </c>
      <c r="AF630" s="19">
        <f t="shared" si="182"/>
        <v>2</v>
      </c>
      <c r="AG630" s="19">
        <f t="shared" si="183"/>
        <v>1</v>
      </c>
      <c r="AH630" s="25" t="str">
        <f>VLOOKUP(F630,特效对应!F:G,2,FALSE)</f>
        <v>attackex</v>
      </c>
      <c r="AJ630">
        <f t="shared" si="184"/>
        <v>4</v>
      </c>
      <c r="AK630" t="s">
        <v>117</v>
      </c>
      <c r="AL630" t="s">
        <v>938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85"/>
        <v>2</v>
      </c>
      <c r="BE630">
        <f t="shared" si="186"/>
        <v>1</v>
      </c>
    </row>
    <row r="631" spans="1:57" x14ac:dyDescent="0.15">
      <c r="A631" t="str">
        <f t="shared" si="172"/>
        <v>伊芙主动技能2等级5</v>
      </c>
      <c r="B631" s="8">
        <f t="shared" si="179"/>
        <v>10110205</v>
      </c>
      <c r="C631" s="8" t="str">
        <f>VLOOKUP(G631,角色!A:B,2,FALSE)</f>
        <v>伊芙</v>
      </c>
      <c r="D631" s="8" t="str">
        <f t="shared" si="180"/>
        <v>主动技能2</v>
      </c>
      <c r="E631" s="8">
        <f t="shared" si="173"/>
        <v>5</v>
      </c>
      <c r="F631" s="8">
        <f t="shared" si="174"/>
        <v>2</v>
      </c>
      <c r="G631" s="8">
        <f t="shared" si="175"/>
        <v>11</v>
      </c>
      <c r="H631" s="4" t="s">
        <v>1057</v>
      </c>
      <c r="I631" s="20" t="str">
        <f t="shared" si="191"/>
        <v>对敌方单体攻击，造成100%攻击力（+282）点伤害。并眩晕目标。</v>
      </c>
      <c r="J631" s="4" t="s">
        <v>279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81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87"/>
        <v>100002:100:2:0</v>
      </c>
      <c r="U631" s="6" t="str">
        <f t="shared" si="188"/>
        <v/>
      </c>
      <c r="V631" s="19" t="str">
        <f>VLOOKUP(G631,角色!AW:BC,主动技能!F631+1,FALSE)</f>
        <v>skill_12</v>
      </c>
      <c r="Y631">
        <f t="shared" si="178"/>
        <v>50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282</v>
      </c>
      <c r="AE631" s="25">
        <f>(VLOOKUP(G631,角色!V:AE,主动技能!F631+7,FALSE))</f>
        <v>1</v>
      </c>
      <c r="AF631" s="19">
        <f t="shared" si="182"/>
        <v>2</v>
      </c>
      <c r="AG631" s="19">
        <f t="shared" si="183"/>
        <v>1</v>
      </c>
      <c r="AH631" s="25" t="str">
        <f>VLOOKUP(F631,特效对应!F:G,2,FALSE)</f>
        <v>attackex</v>
      </c>
      <c r="AJ631">
        <f t="shared" si="184"/>
        <v>5</v>
      </c>
      <c r="AK631" t="s">
        <v>117</v>
      </c>
      <c r="AL631" t="s">
        <v>938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85"/>
        <v>2</v>
      </c>
      <c r="BE631">
        <f t="shared" si="186"/>
        <v>1</v>
      </c>
    </row>
    <row r="632" spans="1:57" x14ac:dyDescent="0.15">
      <c r="A632" t="str">
        <f t="shared" si="172"/>
        <v>伊芙主动技能2等级6</v>
      </c>
      <c r="B632" s="8">
        <f t="shared" si="179"/>
        <v>10110206</v>
      </c>
      <c r="C632" s="8" t="str">
        <f>VLOOKUP(G632,角色!A:B,2,FALSE)</f>
        <v>伊芙</v>
      </c>
      <c r="D632" s="8" t="str">
        <f t="shared" si="180"/>
        <v>主动技能2</v>
      </c>
      <c r="E632" s="8">
        <f t="shared" si="173"/>
        <v>6</v>
      </c>
      <c r="F632" s="8">
        <f t="shared" si="174"/>
        <v>2</v>
      </c>
      <c r="G632" s="8">
        <f t="shared" si="175"/>
        <v>11</v>
      </c>
      <c r="H632" s="4" t="s">
        <v>1057</v>
      </c>
      <c r="I632" s="20" t="str">
        <f t="shared" si="191"/>
        <v>对敌方单体攻击，造成100%攻击力（+400）点伤害。并眩晕目标。</v>
      </c>
      <c r="J632" s="4" t="s">
        <v>279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81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87"/>
        <v>100002:100:2:0</v>
      </c>
      <c r="U632" s="6" t="str">
        <f t="shared" si="188"/>
        <v/>
      </c>
      <c r="V632" s="19" t="str">
        <f>VLOOKUP(G632,角色!AW:BC,主动技能!F632+1,FALSE)</f>
        <v>skill_12</v>
      </c>
      <c r="Y632">
        <f t="shared" si="178"/>
        <v>50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400</v>
      </c>
      <c r="AE632" s="25">
        <f>(VLOOKUP(G632,角色!V:AE,主动技能!F632+7,FALSE))</f>
        <v>1</v>
      </c>
      <c r="AF632" s="19">
        <f t="shared" si="182"/>
        <v>2</v>
      </c>
      <c r="AG632" s="19">
        <f t="shared" si="183"/>
        <v>1</v>
      </c>
      <c r="AH632" s="25" t="str">
        <f>VLOOKUP(F632,特效对应!F:G,2,FALSE)</f>
        <v>attackex</v>
      </c>
      <c r="AJ632">
        <f t="shared" si="184"/>
        <v>6</v>
      </c>
      <c r="AK632" t="s">
        <v>117</v>
      </c>
      <c r="AL632" t="s">
        <v>938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85"/>
        <v>2</v>
      </c>
      <c r="BE632">
        <f t="shared" si="186"/>
        <v>1</v>
      </c>
    </row>
    <row r="633" spans="1:57" x14ac:dyDescent="0.15">
      <c r="A633" t="str">
        <f t="shared" si="172"/>
        <v>伊芙主动技能2等级7</v>
      </c>
      <c r="B633" s="8">
        <f t="shared" si="179"/>
        <v>10110207</v>
      </c>
      <c r="C633" s="8" t="str">
        <f>VLOOKUP(G633,角色!A:B,2,FALSE)</f>
        <v>伊芙</v>
      </c>
      <c r="D633" s="8" t="str">
        <f t="shared" si="180"/>
        <v>主动技能2</v>
      </c>
      <c r="E633" s="8">
        <f t="shared" si="173"/>
        <v>7</v>
      </c>
      <c r="F633" s="8">
        <f t="shared" si="174"/>
        <v>2</v>
      </c>
      <c r="G633" s="8">
        <f t="shared" si="175"/>
        <v>11</v>
      </c>
      <c r="H633" s="4" t="s">
        <v>1057</v>
      </c>
      <c r="I633" s="20" t="str">
        <f t="shared" si="191"/>
        <v>对敌方单体攻击，造成100%攻击力（+566）点伤害。并眩晕目标。</v>
      </c>
      <c r="J633" s="4" t="s">
        <v>279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81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87"/>
        <v>100002:100:2:0</v>
      </c>
      <c r="U633" s="6" t="str">
        <f t="shared" si="188"/>
        <v/>
      </c>
      <c r="V633" s="19" t="str">
        <f>VLOOKUP(G633,角色!AW:BC,主动技能!F633+1,FALSE)</f>
        <v>skill_12</v>
      </c>
      <c r="Y633">
        <f t="shared" si="178"/>
        <v>50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566</v>
      </c>
      <c r="AE633" s="25">
        <f>(VLOOKUP(G633,角色!V:AE,主动技能!F633+7,FALSE))</f>
        <v>1</v>
      </c>
      <c r="AF633" s="19">
        <f t="shared" si="182"/>
        <v>2</v>
      </c>
      <c r="AG633" s="19">
        <f t="shared" si="183"/>
        <v>1</v>
      </c>
      <c r="AH633" s="25" t="str">
        <f>VLOOKUP(F633,特效对应!F:G,2,FALSE)</f>
        <v>attackex</v>
      </c>
      <c r="AJ633">
        <f t="shared" si="184"/>
        <v>7</v>
      </c>
      <c r="AK633" t="s">
        <v>117</v>
      </c>
      <c r="AL633" t="s">
        <v>938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85"/>
        <v>2</v>
      </c>
      <c r="BE633">
        <f t="shared" si="186"/>
        <v>1</v>
      </c>
    </row>
    <row r="634" spans="1:57" x14ac:dyDescent="0.15">
      <c r="A634" t="str">
        <f t="shared" si="172"/>
        <v>伊芙主动技能2等级8</v>
      </c>
      <c r="B634" s="8">
        <f t="shared" si="179"/>
        <v>10110208</v>
      </c>
      <c r="C634" s="8" t="str">
        <f>VLOOKUP(G634,角色!A:B,2,FALSE)</f>
        <v>伊芙</v>
      </c>
      <c r="D634" s="8" t="str">
        <f t="shared" si="180"/>
        <v>主动技能2</v>
      </c>
      <c r="E634" s="8">
        <f t="shared" si="173"/>
        <v>8</v>
      </c>
      <c r="F634" s="8">
        <f t="shared" si="174"/>
        <v>2</v>
      </c>
      <c r="G634" s="8">
        <f t="shared" si="175"/>
        <v>11</v>
      </c>
      <c r="H634" s="4" t="s">
        <v>1057</v>
      </c>
      <c r="I634" s="20" t="str">
        <f t="shared" si="191"/>
        <v>对敌方单体攻击，造成100%攻击力（+800）点伤害。并眩晕目标。</v>
      </c>
      <c r="J634" s="4" t="s">
        <v>279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81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87"/>
        <v>100002:100:2:0</v>
      </c>
      <c r="U634" s="6" t="str">
        <f t="shared" si="188"/>
        <v/>
      </c>
      <c r="V634" s="19" t="str">
        <f>VLOOKUP(G634,角色!AW:BC,主动技能!F634+1,FALSE)</f>
        <v>skill_12</v>
      </c>
      <c r="Y634">
        <f t="shared" si="178"/>
        <v>50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800</v>
      </c>
      <c r="AE634" s="25">
        <f>(VLOOKUP(G634,角色!V:AE,主动技能!F634+7,FALSE))</f>
        <v>1</v>
      </c>
      <c r="AF634" s="19">
        <f t="shared" si="182"/>
        <v>2</v>
      </c>
      <c r="AG634" s="19">
        <f t="shared" si="183"/>
        <v>1</v>
      </c>
      <c r="AH634" s="25" t="str">
        <f>VLOOKUP(F634,特效对应!F:G,2,FALSE)</f>
        <v>attackex</v>
      </c>
      <c r="AJ634">
        <f t="shared" si="184"/>
        <v>8</v>
      </c>
      <c r="AK634" t="s">
        <v>117</v>
      </c>
      <c r="AL634" t="s">
        <v>938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85"/>
        <v>2</v>
      </c>
      <c r="BE634">
        <f t="shared" si="186"/>
        <v>1</v>
      </c>
    </row>
    <row r="635" spans="1:57" x14ac:dyDescent="0.15">
      <c r="A635" t="str">
        <f t="shared" si="172"/>
        <v>伊芙主动技能2等级9</v>
      </c>
      <c r="B635" s="8">
        <f t="shared" si="179"/>
        <v>10110209</v>
      </c>
      <c r="C635" s="8" t="str">
        <f>VLOOKUP(G635,角色!A:B,2,FALSE)</f>
        <v>伊芙</v>
      </c>
      <c r="D635" s="8" t="str">
        <f t="shared" si="180"/>
        <v>主动技能2</v>
      </c>
      <c r="E635" s="8">
        <f t="shared" si="173"/>
        <v>9</v>
      </c>
      <c r="F635" s="8">
        <f t="shared" si="174"/>
        <v>2</v>
      </c>
      <c r="G635" s="8">
        <f t="shared" si="175"/>
        <v>11</v>
      </c>
      <c r="H635" s="4" t="s">
        <v>1057</v>
      </c>
      <c r="I635" s="20" t="str">
        <f t="shared" si="191"/>
        <v>对敌方单体攻击，造成100%攻击力（+1132）点伤害。并眩晕目标。</v>
      </c>
      <c r="J635" s="4" t="s">
        <v>279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81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87"/>
        <v>100002:100:2:0</v>
      </c>
      <c r="U635" s="6" t="str">
        <f t="shared" si="188"/>
        <v/>
      </c>
      <c r="V635" s="19" t="str">
        <f>VLOOKUP(G635,角色!AW:BC,主动技能!F635+1,FALSE)</f>
        <v>skill_12</v>
      </c>
      <c r="Y635">
        <f t="shared" si="178"/>
        <v>50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1132</v>
      </c>
      <c r="AE635" s="25">
        <f>(VLOOKUP(G635,角色!V:AE,主动技能!F635+7,FALSE))</f>
        <v>1</v>
      </c>
      <c r="AF635" s="19">
        <f t="shared" si="182"/>
        <v>2</v>
      </c>
      <c r="AG635" s="19">
        <f t="shared" si="183"/>
        <v>1</v>
      </c>
      <c r="AH635" s="25" t="str">
        <f>VLOOKUP(F635,特效对应!F:G,2,FALSE)</f>
        <v>attackex</v>
      </c>
      <c r="AJ635">
        <f t="shared" si="184"/>
        <v>9</v>
      </c>
      <c r="AK635" t="s">
        <v>117</v>
      </c>
      <c r="AL635" t="s">
        <v>938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85"/>
        <v>2</v>
      </c>
      <c r="BE635">
        <f t="shared" si="186"/>
        <v>1</v>
      </c>
    </row>
    <row r="636" spans="1:57" x14ac:dyDescent="0.15">
      <c r="A636" t="str">
        <f t="shared" si="172"/>
        <v>伊芙主动技能2等级10</v>
      </c>
      <c r="B636" s="8">
        <f t="shared" si="179"/>
        <v>10110210</v>
      </c>
      <c r="C636" s="8" t="str">
        <f>VLOOKUP(G636,角色!A:B,2,FALSE)</f>
        <v>伊芙</v>
      </c>
      <c r="D636" s="8" t="str">
        <f t="shared" si="180"/>
        <v>主动技能2</v>
      </c>
      <c r="E636" s="8">
        <f t="shared" si="173"/>
        <v>10</v>
      </c>
      <c r="F636" s="8">
        <f t="shared" si="174"/>
        <v>2</v>
      </c>
      <c r="G636" s="8">
        <f t="shared" si="175"/>
        <v>11</v>
      </c>
      <c r="H636" s="4" t="s">
        <v>1057</v>
      </c>
      <c r="I636" s="20" t="str">
        <f t="shared" si="191"/>
        <v>对敌方单体攻击，造成100%攻击力（+1601）点伤害。并眩晕目标。</v>
      </c>
      <c r="J636" s="4" t="s">
        <v>279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81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87"/>
        <v>100002:100:2:0</v>
      </c>
      <c r="U636" s="6" t="str">
        <f t="shared" si="188"/>
        <v/>
      </c>
      <c r="V636" s="19" t="str">
        <f>VLOOKUP(G636,角色!AW:BC,主动技能!F636+1,FALSE)</f>
        <v>skill_12</v>
      </c>
      <c r="Y636">
        <f t="shared" si="178"/>
        <v>50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1601</v>
      </c>
      <c r="AE636" s="25">
        <f>(VLOOKUP(G636,角色!V:AE,主动技能!F636+7,FALSE))</f>
        <v>1</v>
      </c>
      <c r="AF636" s="19">
        <f t="shared" si="182"/>
        <v>2</v>
      </c>
      <c r="AG636" s="19">
        <f t="shared" si="183"/>
        <v>1</v>
      </c>
      <c r="AH636" s="25" t="str">
        <f>VLOOKUP(F636,特效对应!F:G,2,FALSE)</f>
        <v>attackex</v>
      </c>
      <c r="AJ636">
        <f t="shared" si="184"/>
        <v>10</v>
      </c>
      <c r="AK636" t="s">
        <v>117</v>
      </c>
      <c r="AL636" t="s">
        <v>938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85"/>
        <v>2</v>
      </c>
      <c r="BE636">
        <f t="shared" si="186"/>
        <v>1</v>
      </c>
    </row>
    <row r="637" spans="1:57" x14ac:dyDescent="0.15">
      <c r="A637" t="str">
        <f t="shared" si="172"/>
        <v>伊芙主动技能2等级11</v>
      </c>
      <c r="B637" s="8">
        <f t="shared" si="179"/>
        <v>10110211</v>
      </c>
      <c r="C637" s="8" t="str">
        <f>VLOOKUP(G637,角色!A:B,2,FALSE)</f>
        <v>伊芙</v>
      </c>
      <c r="D637" s="8" t="str">
        <f t="shared" si="180"/>
        <v>主动技能2</v>
      </c>
      <c r="E637" s="8">
        <f t="shared" si="173"/>
        <v>11</v>
      </c>
      <c r="F637" s="8">
        <f t="shared" si="174"/>
        <v>2</v>
      </c>
      <c r="G637" s="8">
        <f t="shared" si="175"/>
        <v>11</v>
      </c>
      <c r="H637" s="4" t="s">
        <v>1057</v>
      </c>
      <c r="I637" s="20" t="str">
        <f t="shared" si="191"/>
        <v>对敌方单体攻击，造成100%攻击力（+2265）点伤害。并眩晕目标。</v>
      </c>
      <c r="J637" s="4" t="s">
        <v>279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81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87"/>
        <v>100002:100:2:0</v>
      </c>
      <c r="U637" s="6" t="str">
        <f t="shared" si="188"/>
        <v/>
      </c>
      <c r="V637" s="19" t="str">
        <f>VLOOKUP(G637,角色!AW:BC,主动技能!F637+1,FALSE)</f>
        <v>skill_12</v>
      </c>
      <c r="Y637">
        <f t="shared" si="178"/>
        <v>50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2265</v>
      </c>
      <c r="AE637" s="25">
        <f>(VLOOKUP(G637,角色!V:AE,主动技能!F637+7,FALSE))</f>
        <v>1</v>
      </c>
      <c r="AF637" s="19">
        <f t="shared" si="182"/>
        <v>2</v>
      </c>
      <c r="AG637" s="19">
        <f t="shared" si="183"/>
        <v>1</v>
      </c>
      <c r="AH637" s="25" t="str">
        <f>VLOOKUP(F637,特效对应!F:G,2,FALSE)</f>
        <v>attackex</v>
      </c>
      <c r="AJ637">
        <f t="shared" si="184"/>
        <v>11</v>
      </c>
      <c r="AK637" t="s">
        <v>117</v>
      </c>
      <c r="AL637" t="s">
        <v>938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85"/>
        <v>2</v>
      </c>
      <c r="BE637">
        <f t="shared" si="186"/>
        <v>1</v>
      </c>
    </row>
    <row r="638" spans="1:57" x14ac:dyDescent="0.15">
      <c r="A638" t="str">
        <f t="shared" si="172"/>
        <v>伊芙主动技能2等级12</v>
      </c>
      <c r="B638" s="8">
        <f t="shared" si="179"/>
        <v>10110212</v>
      </c>
      <c r="C638" s="8" t="str">
        <f>VLOOKUP(G638,角色!A:B,2,FALSE)</f>
        <v>伊芙</v>
      </c>
      <c r="D638" s="8" t="str">
        <f t="shared" si="180"/>
        <v>主动技能2</v>
      </c>
      <c r="E638" s="8">
        <f t="shared" si="173"/>
        <v>12</v>
      </c>
      <c r="F638" s="8">
        <f t="shared" si="174"/>
        <v>2</v>
      </c>
      <c r="G638" s="8">
        <f t="shared" si="175"/>
        <v>11</v>
      </c>
      <c r="H638" s="4" t="s">
        <v>1057</v>
      </c>
      <c r="I638" s="20" t="str">
        <f t="shared" si="191"/>
        <v>对敌方单体攻击，造成100%攻击力（+3203）点伤害。并眩晕目标。</v>
      </c>
      <c r="J638" s="4" t="s">
        <v>279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81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87"/>
        <v>100002:100:2:0</v>
      </c>
      <c r="U638" s="6" t="str">
        <f t="shared" si="188"/>
        <v/>
      </c>
      <c r="V638" s="19" t="str">
        <f>VLOOKUP(G638,角色!AW:BC,主动技能!F638+1,FALSE)</f>
        <v>skill_12</v>
      </c>
      <c r="Y638">
        <f t="shared" si="178"/>
        <v>50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3203</v>
      </c>
      <c r="AE638" s="25">
        <f>(VLOOKUP(G638,角色!V:AE,主动技能!F638+7,FALSE))</f>
        <v>1</v>
      </c>
      <c r="AF638" s="19">
        <f t="shared" si="182"/>
        <v>2</v>
      </c>
      <c r="AG638" s="19">
        <f t="shared" si="183"/>
        <v>1</v>
      </c>
      <c r="AH638" s="25" t="str">
        <f>VLOOKUP(F638,特效对应!F:G,2,FALSE)</f>
        <v>attackex</v>
      </c>
      <c r="AJ638">
        <f t="shared" si="184"/>
        <v>12</v>
      </c>
      <c r="AK638" t="s">
        <v>117</v>
      </c>
      <c r="AL638" t="s">
        <v>938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85"/>
        <v>2</v>
      </c>
      <c r="BE638">
        <f t="shared" si="186"/>
        <v>1</v>
      </c>
    </row>
    <row r="639" spans="1:57" x14ac:dyDescent="0.15">
      <c r="A639" t="str">
        <f t="shared" si="172"/>
        <v>伊芙主动技能2等级13</v>
      </c>
      <c r="B639" s="8">
        <f t="shared" si="179"/>
        <v>10110213</v>
      </c>
      <c r="C639" s="8" t="str">
        <f>VLOOKUP(G639,角色!A:B,2,FALSE)</f>
        <v>伊芙</v>
      </c>
      <c r="D639" s="8" t="str">
        <f t="shared" si="180"/>
        <v>主动技能2</v>
      </c>
      <c r="E639" s="8">
        <f t="shared" si="173"/>
        <v>13</v>
      </c>
      <c r="F639" s="8">
        <f t="shared" si="174"/>
        <v>2</v>
      </c>
      <c r="G639" s="8">
        <f t="shared" si="175"/>
        <v>11</v>
      </c>
      <c r="H639" s="4" t="s">
        <v>1057</v>
      </c>
      <c r="I639" s="20" t="str">
        <f t="shared" si="191"/>
        <v>对敌方单体攻击，造成100%攻击力（+4531）点伤害。并眩晕目标。</v>
      </c>
      <c r="J639" s="4" t="s">
        <v>279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81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87"/>
        <v>100002:100:2:0</v>
      </c>
      <c r="U639" s="6" t="str">
        <f t="shared" si="188"/>
        <v/>
      </c>
      <c r="V639" s="19" t="str">
        <f>VLOOKUP(G639,角色!AW:BC,主动技能!F639+1,FALSE)</f>
        <v>skill_12</v>
      </c>
      <c r="Y639">
        <f t="shared" si="178"/>
        <v>50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4531</v>
      </c>
      <c r="AE639" s="25">
        <f>(VLOOKUP(G639,角色!V:AE,主动技能!F639+7,FALSE))</f>
        <v>1</v>
      </c>
      <c r="AF639" s="19">
        <f t="shared" si="182"/>
        <v>2</v>
      </c>
      <c r="AG639" s="19">
        <f t="shared" si="183"/>
        <v>1</v>
      </c>
      <c r="AH639" s="25" t="str">
        <f>VLOOKUP(F639,特效对应!F:G,2,FALSE)</f>
        <v>attackex</v>
      </c>
      <c r="AJ639">
        <f t="shared" si="184"/>
        <v>13</v>
      </c>
      <c r="AK639" t="s">
        <v>117</v>
      </c>
      <c r="AL639" t="s">
        <v>938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85"/>
        <v>2</v>
      </c>
      <c r="BE639">
        <f t="shared" si="186"/>
        <v>1</v>
      </c>
    </row>
    <row r="640" spans="1:57" x14ac:dyDescent="0.15">
      <c r="A640" t="str">
        <f t="shared" si="172"/>
        <v>伊芙主动技能2等级14</v>
      </c>
      <c r="B640" s="8">
        <f t="shared" si="179"/>
        <v>10110214</v>
      </c>
      <c r="C640" s="8" t="str">
        <f>VLOOKUP(G640,角色!A:B,2,FALSE)</f>
        <v>伊芙</v>
      </c>
      <c r="D640" s="8" t="str">
        <f t="shared" si="180"/>
        <v>主动技能2</v>
      </c>
      <c r="E640" s="8">
        <f t="shared" si="173"/>
        <v>14</v>
      </c>
      <c r="F640" s="8">
        <f t="shared" si="174"/>
        <v>2</v>
      </c>
      <c r="G640" s="8">
        <f t="shared" si="175"/>
        <v>11</v>
      </c>
      <c r="H640" s="4" t="s">
        <v>1057</v>
      </c>
      <c r="I640" s="20" t="str">
        <f t="shared" si="191"/>
        <v>对敌方单体攻击，造成100%攻击力（+6409）点伤害。并眩晕目标。</v>
      </c>
      <c r="J640" s="4" t="s">
        <v>279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81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87"/>
        <v>100002:100:2:0</v>
      </c>
      <c r="U640" s="6" t="str">
        <f t="shared" si="188"/>
        <v/>
      </c>
      <c r="V640" s="19" t="str">
        <f>VLOOKUP(G640,角色!AW:BC,主动技能!F640+1,FALSE)</f>
        <v>skill_12</v>
      </c>
      <c r="Y640">
        <f t="shared" si="178"/>
        <v>50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6409</v>
      </c>
      <c r="AE640" s="25">
        <f>(VLOOKUP(G640,角色!V:AE,主动技能!F640+7,FALSE))</f>
        <v>1</v>
      </c>
      <c r="AF640" s="19">
        <f t="shared" si="182"/>
        <v>2</v>
      </c>
      <c r="AG640" s="19">
        <f t="shared" si="183"/>
        <v>1</v>
      </c>
      <c r="AH640" s="25" t="str">
        <f>VLOOKUP(F640,特效对应!F:G,2,FALSE)</f>
        <v>attackex</v>
      </c>
      <c r="AJ640">
        <f t="shared" si="184"/>
        <v>14</v>
      </c>
      <c r="AK640" t="s">
        <v>117</v>
      </c>
      <c r="AL640" t="s">
        <v>938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85"/>
        <v>2</v>
      </c>
      <c r="BE640">
        <f t="shared" si="186"/>
        <v>1</v>
      </c>
    </row>
    <row r="641" spans="1:57" x14ac:dyDescent="0.15">
      <c r="A641" t="str">
        <f t="shared" si="172"/>
        <v>伊芙主动技能2等级15</v>
      </c>
      <c r="B641" s="8">
        <f t="shared" si="179"/>
        <v>10110215</v>
      </c>
      <c r="C641" s="8" t="str">
        <f>VLOOKUP(G641,角色!A:B,2,FALSE)</f>
        <v>伊芙</v>
      </c>
      <c r="D641" s="8" t="str">
        <f t="shared" si="180"/>
        <v>主动技能2</v>
      </c>
      <c r="E641" s="8">
        <f t="shared" si="173"/>
        <v>15</v>
      </c>
      <c r="F641" s="8">
        <f t="shared" si="174"/>
        <v>2</v>
      </c>
      <c r="G641" s="8">
        <f t="shared" si="175"/>
        <v>11</v>
      </c>
      <c r="H641" s="4" t="s">
        <v>1057</v>
      </c>
      <c r="I641" s="20" t="str">
        <f t="shared" si="191"/>
        <v>对敌方单体攻击，造成100%攻击力（+9065）点伤害。并眩晕目标。</v>
      </c>
      <c r="J641" s="4" t="s">
        <v>279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81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87"/>
        <v>100002:100:2:0</v>
      </c>
      <c r="U641" s="6" t="str">
        <f t="shared" si="188"/>
        <v/>
      </c>
      <c r="V641" s="19" t="str">
        <f>VLOOKUP(G641,角色!AW:BC,主动技能!F641+1,FALSE)</f>
        <v>skill_12</v>
      </c>
      <c r="Y641">
        <f t="shared" si="178"/>
        <v>50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9065</v>
      </c>
      <c r="AE641" s="25">
        <f>(VLOOKUP(G641,角色!V:AE,主动技能!F641+7,FALSE))</f>
        <v>1</v>
      </c>
      <c r="AF641" s="19">
        <f t="shared" si="182"/>
        <v>2</v>
      </c>
      <c r="AG641" s="19">
        <f t="shared" si="183"/>
        <v>1</v>
      </c>
      <c r="AH641" s="25" t="str">
        <f>VLOOKUP(F641,特效对应!F:G,2,FALSE)</f>
        <v>attackex</v>
      </c>
      <c r="AJ641">
        <f t="shared" si="184"/>
        <v>15</v>
      </c>
      <c r="AK641" t="s">
        <v>117</v>
      </c>
      <c r="AL641" t="s">
        <v>938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85"/>
        <v>2</v>
      </c>
      <c r="BE641">
        <f t="shared" si="186"/>
        <v>1</v>
      </c>
    </row>
    <row r="642" spans="1:57" x14ac:dyDescent="0.15">
      <c r="A642" t="str">
        <f t="shared" si="172"/>
        <v>伊芙主动技能2等级16</v>
      </c>
      <c r="B642" s="8">
        <f t="shared" si="179"/>
        <v>10110216</v>
      </c>
      <c r="C642" s="8" t="str">
        <f>VLOOKUP(G642,角色!A:B,2,FALSE)</f>
        <v>伊芙</v>
      </c>
      <c r="D642" s="8" t="str">
        <f t="shared" si="180"/>
        <v>主动技能2</v>
      </c>
      <c r="E642" s="8">
        <f t="shared" si="173"/>
        <v>16</v>
      </c>
      <c r="F642" s="8">
        <f t="shared" si="174"/>
        <v>2</v>
      </c>
      <c r="G642" s="8">
        <f t="shared" si="175"/>
        <v>11</v>
      </c>
      <c r="H642" s="4" t="s">
        <v>1057</v>
      </c>
      <c r="I642" s="20" t="str">
        <f t="shared" si="191"/>
        <v>对敌方单体攻击，造成100%攻击力（+12822）点伤害。并眩晕目标。</v>
      </c>
      <c r="J642" s="4" t="s">
        <v>279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81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87"/>
        <v>100002:100:2:0</v>
      </c>
      <c r="U642" s="6" t="str">
        <f t="shared" si="188"/>
        <v/>
      </c>
      <c r="V642" s="19" t="str">
        <f>VLOOKUP(G642,角色!AW:BC,主动技能!F642+1,FALSE)</f>
        <v>skill_12</v>
      </c>
      <c r="Y642">
        <f t="shared" si="178"/>
        <v>50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12822</v>
      </c>
      <c r="AE642" s="25">
        <f>(VLOOKUP(G642,角色!V:AE,主动技能!F642+7,FALSE))</f>
        <v>1</v>
      </c>
      <c r="AF642" s="19">
        <f t="shared" si="182"/>
        <v>2</v>
      </c>
      <c r="AG642" s="19">
        <f t="shared" si="183"/>
        <v>1</v>
      </c>
      <c r="AH642" s="25" t="str">
        <f>VLOOKUP(F642,特效对应!F:G,2,FALSE)</f>
        <v>attackex</v>
      </c>
      <c r="AJ642">
        <f t="shared" si="184"/>
        <v>16</v>
      </c>
      <c r="AK642" t="s">
        <v>117</v>
      </c>
      <c r="AL642" t="s">
        <v>938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85"/>
        <v>2</v>
      </c>
      <c r="BE642">
        <f t="shared" si="186"/>
        <v>1</v>
      </c>
    </row>
    <row r="643" spans="1:57" x14ac:dyDescent="0.15">
      <c r="A643" t="str">
        <f t="shared" si="172"/>
        <v>伊芙主动技能2等级17</v>
      </c>
      <c r="B643" s="8">
        <f t="shared" si="179"/>
        <v>10110217</v>
      </c>
      <c r="C643" s="8" t="str">
        <f>VLOOKUP(G643,角色!A:B,2,FALSE)</f>
        <v>伊芙</v>
      </c>
      <c r="D643" s="8" t="str">
        <f t="shared" si="180"/>
        <v>主动技能2</v>
      </c>
      <c r="E643" s="8">
        <f t="shared" si="173"/>
        <v>17</v>
      </c>
      <c r="F643" s="8">
        <f t="shared" si="174"/>
        <v>2</v>
      </c>
      <c r="G643" s="8">
        <f t="shared" si="175"/>
        <v>11</v>
      </c>
      <c r="H643" s="4" t="s">
        <v>1057</v>
      </c>
      <c r="I643" s="20" t="str">
        <f t="shared" si="191"/>
        <v>对敌方单体攻击，造成100%攻击力（+18135）点伤害。并眩晕目标。</v>
      </c>
      <c r="J643" s="4" t="s">
        <v>279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81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87"/>
        <v>100002:100:2:0</v>
      </c>
      <c r="U643" s="6" t="str">
        <f t="shared" si="188"/>
        <v/>
      </c>
      <c r="V643" s="19" t="str">
        <f>VLOOKUP(G643,角色!AW:BC,主动技能!F643+1,FALSE)</f>
        <v>skill_12</v>
      </c>
      <c r="Y643">
        <f t="shared" si="178"/>
        <v>50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18135</v>
      </c>
      <c r="AE643" s="25">
        <f>(VLOOKUP(G643,角色!V:AE,主动技能!F643+7,FALSE))</f>
        <v>1</v>
      </c>
      <c r="AF643" s="19">
        <f t="shared" si="182"/>
        <v>2</v>
      </c>
      <c r="AG643" s="19">
        <f t="shared" si="183"/>
        <v>1</v>
      </c>
      <c r="AH643" s="25" t="str">
        <f>VLOOKUP(F643,特效对应!F:G,2,FALSE)</f>
        <v>attackex</v>
      </c>
      <c r="AJ643">
        <f t="shared" si="184"/>
        <v>17</v>
      </c>
      <c r="AK643" t="s">
        <v>117</v>
      </c>
      <c r="AL643" t="s">
        <v>938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85"/>
        <v>2</v>
      </c>
      <c r="BE643">
        <f t="shared" si="186"/>
        <v>1</v>
      </c>
    </row>
    <row r="644" spans="1:57" x14ac:dyDescent="0.15">
      <c r="A644" t="str">
        <f t="shared" si="172"/>
        <v>伊芙主动技能2等级18</v>
      </c>
      <c r="B644" s="8">
        <f t="shared" si="179"/>
        <v>10110218</v>
      </c>
      <c r="C644" s="8" t="str">
        <f>VLOOKUP(G644,角色!A:B,2,FALSE)</f>
        <v>伊芙</v>
      </c>
      <c r="D644" s="8" t="str">
        <f t="shared" si="180"/>
        <v>主动技能2</v>
      </c>
      <c r="E644" s="8">
        <f t="shared" si="173"/>
        <v>18</v>
      </c>
      <c r="F644" s="8">
        <f t="shared" si="174"/>
        <v>2</v>
      </c>
      <c r="G644" s="8">
        <f t="shared" si="175"/>
        <v>11</v>
      </c>
      <c r="H644" s="4" t="s">
        <v>1057</v>
      </c>
      <c r="I644" s="20" t="str">
        <f t="shared" si="191"/>
        <v>对敌方单体攻击，造成100%攻击力（+25650）点伤害。并眩晕目标。</v>
      </c>
      <c r="J644" s="4" t="s">
        <v>279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81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87"/>
        <v>100002:100:2:0</v>
      </c>
      <c r="U644" s="6" t="str">
        <f t="shared" si="188"/>
        <v/>
      </c>
      <c r="V644" s="19" t="str">
        <f>VLOOKUP(G644,角色!AW:BC,主动技能!F644+1,FALSE)</f>
        <v>skill_12</v>
      </c>
      <c r="Y644">
        <f t="shared" si="178"/>
        <v>50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25650</v>
      </c>
      <c r="AE644" s="25">
        <f>(VLOOKUP(G644,角色!V:AE,主动技能!F644+7,FALSE))</f>
        <v>1</v>
      </c>
      <c r="AF644" s="19">
        <f t="shared" si="182"/>
        <v>2</v>
      </c>
      <c r="AG644" s="19">
        <f t="shared" si="183"/>
        <v>1</v>
      </c>
      <c r="AH644" s="25" t="str">
        <f>VLOOKUP(F644,特效对应!F:G,2,FALSE)</f>
        <v>attackex</v>
      </c>
      <c r="AJ644">
        <f t="shared" si="184"/>
        <v>18</v>
      </c>
      <c r="AK644" t="s">
        <v>117</v>
      </c>
      <c r="AL644" t="s">
        <v>938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85"/>
        <v>2</v>
      </c>
      <c r="BE644">
        <f t="shared" si="186"/>
        <v>1</v>
      </c>
    </row>
    <row r="645" spans="1:57" x14ac:dyDescent="0.15">
      <c r="A645" t="str">
        <f t="shared" si="172"/>
        <v>伊芙主动技能2等级19</v>
      </c>
      <c r="B645" s="8">
        <f t="shared" si="179"/>
        <v>10110219</v>
      </c>
      <c r="C645" s="8" t="str">
        <f>VLOOKUP(G645,角色!A:B,2,FALSE)</f>
        <v>伊芙</v>
      </c>
      <c r="D645" s="8" t="str">
        <f t="shared" si="180"/>
        <v>主动技能2</v>
      </c>
      <c r="E645" s="8">
        <f t="shared" si="173"/>
        <v>19</v>
      </c>
      <c r="F645" s="8">
        <f t="shared" si="174"/>
        <v>2</v>
      </c>
      <c r="G645" s="8">
        <f t="shared" si="175"/>
        <v>11</v>
      </c>
      <c r="H645" s="4" t="s">
        <v>1057</v>
      </c>
      <c r="I645" s="20" t="str">
        <f t="shared" si="191"/>
        <v>对敌方单体攻击，造成100%攻击力（+36280）点伤害。并眩晕目标。</v>
      </c>
      <c r="J645" s="4" t="s">
        <v>279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81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87"/>
        <v>100002:100:2:0</v>
      </c>
      <c r="U645" s="6" t="str">
        <f t="shared" si="188"/>
        <v/>
      </c>
      <c r="V645" s="19" t="str">
        <f>VLOOKUP(G645,角色!AW:BC,主动技能!F645+1,FALSE)</f>
        <v>skill_12</v>
      </c>
      <c r="Y645">
        <f t="shared" si="178"/>
        <v>50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36280</v>
      </c>
      <c r="AE645" s="25">
        <f>(VLOOKUP(G645,角色!V:AE,主动技能!F645+7,FALSE))</f>
        <v>1</v>
      </c>
      <c r="AF645" s="19">
        <f t="shared" si="182"/>
        <v>2</v>
      </c>
      <c r="AG645" s="19">
        <f t="shared" si="183"/>
        <v>1</v>
      </c>
      <c r="AH645" s="25" t="str">
        <f>VLOOKUP(F645,特效对应!F:G,2,FALSE)</f>
        <v>attackex</v>
      </c>
      <c r="AJ645">
        <f t="shared" si="184"/>
        <v>19</v>
      </c>
      <c r="AK645" t="s">
        <v>117</v>
      </c>
      <c r="AL645" t="s">
        <v>938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85"/>
        <v>2</v>
      </c>
      <c r="BE645">
        <f t="shared" si="186"/>
        <v>1</v>
      </c>
    </row>
    <row r="646" spans="1:57" x14ac:dyDescent="0.15">
      <c r="A646" t="str">
        <f t="shared" ref="A646:A709" si="192">C646&amp;D646&amp;$E$6&amp;E646</f>
        <v>伊芙主动技能2等级20</v>
      </c>
      <c r="B646" s="8">
        <f t="shared" si="179"/>
        <v>10110220</v>
      </c>
      <c r="C646" s="8" t="str">
        <f>VLOOKUP(G646,角色!A:B,2,FALSE)</f>
        <v>伊芙</v>
      </c>
      <c r="D646" s="8" t="str">
        <f t="shared" si="180"/>
        <v>主动技能2</v>
      </c>
      <c r="E646" s="8">
        <f t="shared" ref="E646:E709" si="193">IF(E645=E$5,1,E645+1)</f>
        <v>20</v>
      </c>
      <c r="F646" s="8">
        <f t="shared" ref="F646:F709" si="194">IF(E646=1,IF(F645=$F$5,1,F645+1),F645)</f>
        <v>2</v>
      </c>
      <c r="G646" s="8">
        <f t="shared" ref="G646:G709" si="195">IF((F646=1)*(E646=1),G645+1,G645)</f>
        <v>11</v>
      </c>
      <c r="H646" s="4" t="s">
        <v>1057</v>
      </c>
      <c r="I646" s="20" t="str">
        <f t="shared" si="191"/>
        <v>对敌方单体攻击，造成100%攻击力（+51314）点伤害。并眩晕目标。</v>
      </c>
      <c r="J646" s="4" t="s">
        <v>279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81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96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97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78"/>
        <v>50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51314</v>
      </c>
      <c r="AE646" s="25">
        <f>(VLOOKUP(G646,角色!V:AE,主动技能!F646+7,FALSE))</f>
        <v>1</v>
      </c>
      <c r="AF646" s="19">
        <f t="shared" si="182"/>
        <v>2</v>
      </c>
      <c r="AG646" s="19">
        <f t="shared" si="183"/>
        <v>1</v>
      </c>
      <c r="AH646" s="25" t="str">
        <f>VLOOKUP(F646,特效对应!F:G,2,FALSE)</f>
        <v>attackex</v>
      </c>
      <c r="AJ646">
        <f t="shared" si="184"/>
        <v>20</v>
      </c>
      <c r="AK646" t="s">
        <v>117</v>
      </c>
      <c r="AL646" t="s">
        <v>938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85"/>
        <v>2</v>
      </c>
      <c r="BE646">
        <f t="shared" si="186"/>
        <v>1</v>
      </c>
    </row>
    <row r="647" spans="1:57" x14ac:dyDescent="0.15">
      <c r="A647" t="str">
        <f t="shared" si="192"/>
        <v>伊芙主动技能3等级1</v>
      </c>
      <c r="B647" s="8">
        <f t="shared" si="179"/>
        <v>10110301</v>
      </c>
      <c r="C647" s="8" t="str">
        <f>VLOOKUP(G647,角色!A:B,2,FALSE)</f>
        <v>伊芙</v>
      </c>
      <c r="D647" s="8" t="str">
        <f t="shared" si="180"/>
        <v>主动技能3</v>
      </c>
      <c r="E647" s="8">
        <f t="shared" si="193"/>
        <v>1</v>
      </c>
      <c r="F647" s="8">
        <f t="shared" si="194"/>
        <v>3</v>
      </c>
      <c r="G647" s="8">
        <f t="shared" si="195"/>
        <v>11</v>
      </c>
      <c r="H647" s="4" t="s">
        <v>427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418</v>
      </c>
      <c r="K647" s="1" t="s">
        <v>104</v>
      </c>
      <c r="L647" s="4" t="s">
        <v>108</v>
      </c>
      <c r="M647" s="4" t="s">
        <v>422</v>
      </c>
      <c r="N647" s="4">
        <v>100</v>
      </c>
      <c r="O647" s="20" t="str">
        <f t="shared" si="181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96"/>
        <v>100007:100:2:0|100019:100:2:0</v>
      </c>
      <c r="U647" s="6" t="str">
        <f t="shared" si="197"/>
        <v/>
      </c>
      <c r="V647" s="19" t="str">
        <f>VLOOKUP(G647,角色!AW:BC,主动技能!F647+1,FALSE)</f>
        <v>skill_16</v>
      </c>
      <c r="Y647">
        <f t="shared" ref="Y647:Y710" si="198">VLOOKUP(D647,BF:BG,2,FALSE)</f>
        <v>100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 t="shared" si="182"/>
        <v>3</v>
      </c>
      <c r="AG647" s="19">
        <f t="shared" si="183"/>
        <v>2</v>
      </c>
      <c r="AH647" s="25" t="str">
        <f>VLOOKUP(F647,特效对应!F:G,2,FALSE)</f>
        <v>attackex</v>
      </c>
      <c r="AJ647">
        <f t="shared" si="184"/>
        <v>1</v>
      </c>
      <c r="AK647" s="2" t="s">
        <v>117</v>
      </c>
      <c r="AL647" s="4" t="s">
        <v>966</v>
      </c>
      <c r="AM647" s="4" t="s">
        <v>1035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85"/>
        <v>3</v>
      </c>
      <c r="BE647">
        <f t="shared" si="186"/>
        <v>2</v>
      </c>
    </row>
    <row r="648" spans="1:57" x14ac:dyDescent="0.15">
      <c r="A648" t="str">
        <f t="shared" si="192"/>
        <v>伊芙主动技能3等级2</v>
      </c>
      <c r="B648" s="8">
        <f t="shared" ref="B648:B711" si="199">1*10000000+G648*10000+F648*100+E648</f>
        <v>10110302</v>
      </c>
      <c r="C648" s="8" t="str">
        <f>VLOOKUP(G648,角色!A:B,2,FALSE)</f>
        <v>伊芙</v>
      </c>
      <c r="D648" s="8" t="str">
        <f t="shared" ref="D648:D711" si="200">$D$4&amp;F648</f>
        <v>主动技能3</v>
      </c>
      <c r="E648" s="8">
        <f t="shared" si="193"/>
        <v>2</v>
      </c>
      <c r="F648" s="8">
        <f t="shared" si="194"/>
        <v>3</v>
      </c>
      <c r="G648" s="8">
        <f t="shared" si="195"/>
        <v>11</v>
      </c>
      <c r="H648" s="4" t="s">
        <v>427</v>
      </c>
      <c r="I648" s="20" t="str">
        <f t="shared" ref="I648:I666" si="201">"回复我方全体"&amp;BA648&amp;"%生命。并提升我方全体"&amp;BB648&amp;"%攻击。"</f>
        <v>回复我方全体10%生命。并提升我方全体11%攻击。</v>
      </c>
      <c r="J648" s="4" t="s">
        <v>418</v>
      </c>
      <c r="K648" s="1" t="s">
        <v>104</v>
      </c>
      <c r="L648" s="4" t="s">
        <v>108</v>
      </c>
      <c r="M648" s="4" t="s">
        <v>422</v>
      </c>
      <c r="N648" s="4">
        <v>100</v>
      </c>
      <c r="O648" s="20" t="str">
        <f t="shared" ref="O648:O711" si="202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96"/>
        <v>100007:100:2:0|100020:100:2:0</v>
      </c>
      <c r="U648" s="6" t="str">
        <f t="shared" si="197"/>
        <v/>
      </c>
      <c r="V648" s="19" t="str">
        <f>VLOOKUP(G648,角色!AW:BC,主动技能!F648+1,FALSE)</f>
        <v>skill_16</v>
      </c>
      <c r="Y648">
        <f t="shared" si="198"/>
        <v>100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 t="shared" ref="AF648:AF711" si="203">BD648</f>
        <v>3</v>
      </c>
      <c r="AG648" s="19">
        <f t="shared" ref="AG648:AG711" si="204">BE648</f>
        <v>2</v>
      </c>
      <c r="AH648" s="25" t="str">
        <f>VLOOKUP(F648,特效对应!F:G,2,FALSE)</f>
        <v>attackex</v>
      </c>
      <c r="AJ648">
        <f t="shared" ref="AJ648:AJ711" si="205">E648</f>
        <v>2</v>
      </c>
      <c r="AK648" s="2" t="s">
        <v>117</v>
      </c>
      <c r="AL648" s="4" t="s">
        <v>966</v>
      </c>
      <c r="AM648" s="4" t="s">
        <v>1036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206">IF(F648=1,0,IF(F648=2,2,3))</f>
        <v>3</v>
      </c>
      <c r="BE648">
        <f t="shared" ref="BE648:BE711" si="207">IF(F648=1,0,IF(F648=2,1,2))</f>
        <v>2</v>
      </c>
    </row>
    <row r="649" spans="1:57" x14ac:dyDescent="0.15">
      <c r="A649" t="str">
        <f t="shared" si="192"/>
        <v>伊芙主动技能3等级3</v>
      </c>
      <c r="B649" s="8">
        <f t="shared" si="199"/>
        <v>10110303</v>
      </c>
      <c r="C649" s="8" t="str">
        <f>VLOOKUP(G649,角色!A:B,2,FALSE)</f>
        <v>伊芙</v>
      </c>
      <c r="D649" s="8" t="str">
        <f t="shared" si="200"/>
        <v>主动技能3</v>
      </c>
      <c r="E649" s="8">
        <f t="shared" si="193"/>
        <v>3</v>
      </c>
      <c r="F649" s="8">
        <f t="shared" si="194"/>
        <v>3</v>
      </c>
      <c r="G649" s="8">
        <f t="shared" si="195"/>
        <v>11</v>
      </c>
      <c r="H649" s="4" t="s">
        <v>427</v>
      </c>
      <c r="I649" s="20" t="str">
        <f t="shared" si="201"/>
        <v>回复我方全体11%生命。并提升我方全体11%攻击。</v>
      </c>
      <c r="J649" s="4" t="s">
        <v>418</v>
      </c>
      <c r="K649" s="1" t="s">
        <v>104</v>
      </c>
      <c r="L649" s="4" t="s">
        <v>108</v>
      </c>
      <c r="M649" s="4" t="s">
        <v>422</v>
      </c>
      <c r="N649" s="4">
        <v>100</v>
      </c>
      <c r="O649" s="20" t="str">
        <f t="shared" si="202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96"/>
        <v>100008:100:2:0|100020:100:2:0</v>
      </c>
      <c r="U649" s="6" t="str">
        <f t="shared" si="197"/>
        <v/>
      </c>
      <c r="V649" s="19" t="str">
        <f>VLOOKUP(G649,角色!AW:BC,主动技能!F649+1,FALSE)</f>
        <v>skill_16</v>
      </c>
      <c r="Y649">
        <f t="shared" si="198"/>
        <v>100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 t="shared" si="203"/>
        <v>3</v>
      </c>
      <c r="AG649" s="19">
        <f t="shared" si="204"/>
        <v>2</v>
      </c>
      <c r="AH649" s="25" t="str">
        <f>VLOOKUP(F649,特效对应!F:G,2,FALSE)</f>
        <v>attackex</v>
      </c>
      <c r="AJ649">
        <f t="shared" si="205"/>
        <v>3</v>
      </c>
      <c r="AK649" s="2" t="s">
        <v>117</v>
      </c>
      <c r="AL649" s="4" t="s">
        <v>977</v>
      </c>
      <c r="AM649" s="4" t="s">
        <v>1036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206"/>
        <v>3</v>
      </c>
      <c r="BE649">
        <f t="shared" si="207"/>
        <v>2</v>
      </c>
    </row>
    <row r="650" spans="1:57" x14ac:dyDescent="0.15">
      <c r="A650" t="str">
        <f t="shared" si="192"/>
        <v>伊芙主动技能3等级4</v>
      </c>
      <c r="B650" s="8">
        <f t="shared" si="199"/>
        <v>10110304</v>
      </c>
      <c r="C650" s="8" t="str">
        <f>VLOOKUP(G650,角色!A:B,2,FALSE)</f>
        <v>伊芙</v>
      </c>
      <c r="D650" s="8" t="str">
        <f t="shared" si="200"/>
        <v>主动技能3</v>
      </c>
      <c r="E650" s="8">
        <f t="shared" si="193"/>
        <v>4</v>
      </c>
      <c r="F650" s="8">
        <f t="shared" si="194"/>
        <v>3</v>
      </c>
      <c r="G650" s="8">
        <f t="shared" si="195"/>
        <v>11</v>
      </c>
      <c r="H650" s="4" t="s">
        <v>427</v>
      </c>
      <c r="I650" s="20" t="str">
        <f t="shared" si="201"/>
        <v>回复我方全体11%生命。并提升我方全体12%攻击。</v>
      </c>
      <c r="J650" s="4" t="s">
        <v>418</v>
      </c>
      <c r="K650" s="1" t="s">
        <v>104</v>
      </c>
      <c r="L650" s="4" t="s">
        <v>108</v>
      </c>
      <c r="M650" s="4" t="s">
        <v>422</v>
      </c>
      <c r="N650" s="4">
        <v>100</v>
      </c>
      <c r="O650" s="20" t="str">
        <f t="shared" si="202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96"/>
        <v>100008:100:2:0|100021:100:2:0</v>
      </c>
      <c r="U650" s="6" t="str">
        <f t="shared" si="197"/>
        <v/>
      </c>
      <c r="V650" s="19" t="str">
        <f>VLOOKUP(G650,角色!AW:BC,主动技能!F650+1,FALSE)</f>
        <v>skill_16</v>
      </c>
      <c r="Y650">
        <f t="shared" si="198"/>
        <v>100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 t="shared" si="203"/>
        <v>3</v>
      </c>
      <c r="AG650" s="19">
        <f t="shared" si="204"/>
        <v>2</v>
      </c>
      <c r="AH650" s="25" t="str">
        <f>VLOOKUP(F650,特效对应!F:G,2,FALSE)</f>
        <v>attackex</v>
      </c>
      <c r="AJ650">
        <f t="shared" si="205"/>
        <v>4</v>
      </c>
      <c r="AK650" s="2" t="s">
        <v>117</v>
      </c>
      <c r="AL650" s="4" t="s">
        <v>977</v>
      </c>
      <c r="AM650" s="4" t="s">
        <v>1037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206"/>
        <v>3</v>
      </c>
      <c r="BE650">
        <f t="shared" si="207"/>
        <v>2</v>
      </c>
    </row>
    <row r="651" spans="1:57" x14ac:dyDescent="0.15">
      <c r="A651" t="str">
        <f t="shared" si="192"/>
        <v>伊芙主动技能3等级5</v>
      </c>
      <c r="B651" s="8">
        <f t="shared" si="199"/>
        <v>10110305</v>
      </c>
      <c r="C651" s="8" t="str">
        <f>VLOOKUP(G651,角色!A:B,2,FALSE)</f>
        <v>伊芙</v>
      </c>
      <c r="D651" s="8" t="str">
        <f t="shared" si="200"/>
        <v>主动技能3</v>
      </c>
      <c r="E651" s="8">
        <f t="shared" si="193"/>
        <v>5</v>
      </c>
      <c r="F651" s="8">
        <f t="shared" si="194"/>
        <v>3</v>
      </c>
      <c r="G651" s="8">
        <f t="shared" si="195"/>
        <v>11</v>
      </c>
      <c r="H651" s="4" t="s">
        <v>427</v>
      </c>
      <c r="I651" s="20" t="str">
        <f t="shared" si="201"/>
        <v>回复我方全体12%生命。并提升我方全体12%攻击。</v>
      </c>
      <c r="J651" s="4" t="s">
        <v>418</v>
      </c>
      <c r="K651" s="1" t="s">
        <v>104</v>
      </c>
      <c r="L651" s="4" t="s">
        <v>108</v>
      </c>
      <c r="M651" s="4" t="s">
        <v>422</v>
      </c>
      <c r="N651" s="4">
        <v>100</v>
      </c>
      <c r="O651" s="20" t="str">
        <f t="shared" si="202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96"/>
        <v>100009:100:2:0|100021:100:2:0</v>
      </c>
      <c r="U651" s="6" t="str">
        <f t="shared" si="197"/>
        <v/>
      </c>
      <c r="V651" s="19" t="str">
        <f>VLOOKUP(G651,角色!AW:BC,主动技能!F651+1,FALSE)</f>
        <v>skill_16</v>
      </c>
      <c r="Y651">
        <f t="shared" si="198"/>
        <v>100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 t="shared" si="203"/>
        <v>3</v>
      </c>
      <c r="AG651" s="19">
        <f t="shared" si="204"/>
        <v>2</v>
      </c>
      <c r="AH651" s="25" t="str">
        <f>VLOOKUP(F651,特效对应!F:G,2,FALSE)</f>
        <v>attackex</v>
      </c>
      <c r="AJ651">
        <f t="shared" si="205"/>
        <v>5</v>
      </c>
      <c r="AK651" s="2" t="s">
        <v>117</v>
      </c>
      <c r="AL651" s="4" t="s">
        <v>978</v>
      </c>
      <c r="AM651" s="4" t="s">
        <v>1037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206"/>
        <v>3</v>
      </c>
      <c r="BE651">
        <f t="shared" si="207"/>
        <v>2</v>
      </c>
    </row>
    <row r="652" spans="1:57" x14ac:dyDescent="0.15">
      <c r="A652" t="str">
        <f t="shared" si="192"/>
        <v>伊芙主动技能3等级6</v>
      </c>
      <c r="B652" s="8">
        <f t="shared" si="199"/>
        <v>10110306</v>
      </c>
      <c r="C652" s="8" t="str">
        <f>VLOOKUP(G652,角色!A:B,2,FALSE)</f>
        <v>伊芙</v>
      </c>
      <c r="D652" s="8" t="str">
        <f t="shared" si="200"/>
        <v>主动技能3</v>
      </c>
      <c r="E652" s="8">
        <f t="shared" si="193"/>
        <v>6</v>
      </c>
      <c r="F652" s="8">
        <f t="shared" si="194"/>
        <v>3</v>
      </c>
      <c r="G652" s="8">
        <f t="shared" si="195"/>
        <v>11</v>
      </c>
      <c r="H652" s="4" t="s">
        <v>427</v>
      </c>
      <c r="I652" s="20" t="str">
        <f t="shared" si="201"/>
        <v>回复我方全体12%生命。并提升我方全体13%攻击。</v>
      </c>
      <c r="J652" s="4" t="s">
        <v>418</v>
      </c>
      <c r="K652" s="1" t="s">
        <v>104</v>
      </c>
      <c r="L652" s="4" t="s">
        <v>108</v>
      </c>
      <c r="M652" s="4" t="s">
        <v>422</v>
      </c>
      <c r="N652" s="4">
        <v>100</v>
      </c>
      <c r="O652" s="20" t="str">
        <f t="shared" si="202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96"/>
        <v>100009:100:2:0|100022:100:2:0</v>
      </c>
      <c r="U652" s="6" t="str">
        <f t="shared" si="197"/>
        <v/>
      </c>
      <c r="V652" s="19" t="str">
        <f>VLOOKUP(G652,角色!AW:BC,主动技能!F652+1,FALSE)</f>
        <v>skill_16</v>
      </c>
      <c r="Y652">
        <f t="shared" si="198"/>
        <v>100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 t="shared" si="203"/>
        <v>3</v>
      </c>
      <c r="AG652" s="19">
        <f t="shared" si="204"/>
        <v>2</v>
      </c>
      <c r="AH652" s="25" t="str">
        <f>VLOOKUP(F652,特效对应!F:G,2,FALSE)</f>
        <v>attackex</v>
      </c>
      <c r="AJ652">
        <f t="shared" si="205"/>
        <v>6</v>
      </c>
      <c r="AK652" s="2" t="s">
        <v>117</v>
      </c>
      <c r="AL652" s="4" t="s">
        <v>978</v>
      </c>
      <c r="AM652" s="4" t="s">
        <v>1038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206"/>
        <v>3</v>
      </c>
      <c r="BE652">
        <f t="shared" si="207"/>
        <v>2</v>
      </c>
    </row>
    <row r="653" spans="1:57" x14ac:dyDescent="0.15">
      <c r="A653" t="str">
        <f t="shared" si="192"/>
        <v>伊芙主动技能3等级7</v>
      </c>
      <c r="B653" s="8">
        <f t="shared" si="199"/>
        <v>10110307</v>
      </c>
      <c r="C653" s="8" t="str">
        <f>VLOOKUP(G653,角色!A:B,2,FALSE)</f>
        <v>伊芙</v>
      </c>
      <c r="D653" s="8" t="str">
        <f t="shared" si="200"/>
        <v>主动技能3</v>
      </c>
      <c r="E653" s="8">
        <f t="shared" si="193"/>
        <v>7</v>
      </c>
      <c r="F653" s="8">
        <f t="shared" si="194"/>
        <v>3</v>
      </c>
      <c r="G653" s="8">
        <f t="shared" si="195"/>
        <v>11</v>
      </c>
      <c r="H653" s="4" t="s">
        <v>427</v>
      </c>
      <c r="I653" s="20" t="str">
        <f t="shared" si="201"/>
        <v>回复我方全体13%生命。并提升我方全体13%攻击。</v>
      </c>
      <c r="J653" s="4" t="s">
        <v>418</v>
      </c>
      <c r="K653" s="1" t="s">
        <v>104</v>
      </c>
      <c r="L653" s="4" t="s">
        <v>108</v>
      </c>
      <c r="M653" s="4" t="s">
        <v>422</v>
      </c>
      <c r="N653" s="4">
        <v>100</v>
      </c>
      <c r="O653" s="20" t="str">
        <f t="shared" si="202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96"/>
        <v>100010:100:2:0|100022:100:2:0</v>
      </c>
      <c r="U653" s="6" t="str">
        <f t="shared" si="197"/>
        <v/>
      </c>
      <c r="V653" s="19" t="str">
        <f>VLOOKUP(G653,角色!AW:BC,主动技能!F653+1,FALSE)</f>
        <v>skill_16</v>
      </c>
      <c r="Y653">
        <f t="shared" si="198"/>
        <v>100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 t="shared" si="203"/>
        <v>3</v>
      </c>
      <c r="AG653" s="19">
        <f t="shared" si="204"/>
        <v>2</v>
      </c>
      <c r="AH653" s="25" t="str">
        <f>VLOOKUP(F653,特效对应!F:G,2,FALSE)</f>
        <v>attackex</v>
      </c>
      <c r="AJ653">
        <f t="shared" si="205"/>
        <v>7</v>
      </c>
      <c r="AK653" s="2" t="s">
        <v>117</v>
      </c>
      <c r="AL653" s="4" t="s">
        <v>979</v>
      </c>
      <c r="AM653" s="4" t="s">
        <v>1038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206"/>
        <v>3</v>
      </c>
      <c r="BE653">
        <f t="shared" si="207"/>
        <v>2</v>
      </c>
    </row>
    <row r="654" spans="1:57" x14ac:dyDescent="0.15">
      <c r="A654" t="str">
        <f t="shared" si="192"/>
        <v>伊芙主动技能3等级8</v>
      </c>
      <c r="B654" s="8">
        <f t="shared" si="199"/>
        <v>10110308</v>
      </c>
      <c r="C654" s="8" t="str">
        <f>VLOOKUP(G654,角色!A:B,2,FALSE)</f>
        <v>伊芙</v>
      </c>
      <c r="D654" s="8" t="str">
        <f t="shared" si="200"/>
        <v>主动技能3</v>
      </c>
      <c r="E654" s="8">
        <f t="shared" si="193"/>
        <v>8</v>
      </c>
      <c r="F654" s="8">
        <f t="shared" si="194"/>
        <v>3</v>
      </c>
      <c r="G654" s="8">
        <f t="shared" si="195"/>
        <v>11</v>
      </c>
      <c r="H654" s="4" t="s">
        <v>427</v>
      </c>
      <c r="I654" s="20" t="str">
        <f t="shared" si="201"/>
        <v>回复我方全体13%生命。并提升我方全体14%攻击。</v>
      </c>
      <c r="J654" s="4" t="s">
        <v>418</v>
      </c>
      <c r="K654" s="1" t="s">
        <v>104</v>
      </c>
      <c r="L654" s="4" t="s">
        <v>108</v>
      </c>
      <c r="M654" s="4" t="s">
        <v>422</v>
      </c>
      <c r="N654" s="4">
        <v>100</v>
      </c>
      <c r="O654" s="20" t="str">
        <f t="shared" si="202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96"/>
        <v>100010:100:2:0|100023:100:2:0</v>
      </c>
      <c r="U654" s="6" t="str">
        <f t="shared" si="197"/>
        <v/>
      </c>
      <c r="V654" s="19" t="str">
        <f>VLOOKUP(G654,角色!AW:BC,主动技能!F654+1,FALSE)</f>
        <v>skill_16</v>
      </c>
      <c r="Y654">
        <f t="shared" si="198"/>
        <v>100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 t="shared" si="203"/>
        <v>3</v>
      </c>
      <c r="AG654" s="19">
        <f t="shared" si="204"/>
        <v>2</v>
      </c>
      <c r="AH654" s="25" t="str">
        <f>VLOOKUP(F654,特效对应!F:G,2,FALSE)</f>
        <v>attackex</v>
      </c>
      <c r="AJ654">
        <f t="shared" si="205"/>
        <v>8</v>
      </c>
      <c r="AK654" s="2" t="s">
        <v>117</v>
      </c>
      <c r="AL654" s="4" t="s">
        <v>979</v>
      </c>
      <c r="AM654" s="4" t="s">
        <v>1039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206"/>
        <v>3</v>
      </c>
      <c r="BE654">
        <f t="shared" si="207"/>
        <v>2</v>
      </c>
    </row>
    <row r="655" spans="1:57" x14ac:dyDescent="0.15">
      <c r="A655" t="str">
        <f t="shared" si="192"/>
        <v>伊芙主动技能3等级9</v>
      </c>
      <c r="B655" s="8">
        <f t="shared" si="199"/>
        <v>10110309</v>
      </c>
      <c r="C655" s="8" t="str">
        <f>VLOOKUP(G655,角色!A:B,2,FALSE)</f>
        <v>伊芙</v>
      </c>
      <c r="D655" s="8" t="str">
        <f t="shared" si="200"/>
        <v>主动技能3</v>
      </c>
      <c r="E655" s="8">
        <f t="shared" si="193"/>
        <v>9</v>
      </c>
      <c r="F655" s="8">
        <f t="shared" si="194"/>
        <v>3</v>
      </c>
      <c r="G655" s="8">
        <f t="shared" si="195"/>
        <v>11</v>
      </c>
      <c r="H655" s="4" t="s">
        <v>427</v>
      </c>
      <c r="I655" s="20" t="str">
        <f t="shared" si="201"/>
        <v>回复我方全体14%生命。并提升我方全体14%攻击。</v>
      </c>
      <c r="J655" s="4" t="s">
        <v>418</v>
      </c>
      <c r="K655" s="1" t="s">
        <v>104</v>
      </c>
      <c r="L655" s="4" t="s">
        <v>108</v>
      </c>
      <c r="M655" s="4" t="s">
        <v>422</v>
      </c>
      <c r="N655" s="4">
        <v>100</v>
      </c>
      <c r="O655" s="20" t="str">
        <f t="shared" si="202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96"/>
        <v>100011:100:2:0|100023:100:2:0</v>
      </c>
      <c r="U655" s="6" t="str">
        <f t="shared" si="197"/>
        <v/>
      </c>
      <c r="V655" s="19" t="str">
        <f>VLOOKUP(G655,角色!AW:BC,主动技能!F655+1,FALSE)</f>
        <v>skill_16</v>
      </c>
      <c r="Y655">
        <f t="shared" si="198"/>
        <v>100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 t="shared" si="203"/>
        <v>3</v>
      </c>
      <c r="AG655" s="19">
        <f t="shared" si="204"/>
        <v>2</v>
      </c>
      <c r="AH655" s="25" t="str">
        <f>VLOOKUP(F655,特效对应!F:G,2,FALSE)</f>
        <v>attackex</v>
      </c>
      <c r="AJ655">
        <f t="shared" si="205"/>
        <v>9</v>
      </c>
      <c r="AK655" s="2" t="s">
        <v>117</v>
      </c>
      <c r="AL655" s="4" t="s">
        <v>980</v>
      </c>
      <c r="AM655" s="4" t="s">
        <v>1039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206"/>
        <v>3</v>
      </c>
      <c r="BE655">
        <f t="shared" si="207"/>
        <v>2</v>
      </c>
    </row>
    <row r="656" spans="1:57" x14ac:dyDescent="0.15">
      <c r="A656" t="str">
        <f t="shared" si="192"/>
        <v>伊芙主动技能3等级10</v>
      </c>
      <c r="B656" s="8">
        <f t="shared" si="199"/>
        <v>10110310</v>
      </c>
      <c r="C656" s="8" t="str">
        <f>VLOOKUP(G656,角色!A:B,2,FALSE)</f>
        <v>伊芙</v>
      </c>
      <c r="D656" s="8" t="str">
        <f t="shared" si="200"/>
        <v>主动技能3</v>
      </c>
      <c r="E656" s="8">
        <f t="shared" si="193"/>
        <v>10</v>
      </c>
      <c r="F656" s="8">
        <f t="shared" si="194"/>
        <v>3</v>
      </c>
      <c r="G656" s="8">
        <f t="shared" si="195"/>
        <v>11</v>
      </c>
      <c r="H656" s="4" t="s">
        <v>427</v>
      </c>
      <c r="I656" s="20" t="str">
        <f t="shared" si="201"/>
        <v>回复我方全体14%生命。并提升我方全体15%攻击。</v>
      </c>
      <c r="J656" s="4" t="s">
        <v>418</v>
      </c>
      <c r="K656" s="1" t="s">
        <v>104</v>
      </c>
      <c r="L656" s="4" t="s">
        <v>108</v>
      </c>
      <c r="M656" s="4" t="s">
        <v>422</v>
      </c>
      <c r="N656" s="4">
        <v>100</v>
      </c>
      <c r="O656" s="20" t="str">
        <f t="shared" si="202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96"/>
        <v>100011:100:2:0|100024:100:2:0</v>
      </c>
      <c r="U656" s="6" t="str">
        <f t="shared" si="197"/>
        <v/>
      </c>
      <c r="V656" s="19" t="str">
        <f>VLOOKUP(G656,角色!AW:BC,主动技能!F656+1,FALSE)</f>
        <v>skill_16</v>
      </c>
      <c r="Y656">
        <f t="shared" si="198"/>
        <v>100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 t="shared" si="203"/>
        <v>3</v>
      </c>
      <c r="AG656" s="19">
        <f t="shared" si="204"/>
        <v>2</v>
      </c>
      <c r="AH656" s="25" t="str">
        <f>VLOOKUP(F656,特效对应!F:G,2,FALSE)</f>
        <v>attackex</v>
      </c>
      <c r="AJ656">
        <f t="shared" si="205"/>
        <v>10</v>
      </c>
      <c r="AK656" s="2" t="s">
        <v>117</v>
      </c>
      <c r="AL656" s="4" t="s">
        <v>980</v>
      </c>
      <c r="AM656" s="4" t="s">
        <v>1040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206"/>
        <v>3</v>
      </c>
      <c r="BE656">
        <f t="shared" si="207"/>
        <v>2</v>
      </c>
    </row>
    <row r="657" spans="1:57" x14ac:dyDescent="0.15">
      <c r="A657" t="str">
        <f t="shared" si="192"/>
        <v>伊芙主动技能3等级11</v>
      </c>
      <c r="B657" s="8">
        <f t="shared" si="199"/>
        <v>10110311</v>
      </c>
      <c r="C657" s="8" t="str">
        <f>VLOOKUP(G657,角色!A:B,2,FALSE)</f>
        <v>伊芙</v>
      </c>
      <c r="D657" s="8" t="str">
        <f t="shared" si="200"/>
        <v>主动技能3</v>
      </c>
      <c r="E657" s="8">
        <f t="shared" si="193"/>
        <v>11</v>
      </c>
      <c r="F657" s="8">
        <f t="shared" si="194"/>
        <v>3</v>
      </c>
      <c r="G657" s="8">
        <f t="shared" si="195"/>
        <v>11</v>
      </c>
      <c r="H657" s="4" t="s">
        <v>427</v>
      </c>
      <c r="I657" s="20" t="str">
        <f t="shared" si="201"/>
        <v>回复我方全体15%生命。并提升我方全体15%攻击。</v>
      </c>
      <c r="J657" s="4" t="s">
        <v>418</v>
      </c>
      <c r="K657" s="1" t="s">
        <v>104</v>
      </c>
      <c r="L657" s="4" t="s">
        <v>108</v>
      </c>
      <c r="M657" s="4" t="s">
        <v>422</v>
      </c>
      <c r="N657" s="4">
        <v>100</v>
      </c>
      <c r="O657" s="20" t="str">
        <f t="shared" si="202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96"/>
        <v>100012:100:2:0|100024:100:2:0</v>
      </c>
      <c r="U657" s="6" t="str">
        <f t="shared" si="197"/>
        <v/>
      </c>
      <c r="V657" s="19" t="str">
        <f>VLOOKUP(G657,角色!AW:BC,主动技能!F657+1,FALSE)</f>
        <v>skill_16</v>
      </c>
      <c r="Y657">
        <f t="shared" si="198"/>
        <v>100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 t="shared" si="203"/>
        <v>3</v>
      </c>
      <c r="AG657" s="19">
        <f t="shared" si="204"/>
        <v>2</v>
      </c>
      <c r="AH657" s="25" t="str">
        <f>VLOOKUP(F657,特效对应!F:G,2,FALSE)</f>
        <v>attackex</v>
      </c>
      <c r="AJ657">
        <f t="shared" si="205"/>
        <v>11</v>
      </c>
      <c r="AK657" s="2" t="s">
        <v>117</v>
      </c>
      <c r="AL657" s="4" t="s">
        <v>981</v>
      </c>
      <c r="AM657" s="4" t="s">
        <v>1040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206"/>
        <v>3</v>
      </c>
      <c r="BE657">
        <f t="shared" si="207"/>
        <v>2</v>
      </c>
    </row>
    <row r="658" spans="1:57" x14ac:dyDescent="0.15">
      <c r="A658" t="str">
        <f t="shared" si="192"/>
        <v>伊芙主动技能3等级12</v>
      </c>
      <c r="B658" s="8">
        <f t="shared" si="199"/>
        <v>10110312</v>
      </c>
      <c r="C658" s="8" t="str">
        <f>VLOOKUP(G658,角色!A:B,2,FALSE)</f>
        <v>伊芙</v>
      </c>
      <c r="D658" s="8" t="str">
        <f t="shared" si="200"/>
        <v>主动技能3</v>
      </c>
      <c r="E658" s="8">
        <f t="shared" si="193"/>
        <v>12</v>
      </c>
      <c r="F658" s="8">
        <f t="shared" si="194"/>
        <v>3</v>
      </c>
      <c r="G658" s="8">
        <f t="shared" si="195"/>
        <v>11</v>
      </c>
      <c r="H658" s="4" t="s">
        <v>427</v>
      </c>
      <c r="I658" s="20" t="str">
        <f t="shared" si="201"/>
        <v>回复我方全体15%生命。并提升我方全体16%攻击。</v>
      </c>
      <c r="J658" s="4" t="s">
        <v>418</v>
      </c>
      <c r="K658" s="1" t="s">
        <v>104</v>
      </c>
      <c r="L658" s="4" t="s">
        <v>108</v>
      </c>
      <c r="M658" s="4" t="s">
        <v>422</v>
      </c>
      <c r="N658" s="4">
        <v>100</v>
      </c>
      <c r="O658" s="20" t="str">
        <f t="shared" si="202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96"/>
        <v>100012:100:2:0|100025:100:2:0</v>
      </c>
      <c r="U658" s="6" t="str">
        <f t="shared" si="197"/>
        <v/>
      </c>
      <c r="V658" s="19" t="str">
        <f>VLOOKUP(G658,角色!AW:BC,主动技能!F658+1,FALSE)</f>
        <v>skill_16</v>
      </c>
      <c r="Y658">
        <f t="shared" si="198"/>
        <v>100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 t="shared" si="203"/>
        <v>3</v>
      </c>
      <c r="AG658" s="19">
        <f t="shared" si="204"/>
        <v>2</v>
      </c>
      <c r="AH658" s="25" t="str">
        <f>VLOOKUP(F658,特效对应!F:G,2,FALSE)</f>
        <v>attackex</v>
      </c>
      <c r="AJ658">
        <f t="shared" si="205"/>
        <v>12</v>
      </c>
      <c r="AK658" s="2" t="s">
        <v>117</v>
      </c>
      <c r="AL658" s="4" t="s">
        <v>981</v>
      </c>
      <c r="AM658" s="4" t="s">
        <v>1041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206"/>
        <v>3</v>
      </c>
      <c r="BE658">
        <f t="shared" si="207"/>
        <v>2</v>
      </c>
    </row>
    <row r="659" spans="1:57" x14ac:dyDescent="0.15">
      <c r="A659" t="str">
        <f t="shared" si="192"/>
        <v>伊芙主动技能3等级13</v>
      </c>
      <c r="B659" s="8">
        <f t="shared" si="199"/>
        <v>10110313</v>
      </c>
      <c r="C659" s="8" t="str">
        <f>VLOOKUP(G659,角色!A:B,2,FALSE)</f>
        <v>伊芙</v>
      </c>
      <c r="D659" s="8" t="str">
        <f t="shared" si="200"/>
        <v>主动技能3</v>
      </c>
      <c r="E659" s="8">
        <f t="shared" si="193"/>
        <v>13</v>
      </c>
      <c r="F659" s="8">
        <f t="shared" si="194"/>
        <v>3</v>
      </c>
      <c r="G659" s="8">
        <f t="shared" si="195"/>
        <v>11</v>
      </c>
      <c r="H659" s="4" t="s">
        <v>427</v>
      </c>
      <c r="I659" s="20" t="str">
        <f t="shared" si="201"/>
        <v>回复我方全体16%生命。并提升我方全体16%攻击。</v>
      </c>
      <c r="J659" s="4" t="s">
        <v>418</v>
      </c>
      <c r="K659" s="1" t="s">
        <v>104</v>
      </c>
      <c r="L659" s="4" t="s">
        <v>108</v>
      </c>
      <c r="M659" s="4" t="s">
        <v>422</v>
      </c>
      <c r="N659" s="4">
        <v>100</v>
      </c>
      <c r="O659" s="20" t="str">
        <f t="shared" si="202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96"/>
        <v>100013:100:2:0|100025:100:2:0</v>
      </c>
      <c r="U659" s="6" t="str">
        <f t="shared" si="197"/>
        <v/>
      </c>
      <c r="V659" s="19" t="str">
        <f>VLOOKUP(G659,角色!AW:BC,主动技能!F659+1,FALSE)</f>
        <v>skill_16</v>
      </c>
      <c r="Y659">
        <f t="shared" si="198"/>
        <v>100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 t="shared" si="203"/>
        <v>3</v>
      </c>
      <c r="AG659" s="19">
        <f t="shared" si="204"/>
        <v>2</v>
      </c>
      <c r="AH659" s="25" t="str">
        <f>VLOOKUP(F659,特效对应!F:G,2,FALSE)</f>
        <v>attackex</v>
      </c>
      <c r="AJ659">
        <f t="shared" si="205"/>
        <v>13</v>
      </c>
      <c r="AK659" s="2" t="s">
        <v>117</v>
      </c>
      <c r="AL659" s="4" t="s">
        <v>982</v>
      </c>
      <c r="AM659" s="4" t="s">
        <v>1041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206"/>
        <v>3</v>
      </c>
      <c r="BE659">
        <f t="shared" si="207"/>
        <v>2</v>
      </c>
    </row>
    <row r="660" spans="1:57" x14ac:dyDescent="0.15">
      <c r="A660" t="str">
        <f t="shared" si="192"/>
        <v>伊芙主动技能3等级14</v>
      </c>
      <c r="B660" s="8">
        <f t="shared" si="199"/>
        <v>10110314</v>
      </c>
      <c r="C660" s="8" t="str">
        <f>VLOOKUP(G660,角色!A:B,2,FALSE)</f>
        <v>伊芙</v>
      </c>
      <c r="D660" s="8" t="str">
        <f t="shared" si="200"/>
        <v>主动技能3</v>
      </c>
      <c r="E660" s="8">
        <f t="shared" si="193"/>
        <v>14</v>
      </c>
      <c r="F660" s="8">
        <f t="shared" si="194"/>
        <v>3</v>
      </c>
      <c r="G660" s="8">
        <f t="shared" si="195"/>
        <v>11</v>
      </c>
      <c r="H660" s="4" t="s">
        <v>427</v>
      </c>
      <c r="I660" s="20" t="str">
        <f t="shared" si="201"/>
        <v>回复我方全体16%生命。并提升我方全体17%攻击。</v>
      </c>
      <c r="J660" s="4" t="s">
        <v>418</v>
      </c>
      <c r="K660" s="1" t="s">
        <v>104</v>
      </c>
      <c r="L660" s="4" t="s">
        <v>108</v>
      </c>
      <c r="M660" s="4" t="s">
        <v>422</v>
      </c>
      <c r="N660" s="4">
        <v>100</v>
      </c>
      <c r="O660" s="20" t="str">
        <f t="shared" si="202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96"/>
        <v>100013:100:2:0|100026:100:2:0</v>
      </c>
      <c r="U660" s="6" t="str">
        <f t="shared" si="197"/>
        <v/>
      </c>
      <c r="V660" s="19" t="str">
        <f>VLOOKUP(G660,角色!AW:BC,主动技能!F660+1,FALSE)</f>
        <v>skill_16</v>
      </c>
      <c r="Y660">
        <f t="shared" si="198"/>
        <v>100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 t="shared" si="203"/>
        <v>3</v>
      </c>
      <c r="AG660" s="19">
        <f t="shared" si="204"/>
        <v>2</v>
      </c>
      <c r="AH660" s="25" t="str">
        <f>VLOOKUP(F660,特效对应!F:G,2,FALSE)</f>
        <v>attackex</v>
      </c>
      <c r="AJ660">
        <f t="shared" si="205"/>
        <v>14</v>
      </c>
      <c r="AK660" s="2" t="s">
        <v>117</v>
      </c>
      <c r="AL660" s="4" t="s">
        <v>982</v>
      </c>
      <c r="AM660" s="4" t="s">
        <v>1042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206"/>
        <v>3</v>
      </c>
      <c r="BE660">
        <f t="shared" si="207"/>
        <v>2</v>
      </c>
    </row>
    <row r="661" spans="1:57" x14ac:dyDescent="0.15">
      <c r="A661" t="str">
        <f t="shared" si="192"/>
        <v>伊芙主动技能3等级15</v>
      </c>
      <c r="B661" s="8">
        <f t="shared" si="199"/>
        <v>10110315</v>
      </c>
      <c r="C661" s="8" t="str">
        <f>VLOOKUP(G661,角色!A:B,2,FALSE)</f>
        <v>伊芙</v>
      </c>
      <c r="D661" s="8" t="str">
        <f t="shared" si="200"/>
        <v>主动技能3</v>
      </c>
      <c r="E661" s="8">
        <f t="shared" si="193"/>
        <v>15</v>
      </c>
      <c r="F661" s="8">
        <f t="shared" si="194"/>
        <v>3</v>
      </c>
      <c r="G661" s="8">
        <f t="shared" si="195"/>
        <v>11</v>
      </c>
      <c r="H661" s="4" t="s">
        <v>427</v>
      </c>
      <c r="I661" s="20" t="str">
        <f t="shared" si="201"/>
        <v>回复我方全体17%生命。并提升我方全体17%攻击。</v>
      </c>
      <c r="J661" s="4" t="s">
        <v>418</v>
      </c>
      <c r="K661" s="1" t="s">
        <v>104</v>
      </c>
      <c r="L661" s="4" t="s">
        <v>108</v>
      </c>
      <c r="M661" s="4" t="s">
        <v>422</v>
      </c>
      <c r="N661" s="4">
        <v>100</v>
      </c>
      <c r="O661" s="20" t="str">
        <f t="shared" si="202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96"/>
        <v>100014:100:2:0|100026:100:2:0</v>
      </c>
      <c r="U661" s="6" t="str">
        <f t="shared" si="197"/>
        <v/>
      </c>
      <c r="V661" s="19" t="str">
        <f>VLOOKUP(G661,角色!AW:BC,主动技能!F661+1,FALSE)</f>
        <v>skill_16</v>
      </c>
      <c r="Y661">
        <f t="shared" si="198"/>
        <v>100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 t="shared" si="203"/>
        <v>3</v>
      </c>
      <c r="AG661" s="19">
        <f t="shared" si="204"/>
        <v>2</v>
      </c>
      <c r="AH661" s="25" t="str">
        <f>VLOOKUP(F661,特效对应!F:G,2,FALSE)</f>
        <v>attackex</v>
      </c>
      <c r="AJ661">
        <f t="shared" si="205"/>
        <v>15</v>
      </c>
      <c r="AK661" s="2" t="s">
        <v>117</v>
      </c>
      <c r="AL661" s="4" t="s">
        <v>983</v>
      </c>
      <c r="AM661" s="4" t="s">
        <v>1042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206"/>
        <v>3</v>
      </c>
      <c r="BE661">
        <f t="shared" si="207"/>
        <v>2</v>
      </c>
    </row>
    <row r="662" spans="1:57" x14ac:dyDescent="0.15">
      <c r="A662" t="str">
        <f t="shared" si="192"/>
        <v>伊芙主动技能3等级16</v>
      </c>
      <c r="B662" s="8">
        <f t="shared" si="199"/>
        <v>10110316</v>
      </c>
      <c r="C662" s="8" t="str">
        <f>VLOOKUP(G662,角色!A:B,2,FALSE)</f>
        <v>伊芙</v>
      </c>
      <c r="D662" s="8" t="str">
        <f t="shared" si="200"/>
        <v>主动技能3</v>
      </c>
      <c r="E662" s="8">
        <f t="shared" si="193"/>
        <v>16</v>
      </c>
      <c r="F662" s="8">
        <f t="shared" si="194"/>
        <v>3</v>
      </c>
      <c r="G662" s="8">
        <f t="shared" si="195"/>
        <v>11</v>
      </c>
      <c r="H662" s="4" t="s">
        <v>427</v>
      </c>
      <c r="I662" s="20" t="str">
        <f t="shared" si="201"/>
        <v>回复我方全体17%生命。并提升我方全体18%攻击。</v>
      </c>
      <c r="J662" s="4" t="s">
        <v>418</v>
      </c>
      <c r="K662" s="1" t="s">
        <v>104</v>
      </c>
      <c r="L662" s="4" t="s">
        <v>108</v>
      </c>
      <c r="M662" s="4" t="s">
        <v>422</v>
      </c>
      <c r="N662" s="4">
        <v>100</v>
      </c>
      <c r="O662" s="20" t="str">
        <f t="shared" si="202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96"/>
        <v>100014:100:2:0|100027:100:2:0</v>
      </c>
      <c r="U662" s="6" t="str">
        <f t="shared" si="197"/>
        <v/>
      </c>
      <c r="V662" s="19" t="str">
        <f>VLOOKUP(G662,角色!AW:BC,主动技能!F662+1,FALSE)</f>
        <v>skill_16</v>
      </c>
      <c r="Y662">
        <f t="shared" si="198"/>
        <v>100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 t="shared" si="203"/>
        <v>3</v>
      </c>
      <c r="AG662" s="19">
        <f t="shared" si="204"/>
        <v>2</v>
      </c>
      <c r="AH662" s="25" t="str">
        <f>VLOOKUP(F662,特效对应!F:G,2,FALSE)</f>
        <v>attackex</v>
      </c>
      <c r="AJ662">
        <f t="shared" si="205"/>
        <v>16</v>
      </c>
      <c r="AK662" s="2" t="s">
        <v>117</v>
      </c>
      <c r="AL662" s="4" t="s">
        <v>983</v>
      </c>
      <c r="AM662" s="4" t="s">
        <v>1043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206"/>
        <v>3</v>
      </c>
      <c r="BE662">
        <f t="shared" si="207"/>
        <v>2</v>
      </c>
    </row>
    <row r="663" spans="1:57" x14ac:dyDescent="0.15">
      <c r="A663" t="str">
        <f t="shared" si="192"/>
        <v>伊芙主动技能3等级17</v>
      </c>
      <c r="B663" s="8">
        <f t="shared" si="199"/>
        <v>10110317</v>
      </c>
      <c r="C663" s="8" t="str">
        <f>VLOOKUP(G663,角色!A:B,2,FALSE)</f>
        <v>伊芙</v>
      </c>
      <c r="D663" s="8" t="str">
        <f t="shared" si="200"/>
        <v>主动技能3</v>
      </c>
      <c r="E663" s="8">
        <f t="shared" si="193"/>
        <v>17</v>
      </c>
      <c r="F663" s="8">
        <f t="shared" si="194"/>
        <v>3</v>
      </c>
      <c r="G663" s="8">
        <f t="shared" si="195"/>
        <v>11</v>
      </c>
      <c r="H663" s="4" t="s">
        <v>427</v>
      </c>
      <c r="I663" s="20" t="str">
        <f t="shared" si="201"/>
        <v>回复我方全体18%生命。并提升我方全体18%攻击。</v>
      </c>
      <c r="J663" s="4" t="s">
        <v>418</v>
      </c>
      <c r="K663" s="1" t="s">
        <v>104</v>
      </c>
      <c r="L663" s="4" t="s">
        <v>108</v>
      </c>
      <c r="M663" s="4" t="s">
        <v>422</v>
      </c>
      <c r="N663" s="4">
        <v>100</v>
      </c>
      <c r="O663" s="20" t="str">
        <f t="shared" si="202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96"/>
        <v>100015:100:2:0|100027:100:2:0</v>
      </c>
      <c r="U663" s="6" t="str">
        <f t="shared" si="197"/>
        <v/>
      </c>
      <c r="V663" s="19" t="str">
        <f>VLOOKUP(G663,角色!AW:BC,主动技能!F663+1,FALSE)</f>
        <v>skill_16</v>
      </c>
      <c r="Y663">
        <f t="shared" si="198"/>
        <v>100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 t="shared" si="203"/>
        <v>3</v>
      </c>
      <c r="AG663" s="19">
        <f t="shared" si="204"/>
        <v>2</v>
      </c>
      <c r="AH663" s="25" t="str">
        <f>VLOOKUP(F663,特效对应!F:G,2,FALSE)</f>
        <v>attackex</v>
      </c>
      <c r="AJ663">
        <f t="shared" si="205"/>
        <v>17</v>
      </c>
      <c r="AK663" s="2" t="s">
        <v>117</v>
      </c>
      <c r="AL663" s="4" t="s">
        <v>984</v>
      </c>
      <c r="AM663" s="4" t="s">
        <v>1043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206"/>
        <v>3</v>
      </c>
      <c r="BE663">
        <f t="shared" si="207"/>
        <v>2</v>
      </c>
    </row>
    <row r="664" spans="1:57" x14ac:dyDescent="0.15">
      <c r="A664" t="str">
        <f t="shared" si="192"/>
        <v>伊芙主动技能3等级18</v>
      </c>
      <c r="B664" s="8">
        <f t="shared" si="199"/>
        <v>10110318</v>
      </c>
      <c r="C664" s="8" t="str">
        <f>VLOOKUP(G664,角色!A:B,2,FALSE)</f>
        <v>伊芙</v>
      </c>
      <c r="D664" s="8" t="str">
        <f t="shared" si="200"/>
        <v>主动技能3</v>
      </c>
      <c r="E664" s="8">
        <f t="shared" si="193"/>
        <v>18</v>
      </c>
      <c r="F664" s="8">
        <f t="shared" si="194"/>
        <v>3</v>
      </c>
      <c r="G664" s="8">
        <f t="shared" si="195"/>
        <v>11</v>
      </c>
      <c r="H664" s="4" t="s">
        <v>427</v>
      </c>
      <c r="I664" s="20" t="str">
        <f t="shared" si="201"/>
        <v>回复我方全体18%生命。并提升我方全体19%攻击。</v>
      </c>
      <c r="J664" s="4" t="s">
        <v>418</v>
      </c>
      <c r="K664" s="1" t="s">
        <v>104</v>
      </c>
      <c r="L664" s="4" t="s">
        <v>108</v>
      </c>
      <c r="M664" s="4" t="s">
        <v>422</v>
      </c>
      <c r="N664" s="4">
        <v>100</v>
      </c>
      <c r="O664" s="20" t="str">
        <f t="shared" si="202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96"/>
        <v>100015:100:2:0|100028:100:2:0</v>
      </c>
      <c r="U664" s="6" t="str">
        <f t="shared" si="197"/>
        <v/>
      </c>
      <c r="V664" s="19" t="str">
        <f>VLOOKUP(G664,角色!AW:BC,主动技能!F664+1,FALSE)</f>
        <v>skill_16</v>
      </c>
      <c r="Y664">
        <f t="shared" si="198"/>
        <v>100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 t="shared" si="203"/>
        <v>3</v>
      </c>
      <c r="AG664" s="19">
        <f t="shared" si="204"/>
        <v>2</v>
      </c>
      <c r="AH664" s="25" t="str">
        <f>VLOOKUP(F664,特效对应!F:G,2,FALSE)</f>
        <v>attackex</v>
      </c>
      <c r="AJ664">
        <f t="shared" si="205"/>
        <v>18</v>
      </c>
      <c r="AK664" s="2" t="s">
        <v>117</v>
      </c>
      <c r="AL664" s="4" t="s">
        <v>984</v>
      </c>
      <c r="AM664" s="4" t="s">
        <v>1044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206"/>
        <v>3</v>
      </c>
      <c r="BE664">
        <f t="shared" si="207"/>
        <v>2</v>
      </c>
    </row>
    <row r="665" spans="1:57" x14ac:dyDescent="0.15">
      <c r="A665" t="str">
        <f t="shared" si="192"/>
        <v>伊芙主动技能3等级19</v>
      </c>
      <c r="B665" s="8">
        <f t="shared" si="199"/>
        <v>10110319</v>
      </c>
      <c r="C665" s="8" t="str">
        <f>VLOOKUP(G665,角色!A:B,2,FALSE)</f>
        <v>伊芙</v>
      </c>
      <c r="D665" s="8" t="str">
        <f t="shared" si="200"/>
        <v>主动技能3</v>
      </c>
      <c r="E665" s="8">
        <f t="shared" si="193"/>
        <v>19</v>
      </c>
      <c r="F665" s="8">
        <f t="shared" si="194"/>
        <v>3</v>
      </c>
      <c r="G665" s="8">
        <f t="shared" si="195"/>
        <v>11</v>
      </c>
      <c r="H665" s="4" t="s">
        <v>427</v>
      </c>
      <c r="I665" s="20" t="str">
        <f t="shared" si="201"/>
        <v>回复我方全体19%生命。并提升我方全体19%攻击。</v>
      </c>
      <c r="J665" s="4" t="s">
        <v>418</v>
      </c>
      <c r="K665" s="1" t="s">
        <v>104</v>
      </c>
      <c r="L665" s="4" t="s">
        <v>108</v>
      </c>
      <c r="M665" s="4" t="s">
        <v>422</v>
      </c>
      <c r="N665" s="4">
        <v>100</v>
      </c>
      <c r="O665" s="20" t="str">
        <f t="shared" si="202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96"/>
        <v>100016:100:2:0|100028:100:2:0</v>
      </c>
      <c r="U665" s="6" t="str">
        <f t="shared" si="197"/>
        <v/>
      </c>
      <c r="V665" s="19" t="str">
        <f>VLOOKUP(G665,角色!AW:BC,主动技能!F665+1,FALSE)</f>
        <v>skill_16</v>
      </c>
      <c r="Y665">
        <f t="shared" si="198"/>
        <v>100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 t="shared" si="203"/>
        <v>3</v>
      </c>
      <c r="AG665" s="19">
        <f t="shared" si="204"/>
        <v>2</v>
      </c>
      <c r="AH665" s="25" t="str">
        <f>VLOOKUP(F665,特效对应!F:G,2,FALSE)</f>
        <v>attackex</v>
      </c>
      <c r="AJ665">
        <f t="shared" si="205"/>
        <v>19</v>
      </c>
      <c r="AK665" s="2" t="s">
        <v>117</v>
      </c>
      <c r="AL665" s="4" t="s">
        <v>985</v>
      </c>
      <c r="AM665" s="4" t="s">
        <v>1044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206"/>
        <v>3</v>
      </c>
      <c r="BE665">
        <f t="shared" si="207"/>
        <v>2</v>
      </c>
    </row>
    <row r="666" spans="1:57" x14ac:dyDescent="0.15">
      <c r="A666" t="str">
        <f t="shared" si="192"/>
        <v>伊芙主动技能3等级20</v>
      </c>
      <c r="B666" s="8">
        <f t="shared" si="199"/>
        <v>10110320</v>
      </c>
      <c r="C666" s="8" t="str">
        <f>VLOOKUP(G666,角色!A:B,2,FALSE)</f>
        <v>伊芙</v>
      </c>
      <c r="D666" s="8" t="str">
        <f t="shared" si="200"/>
        <v>主动技能3</v>
      </c>
      <c r="E666" s="8">
        <f t="shared" si="193"/>
        <v>20</v>
      </c>
      <c r="F666" s="8">
        <f t="shared" si="194"/>
        <v>3</v>
      </c>
      <c r="G666" s="8">
        <f t="shared" si="195"/>
        <v>11</v>
      </c>
      <c r="H666" s="4" t="s">
        <v>427</v>
      </c>
      <c r="I666" s="20" t="str">
        <f t="shared" si="201"/>
        <v>回复我方全体20%生命。并提升我方全体20%攻击。</v>
      </c>
      <c r="J666" s="4" t="s">
        <v>418</v>
      </c>
      <c r="K666" s="1" t="s">
        <v>104</v>
      </c>
      <c r="L666" s="4" t="s">
        <v>108</v>
      </c>
      <c r="M666" s="4" t="s">
        <v>422</v>
      </c>
      <c r="N666" s="4">
        <v>100</v>
      </c>
      <c r="O666" s="20" t="str">
        <f t="shared" si="202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96"/>
        <v>100017:100:2:0|100029:100:2:0</v>
      </c>
      <c r="U666" s="6" t="str">
        <f t="shared" si="197"/>
        <v/>
      </c>
      <c r="V666" s="19" t="str">
        <f>VLOOKUP(G666,角色!AW:BC,主动技能!F666+1,FALSE)</f>
        <v>skill_16</v>
      </c>
      <c r="Y666">
        <f t="shared" si="198"/>
        <v>100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 t="shared" si="203"/>
        <v>3</v>
      </c>
      <c r="AG666" s="19">
        <f t="shared" si="204"/>
        <v>2</v>
      </c>
      <c r="AH666" s="25" t="str">
        <f>VLOOKUP(F666,特效对应!F:G,2,FALSE)</f>
        <v>attackex</v>
      </c>
      <c r="AJ666">
        <f t="shared" si="205"/>
        <v>20</v>
      </c>
      <c r="AK666" s="2" t="s">
        <v>117</v>
      </c>
      <c r="AL666" s="4" t="s">
        <v>986</v>
      </c>
      <c r="AM666" s="4" t="s">
        <v>1045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206"/>
        <v>3</v>
      </c>
      <c r="BE666">
        <f t="shared" si="207"/>
        <v>2</v>
      </c>
    </row>
    <row r="667" spans="1:57" x14ac:dyDescent="0.15">
      <c r="A667" t="str">
        <f t="shared" si="192"/>
        <v>艾琳主动技能1等级1</v>
      </c>
      <c r="B667" s="8">
        <f t="shared" si="199"/>
        <v>10120101</v>
      </c>
      <c r="C667" s="8" t="str">
        <f>VLOOKUP(G667,角色!A:B,2,FALSE)</f>
        <v>艾琳</v>
      </c>
      <c r="D667" s="8" t="str">
        <f t="shared" si="200"/>
        <v>主动技能1</v>
      </c>
      <c r="E667" s="8">
        <f t="shared" si="193"/>
        <v>1</v>
      </c>
      <c r="F667" s="8">
        <f t="shared" si="194"/>
        <v>1</v>
      </c>
      <c r="G667" s="8">
        <f t="shared" si="195"/>
        <v>12</v>
      </c>
      <c r="H667" s="4" t="s">
        <v>1058</v>
      </c>
      <c r="I667" s="20" t="str">
        <f t="shared" ref="I667:I686" si="208">"对敌方"&amp;L667&amp;"攻击，造成"&amp;Z667&amp;"%攻击力（+"&amp;AB667&amp;"）点伤害。"</f>
        <v>对敌方单体攻击，造成100%攻击力（+26）点伤害。</v>
      </c>
      <c r="J667" s="4" t="s">
        <v>279</v>
      </c>
      <c r="K667" s="1" t="s">
        <v>102</v>
      </c>
      <c r="L667" s="4" t="s">
        <v>106</v>
      </c>
      <c r="M667" s="4"/>
      <c r="N667" s="4">
        <v>100</v>
      </c>
      <c r="O667" s="20" t="str">
        <f t="shared" si="202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96"/>
        <v/>
      </c>
      <c r="U667" s="6" t="str">
        <f t="shared" si="197"/>
        <v/>
      </c>
      <c r="V667" s="19" t="str">
        <f>VLOOKUP(G667,角色!AW:BC,主动技能!F667+1,FALSE)</f>
        <v>skill_01</v>
      </c>
      <c r="Y667">
        <f t="shared" si="198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26</v>
      </c>
      <c r="AE667" s="25">
        <f>(VLOOKUP(G667,角色!V:AE,主动技能!F667+7,FALSE))</f>
        <v>1</v>
      </c>
      <c r="AF667" s="19">
        <f t="shared" si="203"/>
        <v>0</v>
      </c>
      <c r="AG667" s="19">
        <f t="shared" si="204"/>
        <v>0</v>
      </c>
      <c r="AH667" s="25" t="str">
        <f>VLOOKUP(F667,特效对应!F:G,2,FALSE)</f>
        <v>attack</v>
      </c>
      <c r="AJ667">
        <f t="shared" si="205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206"/>
        <v>0</v>
      </c>
      <c r="BE667">
        <f t="shared" si="207"/>
        <v>0</v>
      </c>
    </row>
    <row r="668" spans="1:57" x14ac:dyDescent="0.15">
      <c r="A668" t="str">
        <f t="shared" si="192"/>
        <v>艾琳主动技能1等级2</v>
      </c>
      <c r="B668" s="8">
        <f t="shared" si="199"/>
        <v>10120102</v>
      </c>
      <c r="C668" s="8" t="str">
        <f>VLOOKUP(G668,角色!A:B,2,FALSE)</f>
        <v>艾琳</v>
      </c>
      <c r="D668" s="8" t="str">
        <f t="shared" si="200"/>
        <v>主动技能1</v>
      </c>
      <c r="E668" s="8">
        <f t="shared" si="193"/>
        <v>2</v>
      </c>
      <c r="F668" s="8">
        <f t="shared" si="194"/>
        <v>1</v>
      </c>
      <c r="G668" s="8">
        <f t="shared" si="195"/>
        <v>12</v>
      </c>
      <c r="H668" s="4" t="s">
        <v>1058</v>
      </c>
      <c r="I668" s="20" t="str">
        <f t="shared" si="208"/>
        <v>对敌方单体攻击，造成100%攻击力（+32）点伤害。</v>
      </c>
      <c r="J668" s="4" t="s">
        <v>279</v>
      </c>
      <c r="K668" s="1" t="s">
        <v>102</v>
      </c>
      <c r="L668" s="4" t="s">
        <v>106</v>
      </c>
      <c r="M668" s="4"/>
      <c r="N668" s="4">
        <v>100</v>
      </c>
      <c r="O668" s="20" t="str">
        <f t="shared" si="202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96"/>
        <v/>
      </c>
      <c r="U668" s="6" t="str">
        <f t="shared" si="197"/>
        <v/>
      </c>
      <c r="V668" s="19" t="str">
        <f>VLOOKUP(G668,角色!AW:BC,主动技能!F668+1,FALSE)</f>
        <v>skill_01</v>
      </c>
      <c r="Y668">
        <f t="shared" si="198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32</v>
      </c>
      <c r="AE668" s="25">
        <f>(VLOOKUP(G668,角色!V:AE,主动技能!F668+7,FALSE))</f>
        <v>1</v>
      </c>
      <c r="AF668" s="19">
        <f t="shared" si="203"/>
        <v>0</v>
      </c>
      <c r="AG668" s="19">
        <f t="shared" si="204"/>
        <v>0</v>
      </c>
      <c r="AH668" s="25" t="str">
        <f>VLOOKUP(F668,特效对应!F:G,2,FALSE)</f>
        <v>attack</v>
      </c>
      <c r="AJ668">
        <f t="shared" si="205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206"/>
        <v>0</v>
      </c>
      <c r="BE668">
        <f t="shared" si="207"/>
        <v>0</v>
      </c>
    </row>
    <row r="669" spans="1:57" x14ac:dyDescent="0.15">
      <c r="A669" t="str">
        <f t="shared" si="192"/>
        <v>艾琳主动技能1等级3</v>
      </c>
      <c r="B669" s="8">
        <f t="shared" si="199"/>
        <v>10120103</v>
      </c>
      <c r="C669" s="8" t="str">
        <f>VLOOKUP(G669,角色!A:B,2,FALSE)</f>
        <v>艾琳</v>
      </c>
      <c r="D669" s="8" t="str">
        <f t="shared" si="200"/>
        <v>主动技能1</v>
      </c>
      <c r="E669" s="8">
        <f t="shared" si="193"/>
        <v>3</v>
      </c>
      <c r="F669" s="8">
        <f t="shared" si="194"/>
        <v>1</v>
      </c>
      <c r="G669" s="8">
        <f t="shared" si="195"/>
        <v>12</v>
      </c>
      <c r="H669" s="4" t="s">
        <v>1058</v>
      </c>
      <c r="I669" s="20" t="str">
        <f t="shared" si="208"/>
        <v>对敌方单体攻击，造成100%攻击力（+50）点伤害。</v>
      </c>
      <c r="J669" s="4" t="s">
        <v>279</v>
      </c>
      <c r="K669" s="1" t="s">
        <v>102</v>
      </c>
      <c r="L669" s="4" t="s">
        <v>106</v>
      </c>
      <c r="M669" s="4"/>
      <c r="N669" s="4">
        <v>100</v>
      </c>
      <c r="O669" s="20" t="str">
        <f t="shared" si="202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96"/>
        <v/>
      </c>
      <c r="U669" s="6" t="str">
        <f t="shared" si="197"/>
        <v/>
      </c>
      <c r="V669" s="19" t="str">
        <f>VLOOKUP(G669,角色!AW:BC,主动技能!F669+1,FALSE)</f>
        <v>skill_01</v>
      </c>
      <c r="Y669">
        <f t="shared" si="198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50</v>
      </c>
      <c r="AE669" s="25">
        <f>(VLOOKUP(G669,角色!V:AE,主动技能!F669+7,FALSE))</f>
        <v>1</v>
      </c>
      <c r="AF669" s="19">
        <f t="shared" si="203"/>
        <v>0</v>
      </c>
      <c r="AG669" s="19">
        <f t="shared" si="204"/>
        <v>0</v>
      </c>
      <c r="AH669" s="25" t="str">
        <f>VLOOKUP(F669,特效对应!F:G,2,FALSE)</f>
        <v>attack</v>
      </c>
      <c r="AJ669">
        <f t="shared" si="205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206"/>
        <v>0</v>
      </c>
      <c r="BE669">
        <f t="shared" si="207"/>
        <v>0</v>
      </c>
    </row>
    <row r="670" spans="1:57" x14ac:dyDescent="0.15">
      <c r="A670" t="str">
        <f t="shared" si="192"/>
        <v>艾琳主动技能1等级4</v>
      </c>
      <c r="B670" s="8">
        <f t="shared" si="199"/>
        <v>10120104</v>
      </c>
      <c r="C670" s="8" t="str">
        <f>VLOOKUP(G670,角色!A:B,2,FALSE)</f>
        <v>艾琳</v>
      </c>
      <c r="D670" s="8" t="str">
        <f t="shared" si="200"/>
        <v>主动技能1</v>
      </c>
      <c r="E670" s="8">
        <f t="shared" si="193"/>
        <v>4</v>
      </c>
      <c r="F670" s="8">
        <f t="shared" si="194"/>
        <v>1</v>
      </c>
      <c r="G670" s="8">
        <f t="shared" si="195"/>
        <v>12</v>
      </c>
      <c r="H670" s="4" t="s">
        <v>1058</v>
      </c>
      <c r="I670" s="20" t="str">
        <f t="shared" si="208"/>
        <v>对敌方单体攻击，造成100%攻击力（+80）点伤害。</v>
      </c>
      <c r="J670" s="4" t="s">
        <v>279</v>
      </c>
      <c r="K670" s="1" t="s">
        <v>102</v>
      </c>
      <c r="L670" s="4" t="s">
        <v>106</v>
      </c>
      <c r="M670" s="4"/>
      <c r="N670" s="4">
        <v>100</v>
      </c>
      <c r="O670" s="20" t="str">
        <f t="shared" si="202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96"/>
        <v/>
      </c>
      <c r="U670" s="6" t="str">
        <f t="shared" si="197"/>
        <v/>
      </c>
      <c r="V670" s="19" t="str">
        <f>VLOOKUP(G670,角色!AW:BC,主动技能!F670+1,FALSE)</f>
        <v>skill_01</v>
      </c>
      <c r="Y670">
        <f t="shared" si="198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80</v>
      </c>
      <c r="AE670" s="25">
        <f>(VLOOKUP(G670,角色!V:AE,主动技能!F670+7,FALSE))</f>
        <v>1</v>
      </c>
      <c r="AF670" s="19">
        <f t="shared" si="203"/>
        <v>0</v>
      </c>
      <c r="AG670" s="19">
        <f t="shared" si="204"/>
        <v>0</v>
      </c>
      <c r="AH670" s="25" t="str">
        <f>VLOOKUP(F670,特效对应!F:G,2,FALSE)</f>
        <v>attack</v>
      </c>
      <c r="AJ670">
        <f t="shared" si="205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206"/>
        <v>0</v>
      </c>
      <c r="BE670">
        <f t="shared" si="207"/>
        <v>0</v>
      </c>
    </row>
    <row r="671" spans="1:57" x14ac:dyDescent="0.15">
      <c r="A671" t="str">
        <f t="shared" si="192"/>
        <v>艾琳主动技能1等级5</v>
      </c>
      <c r="B671" s="8">
        <f t="shared" si="199"/>
        <v>10120105</v>
      </c>
      <c r="C671" s="8" t="str">
        <f>VLOOKUP(G671,角色!A:B,2,FALSE)</f>
        <v>艾琳</v>
      </c>
      <c r="D671" s="8" t="str">
        <f t="shared" si="200"/>
        <v>主动技能1</v>
      </c>
      <c r="E671" s="8">
        <f t="shared" si="193"/>
        <v>5</v>
      </c>
      <c r="F671" s="8">
        <f t="shared" si="194"/>
        <v>1</v>
      </c>
      <c r="G671" s="8">
        <f t="shared" si="195"/>
        <v>12</v>
      </c>
      <c r="H671" s="4" t="s">
        <v>1058</v>
      </c>
      <c r="I671" s="20" t="str">
        <f t="shared" si="208"/>
        <v>对敌方单体攻击，造成100%攻击力（+113）点伤害。</v>
      </c>
      <c r="J671" s="4" t="s">
        <v>279</v>
      </c>
      <c r="K671" s="1" t="s">
        <v>102</v>
      </c>
      <c r="L671" s="4" t="s">
        <v>106</v>
      </c>
      <c r="M671" s="4"/>
      <c r="N671" s="4">
        <v>100</v>
      </c>
      <c r="O671" s="20" t="str">
        <f t="shared" si="202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96"/>
        <v/>
      </c>
      <c r="U671" s="6" t="str">
        <f t="shared" si="197"/>
        <v/>
      </c>
      <c r="V671" s="19" t="str">
        <f>VLOOKUP(G671,角色!AW:BC,主动技能!F671+1,FALSE)</f>
        <v>skill_01</v>
      </c>
      <c r="Y671">
        <f t="shared" si="198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113</v>
      </c>
      <c r="AE671" s="25">
        <f>(VLOOKUP(G671,角色!V:AE,主动技能!F671+7,FALSE))</f>
        <v>1</v>
      </c>
      <c r="AF671" s="19">
        <f t="shared" si="203"/>
        <v>0</v>
      </c>
      <c r="AG671" s="19">
        <f t="shared" si="204"/>
        <v>0</v>
      </c>
      <c r="AH671" s="25" t="str">
        <f>VLOOKUP(F671,特效对应!F:G,2,FALSE)</f>
        <v>attack</v>
      </c>
      <c r="AJ671">
        <f t="shared" si="205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206"/>
        <v>0</v>
      </c>
      <c r="BE671">
        <f t="shared" si="207"/>
        <v>0</v>
      </c>
    </row>
    <row r="672" spans="1:57" x14ac:dyDescent="0.15">
      <c r="A672" t="str">
        <f t="shared" si="192"/>
        <v>艾琳主动技能1等级6</v>
      </c>
      <c r="B672" s="8">
        <f t="shared" si="199"/>
        <v>10120106</v>
      </c>
      <c r="C672" s="8" t="str">
        <f>VLOOKUP(G672,角色!A:B,2,FALSE)</f>
        <v>艾琳</v>
      </c>
      <c r="D672" s="8" t="str">
        <f t="shared" si="200"/>
        <v>主动技能1</v>
      </c>
      <c r="E672" s="8">
        <f t="shared" si="193"/>
        <v>6</v>
      </c>
      <c r="F672" s="8">
        <f t="shared" si="194"/>
        <v>1</v>
      </c>
      <c r="G672" s="8">
        <f t="shared" si="195"/>
        <v>12</v>
      </c>
      <c r="H672" s="4" t="s">
        <v>1058</v>
      </c>
      <c r="I672" s="20" t="str">
        <f t="shared" si="208"/>
        <v>对敌方单体攻击，造成100%攻击力（+160）点伤害。</v>
      </c>
      <c r="J672" s="4" t="s">
        <v>279</v>
      </c>
      <c r="K672" s="1" t="s">
        <v>102</v>
      </c>
      <c r="L672" s="4" t="s">
        <v>106</v>
      </c>
      <c r="M672" s="4"/>
      <c r="N672" s="4">
        <v>100</v>
      </c>
      <c r="O672" s="20" t="str">
        <f t="shared" si="202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96"/>
        <v/>
      </c>
      <c r="U672" s="6" t="str">
        <f t="shared" si="197"/>
        <v/>
      </c>
      <c r="V672" s="19" t="str">
        <f>VLOOKUP(G672,角色!AW:BC,主动技能!F672+1,FALSE)</f>
        <v>skill_01</v>
      </c>
      <c r="Y672">
        <f t="shared" si="198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160</v>
      </c>
      <c r="AE672" s="25">
        <f>(VLOOKUP(G672,角色!V:AE,主动技能!F672+7,FALSE))</f>
        <v>1</v>
      </c>
      <c r="AF672" s="19">
        <f t="shared" si="203"/>
        <v>0</v>
      </c>
      <c r="AG672" s="19">
        <f t="shared" si="204"/>
        <v>0</v>
      </c>
      <c r="AH672" s="25" t="str">
        <f>VLOOKUP(F672,特效对应!F:G,2,FALSE)</f>
        <v>attack</v>
      </c>
      <c r="AJ672">
        <f t="shared" si="205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206"/>
        <v>0</v>
      </c>
      <c r="BE672">
        <f t="shared" si="207"/>
        <v>0</v>
      </c>
    </row>
    <row r="673" spans="1:57" x14ac:dyDescent="0.15">
      <c r="A673" t="str">
        <f t="shared" si="192"/>
        <v>艾琳主动技能1等级7</v>
      </c>
      <c r="B673" s="8">
        <f t="shared" si="199"/>
        <v>10120107</v>
      </c>
      <c r="C673" s="8" t="str">
        <f>VLOOKUP(G673,角色!A:B,2,FALSE)</f>
        <v>艾琳</v>
      </c>
      <c r="D673" s="8" t="str">
        <f t="shared" si="200"/>
        <v>主动技能1</v>
      </c>
      <c r="E673" s="8">
        <f t="shared" si="193"/>
        <v>7</v>
      </c>
      <c r="F673" s="8">
        <f t="shared" si="194"/>
        <v>1</v>
      </c>
      <c r="G673" s="8">
        <f t="shared" si="195"/>
        <v>12</v>
      </c>
      <c r="H673" s="4" t="s">
        <v>1058</v>
      </c>
      <c r="I673" s="20" t="str">
        <f t="shared" si="208"/>
        <v>对敌方单体攻击，造成100%攻击力（+226）点伤害。</v>
      </c>
      <c r="J673" s="4" t="s">
        <v>279</v>
      </c>
      <c r="K673" s="1" t="s">
        <v>102</v>
      </c>
      <c r="L673" s="4" t="s">
        <v>106</v>
      </c>
      <c r="M673" s="4"/>
      <c r="N673" s="4">
        <v>100</v>
      </c>
      <c r="O673" s="20" t="str">
        <f t="shared" si="202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96"/>
        <v/>
      </c>
      <c r="U673" s="6" t="str">
        <f t="shared" si="197"/>
        <v/>
      </c>
      <c r="V673" s="19" t="str">
        <f>VLOOKUP(G673,角色!AW:BC,主动技能!F673+1,FALSE)</f>
        <v>skill_01</v>
      </c>
      <c r="Y673">
        <f t="shared" si="198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226</v>
      </c>
      <c r="AE673" s="25">
        <f>(VLOOKUP(G673,角色!V:AE,主动技能!F673+7,FALSE))</f>
        <v>1</v>
      </c>
      <c r="AF673" s="19">
        <f t="shared" si="203"/>
        <v>0</v>
      </c>
      <c r="AG673" s="19">
        <f t="shared" si="204"/>
        <v>0</v>
      </c>
      <c r="AH673" s="25" t="str">
        <f>VLOOKUP(F673,特效对应!F:G,2,FALSE)</f>
        <v>attack</v>
      </c>
      <c r="AJ673">
        <f t="shared" si="205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206"/>
        <v>0</v>
      </c>
      <c r="BE673">
        <f t="shared" si="207"/>
        <v>0</v>
      </c>
    </row>
    <row r="674" spans="1:57" x14ac:dyDescent="0.15">
      <c r="A674" t="str">
        <f t="shared" si="192"/>
        <v>艾琳主动技能1等级8</v>
      </c>
      <c r="B674" s="8">
        <f t="shared" si="199"/>
        <v>10120108</v>
      </c>
      <c r="C674" s="8" t="str">
        <f>VLOOKUP(G674,角色!A:B,2,FALSE)</f>
        <v>艾琳</v>
      </c>
      <c r="D674" s="8" t="str">
        <f t="shared" si="200"/>
        <v>主动技能1</v>
      </c>
      <c r="E674" s="8">
        <f t="shared" si="193"/>
        <v>8</v>
      </c>
      <c r="F674" s="8">
        <f t="shared" si="194"/>
        <v>1</v>
      </c>
      <c r="G674" s="8">
        <f t="shared" si="195"/>
        <v>12</v>
      </c>
      <c r="H674" s="4" t="s">
        <v>1058</v>
      </c>
      <c r="I674" s="20" t="str">
        <f t="shared" si="208"/>
        <v>对敌方单体攻击，造成100%攻击力（+320）点伤害。</v>
      </c>
      <c r="J674" s="4" t="s">
        <v>279</v>
      </c>
      <c r="K674" s="1" t="s">
        <v>102</v>
      </c>
      <c r="L674" s="4" t="s">
        <v>106</v>
      </c>
      <c r="M674" s="4"/>
      <c r="N674" s="4">
        <v>100</v>
      </c>
      <c r="O674" s="20" t="str">
        <f t="shared" si="202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96"/>
        <v/>
      </c>
      <c r="U674" s="6" t="str">
        <f t="shared" si="197"/>
        <v/>
      </c>
      <c r="V674" s="19" t="str">
        <f>VLOOKUP(G674,角色!AW:BC,主动技能!F674+1,FALSE)</f>
        <v>skill_01</v>
      </c>
      <c r="Y674">
        <f t="shared" si="198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320</v>
      </c>
      <c r="AE674" s="25">
        <f>(VLOOKUP(G674,角色!V:AE,主动技能!F674+7,FALSE))</f>
        <v>1</v>
      </c>
      <c r="AF674" s="19">
        <f t="shared" si="203"/>
        <v>0</v>
      </c>
      <c r="AG674" s="19">
        <f t="shared" si="204"/>
        <v>0</v>
      </c>
      <c r="AH674" s="25" t="str">
        <f>VLOOKUP(F674,特效对应!F:G,2,FALSE)</f>
        <v>attack</v>
      </c>
      <c r="AJ674">
        <f t="shared" si="205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206"/>
        <v>0</v>
      </c>
      <c r="BE674">
        <f t="shared" si="207"/>
        <v>0</v>
      </c>
    </row>
    <row r="675" spans="1:57" x14ac:dyDescent="0.15">
      <c r="A675" t="str">
        <f t="shared" si="192"/>
        <v>艾琳主动技能1等级9</v>
      </c>
      <c r="B675" s="8">
        <f t="shared" si="199"/>
        <v>10120109</v>
      </c>
      <c r="C675" s="8" t="str">
        <f>VLOOKUP(G675,角色!A:B,2,FALSE)</f>
        <v>艾琳</v>
      </c>
      <c r="D675" s="8" t="str">
        <f t="shared" si="200"/>
        <v>主动技能1</v>
      </c>
      <c r="E675" s="8">
        <f t="shared" si="193"/>
        <v>9</v>
      </c>
      <c r="F675" s="8">
        <f t="shared" si="194"/>
        <v>1</v>
      </c>
      <c r="G675" s="8">
        <f t="shared" si="195"/>
        <v>12</v>
      </c>
      <c r="H675" s="4" t="s">
        <v>1058</v>
      </c>
      <c r="I675" s="20" t="str">
        <f t="shared" si="208"/>
        <v>对敌方单体攻击，造成100%攻击力（+452）点伤害。</v>
      </c>
      <c r="J675" s="4" t="s">
        <v>279</v>
      </c>
      <c r="K675" s="1" t="s">
        <v>102</v>
      </c>
      <c r="L675" s="4" t="s">
        <v>106</v>
      </c>
      <c r="M675" s="4"/>
      <c r="N675" s="4">
        <v>100</v>
      </c>
      <c r="O675" s="20" t="str">
        <f t="shared" si="202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96"/>
        <v/>
      </c>
      <c r="U675" s="6" t="str">
        <f t="shared" si="197"/>
        <v/>
      </c>
      <c r="V675" s="19" t="str">
        <f>VLOOKUP(G675,角色!AW:BC,主动技能!F675+1,FALSE)</f>
        <v>skill_01</v>
      </c>
      <c r="Y675">
        <f t="shared" si="198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452</v>
      </c>
      <c r="AE675" s="25">
        <f>(VLOOKUP(G675,角色!V:AE,主动技能!F675+7,FALSE))</f>
        <v>1</v>
      </c>
      <c r="AF675" s="19">
        <f t="shared" si="203"/>
        <v>0</v>
      </c>
      <c r="AG675" s="19">
        <f t="shared" si="204"/>
        <v>0</v>
      </c>
      <c r="AH675" s="25" t="str">
        <f>VLOOKUP(F675,特效对应!F:G,2,FALSE)</f>
        <v>attack</v>
      </c>
      <c r="AJ675">
        <f t="shared" si="205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206"/>
        <v>0</v>
      </c>
      <c r="BE675">
        <f t="shared" si="207"/>
        <v>0</v>
      </c>
    </row>
    <row r="676" spans="1:57" x14ac:dyDescent="0.15">
      <c r="A676" t="str">
        <f t="shared" si="192"/>
        <v>艾琳主动技能1等级10</v>
      </c>
      <c r="B676" s="8">
        <f t="shared" si="199"/>
        <v>10120110</v>
      </c>
      <c r="C676" s="8" t="str">
        <f>VLOOKUP(G676,角色!A:B,2,FALSE)</f>
        <v>艾琳</v>
      </c>
      <c r="D676" s="8" t="str">
        <f t="shared" si="200"/>
        <v>主动技能1</v>
      </c>
      <c r="E676" s="8">
        <f t="shared" si="193"/>
        <v>10</v>
      </c>
      <c r="F676" s="8">
        <f t="shared" si="194"/>
        <v>1</v>
      </c>
      <c r="G676" s="8">
        <f t="shared" si="195"/>
        <v>12</v>
      </c>
      <c r="H676" s="4" t="s">
        <v>1058</v>
      </c>
      <c r="I676" s="20" t="str">
        <f t="shared" si="208"/>
        <v>对敌方单体攻击，造成100%攻击力（+640）点伤害。</v>
      </c>
      <c r="J676" s="4" t="s">
        <v>279</v>
      </c>
      <c r="K676" s="1" t="s">
        <v>102</v>
      </c>
      <c r="L676" s="4" t="s">
        <v>106</v>
      </c>
      <c r="M676" s="4"/>
      <c r="N676" s="4">
        <v>100</v>
      </c>
      <c r="O676" s="20" t="str">
        <f t="shared" si="202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96"/>
        <v/>
      </c>
      <c r="U676" s="6" t="str">
        <f t="shared" si="197"/>
        <v/>
      </c>
      <c r="V676" s="19" t="str">
        <f>VLOOKUP(G676,角色!AW:BC,主动技能!F676+1,FALSE)</f>
        <v>skill_01</v>
      </c>
      <c r="Y676">
        <f t="shared" si="198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640</v>
      </c>
      <c r="AE676" s="25">
        <f>(VLOOKUP(G676,角色!V:AE,主动技能!F676+7,FALSE))</f>
        <v>1</v>
      </c>
      <c r="AF676" s="19">
        <f t="shared" si="203"/>
        <v>0</v>
      </c>
      <c r="AG676" s="19">
        <f t="shared" si="204"/>
        <v>0</v>
      </c>
      <c r="AH676" s="25" t="str">
        <f>VLOOKUP(F676,特效对应!F:G,2,FALSE)</f>
        <v>attack</v>
      </c>
      <c r="AJ676">
        <f t="shared" si="205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206"/>
        <v>0</v>
      </c>
      <c r="BE676">
        <f t="shared" si="207"/>
        <v>0</v>
      </c>
    </row>
    <row r="677" spans="1:57" x14ac:dyDescent="0.15">
      <c r="A677" t="str">
        <f t="shared" si="192"/>
        <v>艾琳主动技能1等级11</v>
      </c>
      <c r="B677" s="8">
        <f t="shared" si="199"/>
        <v>10120111</v>
      </c>
      <c r="C677" s="8" t="str">
        <f>VLOOKUP(G677,角色!A:B,2,FALSE)</f>
        <v>艾琳</v>
      </c>
      <c r="D677" s="8" t="str">
        <f t="shared" si="200"/>
        <v>主动技能1</v>
      </c>
      <c r="E677" s="8">
        <f t="shared" si="193"/>
        <v>11</v>
      </c>
      <c r="F677" s="8">
        <f t="shared" si="194"/>
        <v>1</v>
      </c>
      <c r="G677" s="8">
        <f t="shared" si="195"/>
        <v>12</v>
      </c>
      <c r="H677" s="4" t="s">
        <v>1058</v>
      </c>
      <c r="I677" s="20" t="str">
        <f t="shared" si="208"/>
        <v>对敌方单体攻击，造成100%攻击力（+906）点伤害。</v>
      </c>
      <c r="J677" s="4" t="s">
        <v>279</v>
      </c>
      <c r="K677" s="1" t="s">
        <v>102</v>
      </c>
      <c r="L677" s="4" t="s">
        <v>106</v>
      </c>
      <c r="M677" s="4"/>
      <c r="N677" s="4">
        <v>100</v>
      </c>
      <c r="O677" s="20" t="str">
        <f t="shared" si="202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96"/>
        <v/>
      </c>
      <c r="U677" s="6" t="str">
        <f t="shared" si="197"/>
        <v/>
      </c>
      <c r="V677" s="19" t="str">
        <f>VLOOKUP(G677,角色!AW:BC,主动技能!F677+1,FALSE)</f>
        <v>skill_01</v>
      </c>
      <c r="Y677">
        <f t="shared" si="198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906</v>
      </c>
      <c r="AE677" s="25">
        <f>(VLOOKUP(G677,角色!V:AE,主动技能!F677+7,FALSE))</f>
        <v>1</v>
      </c>
      <c r="AF677" s="19">
        <f t="shared" si="203"/>
        <v>0</v>
      </c>
      <c r="AG677" s="19">
        <f t="shared" si="204"/>
        <v>0</v>
      </c>
      <c r="AH677" s="25" t="str">
        <f>VLOOKUP(F677,特效对应!F:G,2,FALSE)</f>
        <v>attack</v>
      </c>
      <c r="AJ677">
        <f t="shared" si="205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206"/>
        <v>0</v>
      </c>
      <c r="BE677">
        <f t="shared" si="207"/>
        <v>0</v>
      </c>
    </row>
    <row r="678" spans="1:57" x14ac:dyDescent="0.15">
      <c r="A678" t="str">
        <f t="shared" si="192"/>
        <v>艾琳主动技能1等级12</v>
      </c>
      <c r="B678" s="8">
        <f t="shared" si="199"/>
        <v>10120112</v>
      </c>
      <c r="C678" s="8" t="str">
        <f>VLOOKUP(G678,角色!A:B,2,FALSE)</f>
        <v>艾琳</v>
      </c>
      <c r="D678" s="8" t="str">
        <f t="shared" si="200"/>
        <v>主动技能1</v>
      </c>
      <c r="E678" s="8">
        <f t="shared" si="193"/>
        <v>12</v>
      </c>
      <c r="F678" s="8">
        <f t="shared" si="194"/>
        <v>1</v>
      </c>
      <c r="G678" s="8">
        <f t="shared" si="195"/>
        <v>12</v>
      </c>
      <c r="H678" s="4" t="s">
        <v>1058</v>
      </c>
      <c r="I678" s="20" t="str">
        <f t="shared" si="208"/>
        <v>对敌方单体攻击，造成100%攻击力（+1281）点伤害。</v>
      </c>
      <c r="J678" s="4" t="s">
        <v>279</v>
      </c>
      <c r="K678" s="1" t="s">
        <v>102</v>
      </c>
      <c r="L678" s="4" t="s">
        <v>106</v>
      </c>
      <c r="M678" s="4"/>
      <c r="N678" s="4">
        <v>100</v>
      </c>
      <c r="O678" s="20" t="str">
        <f t="shared" si="202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96"/>
        <v/>
      </c>
      <c r="U678" s="6" t="str">
        <f t="shared" si="197"/>
        <v/>
      </c>
      <c r="V678" s="19" t="str">
        <f>VLOOKUP(G678,角色!AW:BC,主动技能!F678+1,FALSE)</f>
        <v>skill_01</v>
      </c>
      <c r="Y678">
        <f t="shared" si="198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1281</v>
      </c>
      <c r="AE678" s="25">
        <f>(VLOOKUP(G678,角色!V:AE,主动技能!F678+7,FALSE))</f>
        <v>1</v>
      </c>
      <c r="AF678" s="19">
        <f t="shared" si="203"/>
        <v>0</v>
      </c>
      <c r="AG678" s="19">
        <f t="shared" si="204"/>
        <v>0</v>
      </c>
      <c r="AH678" s="25" t="str">
        <f>VLOOKUP(F678,特效对应!F:G,2,FALSE)</f>
        <v>attack</v>
      </c>
      <c r="AJ678">
        <f t="shared" si="205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206"/>
        <v>0</v>
      </c>
      <c r="BE678">
        <f t="shared" si="207"/>
        <v>0</v>
      </c>
    </row>
    <row r="679" spans="1:57" x14ac:dyDescent="0.15">
      <c r="A679" t="str">
        <f t="shared" si="192"/>
        <v>艾琳主动技能1等级13</v>
      </c>
      <c r="B679" s="8">
        <f t="shared" si="199"/>
        <v>10120113</v>
      </c>
      <c r="C679" s="8" t="str">
        <f>VLOOKUP(G679,角色!A:B,2,FALSE)</f>
        <v>艾琳</v>
      </c>
      <c r="D679" s="8" t="str">
        <f t="shared" si="200"/>
        <v>主动技能1</v>
      </c>
      <c r="E679" s="8">
        <f t="shared" si="193"/>
        <v>13</v>
      </c>
      <c r="F679" s="8">
        <f t="shared" si="194"/>
        <v>1</v>
      </c>
      <c r="G679" s="8">
        <f t="shared" si="195"/>
        <v>12</v>
      </c>
      <c r="H679" s="4" t="s">
        <v>1058</v>
      </c>
      <c r="I679" s="20" t="str">
        <f t="shared" si="208"/>
        <v>对敌方单体攻击，造成100%攻击力（+1812）点伤害。</v>
      </c>
      <c r="J679" s="4" t="s">
        <v>279</v>
      </c>
      <c r="K679" s="1" t="s">
        <v>102</v>
      </c>
      <c r="L679" s="4" t="s">
        <v>106</v>
      </c>
      <c r="M679" s="4"/>
      <c r="N679" s="4">
        <v>100</v>
      </c>
      <c r="O679" s="20" t="str">
        <f t="shared" si="202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96"/>
        <v/>
      </c>
      <c r="U679" s="6" t="str">
        <f t="shared" si="197"/>
        <v/>
      </c>
      <c r="V679" s="19" t="str">
        <f>VLOOKUP(G679,角色!AW:BC,主动技能!F679+1,FALSE)</f>
        <v>skill_01</v>
      </c>
      <c r="Y679">
        <f t="shared" si="198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1812</v>
      </c>
      <c r="AE679" s="25">
        <f>(VLOOKUP(G679,角色!V:AE,主动技能!F679+7,FALSE))</f>
        <v>1</v>
      </c>
      <c r="AF679" s="19">
        <f t="shared" si="203"/>
        <v>0</v>
      </c>
      <c r="AG679" s="19">
        <f t="shared" si="204"/>
        <v>0</v>
      </c>
      <c r="AH679" s="25" t="str">
        <f>VLOOKUP(F679,特效对应!F:G,2,FALSE)</f>
        <v>attack</v>
      </c>
      <c r="AJ679">
        <f t="shared" si="205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206"/>
        <v>0</v>
      </c>
      <c r="BE679">
        <f t="shared" si="207"/>
        <v>0</v>
      </c>
    </row>
    <row r="680" spans="1:57" x14ac:dyDescent="0.15">
      <c r="A680" t="str">
        <f t="shared" si="192"/>
        <v>艾琳主动技能1等级14</v>
      </c>
      <c r="B680" s="8">
        <f t="shared" si="199"/>
        <v>10120114</v>
      </c>
      <c r="C680" s="8" t="str">
        <f>VLOOKUP(G680,角色!A:B,2,FALSE)</f>
        <v>艾琳</v>
      </c>
      <c r="D680" s="8" t="str">
        <f t="shared" si="200"/>
        <v>主动技能1</v>
      </c>
      <c r="E680" s="8">
        <f t="shared" si="193"/>
        <v>14</v>
      </c>
      <c r="F680" s="8">
        <f t="shared" si="194"/>
        <v>1</v>
      </c>
      <c r="G680" s="8">
        <f t="shared" si="195"/>
        <v>12</v>
      </c>
      <c r="H680" s="4" t="s">
        <v>1058</v>
      </c>
      <c r="I680" s="20" t="str">
        <f t="shared" si="208"/>
        <v>对敌方单体攻击，造成100%攻击力（+2563）点伤害。</v>
      </c>
      <c r="J680" s="4" t="s">
        <v>279</v>
      </c>
      <c r="K680" s="1" t="s">
        <v>102</v>
      </c>
      <c r="L680" s="4" t="s">
        <v>106</v>
      </c>
      <c r="M680" s="4"/>
      <c r="N680" s="4">
        <v>100</v>
      </c>
      <c r="O680" s="20" t="str">
        <f t="shared" si="202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96"/>
        <v/>
      </c>
      <c r="U680" s="6" t="str">
        <f t="shared" si="197"/>
        <v/>
      </c>
      <c r="V680" s="19" t="str">
        <f>VLOOKUP(G680,角色!AW:BC,主动技能!F680+1,FALSE)</f>
        <v>skill_01</v>
      </c>
      <c r="Y680">
        <f t="shared" si="198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2563</v>
      </c>
      <c r="AE680" s="25">
        <f>(VLOOKUP(G680,角色!V:AE,主动技能!F680+7,FALSE))</f>
        <v>1</v>
      </c>
      <c r="AF680" s="19">
        <f t="shared" si="203"/>
        <v>0</v>
      </c>
      <c r="AG680" s="19">
        <f t="shared" si="204"/>
        <v>0</v>
      </c>
      <c r="AH680" s="25" t="str">
        <f>VLOOKUP(F680,特效对应!F:G,2,FALSE)</f>
        <v>attack</v>
      </c>
      <c r="AJ680">
        <f t="shared" si="205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206"/>
        <v>0</v>
      </c>
      <c r="BE680">
        <f t="shared" si="207"/>
        <v>0</v>
      </c>
    </row>
    <row r="681" spans="1:57" x14ac:dyDescent="0.15">
      <c r="A681" t="str">
        <f t="shared" si="192"/>
        <v>艾琳主动技能1等级15</v>
      </c>
      <c r="B681" s="8">
        <f t="shared" si="199"/>
        <v>10120115</v>
      </c>
      <c r="C681" s="8" t="str">
        <f>VLOOKUP(G681,角色!A:B,2,FALSE)</f>
        <v>艾琳</v>
      </c>
      <c r="D681" s="8" t="str">
        <f t="shared" si="200"/>
        <v>主动技能1</v>
      </c>
      <c r="E681" s="8">
        <f t="shared" si="193"/>
        <v>15</v>
      </c>
      <c r="F681" s="8">
        <f t="shared" si="194"/>
        <v>1</v>
      </c>
      <c r="G681" s="8">
        <f t="shared" si="195"/>
        <v>12</v>
      </c>
      <c r="H681" s="4" t="s">
        <v>1058</v>
      </c>
      <c r="I681" s="20" t="str">
        <f t="shared" si="208"/>
        <v>对敌方单体攻击，造成100%攻击力（+3626）点伤害。</v>
      </c>
      <c r="J681" s="4" t="s">
        <v>279</v>
      </c>
      <c r="K681" s="1" t="s">
        <v>102</v>
      </c>
      <c r="L681" s="4" t="s">
        <v>106</v>
      </c>
      <c r="M681" s="4"/>
      <c r="N681" s="4">
        <v>100</v>
      </c>
      <c r="O681" s="20" t="str">
        <f t="shared" si="202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96"/>
        <v/>
      </c>
      <c r="U681" s="6" t="str">
        <f t="shared" si="197"/>
        <v/>
      </c>
      <c r="V681" s="19" t="str">
        <f>VLOOKUP(G681,角色!AW:BC,主动技能!F681+1,FALSE)</f>
        <v>skill_01</v>
      </c>
      <c r="Y681">
        <f t="shared" si="198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3626</v>
      </c>
      <c r="AE681" s="25">
        <f>(VLOOKUP(G681,角色!V:AE,主动技能!F681+7,FALSE))</f>
        <v>1</v>
      </c>
      <c r="AF681" s="19">
        <f t="shared" si="203"/>
        <v>0</v>
      </c>
      <c r="AG681" s="19">
        <f t="shared" si="204"/>
        <v>0</v>
      </c>
      <c r="AH681" s="25" t="str">
        <f>VLOOKUP(F681,特效对应!F:G,2,FALSE)</f>
        <v>attack</v>
      </c>
      <c r="AJ681">
        <f t="shared" si="205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206"/>
        <v>0</v>
      </c>
      <c r="BE681">
        <f t="shared" si="207"/>
        <v>0</v>
      </c>
    </row>
    <row r="682" spans="1:57" x14ac:dyDescent="0.15">
      <c r="A682" t="str">
        <f t="shared" si="192"/>
        <v>艾琳主动技能1等级16</v>
      </c>
      <c r="B682" s="8">
        <f t="shared" si="199"/>
        <v>10120116</v>
      </c>
      <c r="C682" s="8" t="str">
        <f>VLOOKUP(G682,角色!A:B,2,FALSE)</f>
        <v>艾琳</v>
      </c>
      <c r="D682" s="8" t="str">
        <f t="shared" si="200"/>
        <v>主动技能1</v>
      </c>
      <c r="E682" s="8">
        <f t="shared" si="193"/>
        <v>16</v>
      </c>
      <c r="F682" s="8">
        <f t="shared" si="194"/>
        <v>1</v>
      </c>
      <c r="G682" s="8">
        <f t="shared" si="195"/>
        <v>12</v>
      </c>
      <c r="H682" s="4" t="s">
        <v>1058</v>
      </c>
      <c r="I682" s="20" t="str">
        <f t="shared" si="208"/>
        <v>对敌方单体攻击，造成100%攻击力（+5128）点伤害。</v>
      </c>
      <c r="J682" s="4" t="s">
        <v>279</v>
      </c>
      <c r="K682" s="1" t="s">
        <v>102</v>
      </c>
      <c r="L682" s="4" t="s">
        <v>106</v>
      </c>
      <c r="M682" s="4"/>
      <c r="N682" s="4">
        <v>100</v>
      </c>
      <c r="O682" s="20" t="str">
        <f t="shared" si="202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96"/>
        <v/>
      </c>
      <c r="U682" s="6" t="str">
        <f t="shared" si="197"/>
        <v/>
      </c>
      <c r="V682" s="19" t="str">
        <f>VLOOKUP(G682,角色!AW:BC,主动技能!F682+1,FALSE)</f>
        <v>skill_01</v>
      </c>
      <c r="Y682">
        <f t="shared" si="198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5128</v>
      </c>
      <c r="AE682" s="25">
        <f>(VLOOKUP(G682,角色!V:AE,主动技能!F682+7,FALSE))</f>
        <v>1</v>
      </c>
      <c r="AF682" s="19">
        <f t="shared" si="203"/>
        <v>0</v>
      </c>
      <c r="AG682" s="19">
        <f t="shared" si="204"/>
        <v>0</v>
      </c>
      <c r="AH682" s="25" t="str">
        <f>VLOOKUP(F682,特效对应!F:G,2,FALSE)</f>
        <v>attack</v>
      </c>
      <c r="AJ682">
        <f t="shared" si="205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206"/>
        <v>0</v>
      </c>
      <c r="BE682">
        <f t="shared" si="207"/>
        <v>0</v>
      </c>
    </row>
    <row r="683" spans="1:57" x14ac:dyDescent="0.15">
      <c r="A683" t="str">
        <f t="shared" si="192"/>
        <v>艾琳主动技能1等级17</v>
      </c>
      <c r="B683" s="8">
        <f t="shared" si="199"/>
        <v>10120117</v>
      </c>
      <c r="C683" s="8" t="str">
        <f>VLOOKUP(G683,角色!A:B,2,FALSE)</f>
        <v>艾琳</v>
      </c>
      <c r="D683" s="8" t="str">
        <f t="shared" si="200"/>
        <v>主动技能1</v>
      </c>
      <c r="E683" s="8">
        <f t="shared" si="193"/>
        <v>17</v>
      </c>
      <c r="F683" s="8">
        <f t="shared" si="194"/>
        <v>1</v>
      </c>
      <c r="G683" s="8">
        <f t="shared" si="195"/>
        <v>12</v>
      </c>
      <c r="H683" s="4" t="s">
        <v>1058</v>
      </c>
      <c r="I683" s="20" t="str">
        <f t="shared" si="208"/>
        <v>对敌方单体攻击，造成100%攻击力（+7254）点伤害。</v>
      </c>
      <c r="J683" s="4" t="s">
        <v>279</v>
      </c>
      <c r="K683" s="1" t="s">
        <v>102</v>
      </c>
      <c r="L683" s="4" t="s">
        <v>106</v>
      </c>
      <c r="M683" s="4"/>
      <c r="N683" s="4">
        <v>100</v>
      </c>
      <c r="O683" s="20" t="str">
        <f t="shared" si="202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96"/>
        <v/>
      </c>
      <c r="U683" s="6" t="str">
        <f t="shared" si="197"/>
        <v/>
      </c>
      <c r="V683" s="19" t="str">
        <f>VLOOKUP(G683,角色!AW:BC,主动技能!F683+1,FALSE)</f>
        <v>skill_01</v>
      </c>
      <c r="Y683">
        <f t="shared" si="198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7254</v>
      </c>
      <c r="AE683" s="25">
        <f>(VLOOKUP(G683,角色!V:AE,主动技能!F683+7,FALSE))</f>
        <v>1</v>
      </c>
      <c r="AF683" s="19">
        <f t="shared" si="203"/>
        <v>0</v>
      </c>
      <c r="AG683" s="19">
        <f t="shared" si="204"/>
        <v>0</v>
      </c>
      <c r="AH683" s="25" t="str">
        <f>VLOOKUP(F683,特效对应!F:G,2,FALSE)</f>
        <v>attack</v>
      </c>
      <c r="AJ683">
        <f t="shared" si="205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206"/>
        <v>0</v>
      </c>
      <c r="BE683">
        <f t="shared" si="207"/>
        <v>0</v>
      </c>
    </row>
    <row r="684" spans="1:57" x14ac:dyDescent="0.15">
      <c r="A684" t="str">
        <f t="shared" si="192"/>
        <v>艾琳主动技能1等级18</v>
      </c>
      <c r="B684" s="8">
        <f t="shared" si="199"/>
        <v>10120118</v>
      </c>
      <c r="C684" s="8" t="str">
        <f>VLOOKUP(G684,角色!A:B,2,FALSE)</f>
        <v>艾琳</v>
      </c>
      <c r="D684" s="8" t="str">
        <f t="shared" si="200"/>
        <v>主动技能1</v>
      </c>
      <c r="E684" s="8">
        <f t="shared" si="193"/>
        <v>18</v>
      </c>
      <c r="F684" s="8">
        <f t="shared" si="194"/>
        <v>1</v>
      </c>
      <c r="G684" s="8">
        <f t="shared" si="195"/>
        <v>12</v>
      </c>
      <c r="H684" s="4" t="s">
        <v>1058</v>
      </c>
      <c r="I684" s="20" t="str">
        <f t="shared" si="208"/>
        <v>对敌方单体攻击，造成100%攻击力（+10260）点伤害。</v>
      </c>
      <c r="J684" s="4" t="s">
        <v>279</v>
      </c>
      <c r="K684" s="1" t="s">
        <v>102</v>
      </c>
      <c r="L684" s="4" t="s">
        <v>106</v>
      </c>
      <c r="M684" s="4"/>
      <c r="N684" s="4">
        <v>100</v>
      </c>
      <c r="O684" s="20" t="str">
        <f t="shared" si="202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96"/>
        <v/>
      </c>
      <c r="U684" s="6" t="str">
        <f t="shared" si="197"/>
        <v/>
      </c>
      <c r="V684" s="19" t="str">
        <f>VLOOKUP(G684,角色!AW:BC,主动技能!F684+1,FALSE)</f>
        <v>skill_01</v>
      </c>
      <c r="Y684">
        <f t="shared" si="198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10260</v>
      </c>
      <c r="AE684" s="25">
        <f>(VLOOKUP(G684,角色!V:AE,主动技能!F684+7,FALSE))</f>
        <v>1</v>
      </c>
      <c r="AF684" s="19">
        <f t="shared" si="203"/>
        <v>0</v>
      </c>
      <c r="AG684" s="19">
        <f t="shared" si="204"/>
        <v>0</v>
      </c>
      <c r="AH684" s="25" t="str">
        <f>VLOOKUP(F684,特效对应!F:G,2,FALSE)</f>
        <v>attack</v>
      </c>
      <c r="AJ684">
        <f t="shared" si="205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206"/>
        <v>0</v>
      </c>
      <c r="BE684">
        <f t="shared" si="207"/>
        <v>0</v>
      </c>
    </row>
    <row r="685" spans="1:57" x14ac:dyDescent="0.15">
      <c r="A685" t="str">
        <f t="shared" si="192"/>
        <v>艾琳主动技能1等级19</v>
      </c>
      <c r="B685" s="8">
        <f t="shared" si="199"/>
        <v>10120119</v>
      </c>
      <c r="C685" s="8" t="str">
        <f>VLOOKUP(G685,角色!A:B,2,FALSE)</f>
        <v>艾琳</v>
      </c>
      <c r="D685" s="8" t="str">
        <f t="shared" si="200"/>
        <v>主动技能1</v>
      </c>
      <c r="E685" s="8">
        <f t="shared" si="193"/>
        <v>19</v>
      </c>
      <c r="F685" s="8">
        <f t="shared" si="194"/>
        <v>1</v>
      </c>
      <c r="G685" s="8">
        <f t="shared" si="195"/>
        <v>12</v>
      </c>
      <c r="H685" s="4" t="s">
        <v>1058</v>
      </c>
      <c r="I685" s="20" t="str">
        <f t="shared" si="208"/>
        <v>对敌方单体攻击，造成100%攻击力（+14512）点伤害。</v>
      </c>
      <c r="J685" s="4" t="s">
        <v>279</v>
      </c>
      <c r="K685" s="1" t="s">
        <v>102</v>
      </c>
      <c r="L685" s="4" t="s">
        <v>106</v>
      </c>
      <c r="M685" s="4"/>
      <c r="N685" s="4">
        <v>100</v>
      </c>
      <c r="O685" s="20" t="str">
        <f t="shared" si="202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96"/>
        <v/>
      </c>
      <c r="U685" s="6" t="str">
        <f t="shared" si="197"/>
        <v/>
      </c>
      <c r="V685" s="19" t="str">
        <f>VLOOKUP(G685,角色!AW:BC,主动技能!F685+1,FALSE)</f>
        <v>skill_01</v>
      </c>
      <c r="Y685">
        <f t="shared" si="198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14512</v>
      </c>
      <c r="AE685" s="25">
        <f>(VLOOKUP(G685,角色!V:AE,主动技能!F685+7,FALSE))</f>
        <v>1</v>
      </c>
      <c r="AF685" s="19">
        <f t="shared" si="203"/>
        <v>0</v>
      </c>
      <c r="AG685" s="19">
        <f t="shared" si="204"/>
        <v>0</v>
      </c>
      <c r="AH685" s="25" t="str">
        <f>VLOOKUP(F685,特效对应!F:G,2,FALSE)</f>
        <v>attack</v>
      </c>
      <c r="AJ685">
        <f t="shared" si="205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206"/>
        <v>0</v>
      </c>
      <c r="BE685">
        <f t="shared" si="207"/>
        <v>0</v>
      </c>
    </row>
    <row r="686" spans="1:57" x14ac:dyDescent="0.15">
      <c r="A686" t="str">
        <f t="shared" si="192"/>
        <v>艾琳主动技能1等级20</v>
      </c>
      <c r="B686" s="8">
        <f t="shared" si="199"/>
        <v>10120120</v>
      </c>
      <c r="C686" s="8" t="str">
        <f>VLOOKUP(G686,角色!A:B,2,FALSE)</f>
        <v>艾琳</v>
      </c>
      <c r="D686" s="8" t="str">
        <f t="shared" si="200"/>
        <v>主动技能1</v>
      </c>
      <c r="E686" s="8">
        <f t="shared" si="193"/>
        <v>20</v>
      </c>
      <c r="F686" s="8">
        <f t="shared" si="194"/>
        <v>1</v>
      </c>
      <c r="G686" s="8">
        <f t="shared" si="195"/>
        <v>12</v>
      </c>
      <c r="H686" s="4" t="s">
        <v>1058</v>
      </c>
      <c r="I686" s="20" t="str">
        <f t="shared" si="208"/>
        <v>对敌方单体攻击，造成100%攻击力（+20525）点伤害。</v>
      </c>
      <c r="J686" s="4" t="s">
        <v>279</v>
      </c>
      <c r="K686" s="1" t="s">
        <v>102</v>
      </c>
      <c r="L686" s="4" t="s">
        <v>106</v>
      </c>
      <c r="M686" s="4"/>
      <c r="N686" s="4">
        <v>100</v>
      </c>
      <c r="O686" s="20" t="str">
        <f t="shared" si="202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96"/>
        <v/>
      </c>
      <c r="U686" s="6" t="str">
        <f t="shared" si="197"/>
        <v/>
      </c>
      <c r="V686" s="19" t="str">
        <f>VLOOKUP(G686,角色!AW:BC,主动技能!F686+1,FALSE)</f>
        <v>skill_01</v>
      </c>
      <c r="Y686">
        <f t="shared" si="198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20525</v>
      </c>
      <c r="AE686" s="25">
        <f>(VLOOKUP(G686,角色!V:AE,主动技能!F686+7,FALSE))</f>
        <v>1</v>
      </c>
      <c r="AF686" s="19">
        <f t="shared" si="203"/>
        <v>0</v>
      </c>
      <c r="AG686" s="19">
        <f t="shared" si="204"/>
        <v>0</v>
      </c>
      <c r="AH686" s="25" t="str">
        <f>VLOOKUP(F686,特效对应!F:G,2,FALSE)</f>
        <v>attack</v>
      </c>
      <c r="AJ686">
        <f t="shared" si="205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206"/>
        <v>0</v>
      </c>
      <c r="BE686">
        <f t="shared" si="207"/>
        <v>0</v>
      </c>
    </row>
    <row r="687" spans="1:57" x14ac:dyDescent="0.15">
      <c r="A687" t="str">
        <f t="shared" si="192"/>
        <v>艾琳主动技能2等级1</v>
      </c>
      <c r="B687" s="8">
        <f t="shared" si="199"/>
        <v>10120201</v>
      </c>
      <c r="C687" s="8" t="str">
        <f>VLOOKUP(G687,角色!A:B,2,FALSE)</f>
        <v>艾琳</v>
      </c>
      <c r="D687" s="8" t="str">
        <f t="shared" si="200"/>
        <v>主动技能2</v>
      </c>
      <c r="E687" s="8">
        <f t="shared" si="193"/>
        <v>1</v>
      </c>
      <c r="F687" s="8">
        <f t="shared" si="194"/>
        <v>2</v>
      </c>
      <c r="G687" s="8">
        <f t="shared" si="195"/>
        <v>12</v>
      </c>
      <c r="H687" s="4" t="s">
        <v>1059</v>
      </c>
      <c r="I687" s="20" t="str">
        <f>"对敌方"&amp;L687&amp;"攻击，造成"&amp;Z687&amp;"%攻击力（+"&amp;AB687&amp;"）点伤害。并附带中毒。"</f>
        <v>对敌方单体攻击，造成150%攻击力（+130）点伤害。并附带中毒。</v>
      </c>
      <c r="J687" s="4" t="s">
        <v>279</v>
      </c>
      <c r="K687" s="1" t="s">
        <v>102</v>
      </c>
      <c r="L687" s="4" t="s">
        <v>106</v>
      </c>
      <c r="M687" s="4"/>
      <c r="N687" s="4">
        <v>100</v>
      </c>
      <c r="O687" s="20" t="str">
        <f t="shared" si="202"/>
        <v/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96"/>
        <v>100005:100:2:0</v>
      </c>
      <c r="U687" s="6" t="str">
        <f t="shared" si="197"/>
        <v/>
      </c>
      <c r="V687" s="19" t="str">
        <f>VLOOKUP(G687,角色!AW:BC,主动技能!F687+1,FALSE)</f>
        <v>skill_13</v>
      </c>
      <c r="Y687">
        <f t="shared" si="198"/>
        <v>50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130</v>
      </c>
      <c r="AE687" s="25">
        <f>(VLOOKUP(G687,角色!V:AE,主动技能!F687+7,FALSE))</f>
        <v>1</v>
      </c>
      <c r="AF687" s="19">
        <f t="shared" si="203"/>
        <v>2</v>
      </c>
      <c r="AG687" s="19">
        <f t="shared" si="204"/>
        <v>1</v>
      </c>
      <c r="AH687" s="25" t="str">
        <f>VLOOKUP(F687,特效对应!F:G,2,FALSE)</f>
        <v>attackex</v>
      </c>
      <c r="AJ687">
        <f t="shared" si="205"/>
        <v>1</v>
      </c>
      <c r="AK687" t="s">
        <v>1048</v>
      </c>
      <c r="AL687" s="4" t="s">
        <v>1056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206"/>
        <v>2</v>
      </c>
      <c r="BE687">
        <f t="shared" si="207"/>
        <v>1</v>
      </c>
    </row>
    <row r="688" spans="1:57" x14ac:dyDescent="0.15">
      <c r="A688" t="str">
        <f t="shared" si="192"/>
        <v>艾琳主动技能2等级2</v>
      </c>
      <c r="B688" s="8">
        <f t="shared" si="199"/>
        <v>10120202</v>
      </c>
      <c r="C688" s="8" t="str">
        <f>VLOOKUP(G688,角色!A:B,2,FALSE)</f>
        <v>艾琳</v>
      </c>
      <c r="D688" s="8" t="str">
        <f t="shared" si="200"/>
        <v>主动技能2</v>
      </c>
      <c r="E688" s="8">
        <f t="shared" si="193"/>
        <v>2</v>
      </c>
      <c r="F688" s="8">
        <f t="shared" si="194"/>
        <v>2</v>
      </c>
      <c r="G688" s="8">
        <f t="shared" si="195"/>
        <v>12</v>
      </c>
      <c r="H688" s="4" t="s">
        <v>1059</v>
      </c>
      <c r="I688" s="20" t="str">
        <f t="shared" ref="I688:I706" si="209">"对敌方"&amp;L688&amp;"攻击，造成"&amp;Z688&amp;"%攻击力（+"&amp;AB688&amp;"）点伤害。并附带中毒。"</f>
        <v>对敌方单体攻击，造成150%攻击力（+160）点伤害。并附带中毒。</v>
      </c>
      <c r="J688" s="4" t="s">
        <v>279</v>
      </c>
      <c r="K688" s="1" t="s">
        <v>102</v>
      </c>
      <c r="L688" s="4" t="s">
        <v>106</v>
      </c>
      <c r="M688" s="4"/>
      <c r="N688" s="4">
        <v>100</v>
      </c>
      <c r="O688" s="20" t="str">
        <f t="shared" si="202"/>
        <v/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96"/>
        <v>100005:100:2:0</v>
      </c>
      <c r="U688" s="6" t="str">
        <f t="shared" si="197"/>
        <v/>
      </c>
      <c r="V688" s="19" t="str">
        <f>VLOOKUP(G688,角色!AW:BC,主动技能!F688+1,FALSE)</f>
        <v>skill_13</v>
      </c>
      <c r="Y688">
        <f t="shared" si="198"/>
        <v>50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160</v>
      </c>
      <c r="AE688" s="25">
        <f>(VLOOKUP(G688,角色!V:AE,主动技能!F688+7,FALSE))</f>
        <v>1</v>
      </c>
      <c r="AF688" s="19">
        <f t="shared" si="203"/>
        <v>2</v>
      </c>
      <c r="AG688" s="19">
        <f t="shared" si="204"/>
        <v>1</v>
      </c>
      <c r="AH688" s="25" t="str">
        <f>VLOOKUP(F688,特效对应!F:G,2,FALSE)</f>
        <v>attackex</v>
      </c>
      <c r="AJ688">
        <f t="shared" si="205"/>
        <v>2</v>
      </c>
      <c r="AK688" t="s">
        <v>1048</v>
      </c>
      <c r="AL688" s="4" t="s">
        <v>1056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206"/>
        <v>2</v>
      </c>
      <c r="BE688">
        <f t="shared" si="207"/>
        <v>1</v>
      </c>
    </row>
    <row r="689" spans="1:57" x14ac:dyDescent="0.15">
      <c r="A689" t="str">
        <f t="shared" si="192"/>
        <v>艾琳主动技能2等级3</v>
      </c>
      <c r="B689" s="8">
        <f t="shared" si="199"/>
        <v>10120203</v>
      </c>
      <c r="C689" s="8" t="str">
        <f>VLOOKUP(G689,角色!A:B,2,FALSE)</f>
        <v>艾琳</v>
      </c>
      <c r="D689" s="8" t="str">
        <f t="shared" si="200"/>
        <v>主动技能2</v>
      </c>
      <c r="E689" s="8">
        <f t="shared" si="193"/>
        <v>3</v>
      </c>
      <c r="F689" s="8">
        <f t="shared" si="194"/>
        <v>2</v>
      </c>
      <c r="G689" s="8">
        <f t="shared" si="195"/>
        <v>12</v>
      </c>
      <c r="H689" s="4" t="s">
        <v>1059</v>
      </c>
      <c r="I689" s="20" t="str">
        <f t="shared" si="209"/>
        <v>对敌方单体攻击，造成150%攻击力（+250）点伤害。并附带中毒。</v>
      </c>
      <c r="J689" s="4" t="s">
        <v>279</v>
      </c>
      <c r="K689" s="1" t="s">
        <v>102</v>
      </c>
      <c r="L689" s="4" t="s">
        <v>106</v>
      </c>
      <c r="M689" s="4"/>
      <c r="N689" s="4">
        <v>100</v>
      </c>
      <c r="O689" s="20" t="str">
        <f t="shared" si="202"/>
        <v/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96"/>
        <v>100005:100:2:0</v>
      </c>
      <c r="U689" s="6" t="str">
        <f t="shared" si="197"/>
        <v/>
      </c>
      <c r="V689" s="19" t="str">
        <f>VLOOKUP(G689,角色!AW:BC,主动技能!F689+1,FALSE)</f>
        <v>skill_13</v>
      </c>
      <c r="Y689">
        <f t="shared" si="198"/>
        <v>50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250</v>
      </c>
      <c r="AE689" s="25">
        <f>(VLOOKUP(G689,角色!V:AE,主动技能!F689+7,FALSE))</f>
        <v>1</v>
      </c>
      <c r="AF689" s="19">
        <f t="shared" si="203"/>
        <v>2</v>
      </c>
      <c r="AG689" s="19">
        <f t="shared" si="204"/>
        <v>1</v>
      </c>
      <c r="AH689" s="25" t="str">
        <f>VLOOKUP(F689,特效对应!F:G,2,FALSE)</f>
        <v>attackex</v>
      </c>
      <c r="AJ689">
        <f t="shared" si="205"/>
        <v>3</v>
      </c>
      <c r="AK689" t="s">
        <v>1048</v>
      </c>
      <c r="AL689" s="4" t="s">
        <v>1056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206"/>
        <v>2</v>
      </c>
      <c r="BE689">
        <f t="shared" si="207"/>
        <v>1</v>
      </c>
    </row>
    <row r="690" spans="1:57" x14ac:dyDescent="0.15">
      <c r="A690" t="str">
        <f t="shared" si="192"/>
        <v>艾琳主动技能2等级4</v>
      </c>
      <c r="B690" s="8">
        <f t="shared" si="199"/>
        <v>10120204</v>
      </c>
      <c r="C690" s="8" t="str">
        <f>VLOOKUP(G690,角色!A:B,2,FALSE)</f>
        <v>艾琳</v>
      </c>
      <c r="D690" s="8" t="str">
        <f t="shared" si="200"/>
        <v>主动技能2</v>
      </c>
      <c r="E690" s="8">
        <f t="shared" si="193"/>
        <v>4</v>
      </c>
      <c r="F690" s="8">
        <f t="shared" si="194"/>
        <v>2</v>
      </c>
      <c r="G690" s="8">
        <f t="shared" si="195"/>
        <v>12</v>
      </c>
      <c r="H690" s="4" t="s">
        <v>1059</v>
      </c>
      <c r="I690" s="20" t="str">
        <f t="shared" si="209"/>
        <v>对敌方单体攻击，造成150%攻击力（+400）点伤害。并附带中毒。</v>
      </c>
      <c r="J690" s="4" t="s">
        <v>279</v>
      </c>
      <c r="K690" s="1" t="s">
        <v>102</v>
      </c>
      <c r="L690" s="4" t="s">
        <v>106</v>
      </c>
      <c r="M690" s="4"/>
      <c r="N690" s="4">
        <v>100</v>
      </c>
      <c r="O690" s="20" t="str">
        <f t="shared" si="202"/>
        <v/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96"/>
        <v>100005:100:2:0</v>
      </c>
      <c r="U690" s="6" t="str">
        <f t="shared" si="197"/>
        <v/>
      </c>
      <c r="V690" s="19" t="str">
        <f>VLOOKUP(G690,角色!AW:BC,主动技能!F690+1,FALSE)</f>
        <v>skill_13</v>
      </c>
      <c r="Y690">
        <f t="shared" si="198"/>
        <v>50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400</v>
      </c>
      <c r="AE690" s="25">
        <f>(VLOOKUP(G690,角色!V:AE,主动技能!F690+7,FALSE))</f>
        <v>1</v>
      </c>
      <c r="AF690" s="19">
        <f t="shared" si="203"/>
        <v>2</v>
      </c>
      <c r="AG690" s="19">
        <f t="shared" si="204"/>
        <v>1</v>
      </c>
      <c r="AH690" s="25" t="str">
        <f>VLOOKUP(F690,特效对应!F:G,2,FALSE)</f>
        <v>attackex</v>
      </c>
      <c r="AJ690">
        <f t="shared" si="205"/>
        <v>4</v>
      </c>
      <c r="AK690" t="s">
        <v>1048</v>
      </c>
      <c r="AL690" s="4" t="s">
        <v>1056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206"/>
        <v>2</v>
      </c>
      <c r="BE690">
        <f t="shared" si="207"/>
        <v>1</v>
      </c>
    </row>
    <row r="691" spans="1:57" x14ac:dyDescent="0.15">
      <c r="A691" t="str">
        <f t="shared" si="192"/>
        <v>艾琳主动技能2等级5</v>
      </c>
      <c r="B691" s="8">
        <f t="shared" si="199"/>
        <v>10120205</v>
      </c>
      <c r="C691" s="8" t="str">
        <f>VLOOKUP(G691,角色!A:B,2,FALSE)</f>
        <v>艾琳</v>
      </c>
      <c r="D691" s="8" t="str">
        <f t="shared" si="200"/>
        <v>主动技能2</v>
      </c>
      <c r="E691" s="8">
        <f t="shared" si="193"/>
        <v>5</v>
      </c>
      <c r="F691" s="8">
        <f t="shared" si="194"/>
        <v>2</v>
      </c>
      <c r="G691" s="8">
        <f t="shared" si="195"/>
        <v>12</v>
      </c>
      <c r="H691" s="4" t="s">
        <v>1059</v>
      </c>
      <c r="I691" s="20" t="str">
        <f t="shared" si="209"/>
        <v>对敌方单体攻击，造成150%攻击力（+565）点伤害。并附带中毒。</v>
      </c>
      <c r="J691" s="4" t="s">
        <v>279</v>
      </c>
      <c r="K691" s="1" t="s">
        <v>102</v>
      </c>
      <c r="L691" s="4" t="s">
        <v>106</v>
      </c>
      <c r="M691" s="4"/>
      <c r="N691" s="4">
        <v>100</v>
      </c>
      <c r="O691" s="20" t="str">
        <f t="shared" si="202"/>
        <v/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96"/>
        <v>100005:100:2:0</v>
      </c>
      <c r="U691" s="6" t="str">
        <f t="shared" si="197"/>
        <v/>
      </c>
      <c r="V691" s="19" t="str">
        <f>VLOOKUP(G691,角色!AW:BC,主动技能!F691+1,FALSE)</f>
        <v>skill_13</v>
      </c>
      <c r="Y691">
        <f t="shared" si="198"/>
        <v>50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565</v>
      </c>
      <c r="AE691" s="25">
        <f>(VLOOKUP(G691,角色!V:AE,主动技能!F691+7,FALSE))</f>
        <v>1</v>
      </c>
      <c r="AF691" s="19">
        <f t="shared" si="203"/>
        <v>2</v>
      </c>
      <c r="AG691" s="19">
        <f t="shared" si="204"/>
        <v>1</v>
      </c>
      <c r="AH691" s="25" t="str">
        <f>VLOOKUP(F691,特效对应!F:G,2,FALSE)</f>
        <v>attackex</v>
      </c>
      <c r="AJ691">
        <f t="shared" si="205"/>
        <v>5</v>
      </c>
      <c r="AK691" t="s">
        <v>1048</v>
      </c>
      <c r="AL691" s="4" t="s">
        <v>1056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206"/>
        <v>2</v>
      </c>
      <c r="BE691">
        <f t="shared" si="207"/>
        <v>1</v>
      </c>
    </row>
    <row r="692" spans="1:57" x14ac:dyDescent="0.15">
      <c r="A692" t="str">
        <f t="shared" si="192"/>
        <v>艾琳主动技能2等级6</v>
      </c>
      <c r="B692" s="8">
        <f t="shared" si="199"/>
        <v>10120206</v>
      </c>
      <c r="C692" s="8" t="str">
        <f>VLOOKUP(G692,角色!A:B,2,FALSE)</f>
        <v>艾琳</v>
      </c>
      <c r="D692" s="8" t="str">
        <f t="shared" si="200"/>
        <v>主动技能2</v>
      </c>
      <c r="E692" s="8">
        <f t="shared" si="193"/>
        <v>6</v>
      </c>
      <c r="F692" s="8">
        <f t="shared" si="194"/>
        <v>2</v>
      </c>
      <c r="G692" s="8">
        <f t="shared" si="195"/>
        <v>12</v>
      </c>
      <c r="H692" s="4" t="s">
        <v>1059</v>
      </c>
      <c r="I692" s="20" t="str">
        <f t="shared" si="209"/>
        <v>对敌方单体攻击，造成150%攻击力（+800）点伤害。并附带中毒。</v>
      </c>
      <c r="J692" s="4" t="s">
        <v>279</v>
      </c>
      <c r="K692" s="1" t="s">
        <v>102</v>
      </c>
      <c r="L692" s="4" t="s">
        <v>106</v>
      </c>
      <c r="M692" s="4"/>
      <c r="N692" s="4">
        <v>100</v>
      </c>
      <c r="O692" s="20" t="str">
        <f t="shared" si="202"/>
        <v/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96"/>
        <v>100005:100:2:0</v>
      </c>
      <c r="U692" s="6" t="str">
        <f t="shared" si="197"/>
        <v/>
      </c>
      <c r="V692" s="19" t="str">
        <f>VLOOKUP(G692,角色!AW:BC,主动技能!F692+1,FALSE)</f>
        <v>skill_13</v>
      </c>
      <c r="Y692">
        <f t="shared" si="198"/>
        <v>50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800</v>
      </c>
      <c r="AE692" s="25">
        <f>(VLOOKUP(G692,角色!V:AE,主动技能!F692+7,FALSE))</f>
        <v>1</v>
      </c>
      <c r="AF692" s="19">
        <f t="shared" si="203"/>
        <v>2</v>
      </c>
      <c r="AG692" s="19">
        <f t="shared" si="204"/>
        <v>1</v>
      </c>
      <c r="AH692" s="25" t="str">
        <f>VLOOKUP(F692,特效对应!F:G,2,FALSE)</f>
        <v>attackex</v>
      </c>
      <c r="AJ692">
        <f t="shared" si="205"/>
        <v>6</v>
      </c>
      <c r="AK692" t="s">
        <v>1048</v>
      </c>
      <c r="AL692" s="4" t="s">
        <v>1056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206"/>
        <v>2</v>
      </c>
      <c r="BE692">
        <f t="shared" si="207"/>
        <v>1</v>
      </c>
    </row>
    <row r="693" spans="1:57" x14ac:dyDescent="0.15">
      <c r="A693" t="str">
        <f t="shared" si="192"/>
        <v>艾琳主动技能2等级7</v>
      </c>
      <c r="B693" s="8">
        <f t="shared" si="199"/>
        <v>10120207</v>
      </c>
      <c r="C693" s="8" t="str">
        <f>VLOOKUP(G693,角色!A:B,2,FALSE)</f>
        <v>艾琳</v>
      </c>
      <c r="D693" s="8" t="str">
        <f t="shared" si="200"/>
        <v>主动技能2</v>
      </c>
      <c r="E693" s="8">
        <f t="shared" si="193"/>
        <v>7</v>
      </c>
      <c r="F693" s="8">
        <f t="shared" si="194"/>
        <v>2</v>
      </c>
      <c r="G693" s="8">
        <f t="shared" si="195"/>
        <v>12</v>
      </c>
      <c r="H693" s="4" t="s">
        <v>1059</v>
      </c>
      <c r="I693" s="20" t="str">
        <f t="shared" si="209"/>
        <v>对敌方单体攻击，造成150%攻击力（+1132）点伤害。并附带中毒。</v>
      </c>
      <c r="J693" s="4" t="s">
        <v>279</v>
      </c>
      <c r="K693" s="1" t="s">
        <v>102</v>
      </c>
      <c r="L693" s="4" t="s">
        <v>106</v>
      </c>
      <c r="M693" s="4"/>
      <c r="N693" s="4">
        <v>100</v>
      </c>
      <c r="O693" s="20" t="str">
        <f t="shared" si="202"/>
        <v/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96"/>
        <v>100005:100:2:0</v>
      </c>
      <c r="U693" s="6" t="str">
        <f t="shared" si="197"/>
        <v/>
      </c>
      <c r="V693" s="19" t="str">
        <f>VLOOKUP(G693,角色!AW:BC,主动技能!F693+1,FALSE)</f>
        <v>skill_13</v>
      </c>
      <c r="Y693">
        <f t="shared" si="198"/>
        <v>50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1132</v>
      </c>
      <c r="AE693" s="25">
        <f>(VLOOKUP(G693,角色!V:AE,主动技能!F693+7,FALSE))</f>
        <v>1</v>
      </c>
      <c r="AF693" s="19">
        <f t="shared" si="203"/>
        <v>2</v>
      </c>
      <c r="AG693" s="19">
        <f t="shared" si="204"/>
        <v>1</v>
      </c>
      <c r="AH693" s="25" t="str">
        <f>VLOOKUP(F693,特效对应!F:G,2,FALSE)</f>
        <v>attackex</v>
      </c>
      <c r="AJ693">
        <f t="shared" si="205"/>
        <v>7</v>
      </c>
      <c r="AK693" t="s">
        <v>1048</v>
      </c>
      <c r="AL693" s="4" t="s">
        <v>1056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206"/>
        <v>2</v>
      </c>
      <c r="BE693">
        <f t="shared" si="207"/>
        <v>1</v>
      </c>
    </row>
    <row r="694" spans="1:57" x14ac:dyDescent="0.15">
      <c r="A694" t="str">
        <f t="shared" si="192"/>
        <v>艾琳主动技能2等级8</v>
      </c>
      <c r="B694" s="8">
        <f t="shared" si="199"/>
        <v>10120208</v>
      </c>
      <c r="C694" s="8" t="str">
        <f>VLOOKUP(G694,角色!A:B,2,FALSE)</f>
        <v>艾琳</v>
      </c>
      <c r="D694" s="8" t="str">
        <f t="shared" si="200"/>
        <v>主动技能2</v>
      </c>
      <c r="E694" s="8">
        <f t="shared" si="193"/>
        <v>8</v>
      </c>
      <c r="F694" s="8">
        <f t="shared" si="194"/>
        <v>2</v>
      </c>
      <c r="G694" s="8">
        <f t="shared" si="195"/>
        <v>12</v>
      </c>
      <c r="H694" s="4" t="s">
        <v>1059</v>
      </c>
      <c r="I694" s="20" t="str">
        <f t="shared" si="209"/>
        <v>对敌方单体攻击，造成150%攻击力（+1601）点伤害。并附带中毒。</v>
      </c>
      <c r="J694" s="4" t="s">
        <v>279</v>
      </c>
      <c r="K694" s="1" t="s">
        <v>102</v>
      </c>
      <c r="L694" s="4" t="s">
        <v>106</v>
      </c>
      <c r="M694" s="4"/>
      <c r="N694" s="4">
        <v>100</v>
      </c>
      <c r="O694" s="20" t="str">
        <f t="shared" si="202"/>
        <v/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96"/>
        <v>100005:100:2:0</v>
      </c>
      <c r="U694" s="6" t="str">
        <f t="shared" si="197"/>
        <v/>
      </c>
      <c r="V694" s="19" t="str">
        <f>VLOOKUP(G694,角色!AW:BC,主动技能!F694+1,FALSE)</f>
        <v>skill_13</v>
      </c>
      <c r="Y694">
        <f t="shared" si="198"/>
        <v>50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1601</v>
      </c>
      <c r="AE694" s="25">
        <f>(VLOOKUP(G694,角色!V:AE,主动技能!F694+7,FALSE))</f>
        <v>1</v>
      </c>
      <c r="AF694" s="19">
        <f t="shared" si="203"/>
        <v>2</v>
      </c>
      <c r="AG694" s="19">
        <f t="shared" si="204"/>
        <v>1</v>
      </c>
      <c r="AH694" s="25" t="str">
        <f>VLOOKUP(F694,特效对应!F:G,2,FALSE)</f>
        <v>attackex</v>
      </c>
      <c r="AJ694">
        <f t="shared" si="205"/>
        <v>8</v>
      </c>
      <c r="AK694" t="s">
        <v>1048</v>
      </c>
      <c r="AL694" s="4" t="s">
        <v>1056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206"/>
        <v>2</v>
      </c>
      <c r="BE694">
        <f t="shared" si="207"/>
        <v>1</v>
      </c>
    </row>
    <row r="695" spans="1:57" x14ac:dyDescent="0.15">
      <c r="A695" t="str">
        <f t="shared" si="192"/>
        <v>艾琳主动技能2等级9</v>
      </c>
      <c r="B695" s="8">
        <f t="shared" si="199"/>
        <v>10120209</v>
      </c>
      <c r="C695" s="8" t="str">
        <f>VLOOKUP(G695,角色!A:B,2,FALSE)</f>
        <v>艾琳</v>
      </c>
      <c r="D695" s="8" t="str">
        <f t="shared" si="200"/>
        <v>主动技能2</v>
      </c>
      <c r="E695" s="8">
        <f t="shared" si="193"/>
        <v>9</v>
      </c>
      <c r="F695" s="8">
        <f t="shared" si="194"/>
        <v>2</v>
      </c>
      <c r="G695" s="8">
        <f t="shared" si="195"/>
        <v>12</v>
      </c>
      <c r="H695" s="4" t="s">
        <v>1059</v>
      </c>
      <c r="I695" s="20" t="str">
        <f t="shared" si="209"/>
        <v>对敌方单体攻击，造成150%攻击力（+2264）点伤害。并附带中毒。</v>
      </c>
      <c r="J695" s="4" t="s">
        <v>279</v>
      </c>
      <c r="K695" s="1" t="s">
        <v>102</v>
      </c>
      <c r="L695" s="4" t="s">
        <v>106</v>
      </c>
      <c r="M695" s="4"/>
      <c r="N695" s="4">
        <v>100</v>
      </c>
      <c r="O695" s="20" t="str">
        <f t="shared" si="202"/>
        <v/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96"/>
        <v>100005:100:2:0</v>
      </c>
      <c r="U695" s="6" t="str">
        <f t="shared" si="197"/>
        <v/>
      </c>
      <c r="V695" s="19" t="str">
        <f>VLOOKUP(G695,角色!AW:BC,主动技能!F695+1,FALSE)</f>
        <v>skill_13</v>
      </c>
      <c r="Y695">
        <f t="shared" si="198"/>
        <v>50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2264</v>
      </c>
      <c r="AE695" s="25">
        <f>(VLOOKUP(G695,角色!V:AE,主动技能!F695+7,FALSE))</f>
        <v>1</v>
      </c>
      <c r="AF695" s="19">
        <f t="shared" si="203"/>
        <v>2</v>
      </c>
      <c r="AG695" s="19">
        <f t="shared" si="204"/>
        <v>1</v>
      </c>
      <c r="AH695" s="25" t="str">
        <f>VLOOKUP(F695,特效对应!F:G,2,FALSE)</f>
        <v>attackex</v>
      </c>
      <c r="AJ695">
        <f t="shared" si="205"/>
        <v>9</v>
      </c>
      <c r="AK695" t="s">
        <v>1048</v>
      </c>
      <c r="AL695" s="4" t="s">
        <v>1056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206"/>
        <v>2</v>
      </c>
      <c r="BE695">
        <f t="shared" si="207"/>
        <v>1</v>
      </c>
    </row>
    <row r="696" spans="1:57" x14ac:dyDescent="0.15">
      <c r="A696" t="str">
        <f t="shared" si="192"/>
        <v>艾琳主动技能2等级10</v>
      </c>
      <c r="B696" s="8">
        <f t="shared" si="199"/>
        <v>10120210</v>
      </c>
      <c r="C696" s="8" t="str">
        <f>VLOOKUP(G696,角色!A:B,2,FALSE)</f>
        <v>艾琳</v>
      </c>
      <c r="D696" s="8" t="str">
        <f t="shared" si="200"/>
        <v>主动技能2</v>
      </c>
      <c r="E696" s="8">
        <f t="shared" si="193"/>
        <v>10</v>
      </c>
      <c r="F696" s="8">
        <f t="shared" si="194"/>
        <v>2</v>
      </c>
      <c r="G696" s="8">
        <f t="shared" si="195"/>
        <v>12</v>
      </c>
      <c r="H696" s="4" t="s">
        <v>1059</v>
      </c>
      <c r="I696" s="20" t="str">
        <f t="shared" si="209"/>
        <v>对敌方单体攻击，造成150%攻击力（+3203）点伤害。并附带中毒。</v>
      </c>
      <c r="J696" s="4" t="s">
        <v>279</v>
      </c>
      <c r="K696" s="1" t="s">
        <v>102</v>
      </c>
      <c r="L696" s="4" t="s">
        <v>106</v>
      </c>
      <c r="M696" s="4"/>
      <c r="N696" s="4">
        <v>100</v>
      </c>
      <c r="O696" s="20" t="str">
        <f t="shared" si="202"/>
        <v/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96"/>
        <v>100005:100:2:0</v>
      </c>
      <c r="U696" s="6" t="str">
        <f t="shared" si="197"/>
        <v/>
      </c>
      <c r="V696" s="19" t="str">
        <f>VLOOKUP(G696,角色!AW:BC,主动技能!F696+1,FALSE)</f>
        <v>skill_13</v>
      </c>
      <c r="Y696">
        <f t="shared" si="198"/>
        <v>50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3203</v>
      </c>
      <c r="AE696" s="25">
        <f>(VLOOKUP(G696,角色!V:AE,主动技能!F696+7,FALSE))</f>
        <v>1</v>
      </c>
      <c r="AF696" s="19">
        <f t="shared" si="203"/>
        <v>2</v>
      </c>
      <c r="AG696" s="19">
        <f t="shared" si="204"/>
        <v>1</v>
      </c>
      <c r="AH696" s="25" t="str">
        <f>VLOOKUP(F696,特效对应!F:G,2,FALSE)</f>
        <v>attackex</v>
      </c>
      <c r="AJ696">
        <f t="shared" si="205"/>
        <v>10</v>
      </c>
      <c r="AK696" t="s">
        <v>1048</v>
      </c>
      <c r="AL696" s="4" t="s">
        <v>1056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206"/>
        <v>2</v>
      </c>
      <c r="BE696">
        <f t="shared" si="207"/>
        <v>1</v>
      </c>
    </row>
    <row r="697" spans="1:57" x14ac:dyDescent="0.15">
      <c r="A697" t="str">
        <f t="shared" si="192"/>
        <v>艾琳主动技能2等级11</v>
      </c>
      <c r="B697" s="8">
        <f t="shared" si="199"/>
        <v>10120211</v>
      </c>
      <c r="C697" s="8" t="str">
        <f>VLOOKUP(G697,角色!A:B,2,FALSE)</f>
        <v>艾琳</v>
      </c>
      <c r="D697" s="8" t="str">
        <f t="shared" si="200"/>
        <v>主动技能2</v>
      </c>
      <c r="E697" s="8">
        <f t="shared" si="193"/>
        <v>11</v>
      </c>
      <c r="F697" s="8">
        <f t="shared" si="194"/>
        <v>2</v>
      </c>
      <c r="G697" s="8">
        <f t="shared" si="195"/>
        <v>12</v>
      </c>
      <c r="H697" s="4" t="s">
        <v>1059</v>
      </c>
      <c r="I697" s="20" t="str">
        <f t="shared" si="209"/>
        <v>对敌方单体攻击，造成150%攻击力（+4530）点伤害。并附带中毒。</v>
      </c>
      <c r="J697" s="4" t="s">
        <v>279</v>
      </c>
      <c r="K697" s="1" t="s">
        <v>102</v>
      </c>
      <c r="L697" s="4" t="s">
        <v>106</v>
      </c>
      <c r="M697" s="4"/>
      <c r="N697" s="4">
        <v>100</v>
      </c>
      <c r="O697" s="20" t="str">
        <f t="shared" si="202"/>
        <v/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96"/>
        <v>100005:100:2:0</v>
      </c>
      <c r="U697" s="6" t="str">
        <f t="shared" si="197"/>
        <v/>
      </c>
      <c r="V697" s="19" t="str">
        <f>VLOOKUP(G697,角色!AW:BC,主动技能!F697+1,FALSE)</f>
        <v>skill_13</v>
      </c>
      <c r="Y697">
        <f t="shared" si="198"/>
        <v>50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4530</v>
      </c>
      <c r="AE697" s="25">
        <f>(VLOOKUP(G697,角色!V:AE,主动技能!F697+7,FALSE))</f>
        <v>1</v>
      </c>
      <c r="AF697" s="19">
        <f t="shared" si="203"/>
        <v>2</v>
      </c>
      <c r="AG697" s="19">
        <f t="shared" si="204"/>
        <v>1</v>
      </c>
      <c r="AH697" s="25" t="str">
        <f>VLOOKUP(F697,特效对应!F:G,2,FALSE)</f>
        <v>attackex</v>
      </c>
      <c r="AJ697">
        <f t="shared" si="205"/>
        <v>11</v>
      </c>
      <c r="AK697" t="s">
        <v>1048</v>
      </c>
      <c r="AL697" s="4" t="s">
        <v>1056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206"/>
        <v>2</v>
      </c>
      <c r="BE697">
        <f t="shared" si="207"/>
        <v>1</v>
      </c>
    </row>
    <row r="698" spans="1:57" x14ac:dyDescent="0.15">
      <c r="A698" t="str">
        <f t="shared" si="192"/>
        <v>艾琳主动技能2等级12</v>
      </c>
      <c r="B698" s="8">
        <f t="shared" si="199"/>
        <v>10120212</v>
      </c>
      <c r="C698" s="8" t="str">
        <f>VLOOKUP(G698,角色!A:B,2,FALSE)</f>
        <v>艾琳</v>
      </c>
      <c r="D698" s="8" t="str">
        <f t="shared" si="200"/>
        <v>主动技能2</v>
      </c>
      <c r="E698" s="8">
        <f t="shared" si="193"/>
        <v>12</v>
      </c>
      <c r="F698" s="8">
        <f t="shared" si="194"/>
        <v>2</v>
      </c>
      <c r="G698" s="8">
        <f t="shared" si="195"/>
        <v>12</v>
      </c>
      <c r="H698" s="4" t="s">
        <v>1059</v>
      </c>
      <c r="I698" s="20" t="str">
        <f t="shared" si="209"/>
        <v>对敌方单体攻击，造成150%攻击力（+6407）点伤害。并附带中毒。</v>
      </c>
      <c r="J698" s="4" t="s">
        <v>279</v>
      </c>
      <c r="K698" s="1" t="s">
        <v>102</v>
      </c>
      <c r="L698" s="4" t="s">
        <v>106</v>
      </c>
      <c r="M698" s="4"/>
      <c r="N698" s="4">
        <v>100</v>
      </c>
      <c r="O698" s="20" t="str">
        <f t="shared" si="202"/>
        <v/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96"/>
        <v>100005:100:2:0</v>
      </c>
      <c r="U698" s="6" t="str">
        <f t="shared" si="197"/>
        <v/>
      </c>
      <c r="V698" s="19" t="str">
        <f>VLOOKUP(G698,角色!AW:BC,主动技能!F698+1,FALSE)</f>
        <v>skill_13</v>
      </c>
      <c r="Y698">
        <f t="shared" si="198"/>
        <v>50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6407</v>
      </c>
      <c r="AE698" s="25">
        <f>(VLOOKUP(G698,角色!V:AE,主动技能!F698+7,FALSE))</f>
        <v>1</v>
      </c>
      <c r="AF698" s="19">
        <f t="shared" si="203"/>
        <v>2</v>
      </c>
      <c r="AG698" s="19">
        <f t="shared" si="204"/>
        <v>1</v>
      </c>
      <c r="AH698" s="25" t="str">
        <f>VLOOKUP(F698,特效对应!F:G,2,FALSE)</f>
        <v>attackex</v>
      </c>
      <c r="AJ698">
        <f t="shared" si="205"/>
        <v>12</v>
      </c>
      <c r="AK698" t="s">
        <v>1048</v>
      </c>
      <c r="AL698" s="4" t="s">
        <v>1056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206"/>
        <v>2</v>
      </c>
      <c r="BE698">
        <f t="shared" si="207"/>
        <v>1</v>
      </c>
    </row>
    <row r="699" spans="1:57" x14ac:dyDescent="0.15">
      <c r="A699" t="str">
        <f t="shared" si="192"/>
        <v>艾琳主动技能2等级13</v>
      </c>
      <c r="B699" s="8">
        <f t="shared" si="199"/>
        <v>10120213</v>
      </c>
      <c r="C699" s="8" t="str">
        <f>VLOOKUP(G699,角色!A:B,2,FALSE)</f>
        <v>艾琳</v>
      </c>
      <c r="D699" s="8" t="str">
        <f t="shared" si="200"/>
        <v>主动技能2</v>
      </c>
      <c r="E699" s="8">
        <f t="shared" si="193"/>
        <v>13</v>
      </c>
      <c r="F699" s="8">
        <f t="shared" si="194"/>
        <v>2</v>
      </c>
      <c r="G699" s="8">
        <f t="shared" si="195"/>
        <v>12</v>
      </c>
      <c r="H699" s="4" t="s">
        <v>1059</v>
      </c>
      <c r="I699" s="20" t="str">
        <f t="shared" si="209"/>
        <v>对敌方单体攻击，造成150%攻击力（+9063）点伤害。并附带中毒。</v>
      </c>
      <c r="J699" s="4" t="s">
        <v>279</v>
      </c>
      <c r="K699" s="1" t="s">
        <v>102</v>
      </c>
      <c r="L699" s="4" t="s">
        <v>106</v>
      </c>
      <c r="M699" s="4"/>
      <c r="N699" s="4">
        <v>100</v>
      </c>
      <c r="O699" s="20" t="str">
        <f t="shared" si="202"/>
        <v/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96"/>
        <v>100005:100:2:0</v>
      </c>
      <c r="U699" s="6" t="str">
        <f t="shared" si="197"/>
        <v/>
      </c>
      <c r="V699" s="19" t="str">
        <f>VLOOKUP(G699,角色!AW:BC,主动技能!F699+1,FALSE)</f>
        <v>skill_13</v>
      </c>
      <c r="Y699">
        <f t="shared" si="198"/>
        <v>50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9063</v>
      </c>
      <c r="AE699" s="25">
        <f>(VLOOKUP(G699,角色!V:AE,主动技能!F699+7,FALSE))</f>
        <v>1</v>
      </c>
      <c r="AF699" s="19">
        <f t="shared" si="203"/>
        <v>2</v>
      </c>
      <c r="AG699" s="19">
        <f t="shared" si="204"/>
        <v>1</v>
      </c>
      <c r="AH699" s="25" t="str">
        <f>VLOOKUP(F699,特效对应!F:G,2,FALSE)</f>
        <v>attackex</v>
      </c>
      <c r="AJ699">
        <f t="shared" si="205"/>
        <v>13</v>
      </c>
      <c r="AK699" t="s">
        <v>1048</v>
      </c>
      <c r="AL699" s="4" t="s">
        <v>1056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206"/>
        <v>2</v>
      </c>
      <c r="BE699">
        <f t="shared" si="207"/>
        <v>1</v>
      </c>
    </row>
    <row r="700" spans="1:57" x14ac:dyDescent="0.15">
      <c r="A700" t="str">
        <f t="shared" si="192"/>
        <v>艾琳主动技能2等级14</v>
      </c>
      <c r="B700" s="8">
        <f t="shared" si="199"/>
        <v>10120214</v>
      </c>
      <c r="C700" s="8" t="str">
        <f>VLOOKUP(G700,角色!A:B,2,FALSE)</f>
        <v>艾琳</v>
      </c>
      <c r="D700" s="8" t="str">
        <f t="shared" si="200"/>
        <v>主动技能2</v>
      </c>
      <c r="E700" s="8">
        <f t="shared" si="193"/>
        <v>14</v>
      </c>
      <c r="F700" s="8">
        <f t="shared" si="194"/>
        <v>2</v>
      </c>
      <c r="G700" s="8">
        <f t="shared" si="195"/>
        <v>12</v>
      </c>
      <c r="H700" s="4" t="s">
        <v>1059</v>
      </c>
      <c r="I700" s="20" t="str">
        <f t="shared" si="209"/>
        <v>对敌方单体攻击，造成150%攻击力（+12819）点伤害。并附带中毒。</v>
      </c>
      <c r="J700" s="4" t="s">
        <v>279</v>
      </c>
      <c r="K700" s="1" t="s">
        <v>102</v>
      </c>
      <c r="L700" s="4" t="s">
        <v>106</v>
      </c>
      <c r="M700" s="4"/>
      <c r="N700" s="4">
        <v>100</v>
      </c>
      <c r="O700" s="20" t="str">
        <f t="shared" si="202"/>
        <v/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96"/>
        <v>100005:100:2:0</v>
      </c>
      <c r="U700" s="6" t="str">
        <f t="shared" si="197"/>
        <v/>
      </c>
      <c r="V700" s="19" t="str">
        <f>VLOOKUP(G700,角色!AW:BC,主动技能!F700+1,FALSE)</f>
        <v>skill_13</v>
      </c>
      <c r="Y700">
        <f t="shared" si="198"/>
        <v>50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12819</v>
      </c>
      <c r="AE700" s="25">
        <f>(VLOOKUP(G700,角色!V:AE,主动技能!F700+7,FALSE))</f>
        <v>1</v>
      </c>
      <c r="AF700" s="19">
        <f t="shared" si="203"/>
        <v>2</v>
      </c>
      <c r="AG700" s="19">
        <f t="shared" si="204"/>
        <v>1</v>
      </c>
      <c r="AH700" s="25" t="str">
        <f>VLOOKUP(F700,特效对应!F:G,2,FALSE)</f>
        <v>attackex</v>
      </c>
      <c r="AJ700">
        <f t="shared" si="205"/>
        <v>14</v>
      </c>
      <c r="AK700" t="s">
        <v>1048</v>
      </c>
      <c r="AL700" s="4" t="s">
        <v>1056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206"/>
        <v>2</v>
      </c>
      <c r="BE700">
        <f t="shared" si="207"/>
        <v>1</v>
      </c>
    </row>
    <row r="701" spans="1:57" x14ac:dyDescent="0.15">
      <c r="A701" t="str">
        <f t="shared" si="192"/>
        <v>艾琳主动技能2等级15</v>
      </c>
      <c r="B701" s="8">
        <f t="shared" si="199"/>
        <v>10120215</v>
      </c>
      <c r="C701" s="8" t="str">
        <f>VLOOKUP(G701,角色!A:B,2,FALSE)</f>
        <v>艾琳</v>
      </c>
      <c r="D701" s="8" t="str">
        <f t="shared" si="200"/>
        <v>主动技能2</v>
      </c>
      <c r="E701" s="8">
        <f t="shared" si="193"/>
        <v>15</v>
      </c>
      <c r="F701" s="8">
        <f t="shared" si="194"/>
        <v>2</v>
      </c>
      <c r="G701" s="8">
        <f t="shared" si="195"/>
        <v>12</v>
      </c>
      <c r="H701" s="4" t="s">
        <v>1059</v>
      </c>
      <c r="I701" s="20" t="str">
        <f t="shared" si="209"/>
        <v>对敌方单体攻击，造成150%攻击力（+18131）点伤害。并附带中毒。</v>
      </c>
      <c r="J701" s="4" t="s">
        <v>279</v>
      </c>
      <c r="K701" s="1" t="s">
        <v>102</v>
      </c>
      <c r="L701" s="4" t="s">
        <v>106</v>
      </c>
      <c r="M701" s="4"/>
      <c r="N701" s="4">
        <v>100</v>
      </c>
      <c r="O701" s="20" t="str">
        <f t="shared" si="202"/>
        <v/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96"/>
        <v>100005:100:2:0</v>
      </c>
      <c r="U701" s="6" t="str">
        <f t="shared" si="197"/>
        <v/>
      </c>
      <c r="V701" s="19" t="str">
        <f>VLOOKUP(G701,角色!AW:BC,主动技能!F701+1,FALSE)</f>
        <v>skill_13</v>
      </c>
      <c r="Y701">
        <f t="shared" si="198"/>
        <v>50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18131</v>
      </c>
      <c r="AE701" s="25">
        <f>(VLOOKUP(G701,角色!V:AE,主动技能!F701+7,FALSE))</f>
        <v>1</v>
      </c>
      <c r="AF701" s="19">
        <f t="shared" si="203"/>
        <v>2</v>
      </c>
      <c r="AG701" s="19">
        <f t="shared" si="204"/>
        <v>1</v>
      </c>
      <c r="AH701" s="25" t="str">
        <f>VLOOKUP(F701,特效对应!F:G,2,FALSE)</f>
        <v>attackex</v>
      </c>
      <c r="AJ701">
        <f t="shared" si="205"/>
        <v>15</v>
      </c>
      <c r="AK701" t="s">
        <v>1048</v>
      </c>
      <c r="AL701" s="4" t="s">
        <v>1056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206"/>
        <v>2</v>
      </c>
      <c r="BE701">
        <f t="shared" si="207"/>
        <v>1</v>
      </c>
    </row>
    <row r="702" spans="1:57" x14ac:dyDescent="0.15">
      <c r="A702" t="str">
        <f t="shared" si="192"/>
        <v>艾琳主动技能2等级16</v>
      </c>
      <c r="B702" s="8">
        <f t="shared" si="199"/>
        <v>10120216</v>
      </c>
      <c r="C702" s="8" t="str">
        <f>VLOOKUP(G702,角色!A:B,2,FALSE)</f>
        <v>艾琳</v>
      </c>
      <c r="D702" s="8" t="str">
        <f t="shared" si="200"/>
        <v>主动技能2</v>
      </c>
      <c r="E702" s="8">
        <f t="shared" si="193"/>
        <v>16</v>
      </c>
      <c r="F702" s="8">
        <f t="shared" si="194"/>
        <v>2</v>
      </c>
      <c r="G702" s="8">
        <f t="shared" si="195"/>
        <v>12</v>
      </c>
      <c r="H702" s="4" t="s">
        <v>1059</v>
      </c>
      <c r="I702" s="20" t="str">
        <f t="shared" si="209"/>
        <v>对敌方单体攻击，造成150%攻击力（+25644）点伤害。并附带中毒。</v>
      </c>
      <c r="J702" s="4" t="s">
        <v>279</v>
      </c>
      <c r="K702" s="1" t="s">
        <v>102</v>
      </c>
      <c r="L702" s="4" t="s">
        <v>106</v>
      </c>
      <c r="M702" s="4"/>
      <c r="N702" s="4">
        <v>100</v>
      </c>
      <c r="O702" s="20" t="str">
        <f t="shared" si="202"/>
        <v/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96"/>
        <v>100005:100:2:0</v>
      </c>
      <c r="U702" s="6" t="str">
        <f t="shared" si="197"/>
        <v/>
      </c>
      <c r="V702" s="19" t="str">
        <f>VLOOKUP(G702,角色!AW:BC,主动技能!F702+1,FALSE)</f>
        <v>skill_13</v>
      </c>
      <c r="Y702">
        <f t="shared" si="198"/>
        <v>50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25644</v>
      </c>
      <c r="AE702" s="25">
        <f>(VLOOKUP(G702,角色!V:AE,主动技能!F702+7,FALSE))</f>
        <v>1</v>
      </c>
      <c r="AF702" s="19">
        <f t="shared" si="203"/>
        <v>2</v>
      </c>
      <c r="AG702" s="19">
        <f t="shared" si="204"/>
        <v>1</v>
      </c>
      <c r="AH702" s="25" t="str">
        <f>VLOOKUP(F702,特效对应!F:G,2,FALSE)</f>
        <v>attackex</v>
      </c>
      <c r="AJ702">
        <f t="shared" si="205"/>
        <v>16</v>
      </c>
      <c r="AK702" t="s">
        <v>1048</v>
      </c>
      <c r="AL702" s="4" t="s">
        <v>1056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206"/>
        <v>2</v>
      </c>
      <c r="BE702">
        <f t="shared" si="207"/>
        <v>1</v>
      </c>
    </row>
    <row r="703" spans="1:57" x14ac:dyDescent="0.15">
      <c r="A703" t="str">
        <f t="shared" si="192"/>
        <v>艾琳主动技能2等级17</v>
      </c>
      <c r="B703" s="8">
        <f t="shared" si="199"/>
        <v>10120217</v>
      </c>
      <c r="C703" s="8" t="str">
        <f>VLOOKUP(G703,角色!A:B,2,FALSE)</f>
        <v>艾琳</v>
      </c>
      <c r="D703" s="8" t="str">
        <f t="shared" si="200"/>
        <v>主动技能2</v>
      </c>
      <c r="E703" s="8">
        <f t="shared" si="193"/>
        <v>17</v>
      </c>
      <c r="F703" s="8">
        <f t="shared" si="194"/>
        <v>2</v>
      </c>
      <c r="G703" s="8">
        <f t="shared" si="195"/>
        <v>12</v>
      </c>
      <c r="H703" s="4" t="s">
        <v>1059</v>
      </c>
      <c r="I703" s="20" t="str">
        <f t="shared" si="209"/>
        <v>对敌方单体攻击，造成150%攻击力（+36271）点伤害。并附带中毒。</v>
      </c>
      <c r="J703" s="4" t="s">
        <v>279</v>
      </c>
      <c r="K703" s="1" t="s">
        <v>102</v>
      </c>
      <c r="L703" s="4" t="s">
        <v>106</v>
      </c>
      <c r="M703" s="4"/>
      <c r="N703" s="4">
        <v>100</v>
      </c>
      <c r="O703" s="20" t="str">
        <f t="shared" si="202"/>
        <v/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96"/>
        <v>100005:100:2:0</v>
      </c>
      <c r="U703" s="6" t="str">
        <f t="shared" si="197"/>
        <v/>
      </c>
      <c r="V703" s="19" t="str">
        <f>VLOOKUP(G703,角色!AW:BC,主动技能!F703+1,FALSE)</f>
        <v>skill_13</v>
      </c>
      <c r="Y703">
        <f t="shared" si="198"/>
        <v>50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36271</v>
      </c>
      <c r="AE703" s="25">
        <f>(VLOOKUP(G703,角色!V:AE,主动技能!F703+7,FALSE))</f>
        <v>1</v>
      </c>
      <c r="AF703" s="19">
        <f t="shared" si="203"/>
        <v>2</v>
      </c>
      <c r="AG703" s="19">
        <f t="shared" si="204"/>
        <v>1</v>
      </c>
      <c r="AH703" s="25" t="str">
        <f>VLOOKUP(F703,特效对应!F:G,2,FALSE)</f>
        <v>attackex</v>
      </c>
      <c r="AJ703">
        <f t="shared" si="205"/>
        <v>17</v>
      </c>
      <c r="AK703" t="s">
        <v>1048</v>
      </c>
      <c r="AL703" s="4" t="s">
        <v>1056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206"/>
        <v>2</v>
      </c>
      <c r="BE703">
        <f t="shared" si="207"/>
        <v>1</v>
      </c>
    </row>
    <row r="704" spans="1:57" x14ac:dyDescent="0.15">
      <c r="A704" t="str">
        <f t="shared" si="192"/>
        <v>艾琳主动技能2等级18</v>
      </c>
      <c r="B704" s="8">
        <f t="shared" si="199"/>
        <v>10120218</v>
      </c>
      <c r="C704" s="8" t="str">
        <f>VLOOKUP(G704,角色!A:B,2,FALSE)</f>
        <v>艾琳</v>
      </c>
      <c r="D704" s="8" t="str">
        <f t="shared" si="200"/>
        <v>主动技能2</v>
      </c>
      <c r="E704" s="8">
        <f t="shared" si="193"/>
        <v>18</v>
      </c>
      <c r="F704" s="8">
        <f t="shared" si="194"/>
        <v>2</v>
      </c>
      <c r="G704" s="8">
        <f t="shared" si="195"/>
        <v>12</v>
      </c>
      <c r="H704" s="4" t="s">
        <v>1059</v>
      </c>
      <c r="I704" s="20" t="str">
        <f t="shared" si="209"/>
        <v>对敌方单体攻击，造成150%攻击力（+51301）点伤害。并附带中毒。</v>
      </c>
      <c r="J704" s="4" t="s">
        <v>279</v>
      </c>
      <c r="K704" s="1" t="s">
        <v>102</v>
      </c>
      <c r="L704" s="4" t="s">
        <v>106</v>
      </c>
      <c r="M704" s="4"/>
      <c r="N704" s="4">
        <v>100</v>
      </c>
      <c r="O704" s="20" t="str">
        <f t="shared" si="202"/>
        <v/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96"/>
        <v>100005:100:2:0</v>
      </c>
      <c r="U704" s="6" t="str">
        <f t="shared" si="197"/>
        <v/>
      </c>
      <c r="V704" s="19" t="str">
        <f>VLOOKUP(G704,角色!AW:BC,主动技能!F704+1,FALSE)</f>
        <v>skill_13</v>
      </c>
      <c r="Y704">
        <f t="shared" si="198"/>
        <v>50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51301</v>
      </c>
      <c r="AE704" s="25">
        <f>(VLOOKUP(G704,角色!V:AE,主动技能!F704+7,FALSE))</f>
        <v>1</v>
      </c>
      <c r="AF704" s="19">
        <f t="shared" si="203"/>
        <v>2</v>
      </c>
      <c r="AG704" s="19">
        <f t="shared" si="204"/>
        <v>1</v>
      </c>
      <c r="AH704" s="25" t="str">
        <f>VLOOKUP(F704,特效对应!F:G,2,FALSE)</f>
        <v>attackex</v>
      </c>
      <c r="AJ704">
        <f t="shared" si="205"/>
        <v>18</v>
      </c>
      <c r="AK704" t="s">
        <v>1048</v>
      </c>
      <c r="AL704" s="4" t="s">
        <v>1056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206"/>
        <v>2</v>
      </c>
      <c r="BE704">
        <f t="shared" si="207"/>
        <v>1</v>
      </c>
    </row>
    <row r="705" spans="1:57" x14ac:dyDescent="0.15">
      <c r="A705" t="str">
        <f t="shared" si="192"/>
        <v>艾琳主动技能2等级19</v>
      </c>
      <c r="B705" s="8">
        <f t="shared" si="199"/>
        <v>10120219</v>
      </c>
      <c r="C705" s="8" t="str">
        <f>VLOOKUP(G705,角色!A:B,2,FALSE)</f>
        <v>艾琳</v>
      </c>
      <c r="D705" s="8" t="str">
        <f t="shared" si="200"/>
        <v>主动技能2</v>
      </c>
      <c r="E705" s="8">
        <f t="shared" si="193"/>
        <v>19</v>
      </c>
      <c r="F705" s="8">
        <f t="shared" si="194"/>
        <v>2</v>
      </c>
      <c r="G705" s="8">
        <f t="shared" si="195"/>
        <v>12</v>
      </c>
      <c r="H705" s="4" t="s">
        <v>1059</v>
      </c>
      <c r="I705" s="20" t="str">
        <f t="shared" si="209"/>
        <v>对敌方单体攻击，造成150%攻击力（+72560）点伤害。并附带中毒。</v>
      </c>
      <c r="J705" s="4" t="s">
        <v>279</v>
      </c>
      <c r="K705" s="1" t="s">
        <v>102</v>
      </c>
      <c r="L705" s="4" t="s">
        <v>106</v>
      </c>
      <c r="M705" s="4"/>
      <c r="N705" s="4">
        <v>100</v>
      </c>
      <c r="O705" s="20" t="str">
        <f t="shared" si="202"/>
        <v/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96"/>
        <v>100005:100:2:0</v>
      </c>
      <c r="U705" s="6" t="str">
        <f t="shared" si="197"/>
        <v/>
      </c>
      <c r="V705" s="19" t="str">
        <f>VLOOKUP(G705,角色!AW:BC,主动技能!F705+1,FALSE)</f>
        <v>skill_13</v>
      </c>
      <c r="Y705">
        <f t="shared" si="198"/>
        <v>50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72560</v>
      </c>
      <c r="AE705" s="25">
        <f>(VLOOKUP(G705,角色!V:AE,主动技能!F705+7,FALSE))</f>
        <v>1</v>
      </c>
      <c r="AF705" s="19">
        <f t="shared" si="203"/>
        <v>2</v>
      </c>
      <c r="AG705" s="19">
        <f t="shared" si="204"/>
        <v>1</v>
      </c>
      <c r="AH705" s="25" t="str">
        <f>VLOOKUP(F705,特效对应!F:G,2,FALSE)</f>
        <v>attackex</v>
      </c>
      <c r="AJ705">
        <f t="shared" si="205"/>
        <v>19</v>
      </c>
      <c r="AK705" t="s">
        <v>1048</v>
      </c>
      <c r="AL705" s="4" t="s">
        <v>1056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206"/>
        <v>2</v>
      </c>
      <c r="BE705">
        <f t="shared" si="207"/>
        <v>1</v>
      </c>
    </row>
    <row r="706" spans="1:57" x14ac:dyDescent="0.15">
      <c r="A706" t="str">
        <f t="shared" si="192"/>
        <v>艾琳主动技能2等级20</v>
      </c>
      <c r="B706" s="8">
        <f t="shared" si="199"/>
        <v>10120220</v>
      </c>
      <c r="C706" s="8" t="str">
        <f>VLOOKUP(G706,角色!A:B,2,FALSE)</f>
        <v>艾琳</v>
      </c>
      <c r="D706" s="8" t="str">
        <f t="shared" si="200"/>
        <v>主动技能2</v>
      </c>
      <c r="E706" s="8">
        <f t="shared" si="193"/>
        <v>20</v>
      </c>
      <c r="F706" s="8">
        <f t="shared" si="194"/>
        <v>2</v>
      </c>
      <c r="G706" s="8">
        <f t="shared" si="195"/>
        <v>12</v>
      </c>
      <c r="H706" s="4" t="s">
        <v>1059</v>
      </c>
      <c r="I706" s="20" t="str">
        <f t="shared" si="209"/>
        <v>对敌方单体攻击，造成150%攻击力（+102628）点伤害。并附带中毒。</v>
      </c>
      <c r="J706" s="4" t="s">
        <v>279</v>
      </c>
      <c r="K706" s="1" t="s">
        <v>102</v>
      </c>
      <c r="L706" s="4" t="s">
        <v>106</v>
      </c>
      <c r="M706" s="4"/>
      <c r="N706" s="4">
        <v>100</v>
      </c>
      <c r="O706" s="20" t="str">
        <f t="shared" si="202"/>
        <v/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96"/>
        <v>100005:100:2:0</v>
      </c>
      <c r="U706" s="6" t="str">
        <f t="shared" si="197"/>
        <v/>
      </c>
      <c r="V706" s="19" t="str">
        <f>VLOOKUP(G706,角色!AW:BC,主动技能!F706+1,FALSE)</f>
        <v>skill_13</v>
      </c>
      <c r="Y706">
        <f t="shared" si="198"/>
        <v>50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102628</v>
      </c>
      <c r="AE706" s="25">
        <f>(VLOOKUP(G706,角色!V:AE,主动技能!F706+7,FALSE))</f>
        <v>1</v>
      </c>
      <c r="AF706" s="19">
        <f t="shared" si="203"/>
        <v>2</v>
      </c>
      <c r="AG706" s="19">
        <f t="shared" si="204"/>
        <v>1</v>
      </c>
      <c r="AH706" s="25" t="str">
        <f>VLOOKUP(F706,特效对应!F:G,2,FALSE)</f>
        <v>attackex</v>
      </c>
      <c r="AJ706">
        <f t="shared" si="205"/>
        <v>20</v>
      </c>
      <c r="AK706" t="s">
        <v>1048</v>
      </c>
      <c r="AL706" s="4" t="s">
        <v>1056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206"/>
        <v>2</v>
      </c>
      <c r="BE706">
        <f t="shared" si="207"/>
        <v>1</v>
      </c>
    </row>
    <row r="707" spans="1:57" x14ac:dyDescent="0.15">
      <c r="A707" t="str">
        <f t="shared" si="192"/>
        <v>艾琳主动技能3等级1</v>
      </c>
      <c r="B707" s="8">
        <f t="shared" si="199"/>
        <v>10120301</v>
      </c>
      <c r="C707" s="8" t="str">
        <f>VLOOKUP(G707,角色!A:B,2,FALSE)</f>
        <v>艾琳</v>
      </c>
      <c r="D707" s="8" t="str">
        <f t="shared" si="200"/>
        <v>主动技能3</v>
      </c>
      <c r="E707" s="8">
        <f t="shared" si="193"/>
        <v>1</v>
      </c>
      <c r="F707" s="8">
        <f t="shared" si="194"/>
        <v>3</v>
      </c>
      <c r="G707" s="8">
        <f t="shared" si="195"/>
        <v>12</v>
      </c>
      <c r="H707" s="4" t="s">
        <v>1055</v>
      </c>
      <c r="I707" s="20" t="str">
        <f>"对敌方"&amp;L707&amp;"攻击，造成"&amp;Z707&amp;"%攻击力（+"&amp;AB707&amp;"）点伤害。附带中毒."</f>
        <v>对敌方全体攻击，造成125%攻击力（+65）点伤害。附带中毒.</v>
      </c>
      <c r="J707" s="4" t="s">
        <v>279</v>
      </c>
      <c r="K707" s="1" t="s">
        <v>102</v>
      </c>
      <c r="L707" s="4" t="s">
        <v>108</v>
      </c>
      <c r="M707" s="4"/>
      <c r="N707" s="4">
        <v>100</v>
      </c>
      <c r="O707" s="20">
        <f t="shared" si="202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96"/>
        <v>100005:100:2:0</v>
      </c>
      <c r="U707" s="6" t="str">
        <f t="shared" si="197"/>
        <v/>
      </c>
      <c r="V707" s="19" t="str">
        <f>VLOOKUP(G707,角色!AW:BC,主动技能!F707+1,FALSE)</f>
        <v>skill_24</v>
      </c>
      <c r="Y707">
        <f t="shared" si="198"/>
        <v>100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65</v>
      </c>
      <c r="AE707" s="25">
        <f>(VLOOKUP(G707,角色!V:AE,主动技能!F707+7,FALSE))</f>
        <v>1</v>
      </c>
      <c r="AF707" s="19">
        <f t="shared" si="203"/>
        <v>3</v>
      </c>
      <c r="AG707" s="19">
        <f t="shared" si="204"/>
        <v>2</v>
      </c>
      <c r="AH707" s="25" t="str">
        <f>VLOOKUP(F707,特效对应!F:G,2,FALSE)</f>
        <v>attackex</v>
      </c>
      <c r="AJ707">
        <f t="shared" si="205"/>
        <v>1</v>
      </c>
      <c r="AK707" t="s">
        <v>117</v>
      </c>
      <c r="AL707" s="4" t="s">
        <v>1056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206"/>
        <v>3</v>
      </c>
      <c r="BE707">
        <f t="shared" si="207"/>
        <v>2</v>
      </c>
    </row>
    <row r="708" spans="1:57" x14ac:dyDescent="0.15">
      <c r="A708" t="str">
        <f t="shared" si="192"/>
        <v>艾琳主动技能3等级2</v>
      </c>
      <c r="B708" s="8">
        <f t="shared" si="199"/>
        <v>10120302</v>
      </c>
      <c r="C708" s="8" t="str">
        <f>VLOOKUP(G708,角色!A:B,2,FALSE)</f>
        <v>艾琳</v>
      </c>
      <c r="D708" s="8" t="str">
        <f t="shared" si="200"/>
        <v>主动技能3</v>
      </c>
      <c r="E708" s="8">
        <f t="shared" si="193"/>
        <v>2</v>
      </c>
      <c r="F708" s="8">
        <f t="shared" si="194"/>
        <v>3</v>
      </c>
      <c r="G708" s="8">
        <f t="shared" si="195"/>
        <v>12</v>
      </c>
      <c r="H708" s="4" t="s">
        <v>1055</v>
      </c>
      <c r="I708" s="20" t="str">
        <f t="shared" ref="I708:I726" si="210">"对敌方"&amp;L708&amp;"攻击，造成"&amp;Z708&amp;"%攻击力（+"&amp;AB708&amp;"）点伤害。附带中毒."</f>
        <v>对敌方全体攻击，造成125%攻击力（+80）点伤害。附带中毒.</v>
      </c>
      <c r="J708" s="4" t="s">
        <v>279</v>
      </c>
      <c r="K708" s="1" t="s">
        <v>102</v>
      </c>
      <c r="L708" s="4" t="s">
        <v>108</v>
      </c>
      <c r="M708" s="4"/>
      <c r="N708" s="4">
        <v>100</v>
      </c>
      <c r="O708" s="20">
        <f t="shared" si="202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96"/>
        <v>100005:100:2:0</v>
      </c>
      <c r="U708" s="6" t="str">
        <f t="shared" si="197"/>
        <v/>
      </c>
      <c r="V708" s="19" t="str">
        <f>VLOOKUP(G708,角色!AW:BC,主动技能!F708+1,FALSE)</f>
        <v>skill_24</v>
      </c>
      <c r="Y708">
        <f t="shared" si="198"/>
        <v>100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80</v>
      </c>
      <c r="AE708" s="25">
        <f>(VLOOKUP(G708,角色!V:AE,主动技能!F708+7,FALSE))</f>
        <v>1</v>
      </c>
      <c r="AF708" s="19">
        <f t="shared" si="203"/>
        <v>3</v>
      </c>
      <c r="AG708" s="19">
        <f t="shared" si="204"/>
        <v>2</v>
      </c>
      <c r="AH708" s="25" t="str">
        <f>VLOOKUP(F708,特效对应!F:G,2,FALSE)</f>
        <v>attackex</v>
      </c>
      <c r="AJ708">
        <f t="shared" si="205"/>
        <v>2</v>
      </c>
      <c r="AK708" t="s">
        <v>117</v>
      </c>
      <c r="AL708" s="4" t="s">
        <v>1056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206"/>
        <v>3</v>
      </c>
      <c r="BE708">
        <f t="shared" si="207"/>
        <v>2</v>
      </c>
    </row>
    <row r="709" spans="1:57" x14ac:dyDescent="0.15">
      <c r="A709" t="str">
        <f t="shared" si="192"/>
        <v>艾琳主动技能3等级3</v>
      </c>
      <c r="B709" s="8">
        <f t="shared" si="199"/>
        <v>10120303</v>
      </c>
      <c r="C709" s="8" t="str">
        <f>VLOOKUP(G709,角色!A:B,2,FALSE)</f>
        <v>艾琳</v>
      </c>
      <c r="D709" s="8" t="str">
        <f t="shared" si="200"/>
        <v>主动技能3</v>
      </c>
      <c r="E709" s="8">
        <f t="shared" si="193"/>
        <v>3</v>
      </c>
      <c r="F709" s="8">
        <f t="shared" si="194"/>
        <v>3</v>
      </c>
      <c r="G709" s="8">
        <f t="shared" si="195"/>
        <v>12</v>
      </c>
      <c r="H709" s="4" t="s">
        <v>1055</v>
      </c>
      <c r="I709" s="20" t="str">
        <f t="shared" si="210"/>
        <v>对敌方全体攻击，造成125%攻击力（+125）点伤害。附带中毒.</v>
      </c>
      <c r="J709" s="4" t="s">
        <v>279</v>
      </c>
      <c r="K709" s="1" t="s">
        <v>102</v>
      </c>
      <c r="L709" s="4" t="s">
        <v>108</v>
      </c>
      <c r="M709" s="4"/>
      <c r="N709" s="4">
        <v>100</v>
      </c>
      <c r="O709" s="20">
        <f t="shared" si="202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96"/>
        <v>100005:100:2:0</v>
      </c>
      <c r="U709" s="6" t="str">
        <f t="shared" si="197"/>
        <v/>
      </c>
      <c r="V709" s="19" t="str">
        <f>VLOOKUP(G709,角色!AW:BC,主动技能!F709+1,FALSE)</f>
        <v>skill_24</v>
      </c>
      <c r="Y709">
        <f t="shared" si="198"/>
        <v>100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125</v>
      </c>
      <c r="AE709" s="25">
        <f>(VLOOKUP(G709,角色!V:AE,主动技能!F709+7,FALSE))</f>
        <v>1</v>
      </c>
      <c r="AF709" s="19">
        <f t="shared" si="203"/>
        <v>3</v>
      </c>
      <c r="AG709" s="19">
        <f t="shared" si="204"/>
        <v>2</v>
      </c>
      <c r="AH709" s="25" t="str">
        <f>VLOOKUP(F709,特效对应!F:G,2,FALSE)</f>
        <v>attackex</v>
      </c>
      <c r="AJ709">
        <f t="shared" si="205"/>
        <v>3</v>
      </c>
      <c r="AK709" t="s">
        <v>117</v>
      </c>
      <c r="AL709" s="4" t="s">
        <v>1056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206"/>
        <v>3</v>
      </c>
      <c r="BE709">
        <f t="shared" si="207"/>
        <v>2</v>
      </c>
    </row>
    <row r="710" spans="1:57" x14ac:dyDescent="0.15">
      <c r="A710" t="str">
        <f t="shared" ref="A710:A773" si="211">C710&amp;D710&amp;$E$6&amp;E710</f>
        <v>艾琳主动技能3等级4</v>
      </c>
      <c r="B710" s="8">
        <f t="shared" si="199"/>
        <v>10120304</v>
      </c>
      <c r="C710" s="8" t="str">
        <f>VLOOKUP(G710,角色!A:B,2,FALSE)</f>
        <v>艾琳</v>
      </c>
      <c r="D710" s="8" t="str">
        <f t="shared" si="200"/>
        <v>主动技能3</v>
      </c>
      <c r="E710" s="8">
        <f t="shared" ref="E710:E773" si="212">IF(E709=E$5,1,E709+1)</f>
        <v>4</v>
      </c>
      <c r="F710" s="8">
        <f t="shared" ref="F710:F773" si="213">IF(E710=1,IF(F709=$F$5,1,F709+1),F709)</f>
        <v>3</v>
      </c>
      <c r="G710" s="8">
        <f t="shared" ref="G710:G773" si="214">IF((F710=1)*(E710=1),G709+1,G709)</f>
        <v>12</v>
      </c>
      <c r="H710" s="4" t="s">
        <v>1055</v>
      </c>
      <c r="I710" s="20" t="str">
        <f t="shared" si="210"/>
        <v>对敌方全体攻击，造成125%攻击力（+200）点伤害。附带中毒.</v>
      </c>
      <c r="J710" s="4" t="s">
        <v>279</v>
      </c>
      <c r="K710" s="1" t="s">
        <v>102</v>
      </c>
      <c r="L710" s="4" t="s">
        <v>108</v>
      </c>
      <c r="M710" s="4"/>
      <c r="N710" s="4">
        <v>100</v>
      </c>
      <c r="O710" s="20">
        <f t="shared" si="202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15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16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98"/>
        <v>100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200</v>
      </c>
      <c r="AE710" s="25">
        <f>(VLOOKUP(G710,角色!V:AE,主动技能!F710+7,FALSE))</f>
        <v>1</v>
      </c>
      <c r="AF710" s="19">
        <f t="shared" si="203"/>
        <v>3</v>
      </c>
      <c r="AG710" s="19">
        <f t="shared" si="204"/>
        <v>2</v>
      </c>
      <c r="AH710" s="25" t="str">
        <f>VLOOKUP(F710,特效对应!F:G,2,FALSE)</f>
        <v>attackex</v>
      </c>
      <c r="AJ710">
        <f t="shared" si="205"/>
        <v>4</v>
      </c>
      <c r="AK710" t="s">
        <v>117</v>
      </c>
      <c r="AL710" s="4" t="s">
        <v>1056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206"/>
        <v>3</v>
      </c>
      <c r="BE710">
        <f t="shared" si="207"/>
        <v>2</v>
      </c>
    </row>
    <row r="711" spans="1:57" x14ac:dyDescent="0.15">
      <c r="A711" t="str">
        <f t="shared" si="211"/>
        <v>艾琳主动技能3等级5</v>
      </c>
      <c r="B711" s="8">
        <f t="shared" si="199"/>
        <v>10120305</v>
      </c>
      <c r="C711" s="8" t="str">
        <f>VLOOKUP(G711,角色!A:B,2,FALSE)</f>
        <v>艾琳</v>
      </c>
      <c r="D711" s="8" t="str">
        <f t="shared" si="200"/>
        <v>主动技能3</v>
      </c>
      <c r="E711" s="8">
        <f t="shared" si="212"/>
        <v>5</v>
      </c>
      <c r="F711" s="8">
        <f t="shared" si="213"/>
        <v>3</v>
      </c>
      <c r="G711" s="8">
        <f t="shared" si="214"/>
        <v>12</v>
      </c>
      <c r="H711" s="4" t="s">
        <v>1055</v>
      </c>
      <c r="I711" s="20" t="str">
        <f t="shared" si="210"/>
        <v>对敌方全体攻击，造成125%攻击力（+282）点伤害。附带中毒.</v>
      </c>
      <c r="J711" s="4" t="s">
        <v>279</v>
      </c>
      <c r="K711" s="1" t="s">
        <v>102</v>
      </c>
      <c r="L711" s="4" t="s">
        <v>108</v>
      </c>
      <c r="M711" s="4"/>
      <c r="N711" s="4">
        <v>100</v>
      </c>
      <c r="O711" s="20">
        <f t="shared" si="202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15"/>
        <v>100005:100:2:0</v>
      </c>
      <c r="U711" s="6" t="str">
        <f t="shared" si="216"/>
        <v/>
      </c>
      <c r="V711" s="19" t="str">
        <f>VLOOKUP(G711,角色!AW:BC,主动技能!F711+1,FALSE)</f>
        <v>skill_24</v>
      </c>
      <c r="Y711">
        <f t="shared" ref="Y711:Y774" si="217">VLOOKUP(D711,BF:BG,2,FALSE)</f>
        <v>100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282</v>
      </c>
      <c r="AE711" s="25">
        <f>(VLOOKUP(G711,角色!V:AE,主动技能!F711+7,FALSE))</f>
        <v>1</v>
      </c>
      <c r="AF711" s="19">
        <f t="shared" si="203"/>
        <v>3</v>
      </c>
      <c r="AG711" s="19">
        <f t="shared" si="204"/>
        <v>2</v>
      </c>
      <c r="AH711" s="25" t="str">
        <f>VLOOKUP(F711,特效对应!F:G,2,FALSE)</f>
        <v>attackex</v>
      </c>
      <c r="AJ711">
        <f t="shared" si="205"/>
        <v>5</v>
      </c>
      <c r="AK711" t="s">
        <v>117</v>
      </c>
      <c r="AL711" s="4" t="s">
        <v>1056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206"/>
        <v>3</v>
      </c>
      <c r="BE711">
        <f t="shared" si="207"/>
        <v>2</v>
      </c>
    </row>
    <row r="712" spans="1:57" x14ac:dyDescent="0.15">
      <c r="A712" t="str">
        <f t="shared" si="211"/>
        <v>艾琳主动技能3等级6</v>
      </c>
      <c r="B712" s="8">
        <f t="shared" ref="B712:B775" si="218">1*10000000+G712*10000+F712*100+E712</f>
        <v>10120306</v>
      </c>
      <c r="C712" s="8" t="str">
        <f>VLOOKUP(G712,角色!A:B,2,FALSE)</f>
        <v>艾琳</v>
      </c>
      <c r="D712" s="8" t="str">
        <f t="shared" ref="D712:D775" si="219">$D$4&amp;F712</f>
        <v>主动技能3</v>
      </c>
      <c r="E712" s="8">
        <f t="shared" si="212"/>
        <v>6</v>
      </c>
      <c r="F712" s="8">
        <f t="shared" si="213"/>
        <v>3</v>
      </c>
      <c r="G712" s="8">
        <f t="shared" si="214"/>
        <v>12</v>
      </c>
      <c r="H712" s="4" t="s">
        <v>1055</v>
      </c>
      <c r="I712" s="20" t="str">
        <f t="shared" si="210"/>
        <v>对敌方全体攻击，造成125%攻击力（+400）点伤害。附带中毒.</v>
      </c>
      <c r="J712" s="4" t="s">
        <v>279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20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15"/>
        <v>100005:100:2:0</v>
      </c>
      <c r="U712" s="6" t="str">
        <f t="shared" si="216"/>
        <v/>
      </c>
      <c r="V712" s="19" t="str">
        <f>VLOOKUP(G712,角色!AW:BC,主动技能!F712+1,FALSE)</f>
        <v>skill_24</v>
      </c>
      <c r="Y712">
        <f t="shared" si="217"/>
        <v>100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400</v>
      </c>
      <c r="AE712" s="25">
        <f>(VLOOKUP(G712,角色!V:AE,主动技能!F712+7,FALSE))</f>
        <v>1</v>
      </c>
      <c r="AF712" s="19">
        <f t="shared" ref="AF712:AF775" si="221">BD712</f>
        <v>3</v>
      </c>
      <c r="AG712" s="19">
        <f t="shared" ref="AG712:AG775" si="222">BE712</f>
        <v>2</v>
      </c>
      <c r="AH712" s="25" t="str">
        <f>VLOOKUP(F712,特效对应!F:G,2,FALSE)</f>
        <v>attackex</v>
      </c>
      <c r="AJ712">
        <f t="shared" ref="AJ712:AJ775" si="223">E712</f>
        <v>6</v>
      </c>
      <c r="AK712" t="s">
        <v>117</v>
      </c>
      <c r="AL712" s="4" t="s">
        <v>1056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24">IF(F712=1,0,IF(F712=2,2,3))</f>
        <v>3</v>
      </c>
      <c r="BE712">
        <f t="shared" ref="BE712:BE775" si="225">IF(F712=1,0,IF(F712=2,1,2))</f>
        <v>2</v>
      </c>
    </row>
    <row r="713" spans="1:57" x14ac:dyDescent="0.15">
      <c r="A713" t="str">
        <f t="shared" si="211"/>
        <v>艾琳主动技能3等级7</v>
      </c>
      <c r="B713" s="8">
        <f t="shared" si="218"/>
        <v>10120307</v>
      </c>
      <c r="C713" s="8" t="str">
        <f>VLOOKUP(G713,角色!A:B,2,FALSE)</f>
        <v>艾琳</v>
      </c>
      <c r="D713" s="8" t="str">
        <f t="shared" si="219"/>
        <v>主动技能3</v>
      </c>
      <c r="E713" s="8">
        <f t="shared" si="212"/>
        <v>7</v>
      </c>
      <c r="F713" s="8">
        <f t="shared" si="213"/>
        <v>3</v>
      </c>
      <c r="G713" s="8">
        <f t="shared" si="214"/>
        <v>12</v>
      </c>
      <c r="H713" s="4" t="s">
        <v>1055</v>
      </c>
      <c r="I713" s="20" t="str">
        <f t="shared" si="210"/>
        <v>对敌方全体攻击，造成125%攻击力（+566）点伤害。附带中毒.</v>
      </c>
      <c r="J713" s="4" t="s">
        <v>279</v>
      </c>
      <c r="K713" s="1" t="s">
        <v>102</v>
      </c>
      <c r="L713" s="4" t="s">
        <v>108</v>
      </c>
      <c r="M713" s="4"/>
      <c r="N713" s="4">
        <v>100</v>
      </c>
      <c r="O713" s="20">
        <f t="shared" si="220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15"/>
        <v>100005:100:2:0</v>
      </c>
      <c r="U713" s="6" t="str">
        <f t="shared" si="216"/>
        <v/>
      </c>
      <c r="V713" s="19" t="str">
        <f>VLOOKUP(G713,角色!AW:BC,主动技能!F713+1,FALSE)</f>
        <v>skill_24</v>
      </c>
      <c r="Y713">
        <f t="shared" si="217"/>
        <v>100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566</v>
      </c>
      <c r="AE713" s="25">
        <f>(VLOOKUP(G713,角色!V:AE,主动技能!F713+7,FALSE))</f>
        <v>1</v>
      </c>
      <c r="AF713" s="19">
        <f t="shared" si="221"/>
        <v>3</v>
      </c>
      <c r="AG713" s="19">
        <f t="shared" si="222"/>
        <v>2</v>
      </c>
      <c r="AH713" s="25" t="str">
        <f>VLOOKUP(F713,特效对应!F:G,2,FALSE)</f>
        <v>attackex</v>
      </c>
      <c r="AJ713">
        <f t="shared" si="223"/>
        <v>7</v>
      </c>
      <c r="AK713" t="s">
        <v>117</v>
      </c>
      <c r="AL713" s="4" t="s">
        <v>1056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24"/>
        <v>3</v>
      </c>
      <c r="BE713">
        <f t="shared" si="225"/>
        <v>2</v>
      </c>
    </row>
    <row r="714" spans="1:57" x14ac:dyDescent="0.15">
      <c r="A714" t="str">
        <f t="shared" si="211"/>
        <v>艾琳主动技能3等级8</v>
      </c>
      <c r="B714" s="8">
        <f t="shared" si="218"/>
        <v>10120308</v>
      </c>
      <c r="C714" s="8" t="str">
        <f>VLOOKUP(G714,角色!A:B,2,FALSE)</f>
        <v>艾琳</v>
      </c>
      <c r="D714" s="8" t="str">
        <f t="shared" si="219"/>
        <v>主动技能3</v>
      </c>
      <c r="E714" s="8">
        <f t="shared" si="212"/>
        <v>8</v>
      </c>
      <c r="F714" s="8">
        <f t="shared" si="213"/>
        <v>3</v>
      </c>
      <c r="G714" s="8">
        <f t="shared" si="214"/>
        <v>12</v>
      </c>
      <c r="H714" s="4" t="s">
        <v>1055</v>
      </c>
      <c r="I714" s="20" t="str">
        <f t="shared" si="210"/>
        <v>对敌方全体攻击，造成125%攻击力（+800）点伤害。附带中毒.</v>
      </c>
      <c r="J714" s="4" t="s">
        <v>279</v>
      </c>
      <c r="K714" s="1" t="s">
        <v>102</v>
      </c>
      <c r="L714" s="4" t="s">
        <v>108</v>
      </c>
      <c r="M714" s="4"/>
      <c r="N714" s="4">
        <v>100</v>
      </c>
      <c r="O714" s="20">
        <f t="shared" si="220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15"/>
        <v>100005:100:2:0</v>
      </c>
      <c r="U714" s="6" t="str">
        <f t="shared" si="216"/>
        <v/>
      </c>
      <c r="V714" s="19" t="str">
        <f>VLOOKUP(G714,角色!AW:BC,主动技能!F714+1,FALSE)</f>
        <v>skill_24</v>
      </c>
      <c r="Y714">
        <f t="shared" si="217"/>
        <v>100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800</v>
      </c>
      <c r="AE714" s="25">
        <f>(VLOOKUP(G714,角色!V:AE,主动技能!F714+7,FALSE))</f>
        <v>1</v>
      </c>
      <c r="AF714" s="19">
        <f t="shared" si="221"/>
        <v>3</v>
      </c>
      <c r="AG714" s="19">
        <f t="shared" si="222"/>
        <v>2</v>
      </c>
      <c r="AH714" s="25" t="str">
        <f>VLOOKUP(F714,特效对应!F:G,2,FALSE)</f>
        <v>attackex</v>
      </c>
      <c r="AJ714">
        <f t="shared" si="223"/>
        <v>8</v>
      </c>
      <c r="AK714" t="s">
        <v>117</v>
      </c>
      <c r="AL714" s="4" t="s">
        <v>1056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24"/>
        <v>3</v>
      </c>
      <c r="BE714">
        <f t="shared" si="225"/>
        <v>2</v>
      </c>
    </row>
    <row r="715" spans="1:57" x14ac:dyDescent="0.15">
      <c r="A715" t="str">
        <f t="shared" si="211"/>
        <v>艾琳主动技能3等级9</v>
      </c>
      <c r="B715" s="8">
        <f t="shared" si="218"/>
        <v>10120309</v>
      </c>
      <c r="C715" s="8" t="str">
        <f>VLOOKUP(G715,角色!A:B,2,FALSE)</f>
        <v>艾琳</v>
      </c>
      <c r="D715" s="8" t="str">
        <f t="shared" si="219"/>
        <v>主动技能3</v>
      </c>
      <c r="E715" s="8">
        <f t="shared" si="212"/>
        <v>9</v>
      </c>
      <c r="F715" s="8">
        <f t="shared" si="213"/>
        <v>3</v>
      </c>
      <c r="G715" s="8">
        <f t="shared" si="214"/>
        <v>12</v>
      </c>
      <c r="H715" s="4" t="s">
        <v>1055</v>
      </c>
      <c r="I715" s="20" t="str">
        <f t="shared" si="210"/>
        <v>对敌方全体攻击，造成125%攻击力（+1132）点伤害。附带中毒.</v>
      </c>
      <c r="J715" s="4" t="s">
        <v>279</v>
      </c>
      <c r="K715" s="1" t="s">
        <v>102</v>
      </c>
      <c r="L715" s="4" t="s">
        <v>108</v>
      </c>
      <c r="M715" s="4"/>
      <c r="N715" s="4">
        <v>100</v>
      </c>
      <c r="O715" s="20">
        <f t="shared" si="220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15"/>
        <v>100005:100:2:0</v>
      </c>
      <c r="U715" s="6" t="str">
        <f t="shared" si="216"/>
        <v/>
      </c>
      <c r="V715" s="19" t="str">
        <f>VLOOKUP(G715,角色!AW:BC,主动技能!F715+1,FALSE)</f>
        <v>skill_24</v>
      </c>
      <c r="Y715">
        <f t="shared" si="217"/>
        <v>100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1132</v>
      </c>
      <c r="AE715" s="25">
        <f>(VLOOKUP(G715,角色!V:AE,主动技能!F715+7,FALSE))</f>
        <v>1</v>
      </c>
      <c r="AF715" s="19">
        <f t="shared" si="221"/>
        <v>3</v>
      </c>
      <c r="AG715" s="19">
        <f t="shared" si="222"/>
        <v>2</v>
      </c>
      <c r="AH715" s="25" t="str">
        <f>VLOOKUP(F715,特效对应!F:G,2,FALSE)</f>
        <v>attackex</v>
      </c>
      <c r="AJ715">
        <f t="shared" si="223"/>
        <v>9</v>
      </c>
      <c r="AK715" t="s">
        <v>117</v>
      </c>
      <c r="AL715" s="4" t="s">
        <v>1056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24"/>
        <v>3</v>
      </c>
      <c r="BE715">
        <f t="shared" si="225"/>
        <v>2</v>
      </c>
    </row>
    <row r="716" spans="1:57" x14ac:dyDescent="0.15">
      <c r="A716" t="str">
        <f t="shared" si="211"/>
        <v>艾琳主动技能3等级10</v>
      </c>
      <c r="B716" s="8">
        <f t="shared" si="218"/>
        <v>10120310</v>
      </c>
      <c r="C716" s="8" t="str">
        <f>VLOOKUP(G716,角色!A:B,2,FALSE)</f>
        <v>艾琳</v>
      </c>
      <c r="D716" s="8" t="str">
        <f t="shared" si="219"/>
        <v>主动技能3</v>
      </c>
      <c r="E716" s="8">
        <f t="shared" si="212"/>
        <v>10</v>
      </c>
      <c r="F716" s="8">
        <f t="shared" si="213"/>
        <v>3</v>
      </c>
      <c r="G716" s="8">
        <f t="shared" si="214"/>
        <v>12</v>
      </c>
      <c r="H716" s="4" t="s">
        <v>1055</v>
      </c>
      <c r="I716" s="20" t="str">
        <f t="shared" si="210"/>
        <v>对敌方全体攻击，造成125%攻击力（+1601）点伤害。附带中毒.</v>
      </c>
      <c r="J716" s="4" t="s">
        <v>279</v>
      </c>
      <c r="K716" s="1" t="s">
        <v>102</v>
      </c>
      <c r="L716" s="4" t="s">
        <v>108</v>
      </c>
      <c r="M716" s="4"/>
      <c r="N716" s="4">
        <v>100</v>
      </c>
      <c r="O716" s="20">
        <f t="shared" si="220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15"/>
        <v>100005:100:2:0</v>
      </c>
      <c r="U716" s="6" t="str">
        <f t="shared" si="216"/>
        <v/>
      </c>
      <c r="V716" s="19" t="str">
        <f>VLOOKUP(G716,角色!AW:BC,主动技能!F716+1,FALSE)</f>
        <v>skill_24</v>
      </c>
      <c r="Y716">
        <f t="shared" si="217"/>
        <v>100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1601</v>
      </c>
      <c r="AE716" s="25">
        <f>(VLOOKUP(G716,角色!V:AE,主动技能!F716+7,FALSE))</f>
        <v>1</v>
      </c>
      <c r="AF716" s="19">
        <f t="shared" si="221"/>
        <v>3</v>
      </c>
      <c r="AG716" s="19">
        <f t="shared" si="222"/>
        <v>2</v>
      </c>
      <c r="AH716" s="25" t="str">
        <f>VLOOKUP(F716,特效对应!F:G,2,FALSE)</f>
        <v>attackex</v>
      </c>
      <c r="AJ716">
        <f t="shared" si="223"/>
        <v>10</v>
      </c>
      <c r="AK716" t="s">
        <v>117</v>
      </c>
      <c r="AL716" s="4" t="s">
        <v>1056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24"/>
        <v>3</v>
      </c>
      <c r="BE716">
        <f t="shared" si="225"/>
        <v>2</v>
      </c>
    </row>
    <row r="717" spans="1:57" x14ac:dyDescent="0.15">
      <c r="A717" t="str">
        <f t="shared" si="211"/>
        <v>艾琳主动技能3等级11</v>
      </c>
      <c r="B717" s="8">
        <f t="shared" si="218"/>
        <v>10120311</v>
      </c>
      <c r="C717" s="8" t="str">
        <f>VLOOKUP(G717,角色!A:B,2,FALSE)</f>
        <v>艾琳</v>
      </c>
      <c r="D717" s="8" t="str">
        <f t="shared" si="219"/>
        <v>主动技能3</v>
      </c>
      <c r="E717" s="8">
        <f t="shared" si="212"/>
        <v>11</v>
      </c>
      <c r="F717" s="8">
        <f t="shared" si="213"/>
        <v>3</v>
      </c>
      <c r="G717" s="8">
        <f t="shared" si="214"/>
        <v>12</v>
      </c>
      <c r="H717" s="4" t="s">
        <v>1055</v>
      </c>
      <c r="I717" s="20" t="str">
        <f t="shared" si="210"/>
        <v>对敌方全体攻击，造成125%攻击力（+2265）点伤害。附带中毒.</v>
      </c>
      <c r="J717" s="4" t="s">
        <v>279</v>
      </c>
      <c r="K717" s="1" t="s">
        <v>102</v>
      </c>
      <c r="L717" s="4" t="s">
        <v>108</v>
      </c>
      <c r="M717" s="4"/>
      <c r="N717" s="4">
        <v>100</v>
      </c>
      <c r="O717" s="20">
        <f t="shared" si="220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15"/>
        <v>100005:100:2:0</v>
      </c>
      <c r="U717" s="6" t="str">
        <f t="shared" si="216"/>
        <v/>
      </c>
      <c r="V717" s="19" t="str">
        <f>VLOOKUP(G717,角色!AW:BC,主动技能!F717+1,FALSE)</f>
        <v>skill_24</v>
      </c>
      <c r="Y717">
        <f t="shared" si="217"/>
        <v>100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2265</v>
      </c>
      <c r="AE717" s="25">
        <f>(VLOOKUP(G717,角色!V:AE,主动技能!F717+7,FALSE))</f>
        <v>1</v>
      </c>
      <c r="AF717" s="19">
        <f t="shared" si="221"/>
        <v>3</v>
      </c>
      <c r="AG717" s="19">
        <f t="shared" si="222"/>
        <v>2</v>
      </c>
      <c r="AH717" s="25" t="str">
        <f>VLOOKUP(F717,特效对应!F:G,2,FALSE)</f>
        <v>attackex</v>
      </c>
      <c r="AJ717">
        <f t="shared" si="223"/>
        <v>11</v>
      </c>
      <c r="AK717" t="s">
        <v>117</v>
      </c>
      <c r="AL717" s="4" t="s">
        <v>1056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24"/>
        <v>3</v>
      </c>
      <c r="BE717">
        <f t="shared" si="225"/>
        <v>2</v>
      </c>
    </row>
    <row r="718" spans="1:57" x14ac:dyDescent="0.15">
      <c r="A718" t="str">
        <f t="shared" si="211"/>
        <v>艾琳主动技能3等级12</v>
      </c>
      <c r="B718" s="8">
        <f t="shared" si="218"/>
        <v>10120312</v>
      </c>
      <c r="C718" s="8" t="str">
        <f>VLOOKUP(G718,角色!A:B,2,FALSE)</f>
        <v>艾琳</v>
      </c>
      <c r="D718" s="8" t="str">
        <f t="shared" si="219"/>
        <v>主动技能3</v>
      </c>
      <c r="E718" s="8">
        <f t="shared" si="212"/>
        <v>12</v>
      </c>
      <c r="F718" s="8">
        <f t="shared" si="213"/>
        <v>3</v>
      </c>
      <c r="G718" s="8">
        <f t="shared" si="214"/>
        <v>12</v>
      </c>
      <c r="H718" s="4" t="s">
        <v>1055</v>
      </c>
      <c r="I718" s="20" t="str">
        <f t="shared" si="210"/>
        <v>对敌方全体攻击，造成125%攻击力（+3203）点伤害。附带中毒.</v>
      </c>
      <c r="J718" s="4" t="s">
        <v>279</v>
      </c>
      <c r="K718" s="1" t="s">
        <v>102</v>
      </c>
      <c r="L718" s="4" t="s">
        <v>108</v>
      </c>
      <c r="M718" s="4"/>
      <c r="N718" s="4">
        <v>100</v>
      </c>
      <c r="O718" s="20">
        <f t="shared" si="220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15"/>
        <v>100005:100:2:0</v>
      </c>
      <c r="U718" s="6" t="str">
        <f t="shared" si="216"/>
        <v/>
      </c>
      <c r="V718" s="19" t="str">
        <f>VLOOKUP(G718,角色!AW:BC,主动技能!F718+1,FALSE)</f>
        <v>skill_24</v>
      </c>
      <c r="Y718">
        <f t="shared" si="217"/>
        <v>100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3203</v>
      </c>
      <c r="AE718" s="25">
        <f>(VLOOKUP(G718,角色!V:AE,主动技能!F718+7,FALSE))</f>
        <v>1</v>
      </c>
      <c r="AF718" s="19">
        <f t="shared" si="221"/>
        <v>3</v>
      </c>
      <c r="AG718" s="19">
        <f t="shared" si="222"/>
        <v>2</v>
      </c>
      <c r="AH718" s="25" t="str">
        <f>VLOOKUP(F718,特效对应!F:G,2,FALSE)</f>
        <v>attackex</v>
      </c>
      <c r="AJ718">
        <f t="shared" si="223"/>
        <v>12</v>
      </c>
      <c r="AK718" t="s">
        <v>117</v>
      </c>
      <c r="AL718" s="4" t="s">
        <v>1056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24"/>
        <v>3</v>
      </c>
      <c r="BE718">
        <f t="shared" si="225"/>
        <v>2</v>
      </c>
    </row>
    <row r="719" spans="1:57" x14ac:dyDescent="0.15">
      <c r="A719" t="str">
        <f t="shared" si="211"/>
        <v>艾琳主动技能3等级13</v>
      </c>
      <c r="B719" s="8">
        <f t="shared" si="218"/>
        <v>10120313</v>
      </c>
      <c r="C719" s="8" t="str">
        <f>VLOOKUP(G719,角色!A:B,2,FALSE)</f>
        <v>艾琳</v>
      </c>
      <c r="D719" s="8" t="str">
        <f t="shared" si="219"/>
        <v>主动技能3</v>
      </c>
      <c r="E719" s="8">
        <f t="shared" si="212"/>
        <v>13</v>
      </c>
      <c r="F719" s="8">
        <f t="shared" si="213"/>
        <v>3</v>
      </c>
      <c r="G719" s="8">
        <f t="shared" si="214"/>
        <v>12</v>
      </c>
      <c r="H719" s="4" t="s">
        <v>1055</v>
      </c>
      <c r="I719" s="20" t="str">
        <f t="shared" si="210"/>
        <v>对敌方全体攻击，造成125%攻击力（+4531）点伤害。附带中毒.</v>
      </c>
      <c r="J719" s="4" t="s">
        <v>279</v>
      </c>
      <c r="K719" s="1" t="s">
        <v>102</v>
      </c>
      <c r="L719" s="4" t="s">
        <v>108</v>
      </c>
      <c r="M719" s="4"/>
      <c r="N719" s="4">
        <v>100</v>
      </c>
      <c r="O719" s="20">
        <f t="shared" si="220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15"/>
        <v>100005:100:2:0</v>
      </c>
      <c r="U719" s="6" t="str">
        <f t="shared" si="216"/>
        <v/>
      </c>
      <c r="V719" s="19" t="str">
        <f>VLOOKUP(G719,角色!AW:BC,主动技能!F719+1,FALSE)</f>
        <v>skill_24</v>
      </c>
      <c r="Y719">
        <f t="shared" si="217"/>
        <v>100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4531</v>
      </c>
      <c r="AE719" s="25">
        <f>(VLOOKUP(G719,角色!V:AE,主动技能!F719+7,FALSE))</f>
        <v>1</v>
      </c>
      <c r="AF719" s="19">
        <f t="shared" si="221"/>
        <v>3</v>
      </c>
      <c r="AG719" s="19">
        <f t="shared" si="222"/>
        <v>2</v>
      </c>
      <c r="AH719" s="25" t="str">
        <f>VLOOKUP(F719,特效对应!F:G,2,FALSE)</f>
        <v>attackex</v>
      </c>
      <c r="AJ719">
        <f t="shared" si="223"/>
        <v>13</v>
      </c>
      <c r="AK719" t="s">
        <v>117</v>
      </c>
      <c r="AL719" s="4" t="s">
        <v>1056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24"/>
        <v>3</v>
      </c>
      <c r="BE719">
        <f t="shared" si="225"/>
        <v>2</v>
      </c>
    </row>
    <row r="720" spans="1:57" x14ac:dyDescent="0.15">
      <c r="A720" t="str">
        <f t="shared" si="211"/>
        <v>艾琳主动技能3等级14</v>
      </c>
      <c r="B720" s="8">
        <f t="shared" si="218"/>
        <v>10120314</v>
      </c>
      <c r="C720" s="8" t="str">
        <f>VLOOKUP(G720,角色!A:B,2,FALSE)</f>
        <v>艾琳</v>
      </c>
      <c r="D720" s="8" t="str">
        <f t="shared" si="219"/>
        <v>主动技能3</v>
      </c>
      <c r="E720" s="8">
        <f t="shared" si="212"/>
        <v>14</v>
      </c>
      <c r="F720" s="8">
        <f t="shared" si="213"/>
        <v>3</v>
      </c>
      <c r="G720" s="8">
        <f t="shared" si="214"/>
        <v>12</v>
      </c>
      <c r="H720" s="4" t="s">
        <v>1055</v>
      </c>
      <c r="I720" s="20" t="str">
        <f t="shared" si="210"/>
        <v>对敌方全体攻击，造成125%攻击力（+6409）点伤害。附带中毒.</v>
      </c>
      <c r="J720" s="4" t="s">
        <v>279</v>
      </c>
      <c r="K720" s="1" t="s">
        <v>102</v>
      </c>
      <c r="L720" s="4" t="s">
        <v>108</v>
      </c>
      <c r="M720" s="4"/>
      <c r="N720" s="4">
        <v>100</v>
      </c>
      <c r="O720" s="20">
        <f t="shared" si="220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15"/>
        <v>100005:100:2:0</v>
      </c>
      <c r="U720" s="6" t="str">
        <f t="shared" si="216"/>
        <v/>
      </c>
      <c r="V720" s="19" t="str">
        <f>VLOOKUP(G720,角色!AW:BC,主动技能!F720+1,FALSE)</f>
        <v>skill_24</v>
      </c>
      <c r="Y720">
        <f t="shared" si="217"/>
        <v>100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6409</v>
      </c>
      <c r="AE720" s="25">
        <f>(VLOOKUP(G720,角色!V:AE,主动技能!F720+7,FALSE))</f>
        <v>1</v>
      </c>
      <c r="AF720" s="19">
        <f t="shared" si="221"/>
        <v>3</v>
      </c>
      <c r="AG720" s="19">
        <f t="shared" si="222"/>
        <v>2</v>
      </c>
      <c r="AH720" s="25" t="str">
        <f>VLOOKUP(F720,特效对应!F:G,2,FALSE)</f>
        <v>attackex</v>
      </c>
      <c r="AJ720">
        <f t="shared" si="223"/>
        <v>14</v>
      </c>
      <c r="AK720" t="s">
        <v>117</v>
      </c>
      <c r="AL720" s="4" t="s">
        <v>1056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24"/>
        <v>3</v>
      </c>
      <c r="BE720">
        <f t="shared" si="225"/>
        <v>2</v>
      </c>
    </row>
    <row r="721" spans="1:57" x14ac:dyDescent="0.15">
      <c r="A721" t="str">
        <f t="shared" si="211"/>
        <v>艾琳主动技能3等级15</v>
      </c>
      <c r="B721" s="8">
        <f t="shared" si="218"/>
        <v>10120315</v>
      </c>
      <c r="C721" s="8" t="str">
        <f>VLOOKUP(G721,角色!A:B,2,FALSE)</f>
        <v>艾琳</v>
      </c>
      <c r="D721" s="8" t="str">
        <f t="shared" si="219"/>
        <v>主动技能3</v>
      </c>
      <c r="E721" s="8">
        <f t="shared" si="212"/>
        <v>15</v>
      </c>
      <c r="F721" s="8">
        <f t="shared" si="213"/>
        <v>3</v>
      </c>
      <c r="G721" s="8">
        <f t="shared" si="214"/>
        <v>12</v>
      </c>
      <c r="H721" s="4" t="s">
        <v>1055</v>
      </c>
      <c r="I721" s="20" t="str">
        <f t="shared" si="210"/>
        <v>对敌方全体攻击，造成125%攻击力（+9065）点伤害。附带中毒.</v>
      </c>
      <c r="J721" s="4" t="s">
        <v>279</v>
      </c>
      <c r="K721" s="1" t="s">
        <v>102</v>
      </c>
      <c r="L721" s="4" t="s">
        <v>108</v>
      </c>
      <c r="M721" s="4"/>
      <c r="N721" s="4">
        <v>100</v>
      </c>
      <c r="O721" s="20">
        <f t="shared" si="220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15"/>
        <v>100005:100:2:0</v>
      </c>
      <c r="U721" s="6" t="str">
        <f t="shared" si="216"/>
        <v/>
      </c>
      <c r="V721" s="19" t="str">
        <f>VLOOKUP(G721,角色!AW:BC,主动技能!F721+1,FALSE)</f>
        <v>skill_24</v>
      </c>
      <c r="Y721">
        <f t="shared" si="217"/>
        <v>100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9065</v>
      </c>
      <c r="AE721" s="25">
        <f>(VLOOKUP(G721,角色!V:AE,主动技能!F721+7,FALSE))</f>
        <v>1</v>
      </c>
      <c r="AF721" s="19">
        <f t="shared" si="221"/>
        <v>3</v>
      </c>
      <c r="AG721" s="19">
        <f t="shared" si="222"/>
        <v>2</v>
      </c>
      <c r="AH721" s="25" t="str">
        <f>VLOOKUP(F721,特效对应!F:G,2,FALSE)</f>
        <v>attackex</v>
      </c>
      <c r="AJ721">
        <f t="shared" si="223"/>
        <v>15</v>
      </c>
      <c r="AK721" t="s">
        <v>117</v>
      </c>
      <c r="AL721" s="4" t="s">
        <v>1056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24"/>
        <v>3</v>
      </c>
      <c r="BE721">
        <f t="shared" si="225"/>
        <v>2</v>
      </c>
    </row>
    <row r="722" spans="1:57" x14ac:dyDescent="0.15">
      <c r="A722" t="str">
        <f t="shared" si="211"/>
        <v>艾琳主动技能3等级16</v>
      </c>
      <c r="B722" s="8">
        <f t="shared" si="218"/>
        <v>10120316</v>
      </c>
      <c r="C722" s="8" t="str">
        <f>VLOOKUP(G722,角色!A:B,2,FALSE)</f>
        <v>艾琳</v>
      </c>
      <c r="D722" s="8" t="str">
        <f t="shared" si="219"/>
        <v>主动技能3</v>
      </c>
      <c r="E722" s="8">
        <f t="shared" si="212"/>
        <v>16</v>
      </c>
      <c r="F722" s="8">
        <f t="shared" si="213"/>
        <v>3</v>
      </c>
      <c r="G722" s="8">
        <f t="shared" si="214"/>
        <v>12</v>
      </c>
      <c r="H722" s="4" t="s">
        <v>1055</v>
      </c>
      <c r="I722" s="20" t="str">
        <f t="shared" si="210"/>
        <v>对敌方全体攻击，造成125%攻击力（+12822）点伤害。附带中毒.</v>
      </c>
      <c r="J722" s="4" t="s">
        <v>279</v>
      </c>
      <c r="K722" s="1" t="s">
        <v>102</v>
      </c>
      <c r="L722" s="4" t="s">
        <v>108</v>
      </c>
      <c r="M722" s="4"/>
      <c r="N722" s="4">
        <v>100</v>
      </c>
      <c r="O722" s="20">
        <f t="shared" si="220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15"/>
        <v>100005:100:2:0</v>
      </c>
      <c r="U722" s="6" t="str">
        <f t="shared" si="216"/>
        <v/>
      </c>
      <c r="V722" s="19" t="str">
        <f>VLOOKUP(G722,角色!AW:BC,主动技能!F722+1,FALSE)</f>
        <v>skill_24</v>
      </c>
      <c r="Y722">
        <f t="shared" si="217"/>
        <v>100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12822</v>
      </c>
      <c r="AE722" s="25">
        <f>(VLOOKUP(G722,角色!V:AE,主动技能!F722+7,FALSE))</f>
        <v>1</v>
      </c>
      <c r="AF722" s="19">
        <f t="shared" si="221"/>
        <v>3</v>
      </c>
      <c r="AG722" s="19">
        <f t="shared" si="222"/>
        <v>2</v>
      </c>
      <c r="AH722" s="25" t="str">
        <f>VLOOKUP(F722,特效对应!F:G,2,FALSE)</f>
        <v>attackex</v>
      </c>
      <c r="AJ722">
        <f t="shared" si="223"/>
        <v>16</v>
      </c>
      <c r="AK722" t="s">
        <v>117</v>
      </c>
      <c r="AL722" s="4" t="s">
        <v>1056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24"/>
        <v>3</v>
      </c>
      <c r="BE722">
        <f t="shared" si="225"/>
        <v>2</v>
      </c>
    </row>
    <row r="723" spans="1:57" x14ac:dyDescent="0.15">
      <c r="A723" t="str">
        <f t="shared" si="211"/>
        <v>艾琳主动技能3等级17</v>
      </c>
      <c r="B723" s="8">
        <f t="shared" si="218"/>
        <v>10120317</v>
      </c>
      <c r="C723" s="8" t="str">
        <f>VLOOKUP(G723,角色!A:B,2,FALSE)</f>
        <v>艾琳</v>
      </c>
      <c r="D723" s="8" t="str">
        <f t="shared" si="219"/>
        <v>主动技能3</v>
      </c>
      <c r="E723" s="8">
        <f t="shared" si="212"/>
        <v>17</v>
      </c>
      <c r="F723" s="8">
        <f t="shared" si="213"/>
        <v>3</v>
      </c>
      <c r="G723" s="8">
        <f t="shared" si="214"/>
        <v>12</v>
      </c>
      <c r="H723" s="4" t="s">
        <v>1055</v>
      </c>
      <c r="I723" s="20" t="str">
        <f t="shared" si="210"/>
        <v>对敌方全体攻击，造成125%攻击力（+18135）点伤害。附带中毒.</v>
      </c>
      <c r="J723" s="4" t="s">
        <v>279</v>
      </c>
      <c r="K723" s="1" t="s">
        <v>102</v>
      </c>
      <c r="L723" s="4" t="s">
        <v>108</v>
      </c>
      <c r="M723" s="4"/>
      <c r="N723" s="4">
        <v>100</v>
      </c>
      <c r="O723" s="20">
        <f t="shared" si="220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15"/>
        <v>100005:100:2:0</v>
      </c>
      <c r="U723" s="6" t="str">
        <f t="shared" si="216"/>
        <v/>
      </c>
      <c r="V723" s="19" t="str">
        <f>VLOOKUP(G723,角色!AW:BC,主动技能!F723+1,FALSE)</f>
        <v>skill_24</v>
      </c>
      <c r="Y723">
        <f t="shared" si="217"/>
        <v>100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18135</v>
      </c>
      <c r="AE723" s="25">
        <f>(VLOOKUP(G723,角色!V:AE,主动技能!F723+7,FALSE))</f>
        <v>1</v>
      </c>
      <c r="AF723" s="19">
        <f t="shared" si="221"/>
        <v>3</v>
      </c>
      <c r="AG723" s="19">
        <f t="shared" si="222"/>
        <v>2</v>
      </c>
      <c r="AH723" s="25" t="str">
        <f>VLOOKUP(F723,特效对应!F:G,2,FALSE)</f>
        <v>attackex</v>
      </c>
      <c r="AJ723">
        <f t="shared" si="223"/>
        <v>17</v>
      </c>
      <c r="AK723" t="s">
        <v>117</v>
      </c>
      <c r="AL723" s="4" t="s">
        <v>1056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24"/>
        <v>3</v>
      </c>
      <c r="BE723">
        <f t="shared" si="225"/>
        <v>2</v>
      </c>
    </row>
    <row r="724" spans="1:57" x14ac:dyDescent="0.15">
      <c r="A724" t="str">
        <f t="shared" si="211"/>
        <v>艾琳主动技能3等级18</v>
      </c>
      <c r="B724" s="8">
        <f t="shared" si="218"/>
        <v>10120318</v>
      </c>
      <c r="C724" s="8" t="str">
        <f>VLOOKUP(G724,角色!A:B,2,FALSE)</f>
        <v>艾琳</v>
      </c>
      <c r="D724" s="8" t="str">
        <f t="shared" si="219"/>
        <v>主动技能3</v>
      </c>
      <c r="E724" s="8">
        <f t="shared" si="212"/>
        <v>18</v>
      </c>
      <c r="F724" s="8">
        <f t="shared" si="213"/>
        <v>3</v>
      </c>
      <c r="G724" s="8">
        <f t="shared" si="214"/>
        <v>12</v>
      </c>
      <c r="H724" s="4" t="s">
        <v>1055</v>
      </c>
      <c r="I724" s="20" t="str">
        <f t="shared" si="210"/>
        <v>对敌方全体攻击，造成125%攻击力（+25650）点伤害。附带中毒.</v>
      </c>
      <c r="J724" s="4" t="s">
        <v>279</v>
      </c>
      <c r="K724" s="1" t="s">
        <v>102</v>
      </c>
      <c r="L724" s="4" t="s">
        <v>108</v>
      </c>
      <c r="M724" s="4"/>
      <c r="N724" s="4">
        <v>100</v>
      </c>
      <c r="O724" s="20">
        <f t="shared" si="220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15"/>
        <v>100005:100:2:0</v>
      </c>
      <c r="U724" s="6" t="str">
        <f t="shared" si="216"/>
        <v/>
      </c>
      <c r="V724" s="19" t="str">
        <f>VLOOKUP(G724,角色!AW:BC,主动技能!F724+1,FALSE)</f>
        <v>skill_24</v>
      </c>
      <c r="Y724">
        <f t="shared" si="217"/>
        <v>100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25650</v>
      </c>
      <c r="AE724" s="25">
        <f>(VLOOKUP(G724,角色!V:AE,主动技能!F724+7,FALSE))</f>
        <v>1</v>
      </c>
      <c r="AF724" s="19">
        <f t="shared" si="221"/>
        <v>3</v>
      </c>
      <c r="AG724" s="19">
        <f t="shared" si="222"/>
        <v>2</v>
      </c>
      <c r="AH724" s="25" t="str">
        <f>VLOOKUP(F724,特效对应!F:G,2,FALSE)</f>
        <v>attackex</v>
      </c>
      <c r="AJ724">
        <f t="shared" si="223"/>
        <v>18</v>
      </c>
      <c r="AK724" t="s">
        <v>117</v>
      </c>
      <c r="AL724" s="4" t="s">
        <v>1056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24"/>
        <v>3</v>
      </c>
      <c r="BE724">
        <f t="shared" si="225"/>
        <v>2</v>
      </c>
    </row>
    <row r="725" spans="1:57" x14ac:dyDescent="0.15">
      <c r="A725" t="str">
        <f t="shared" si="211"/>
        <v>艾琳主动技能3等级19</v>
      </c>
      <c r="B725" s="8">
        <f t="shared" si="218"/>
        <v>10120319</v>
      </c>
      <c r="C725" s="8" t="str">
        <f>VLOOKUP(G725,角色!A:B,2,FALSE)</f>
        <v>艾琳</v>
      </c>
      <c r="D725" s="8" t="str">
        <f t="shared" si="219"/>
        <v>主动技能3</v>
      </c>
      <c r="E725" s="8">
        <f t="shared" si="212"/>
        <v>19</v>
      </c>
      <c r="F725" s="8">
        <f t="shared" si="213"/>
        <v>3</v>
      </c>
      <c r="G725" s="8">
        <f t="shared" si="214"/>
        <v>12</v>
      </c>
      <c r="H725" s="4" t="s">
        <v>1055</v>
      </c>
      <c r="I725" s="20" t="str">
        <f t="shared" si="210"/>
        <v>对敌方全体攻击，造成125%攻击力（+36280）点伤害。附带中毒.</v>
      </c>
      <c r="J725" s="4" t="s">
        <v>279</v>
      </c>
      <c r="K725" s="1" t="s">
        <v>102</v>
      </c>
      <c r="L725" s="4" t="s">
        <v>108</v>
      </c>
      <c r="M725" s="4"/>
      <c r="N725" s="4">
        <v>100</v>
      </c>
      <c r="O725" s="20">
        <f t="shared" si="220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15"/>
        <v>100005:100:2:0</v>
      </c>
      <c r="U725" s="6" t="str">
        <f t="shared" si="216"/>
        <v/>
      </c>
      <c r="V725" s="19" t="str">
        <f>VLOOKUP(G725,角色!AW:BC,主动技能!F725+1,FALSE)</f>
        <v>skill_24</v>
      </c>
      <c r="Y725">
        <f t="shared" si="217"/>
        <v>100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36280</v>
      </c>
      <c r="AE725" s="25">
        <f>(VLOOKUP(G725,角色!V:AE,主动技能!F725+7,FALSE))</f>
        <v>1</v>
      </c>
      <c r="AF725" s="19">
        <f t="shared" si="221"/>
        <v>3</v>
      </c>
      <c r="AG725" s="19">
        <f t="shared" si="222"/>
        <v>2</v>
      </c>
      <c r="AH725" s="25" t="str">
        <f>VLOOKUP(F725,特效对应!F:G,2,FALSE)</f>
        <v>attackex</v>
      </c>
      <c r="AJ725">
        <f t="shared" si="223"/>
        <v>19</v>
      </c>
      <c r="AK725" t="s">
        <v>117</v>
      </c>
      <c r="AL725" s="4" t="s">
        <v>1056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24"/>
        <v>3</v>
      </c>
      <c r="BE725">
        <f t="shared" si="225"/>
        <v>2</v>
      </c>
    </row>
    <row r="726" spans="1:57" x14ac:dyDescent="0.15">
      <c r="A726" t="str">
        <f t="shared" si="211"/>
        <v>艾琳主动技能3等级20</v>
      </c>
      <c r="B726" s="8">
        <f t="shared" si="218"/>
        <v>10120320</v>
      </c>
      <c r="C726" s="8" t="str">
        <f>VLOOKUP(G726,角色!A:B,2,FALSE)</f>
        <v>艾琳</v>
      </c>
      <c r="D726" s="8" t="str">
        <f t="shared" si="219"/>
        <v>主动技能3</v>
      </c>
      <c r="E726" s="8">
        <f t="shared" si="212"/>
        <v>20</v>
      </c>
      <c r="F726" s="8">
        <f t="shared" si="213"/>
        <v>3</v>
      </c>
      <c r="G726" s="8">
        <f t="shared" si="214"/>
        <v>12</v>
      </c>
      <c r="H726" s="4" t="s">
        <v>1055</v>
      </c>
      <c r="I726" s="20" t="str">
        <f t="shared" si="210"/>
        <v>对敌方全体攻击，造成125%攻击力（+51314）点伤害。附带中毒.</v>
      </c>
      <c r="J726" s="4" t="s">
        <v>279</v>
      </c>
      <c r="K726" s="1" t="s">
        <v>102</v>
      </c>
      <c r="L726" s="4" t="s">
        <v>108</v>
      </c>
      <c r="M726" s="4"/>
      <c r="N726" s="4">
        <v>100</v>
      </c>
      <c r="O726" s="20">
        <f t="shared" si="220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15"/>
        <v>100005:100:2:0</v>
      </c>
      <c r="U726" s="6" t="str">
        <f t="shared" si="216"/>
        <v/>
      </c>
      <c r="V726" s="19" t="str">
        <f>VLOOKUP(G726,角色!AW:BC,主动技能!F726+1,FALSE)</f>
        <v>skill_24</v>
      </c>
      <c r="Y726">
        <f t="shared" si="217"/>
        <v>100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51314</v>
      </c>
      <c r="AE726" s="25">
        <f>(VLOOKUP(G726,角色!V:AE,主动技能!F726+7,FALSE))</f>
        <v>1</v>
      </c>
      <c r="AF726" s="19">
        <f t="shared" si="221"/>
        <v>3</v>
      </c>
      <c r="AG726" s="19">
        <f t="shared" si="222"/>
        <v>2</v>
      </c>
      <c r="AH726" s="25" t="str">
        <f>VLOOKUP(F726,特效对应!F:G,2,FALSE)</f>
        <v>attackex</v>
      </c>
      <c r="AJ726">
        <f t="shared" si="223"/>
        <v>20</v>
      </c>
      <c r="AK726" t="s">
        <v>117</v>
      </c>
      <c r="AL726" s="4" t="s">
        <v>1056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24"/>
        <v>3</v>
      </c>
      <c r="BE726">
        <f t="shared" si="225"/>
        <v>2</v>
      </c>
    </row>
    <row r="727" spans="1:57" x14ac:dyDescent="0.15">
      <c r="A727" t="str">
        <f t="shared" si="211"/>
        <v>碧翠丝主动技能1等级1</v>
      </c>
      <c r="B727" s="8">
        <f t="shared" si="218"/>
        <v>10130101</v>
      </c>
      <c r="C727" s="8" t="str">
        <f>VLOOKUP(G727,角色!A:B,2,FALSE)</f>
        <v>碧翠丝</v>
      </c>
      <c r="D727" s="8" t="str">
        <f t="shared" si="219"/>
        <v>主动技能1</v>
      </c>
      <c r="E727" s="8">
        <f t="shared" si="212"/>
        <v>1</v>
      </c>
      <c r="F727" s="8">
        <f t="shared" si="213"/>
        <v>1</v>
      </c>
      <c r="G727" s="8">
        <f t="shared" si="214"/>
        <v>13</v>
      </c>
      <c r="H727" s="4" t="s">
        <v>1060</v>
      </c>
      <c r="I727" s="20" t="str">
        <f t="shared" ref="I727:I746" si="226">"对敌方"&amp;L727&amp;"攻击，造成"&amp;Z727&amp;"%攻击力（+"&amp;AB727&amp;"）点伤害。"</f>
        <v>对敌方单体攻击，造成100%攻击力（+26）点伤害。</v>
      </c>
      <c r="J727" s="20" t="s">
        <v>279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20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15"/>
        <v/>
      </c>
      <c r="U727" s="19" t="str">
        <f t="shared" si="216"/>
        <v/>
      </c>
      <c r="V727" s="19" t="str">
        <f>VLOOKUP(G727,角色!AW:BC,主动技能!F727+1,FALSE)</f>
        <v>skill_01</v>
      </c>
      <c r="W727" s="19"/>
      <c r="X727" s="19"/>
      <c r="Y727" s="19">
        <f t="shared" si="217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26</v>
      </c>
      <c r="AC727" s="19"/>
      <c r="AD727" s="19"/>
      <c r="AE727" s="25">
        <f>(VLOOKUP(G727,角色!V:AE,主动技能!F727+7,FALSE))</f>
        <v>1</v>
      </c>
      <c r="AF727" s="19">
        <f t="shared" si="221"/>
        <v>0</v>
      </c>
      <c r="AG727" s="19">
        <f t="shared" si="222"/>
        <v>0</v>
      </c>
      <c r="AH727" s="25" t="str">
        <f>VLOOKUP(F727,特效对应!F:G,2,FALSE)</f>
        <v>attack</v>
      </c>
      <c r="AJ727">
        <f t="shared" si="223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24"/>
        <v>0</v>
      </c>
      <c r="BE727">
        <f t="shared" si="225"/>
        <v>0</v>
      </c>
    </row>
    <row r="728" spans="1:57" x14ac:dyDescent="0.15">
      <c r="A728" t="str">
        <f t="shared" si="211"/>
        <v>碧翠丝主动技能1等级2</v>
      </c>
      <c r="B728" s="8">
        <f t="shared" si="218"/>
        <v>10130102</v>
      </c>
      <c r="C728" s="8" t="str">
        <f>VLOOKUP(G728,角色!A:B,2,FALSE)</f>
        <v>碧翠丝</v>
      </c>
      <c r="D728" s="8" t="str">
        <f t="shared" si="219"/>
        <v>主动技能1</v>
      </c>
      <c r="E728" s="8">
        <f t="shared" si="212"/>
        <v>2</v>
      </c>
      <c r="F728" s="8">
        <f t="shared" si="213"/>
        <v>1</v>
      </c>
      <c r="G728" s="8">
        <f t="shared" si="214"/>
        <v>13</v>
      </c>
      <c r="H728" s="4" t="s">
        <v>1060</v>
      </c>
      <c r="I728" s="20" t="str">
        <f t="shared" si="226"/>
        <v>对敌方单体攻击，造成100%攻击力（+32）点伤害。</v>
      </c>
      <c r="J728" s="4" t="s">
        <v>279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20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15"/>
        <v/>
      </c>
      <c r="U728" s="6" t="str">
        <f t="shared" si="216"/>
        <v/>
      </c>
      <c r="V728" s="19" t="str">
        <f>VLOOKUP(G728,角色!AW:BC,主动技能!F728+1,FALSE)</f>
        <v>skill_01</v>
      </c>
      <c r="Y728">
        <f t="shared" si="217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32</v>
      </c>
      <c r="AE728" s="25">
        <f>(VLOOKUP(G728,角色!V:AE,主动技能!F728+7,FALSE))</f>
        <v>1</v>
      </c>
      <c r="AF728" s="19">
        <f t="shared" si="221"/>
        <v>0</v>
      </c>
      <c r="AG728" s="19">
        <f t="shared" si="222"/>
        <v>0</v>
      </c>
      <c r="AH728" s="25" t="str">
        <f>VLOOKUP(F728,特效对应!F:G,2,FALSE)</f>
        <v>attack</v>
      </c>
      <c r="AJ728">
        <f t="shared" si="22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24"/>
        <v>0</v>
      </c>
      <c r="BE728">
        <f t="shared" si="225"/>
        <v>0</v>
      </c>
    </row>
    <row r="729" spans="1:57" x14ac:dyDescent="0.15">
      <c r="A729" t="str">
        <f t="shared" si="211"/>
        <v>碧翠丝主动技能1等级3</v>
      </c>
      <c r="B729" s="8">
        <f t="shared" si="218"/>
        <v>10130103</v>
      </c>
      <c r="C729" s="8" t="str">
        <f>VLOOKUP(G729,角色!A:B,2,FALSE)</f>
        <v>碧翠丝</v>
      </c>
      <c r="D729" s="8" t="str">
        <f t="shared" si="219"/>
        <v>主动技能1</v>
      </c>
      <c r="E729" s="8">
        <f t="shared" si="212"/>
        <v>3</v>
      </c>
      <c r="F729" s="8">
        <f t="shared" si="213"/>
        <v>1</v>
      </c>
      <c r="G729" s="8">
        <f t="shared" si="214"/>
        <v>13</v>
      </c>
      <c r="H729" s="4" t="s">
        <v>1060</v>
      </c>
      <c r="I729" s="20" t="str">
        <f t="shared" si="226"/>
        <v>对敌方单体攻击，造成100%攻击力（+50）点伤害。</v>
      </c>
      <c r="J729" s="4" t="s">
        <v>279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20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15"/>
        <v/>
      </c>
      <c r="U729" s="6" t="str">
        <f t="shared" si="216"/>
        <v/>
      </c>
      <c r="V729" s="19" t="str">
        <f>VLOOKUP(G729,角色!AW:BC,主动技能!F729+1,FALSE)</f>
        <v>skill_01</v>
      </c>
      <c r="Y729">
        <f t="shared" si="217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50</v>
      </c>
      <c r="AE729" s="25">
        <f>(VLOOKUP(G729,角色!V:AE,主动技能!F729+7,FALSE))</f>
        <v>1</v>
      </c>
      <c r="AF729" s="19">
        <f t="shared" si="221"/>
        <v>0</v>
      </c>
      <c r="AG729" s="19">
        <f t="shared" si="222"/>
        <v>0</v>
      </c>
      <c r="AH729" s="25" t="str">
        <f>VLOOKUP(F729,特效对应!F:G,2,FALSE)</f>
        <v>attack</v>
      </c>
      <c r="AJ729">
        <f t="shared" si="22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24"/>
        <v>0</v>
      </c>
      <c r="BE729">
        <f t="shared" si="225"/>
        <v>0</v>
      </c>
    </row>
    <row r="730" spans="1:57" x14ac:dyDescent="0.15">
      <c r="A730" t="str">
        <f t="shared" si="211"/>
        <v>碧翠丝主动技能1等级4</v>
      </c>
      <c r="B730" s="8">
        <f t="shared" si="218"/>
        <v>10130104</v>
      </c>
      <c r="C730" s="8" t="str">
        <f>VLOOKUP(G730,角色!A:B,2,FALSE)</f>
        <v>碧翠丝</v>
      </c>
      <c r="D730" s="8" t="str">
        <f t="shared" si="219"/>
        <v>主动技能1</v>
      </c>
      <c r="E730" s="8">
        <f t="shared" si="212"/>
        <v>4</v>
      </c>
      <c r="F730" s="8">
        <f t="shared" si="213"/>
        <v>1</v>
      </c>
      <c r="G730" s="8">
        <f t="shared" si="214"/>
        <v>13</v>
      </c>
      <c r="H730" s="4" t="s">
        <v>1060</v>
      </c>
      <c r="I730" s="20" t="str">
        <f t="shared" si="226"/>
        <v>对敌方单体攻击，造成100%攻击力（+80）点伤害。</v>
      </c>
      <c r="J730" s="4" t="s">
        <v>279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20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15"/>
        <v/>
      </c>
      <c r="U730" s="6" t="str">
        <f t="shared" si="216"/>
        <v/>
      </c>
      <c r="V730" s="19" t="str">
        <f>VLOOKUP(G730,角色!AW:BC,主动技能!F730+1,FALSE)</f>
        <v>skill_01</v>
      </c>
      <c r="Y730">
        <f t="shared" si="217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80</v>
      </c>
      <c r="AE730" s="25">
        <f>(VLOOKUP(G730,角色!V:AE,主动技能!F730+7,FALSE))</f>
        <v>1</v>
      </c>
      <c r="AF730" s="19">
        <f t="shared" si="221"/>
        <v>0</v>
      </c>
      <c r="AG730" s="19">
        <f t="shared" si="222"/>
        <v>0</v>
      </c>
      <c r="AH730" s="25" t="str">
        <f>VLOOKUP(F730,特效对应!F:G,2,FALSE)</f>
        <v>attack</v>
      </c>
      <c r="AJ730">
        <f t="shared" si="22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24"/>
        <v>0</v>
      </c>
      <c r="BE730">
        <f t="shared" si="225"/>
        <v>0</v>
      </c>
    </row>
    <row r="731" spans="1:57" x14ac:dyDescent="0.15">
      <c r="A731" t="str">
        <f t="shared" si="211"/>
        <v>碧翠丝主动技能1等级5</v>
      </c>
      <c r="B731" s="8">
        <f t="shared" si="218"/>
        <v>10130105</v>
      </c>
      <c r="C731" s="8" t="str">
        <f>VLOOKUP(G731,角色!A:B,2,FALSE)</f>
        <v>碧翠丝</v>
      </c>
      <c r="D731" s="8" t="str">
        <f t="shared" si="219"/>
        <v>主动技能1</v>
      </c>
      <c r="E731" s="8">
        <f t="shared" si="212"/>
        <v>5</v>
      </c>
      <c r="F731" s="8">
        <f t="shared" si="213"/>
        <v>1</v>
      </c>
      <c r="G731" s="8">
        <f t="shared" si="214"/>
        <v>13</v>
      </c>
      <c r="H731" s="4" t="s">
        <v>1060</v>
      </c>
      <c r="I731" s="20" t="str">
        <f t="shared" si="226"/>
        <v>对敌方单体攻击，造成100%攻击力（+113）点伤害。</v>
      </c>
      <c r="J731" s="4" t="s">
        <v>279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20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15"/>
        <v/>
      </c>
      <c r="U731" s="6" t="str">
        <f t="shared" si="216"/>
        <v/>
      </c>
      <c r="V731" s="19" t="str">
        <f>VLOOKUP(G731,角色!AW:BC,主动技能!F731+1,FALSE)</f>
        <v>skill_01</v>
      </c>
      <c r="Y731">
        <f t="shared" si="217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113</v>
      </c>
      <c r="AE731" s="25">
        <f>(VLOOKUP(G731,角色!V:AE,主动技能!F731+7,FALSE))</f>
        <v>1</v>
      </c>
      <c r="AF731" s="19">
        <f t="shared" si="221"/>
        <v>0</v>
      </c>
      <c r="AG731" s="19">
        <f t="shared" si="222"/>
        <v>0</v>
      </c>
      <c r="AH731" s="25" t="str">
        <f>VLOOKUP(F731,特效对应!F:G,2,FALSE)</f>
        <v>attack</v>
      </c>
      <c r="AJ731">
        <f t="shared" si="22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24"/>
        <v>0</v>
      </c>
      <c r="BE731">
        <f t="shared" si="225"/>
        <v>0</v>
      </c>
    </row>
    <row r="732" spans="1:57" x14ac:dyDescent="0.15">
      <c r="A732" t="str">
        <f t="shared" si="211"/>
        <v>碧翠丝主动技能1等级6</v>
      </c>
      <c r="B732" s="8">
        <f t="shared" si="218"/>
        <v>10130106</v>
      </c>
      <c r="C732" s="8" t="str">
        <f>VLOOKUP(G732,角色!A:B,2,FALSE)</f>
        <v>碧翠丝</v>
      </c>
      <c r="D732" s="8" t="str">
        <f t="shared" si="219"/>
        <v>主动技能1</v>
      </c>
      <c r="E732" s="8">
        <f t="shared" si="212"/>
        <v>6</v>
      </c>
      <c r="F732" s="8">
        <f t="shared" si="213"/>
        <v>1</v>
      </c>
      <c r="G732" s="8">
        <f t="shared" si="214"/>
        <v>13</v>
      </c>
      <c r="H732" s="4" t="s">
        <v>1060</v>
      </c>
      <c r="I732" s="20" t="str">
        <f t="shared" si="226"/>
        <v>对敌方单体攻击，造成100%攻击力（+160）点伤害。</v>
      </c>
      <c r="J732" s="4" t="s">
        <v>279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20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15"/>
        <v/>
      </c>
      <c r="U732" s="6" t="str">
        <f t="shared" si="216"/>
        <v/>
      </c>
      <c r="V732" s="19" t="str">
        <f>VLOOKUP(G732,角色!AW:BC,主动技能!F732+1,FALSE)</f>
        <v>skill_01</v>
      </c>
      <c r="Y732">
        <f t="shared" si="217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160</v>
      </c>
      <c r="AE732" s="25">
        <f>(VLOOKUP(G732,角色!V:AE,主动技能!F732+7,FALSE))</f>
        <v>1</v>
      </c>
      <c r="AF732" s="19">
        <f t="shared" si="221"/>
        <v>0</v>
      </c>
      <c r="AG732" s="19">
        <f t="shared" si="222"/>
        <v>0</v>
      </c>
      <c r="AH732" s="25" t="str">
        <f>VLOOKUP(F732,特效对应!F:G,2,FALSE)</f>
        <v>attack</v>
      </c>
      <c r="AJ732">
        <f t="shared" si="22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24"/>
        <v>0</v>
      </c>
      <c r="BE732">
        <f t="shared" si="225"/>
        <v>0</v>
      </c>
    </row>
    <row r="733" spans="1:57" x14ac:dyDescent="0.15">
      <c r="A733" t="str">
        <f t="shared" si="211"/>
        <v>碧翠丝主动技能1等级7</v>
      </c>
      <c r="B733" s="8">
        <f t="shared" si="218"/>
        <v>10130107</v>
      </c>
      <c r="C733" s="8" t="str">
        <f>VLOOKUP(G733,角色!A:B,2,FALSE)</f>
        <v>碧翠丝</v>
      </c>
      <c r="D733" s="8" t="str">
        <f t="shared" si="219"/>
        <v>主动技能1</v>
      </c>
      <c r="E733" s="8">
        <f t="shared" si="212"/>
        <v>7</v>
      </c>
      <c r="F733" s="8">
        <f t="shared" si="213"/>
        <v>1</v>
      </c>
      <c r="G733" s="8">
        <f t="shared" si="214"/>
        <v>13</v>
      </c>
      <c r="H733" s="4" t="s">
        <v>1060</v>
      </c>
      <c r="I733" s="20" t="str">
        <f t="shared" si="226"/>
        <v>对敌方单体攻击，造成100%攻击力（+226）点伤害。</v>
      </c>
      <c r="J733" s="4" t="s">
        <v>279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20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15"/>
        <v/>
      </c>
      <c r="U733" s="6" t="str">
        <f t="shared" si="216"/>
        <v/>
      </c>
      <c r="V733" s="19" t="str">
        <f>VLOOKUP(G733,角色!AW:BC,主动技能!F733+1,FALSE)</f>
        <v>skill_01</v>
      </c>
      <c r="Y733">
        <f t="shared" si="217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226</v>
      </c>
      <c r="AE733" s="25">
        <f>(VLOOKUP(G733,角色!V:AE,主动技能!F733+7,FALSE))</f>
        <v>1</v>
      </c>
      <c r="AF733" s="19">
        <f t="shared" si="221"/>
        <v>0</v>
      </c>
      <c r="AG733" s="19">
        <f t="shared" si="222"/>
        <v>0</v>
      </c>
      <c r="AH733" s="25" t="str">
        <f>VLOOKUP(F733,特效对应!F:G,2,FALSE)</f>
        <v>attack</v>
      </c>
      <c r="AJ733">
        <f t="shared" si="22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24"/>
        <v>0</v>
      </c>
      <c r="BE733">
        <f t="shared" si="225"/>
        <v>0</v>
      </c>
    </row>
    <row r="734" spans="1:57" x14ac:dyDescent="0.15">
      <c r="A734" t="str">
        <f t="shared" si="211"/>
        <v>碧翠丝主动技能1等级8</v>
      </c>
      <c r="B734" s="8">
        <f t="shared" si="218"/>
        <v>10130108</v>
      </c>
      <c r="C734" s="8" t="str">
        <f>VLOOKUP(G734,角色!A:B,2,FALSE)</f>
        <v>碧翠丝</v>
      </c>
      <c r="D734" s="8" t="str">
        <f t="shared" si="219"/>
        <v>主动技能1</v>
      </c>
      <c r="E734" s="8">
        <f t="shared" si="212"/>
        <v>8</v>
      </c>
      <c r="F734" s="8">
        <f t="shared" si="213"/>
        <v>1</v>
      </c>
      <c r="G734" s="8">
        <f t="shared" si="214"/>
        <v>13</v>
      </c>
      <c r="H734" s="4" t="s">
        <v>1060</v>
      </c>
      <c r="I734" s="20" t="str">
        <f t="shared" si="226"/>
        <v>对敌方单体攻击，造成100%攻击力（+320）点伤害。</v>
      </c>
      <c r="J734" s="4" t="s">
        <v>279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20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15"/>
        <v/>
      </c>
      <c r="U734" s="6" t="str">
        <f t="shared" si="216"/>
        <v/>
      </c>
      <c r="V734" s="19" t="str">
        <f>VLOOKUP(G734,角色!AW:BC,主动技能!F734+1,FALSE)</f>
        <v>skill_01</v>
      </c>
      <c r="Y734">
        <f t="shared" si="217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320</v>
      </c>
      <c r="AE734" s="25">
        <f>(VLOOKUP(G734,角色!V:AE,主动技能!F734+7,FALSE))</f>
        <v>1</v>
      </c>
      <c r="AF734" s="19">
        <f t="shared" si="221"/>
        <v>0</v>
      </c>
      <c r="AG734" s="19">
        <f t="shared" si="222"/>
        <v>0</v>
      </c>
      <c r="AH734" s="25" t="str">
        <f>VLOOKUP(F734,特效对应!F:G,2,FALSE)</f>
        <v>attack</v>
      </c>
      <c r="AJ734">
        <f t="shared" si="22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24"/>
        <v>0</v>
      </c>
      <c r="BE734">
        <f t="shared" si="225"/>
        <v>0</v>
      </c>
    </row>
    <row r="735" spans="1:57" x14ac:dyDescent="0.15">
      <c r="A735" t="str">
        <f t="shared" si="211"/>
        <v>碧翠丝主动技能1等级9</v>
      </c>
      <c r="B735" s="8">
        <f t="shared" si="218"/>
        <v>10130109</v>
      </c>
      <c r="C735" s="8" t="str">
        <f>VLOOKUP(G735,角色!A:B,2,FALSE)</f>
        <v>碧翠丝</v>
      </c>
      <c r="D735" s="8" t="str">
        <f t="shared" si="219"/>
        <v>主动技能1</v>
      </c>
      <c r="E735" s="8">
        <f t="shared" si="212"/>
        <v>9</v>
      </c>
      <c r="F735" s="8">
        <f t="shared" si="213"/>
        <v>1</v>
      </c>
      <c r="G735" s="8">
        <f t="shared" si="214"/>
        <v>13</v>
      </c>
      <c r="H735" s="4" t="s">
        <v>1060</v>
      </c>
      <c r="I735" s="20" t="str">
        <f t="shared" si="226"/>
        <v>对敌方单体攻击，造成100%攻击力（+452）点伤害。</v>
      </c>
      <c r="J735" s="4" t="s">
        <v>279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20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15"/>
        <v/>
      </c>
      <c r="U735" s="6" t="str">
        <f t="shared" si="216"/>
        <v/>
      </c>
      <c r="V735" s="19" t="str">
        <f>VLOOKUP(G735,角色!AW:BC,主动技能!F735+1,FALSE)</f>
        <v>skill_01</v>
      </c>
      <c r="Y735">
        <f t="shared" si="217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452</v>
      </c>
      <c r="AE735" s="25">
        <f>(VLOOKUP(G735,角色!V:AE,主动技能!F735+7,FALSE))</f>
        <v>1</v>
      </c>
      <c r="AF735" s="19">
        <f t="shared" si="221"/>
        <v>0</v>
      </c>
      <c r="AG735" s="19">
        <f t="shared" si="222"/>
        <v>0</v>
      </c>
      <c r="AH735" s="25" t="str">
        <f>VLOOKUP(F735,特效对应!F:G,2,FALSE)</f>
        <v>attack</v>
      </c>
      <c r="AJ735">
        <f t="shared" si="22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24"/>
        <v>0</v>
      </c>
      <c r="BE735">
        <f t="shared" si="225"/>
        <v>0</v>
      </c>
    </row>
    <row r="736" spans="1:57" x14ac:dyDescent="0.15">
      <c r="A736" t="str">
        <f t="shared" si="211"/>
        <v>碧翠丝主动技能1等级10</v>
      </c>
      <c r="B736" s="8">
        <f t="shared" si="218"/>
        <v>10130110</v>
      </c>
      <c r="C736" s="8" t="str">
        <f>VLOOKUP(G736,角色!A:B,2,FALSE)</f>
        <v>碧翠丝</v>
      </c>
      <c r="D736" s="8" t="str">
        <f t="shared" si="219"/>
        <v>主动技能1</v>
      </c>
      <c r="E736" s="8">
        <f t="shared" si="212"/>
        <v>10</v>
      </c>
      <c r="F736" s="8">
        <f t="shared" si="213"/>
        <v>1</v>
      </c>
      <c r="G736" s="8">
        <f t="shared" si="214"/>
        <v>13</v>
      </c>
      <c r="H736" s="4" t="s">
        <v>1060</v>
      </c>
      <c r="I736" s="20" t="str">
        <f t="shared" si="226"/>
        <v>对敌方单体攻击，造成100%攻击力（+640）点伤害。</v>
      </c>
      <c r="J736" s="4" t="s">
        <v>279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20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15"/>
        <v/>
      </c>
      <c r="U736" s="6" t="str">
        <f t="shared" si="216"/>
        <v/>
      </c>
      <c r="V736" s="19" t="str">
        <f>VLOOKUP(G736,角色!AW:BC,主动技能!F736+1,FALSE)</f>
        <v>skill_01</v>
      </c>
      <c r="Y736">
        <f t="shared" si="217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640</v>
      </c>
      <c r="AE736" s="25">
        <f>(VLOOKUP(G736,角色!V:AE,主动技能!F736+7,FALSE))</f>
        <v>1</v>
      </c>
      <c r="AF736" s="19">
        <f t="shared" si="221"/>
        <v>0</v>
      </c>
      <c r="AG736" s="19">
        <f t="shared" si="222"/>
        <v>0</v>
      </c>
      <c r="AH736" s="25" t="str">
        <f>VLOOKUP(F736,特效对应!F:G,2,FALSE)</f>
        <v>attack</v>
      </c>
      <c r="AJ736">
        <f t="shared" si="22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24"/>
        <v>0</v>
      </c>
      <c r="BE736">
        <f t="shared" si="225"/>
        <v>0</v>
      </c>
    </row>
    <row r="737" spans="1:57" x14ac:dyDescent="0.15">
      <c r="A737" t="str">
        <f t="shared" si="211"/>
        <v>碧翠丝主动技能1等级11</v>
      </c>
      <c r="B737" s="8">
        <f t="shared" si="218"/>
        <v>10130111</v>
      </c>
      <c r="C737" s="8" t="str">
        <f>VLOOKUP(G737,角色!A:B,2,FALSE)</f>
        <v>碧翠丝</v>
      </c>
      <c r="D737" s="8" t="str">
        <f t="shared" si="219"/>
        <v>主动技能1</v>
      </c>
      <c r="E737" s="8">
        <f t="shared" si="212"/>
        <v>11</v>
      </c>
      <c r="F737" s="8">
        <f t="shared" si="213"/>
        <v>1</v>
      </c>
      <c r="G737" s="8">
        <f t="shared" si="214"/>
        <v>13</v>
      </c>
      <c r="H737" s="4" t="s">
        <v>1060</v>
      </c>
      <c r="I737" s="20" t="str">
        <f t="shared" si="226"/>
        <v>对敌方单体攻击，造成100%攻击力（+906）点伤害。</v>
      </c>
      <c r="J737" s="4" t="s">
        <v>279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20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15"/>
        <v/>
      </c>
      <c r="U737" s="6" t="str">
        <f t="shared" si="216"/>
        <v/>
      </c>
      <c r="V737" s="19" t="str">
        <f>VLOOKUP(G737,角色!AW:BC,主动技能!F737+1,FALSE)</f>
        <v>skill_01</v>
      </c>
      <c r="Y737">
        <f t="shared" si="217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906</v>
      </c>
      <c r="AE737" s="25">
        <f>(VLOOKUP(G737,角色!V:AE,主动技能!F737+7,FALSE))</f>
        <v>1</v>
      </c>
      <c r="AF737" s="19">
        <f t="shared" si="221"/>
        <v>0</v>
      </c>
      <c r="AG737" s="19">
        <f t="shared" si="222"/>
        <v>0</v>
      </c>
      <c r="AH737" s="25" t="str">
        <f>VLOOKUP(F737,特效对应!F:G,2,FALSE)</f>
        <v>attack</v>
      </c>
      <c r="AJ737">
        <f t="shared" si="22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24"/>
        <v>0</v>
      </c>
      <c r="BE737">
        <f t="shared" si="225"/>
        <v>0</v>
      </c>
    </row>
    <row r="738" spans="1:57" x14ac:dyDescent="0.15">
      <c r="A738" t="str">
        <f t="shared" si="211"/>
        <v>碧翠丝主动技能1等级12</v>
      </c>
      <c r="B738" s="8">
        <f t="shared" si="218"/>
        <v>10130112</v>
      </c>
      <c r="C738" s="8" t="str">
        <f>VLOOKUP(G738,角色!A:B,2,FALSE)</f>
        <v>碧翠丝</v>
      </c>
      <c r="D738" s="8" t="str">
        <f t="shared" si="219"/>
        <v>主动技能1</v>
      </c>
      <c r="E738" s="8">
        <f t="shared" si="212"/>
        <v>12</v>
      </c>
      <c r="F738" s="8">
        <f t="shared" si="213"/>
        <v>1</v>
      </c>
      <c r="G738" s="8">
        <f t="shared" si="214"/>
        <v>13</v>
      </c>
      <c r="H738" s="4" t="s">
        <v>1060</v>
      </c>
      <c r="I738" s="20" t="str">
        <f t="shared" si="226"/>
        <v>对敌方单体攻击，造成100%攻击力（+1281）点伤害。</v>
      </c>
      <c r="J738" s="4" t="s">
        <v>279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20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15"/>
        <v/>
      </c>
      <c r="U738" s="6" t="str">
        <f t="shared" si="216"/>
        <v/>
      </c>
      <c r="V738" s="19" t="str">
        <f>VLOOKUP(G738,角色!AW:BC,主动技能!F738+1,FALSE)</f>
        <v>skill_01</v>
      </c>
      <c r="Y738">
        <f t="shared" si="217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1281</v>
      </c>
      <c r="AE738" s="25">
        <f>(VLOOKUP(G738,角色!V:AE,主动技能!F738+7,FALSE))</f>
        <v>1</v>
      </c>
      <c r="AF738" s="19">
        <f t="shared" si="221"/>
        <v>0</v>
      </c>
      <c r="AG738" s="19">
        <f t="shared" si="222"/>
        <v>0</v>
      </c>
      <c r="AH738" s="25" t="str">
        <f>VLOOKUP(F738,特效对应!F:G,2,FALSE)</f>
        <v>attack</v>
      </c>
      <c r="AJ738">
        <f t="shared" si="22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24"/>
        <v>0</v>
      </c>
      <c r="BE738">
        <f t="shared" si="225"/>
        <v>0</v>
      </c>
    </row>
    <row r="739" spans="1:57" x14ac:dyDescent="0.15">
      <c r="A739" t="str">
        <f t="shared" si="211"/>
        <v>碧翠丝主动技能1等级13</v>
      </c>
      <c r="B739" s="8">
        <f t="shared" si="218"/>
        <v>10130113</v>
      </c>
      <c r="C739" s="8" t="str">
        <f>VLOOKUP(G739,角色!A:B,2,FALSE)</f>
        <v>碧翠丝</v>
      </c>
      <c r="D739" s="8" t="str">
        <f t="shared" si="219"/>
        <v>主动技能1</v>
      </c>
      <c r="E739" s="8">
        <f t="shared" si="212"/>
        <v>13</v>
      </c>
      <c r="F739" s="8">
        <f t="shared" si="213"/>
        <v>1</v>
      </c>
      <c r="G739" s="8">
        <f t="shared" si="214"/>
        <v>13</v>
      </c>
      <c r="H739" s="4" t="s">
        <v>1060</v>
      </c>
      <c r="I739" s="20" t="str">
        <f t="shared" si="226"/>
        <v>对敌方单体攻击，造成100%攻击力（+1812）点伤害。</v>
      </c>
      <c r="J739" s="4" t="s">
        <v>279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20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15"/>
        <v/>
      </c>
      <c r="U739" s="6" t="str">
        <f t="shared" si="216"/>
        <v/>
      </c>
      <c r="V739" s="19" t="str">
        <f>VLOOKUP(G739,角色!AW:BC,主动技能!F739+1,FALSE)</f>
        <v>skill_01</v>
      </c>
      <c r="Y739">
        <f t="shared" si="217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1812</v>
      </c>
      <c r="AE739" s="25">
        <f>(VLOOKUP(G739,角色!V:AE,主动技能!F739+7,FALSE))</f>
        <v>1</v>
      </c>
      <c r="AF739" s="19">
        <f t="shared" si="221"/>
        <v>0</v>
      </c>
      <c r="AG739" s="19">
        <f t="shared" si="222"/>
        <v>0</v>
      </c>
      <c r="AH739" s="25" t="str">
        <f>VLOOKUP(F739,特效对应!F:G,2,FALSE)</f>
        <v>attack</v>
      </c>
      <c r="AJ739">
        <f t="shared" si="22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24"/>
        <v>0</v>
      </c>
      <c r="BE739">
        <f t="shared" si="225"/>
        <v>0</v>
      </c>
    </row>
    <row r="740" spans="1:57" x14ac:dyDescent="0.15">
      <c r="A740" t="str">
        <f t="shared" si="211"/>
        <v>碧翠丝主动技能1等级14</v>
      </c>
      <c r="B740" s="8">
        <f t="shared" si="218"/>
        <v>10130114</v>
      </c>
      <c r="C740" s="8" t="str">
        <f>VLOOKUP(G740,角色!A:B,2,FALSE)</f>
        <v>碧翠丝</v>
      </c>
      <c r="D740" s="8" t="str">
        <f t="shared" si="219"/>
        <v>主动技能1</v>
      </c>
      <c r="E740" s="8">
        <f t="shared" si="212"/>
        <v>14</v>
      </c>
      <c r="F740" s="8">
        <f t="shared" si="213"/>
        <v>1</v>
      </c>
      <c r="G740" s="8">
        <f t="shared" si="214"/>
        <v>13</v>
      </c>
      <c r="H740" s="4" t="s">
        <v>1060</v>
      </c>
      <c r="I740" s="20" t="str">
        <f t="shared" si="226"/>
        <v>对敌方单体攻击，造成100%攻击力（+2563）点伤害。</v>
      </c>
      <c r="J740" s="4" t="s">
        <v>279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20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15"/>
        <v/>
      </c>
      <c r="U740" s="6" t="str">
        <f t="shared" si="216"/>
        <v/>
      </c>
      <c r="V740" s="19" t="str">
        <f>VLOOKUP(G740,角色!AW:BC,主动技能!F740+1,FALSE)</f>
        <v>skill_01</v>
      </c>
      <c r="Y740">
        <f t="shared" si="217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2563</v>
      </c>
      <c r="AE740" s="25">
        <f>(VLOOKUP(G740,角色!V:AE,主动技能!F740+7,FALSE))</f>
        <v>1</v>
      </c>
      <c r="AF740" s="19">
        <f t="shared" si="221"/>
        <v>0</v>
      </c>
      <c r="AG740" s="19">
        <f t="shared" si="222"/>
        <v>0</v>
      </c>
      <c r="AH740" s="25" t="str">
        <f>VLOOKUP(F740,特效对应!F:G,2,FALSE)</f>
        <v>attack</v>
      </c>
      <c r="AJ740">
        <f t="shared" si="22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24"/>
        <v>0</v>
      </c>
      <c r="BE740">
        <f t="shared" si="225"/>
        <v>0</v>
      </c>
    </row>
    <row r="741" spans="1:57" x14ac:dyDescent="0.15">
      <c r="A741" t="str">
        <f t="shared" si="211"/>
        <v>碧翠丝主动技能1等级15</v>
      </c>
      <c r="B741" s="8">
        <f t="shared" si="218"/>
        <v>10130115</v>
      </c>
      <c r="C741" s="8" t="str">
        <f>VLOOKUP(G741,角色!A:B,2,FALSE)</f>
        <v>碧翠丝</v>
      </c>
      <c r="D741" s="8" t="str">
        <f t="shared" si="219"/>
        <v>主动技能1</v>
      </c>
      <c r="E741" s="8">
        <f t="shared" si="212"/>
        <v>15</v>
      </c>
      <c r="F741" s="8">
        <f t="shared" si="213"/>
        <v>1</v>
      </c>
      <c r="G741" s="8">
        <f t="shared" si="214"/>
        <v>13</v>
      </c>
      <c r="H741" s="4" t="s">
        <v>1060</v>
      </c>
      <c r="I741" s="20" t="str">
        <f t="shared" si="226"/>
        <v>对敌方单体攻击，造成100%攻击力（+3626）点伤害。</v>
      </c>
      <c r="J741" s="4" t="s">
        <v>279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20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15"/>
        <v/>
      </c>
      <c r="U741" s="6" t="str">
        <f t="shared" si="216"/>
        <v/>
      </c>
      <c r="V741" s="19" t="str">
        <f>VLOOKUP(G741,角色!AW:BC,主动技能!F741+1,FALSE)</f>
        <v>skill_01</v>
      </c>
      <c r="Y741">
        <f t="shared" si="217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3626</v>
      </c>
      <c r="AE741" s="25">
        <f>(VLOOKUP(G741,角色!V:AE,主动技能!F741+7,FALSE))</f>
        <v>1</v>
      </c>
      <c r="AF741" s="19">
        <f t="shared" si="221"/>
        <v>0</v>
      </c>
      <c r="AG741" s="19">
        <f t="shared" si="222"/>
        <v>0</v>
      </c>
      <c r="AH741" s="25" t="str">
        <f>VLOOKUP(F741,特效对应!F:G,2,FALSE)</f>
        <v>attack</v>
      </c>
      <c r="AJ741">
        <f t="shared" si="22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24"/>
        <v>0</v>
      </c>
      <c r="BE741">
        <f t="shared" si="225"/>
        <v>0</v>
      </c>
    </row>
    <row r="742" spans="1:57" x14ac:dyDescent="0.15">
      <c r="A742" t="str">
        <f t="shared" si="211"/>
        <v>碧翠丝主动技能1等级16</v>
      </c>
      <c r="B742" s="8">
        <f t="shared" si="218"/>
        <v>10130116</v>
      </c>
      <c r="C742" s="8" t="str">
        <f>VLOOKUP(G742,角色!A:B,2,FALSE)</f>
        <v>碧翠丝</v>
      </c>
      <c r="D742" s="8" t="str">
        <f t="shared" si="219"/>
        <v>主动技能1</v>
      </c>
      <c r="E742" s="8">
        <f t="shared" si="212"/>
        <v>16</v>
      </c>
      <c r="F742" s="8">
        <f t="shared" si="213"/>
        <v>1</v>
      </c>
      <c r="G742" s="8">
        <f t="shared" si="214"/>
        <v>13</v>
      </c>
      <c r="H742" s="4" t="s">
        <v>1060</v>
      </c>
      <c r="I742" s="20" t="str">
        <f t="shared" si="226"/>
        <v>对敌方单体攻击，造成100%攻击力（+5128）点伤害。</v>
      </c>
      <c r="J742" s="4" t="s">
        <v>279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20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15"/>
        <v/>
      </c>
      <c r="U742" s="6" t="str">
        <f t="shared" si="216"/>
        <v/>
      </c>
      <c r="V742" s="19" t="str">
        <f>VLOOKUP(G742,角色!AW:BC,主动技能!F742+1,FALSE)</f>
        <v>skill_01</v>
      </c>
      <c r="Y742">
        <f t="shared" si="217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5128</v>
      </c>
      <c r="AE742" s="25">
        <f>(VLOOKUP(G742,角色!V:AE,主动技能!F742+7,FALSE))</f>
        <v>1</v>
      </c>
      <c r="AF742" s="19">
        <f t="shared" si="221"/>
        <v>0</v>
      </c>
      <c r="AG742" s="19">
        <f t="shared" si="222"/>
        <v>0</v>
      </c>
      <c r="AH742" s="25" t="str">
        <f>VLOOKUP(F742,特效对应!F:G,2,FALSE)</f>
        <v>attack</v>
      </c>
      <c r="AJ742">
        <f t="shared" si="22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24"/>
        <v>0</v>
      </c>
      <c r="BE742">
        <f t="shared" si="225"/>
        <v>0</v>
      </c>
    </row>
    <row r="743" spans="1:57" x14ac:dyDescent="0.15">
      <c r="A743" t="str">
        <f t="shared" si="211"/>
        <v>碧翠丝主动技能1等级17</v>
      </c>
      <c r="B743" s="8">
        <f t="shared" si="218"/>
        <v>10130117</v>
      </c>
      <c r="C743" s="8" t="str">
        <f>VLOOKUP(G743,角色!A:B,2,FALSE)</f>
        <v>碧翠丝</v>
      </c>
      <c r="D743" s="8" t="str">
        <f t="shared" si="219"/>
        <v>主动技能1</v>
      </c>
      <c r="E743" s="8">
        <f t="shared" si="212"/>
        <v>17</v>
      </c>
      <c r="F743" s="8">
        <f t="shared" si="213"/>
        <v>1</v>
      </c>
      <c r="G743" s="8">
        <f t="shared" si="214"/>
        <v>13</v>
      </c>
      <c r="H743" s="4" t="s">
        <v>1060</v>
      </c>
      <c r="I743" s="20" t="str">
        <f t="shared" si="226"/>
        <v>对敌方单体攻击，造成100%攻击力（+7254）点伤害。</v>
      </c>
      <c r="J743" s="4" t="s">
        <v>279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20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15"/>
        <v/>
      </c>
      <c r="U743" s="6" t="str">
        <f t="shared" si="216"/>
        <v/>
      </c>
      <c r="V743" s="19" t="str">
        <f>VLOOKUP(G743,角色!AW:BC,主动技能!F743+1,FALSE)</f>
        <v>skill_01</v>
      </c>
      <c r="Y743">
        <f t="shared" si="217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7254</v>
      </c>
      <c r="AE743" s="25">
        <f>(VLOOKUP(G743,角色!V:AE,主动技能!F743+7,FALSE))</f>
        <v>1</v>
      </c>
      <c r="AF743" s="19">
        <f t="shared" si="221"/>
        <v>0</v>
      </c>
      <c r="AG743" s="19">
        <f t="shared" si="222"/>
        <v>0</v>
      </c>
      <c r="AH743" s="25" t="str">
        <f>VLOOKUP(F743,特效对应!F:G,2,FALSE)</f>
        <v>attack</v>
      </c>
      <c r="AJ743">
        <f t="shared" si="22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24"/>
        <v>0</v>
      </c>
      <c r="BE743">
        <f t="shared" si="225"/>
        <v>0</v>
      </c>
    </row>
    <row r="744" spans="1:57" x14ac:dyDescent="0.15">
      <c r="A744" t="str">
        <f t="shared" si="211"/>
        <v>碧翠丝主动技能1等级18</v>
      </c>
      <c r="B744" s="8">
        <f t="shared" si="218"/>
        <v>10130118</v>
      </c>
      <c r="C744" s="8" t="str">
        <f>VLOOKUP(G744,角色!A:B,2,FALSE)</f>
        <v>碧翠丝</v>
      </c>
      <c r="D744" s="8" t="str">
        <f t="shared" si="219"/>
        <v>主动技能1</v>
      </c>
      <c r="E744" s="8">
        <f t="shared" si="212"/>
        <v>18</v>
      </c>
      <c r="F744" s="8">
        <f t="shared" si="213"/>
        <v>1</v>
      </c>
      <c r="G744" s="8">
        <f t="shared" si="214"/>
        <v>13</v>
      </c>
      <c r="H744" s="4" t="s">
        <v>1060</v>
      </c>
      <c r="I744" s="20" t="str">
        <f t="shared" si="226"/>
        <v>对敌方单体攻击，造成100%攻击力（+10260）点伤害。</v>
      </c>
      <c r="J744" s="4" t="s">
        <v>279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20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15"/>
        <v/>
      </c>
      <c r="U744" s="6" t="str">
        <f t="shared" si="216"/>
        <v/>
      </c>
      <c r="V744" s="19" t="str">
        <f>VLOOKUP(G744,角色!AW:BC,主动技能!F744+1,FALSE)</f>
        <v>skill_01</v>
      </c>
      <c r="Y744">
        <f t="shared" si="217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10260</v>
      </c>
      <c r="AE744" s="25">
        <f>(VLOOKUP(G744,角色!V:AE,主动技能!F744+7,FALSE))</f>
        <v>1</v>
      </c>
      <c r="AF744" s="19">
        <f t="shared" si="221"/>
        <v>0</v>
      </c>
      <c r="AG744" s="19">
        <f t="shared" si="222"/>
        <v>0</v>
      </c>
      <c r="AH744" s="25" t="str">
        <f>VLOOKUP(F744,特效对应!F:G,2,FALSE)</f>
        <v>attack</v>
      </c>
      <c r="AJ744">
        <f t="shared" si="22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24"/>
        <v>0</v>
      </c>
      <c r="BE744">
        <f t="shared" si="225"/>
        <v>0</v>
      </c>
    </row>
    <row r="745" spans="1:57" x14ac:dyDescent="0.15">
      <c r="A745" t="str">
        <f t="shared" si="211"/>
        <v>碧翠丝主动技能1等级19</v>
      </c>
      <c r="B745" s="8">
        <f t="shared" si="218"/>
        <v>10130119</v>
      </c>
      <c r="C745" s="8" t="str">
        <f>VLOOKUP(G745,角色!A:B,2,FALSE)</f>
        <v>碧翠丝</v>
      </c>
      <c r="D745" s="8" t="str">
        <f t="shared" si="219"/>
        <v>主动技能1</v>
      </c>
      <c r="E745" s="8">
        <f t="shared" si="212"/>
        <v>19</v>
      </c>
      <c r="F745" s="8">
        <f t="shared" si="213"/>
        <v>1</v>
      </c>
      <c r="G745" s="8">
        <f t="shared" si="214"/>
        <v>13</v>
      </c>
      <c r="H745" s="4" t="s">
        <v>1060</v>
      </c>
      <c r="I745" s="20" t="str">
        <f t="shared" si="226"/>
        <v>对敌方单体攻击，造成100%攻击力（+14512）点伤害。</v>
      </c>
      <c r="J745" s="4" t="s">
        <v>279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20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15"/>
        <v/>
      </c>
      <c r="U745" s="6" t="str">
        <f t="shared" si="216"/>
        <v/>
      </c>
      <c r="V745" s="19" t="str">
        <f>VLOOKUP(G745,角色!AW:BC,主动技能!F745+1,FALSE)</f>
        <v>skill_01</v>
      </c>
      <c r="Y745">
        <f t="shared" si="217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14512</v>
      </c>
      <c r="AE745" s="25">
        <f>(VLOOKUP(G745,角色!V:AE,主动技能!F745+7,FALSE))</f>
        <v>1</v>
      </c>
      <c r="AF745" s="19">
        <f t="shared" si="221"/>
        <v>0</v>
      </c>
      <c r="AG745" s="19">
        <f t="shared" si="222"/>
        <v>0</v>
      </c>
      <c r="AH745" s="25" t="str">
        <f>VLOOKUP(F745,特效对应!F:G,2,FALSE)</f>
        <v>attack</v>
      </c>
      <c r="AJ745">
        <f t="shared" si="22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24"/>
        <v>0</v>
      </c>
      <c r="BE745">
        <f t="shared" si="225"/>
        <v>0</v>
      </c>
    </row>
    <row r="746" spans="1:57" x14ac:dyDescent="0.15">
      <c r="A746" t="str">
        <f t="shared" si="211"/>
        <v>碧翠丝主动技能1等级20</v>
      </c>
      <c r="B746" s="8">
        <f t="shared" si="218"/>
        <v>10130120</v>
      </c>
      <c r="C746" s="8" t="str">
        <f>VLOOKUP(G746,角色!A:B,2,FALSE)</f>
        <v>碧翠丝</v>
      </c>
      <c r="D746" s="8" t="str">
        <f t="shared" si="219"/>
        <v>主动技能1</v>
      </c>
      <c r="E746" s="8">
        <f t="shared" si="212"/>
        <v>20</v>
      </c>
      <c r="F746" s="8">
        <f t="shared" si="213"/>
        <v>1</v>
      </c>
      <c r="G746" s="8">
        <f t="shared" si="214"/>
        <v>13</v>
      </c>
      <c r="H746" s="4" t="s">
        <v>1060</v>
      </c>
      <c r="I746" s="20" t="str">
        <f t="shared" si="226"/>
        <v>对敌方单体攻击，造成100%攻击力（+20525）点伤害。</v>
      </c>
      <c r="J746" s="4" t="s">
        <v>279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20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15"/>
        <v/>
      </c>
      <c r="U746" s="6" t="str">
        <f t="shared" si="216"/>
        <v/>
      </c>
      <c r="V746" s="19" t="str">
        <f>VLOOKUP(G746,角色!AW:BC,主动技能!F746+1,FALSE)</f>
        <v>skill_01</v>
      </c>
      <c r="Y746">
        <f t="shared" si="217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20525</v>
      </c>
      <c r="AE746" s="25">
        <f>(VLOOKUP(G746,角色!V:AE,主动技能!F746+7,FALSE))</f>
        <v>1</v>
      </c>
      <c r="AF746" s="19">
        <f t="shared" si="221"/>
        <v>0</v>
      </c>
      <c r="AG746" s="19">
        <f t="shared" si="222"/>
        <v>0</v>
      </c>
      <c r="AH746" s="25" t="str">
        <f>VLOOKUP(F746,特效对应!F:G,2,FALSE)</f>
        <v>attack</v>
      </c>
      <c r="AJ746">
        <f t="shared" si="22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24"/>
        <v>0</v>
      </c>
      <c r="BE746">
        <f t="shared" si="225"/>
        <v>0</v>
      </c>
    </row>
    <row r="747" spans="1:57" x14ac:dyDescent="0.15">
      <c r="A747" t="str">
        <f t="shared" si="211"/>
        <v>碧翠丝主动技能2等级1</v>
      </c>
      <c r="B747" s="8">
        <f t="shared" si="218"/>
        <v>10130201</v>
      </c>
      <c r="C747" s="8" t="str">
        <f>VLOOKUP(G747,角色!A:B,2,FALSE)</f>
        <v>碧翠丝</v>
      </c>
      <c r="D747" s="8" t="str">
        <f t="shared" si="219"/>
        <v>主动技能2</v>
      </c>
      <c r="E747" s="8">
        <f t="shared" si="212"/>
        <v>1</v>
      </c>
      <c r="F747" s="8">
        <f t="shared" si="213"/>
        <v>2</v>
      </c>
      <c r="G747" s="8">
        <f t="shared" si="214"/>
        <v>13</v>
      </c>
      <c r="H747" s="4" t="s">
        <v>1053</v>
      </c>
      <c r="I747" s="20" t="str">
        <f t="shared" ref="I747:I766" si="227">"对我方随机3个单体回复10%（+"&amp;BA747&amp;"）点生命值。"</f>
        <v>对我方随机3个单体回复10%（+83）点生命值。</v>
      </c>
      <c r="J747" s="4" t="s">
        <v>418</v>
      </c>
      <c r="K747" s="1" t="s">
        <v>424</v>
      </c>
      <c r="L747" s="4" t="s">
        <v>106</v>
      </c>
      <c r="M747" s="4" t="s">
        <v>115</v>
      </c>
      <c r="N747" s="4">
        <v>100</v>
      </c>
      <c r="O747" s="20" t="str">
        <f t="shared" si="220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15"/>
        <v>100030:100:3:3</v>
      </c>
      <c r="U747" s="6" t="str">
        <f t="shared" si="216"/>
        <v/>
      </c>
      <c r="V747" s="19" t="str">
        <f>VLOOKUP(G747,角色!AW:BC,主动技能!F747+1,FALSE)</f>
        <v>skill_11</v>
      </c>
      <c r="Y747">
        <f t="shared" si="217"/>
        <v>50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 t="shared" si="221"/>
        <v>2</v>
      </c>
      <c r="AG747" s="19">
        <f t="shared" si="222"/>
        <v>1</v>
      </c>
      <c r="AH747" s="25" t="str">
        <f>VLOOKUP(F747,特效对应!F:G,2,FALSE)</f>
        <v>attackex</v>
      </c>
      <c r="AJ747">
        <f t="shared" si="223"/>
        <v>1</v>
      </c>
      <c r="AK747" t="s">
        <v>117</v>
      </c>
      <c r="AL747" s="4" t="s">
        <v>994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83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24"/>
        <v>2</v>
      </c>
      <c r="BE747">
        <f t="shared" si="225"/>
        <v>1</v>
      </c>
    </row>
    <row r="748" spans="1:57" x14ac:dyDescent="0.15">
      <c r="A748" t="str">
        <f t="shared" si="211"/>
        <v>碧翠丝主动技能2等级2</v>
      </c>
      <c r="B748" s="8">
        <f t="shared" si="218"/>
        <v>10130202</v>
      </c>
      <c r="C748" s="8" t="str">
        <f>VLOOKUP(G748,角色!A:B,2,FALSE)</f>
        <v>碧翠丝</v>
      </c>
      <c r="D748" s="8" t="str">
        <f t="shared" si="219"/>
        <v>主动技能2</v>
      </c>
      <c r="E748" s="8">
        <f t="shared" si="212"/>
        <v>2</v>
      </c>
      <c r="F748" s="8">
        <f t="shared" si="213"/>
        <v>2</v>
      </c>
      <c r="G748" s="8">
        <f t="shared" si="214"/>
        <v>13</v>
      </c>
      <c r="H748" s="4" t="s">
        <v>1053</v>
      </c>
      <c r="I748" s="20" t="str">
        <f t="shared" si="227"/>
        <v>对我方随机3个单体回复10%（+102）点生命值。</v>
      </c>
      <c r="J748" s="4" t="s">
        <v>418</v>
      </c>
      <c r="K748" s="1" t="s">
        <v>424</v>
      </c>
      <c r="L748" s="4" t="s">
        <v>106</v>
      </c>
      <c r="M748" s="4" t="s">
        <v>115</v>
      </c>
      <c r="N748" s="4">
        <v>100</v>
      </c>
      <c r="O748" s="20" t="str">
        <f t="shared" si="220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15"/>
        <v>100031:100:3:3</v>
      </c>
      <c r="U748" s="6" t="str">
        <f t="shared" si="216"/>
        <v/>
      </c>
      <c r="V748" s="19" t="str">
        <f>VLOOKUP(G748,角色!AW:BC,主动技能!F748+1,FALSE)</f>
        <v>skill_11</v>
      </c>
      <c r="Y748">
        <f t="shared" si="217"/>
        <v>50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 t="shared" si="221"/>
        <v>2</v>
      </c>
      <c r="AG748" s="19">
        <f t="shared" si="222"/>
        <v>1</v>
      </c>
      <c r="AH748" s="25" t="str">
        <f>VLOOKUP(F748,特效对应!F:G,2,FALSE)</f>
        <v>attackex</v>
      </c>
      <c r="AJ748">
        <f t="shared" si="223"/>
        <v>2</v>
      </c>
      <c r="AK748" t="s">
        <v>117</v>
      </c>
      <c r="AL748" s="4" t="s">
        <v>995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102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24"/>
        <v>2</v>
      </c>
      <c r="BE748">
        <f t="shared" si="225"/>
        <v>1</v>
      </c>
    </row>
    <row r="749" spans="1:57" x14ac:dyDescent="0.15">
      <c r="A749" t="str">
        <f t="shared" si="211"/>
        <v>碧翠丝主动技能2等级3</v>
      </c>
      <c r="B749" s="8">
        <f t="shared" si="218"/>
        <v>10130203</v>
      </c>
      <c r="C749" s="8" t="str">
        <f>VLOOKUP(G749,角色!A:B,2,FALSE)</f>
        <v>碧翠丝</v>
      </c>
      <c r="D749" s="8" t="str">
        <f t="shared" si="219"/>
        <v>主动技能2</v>
      </c>
      <c r="E749" s="8">
        <f t="shared" si="212"/>
        <v>3</v>
      </c>
      <c r="F749" s="8">
        <f t="shared" si="213"/>
        <v>2</v>
      </c>
      <c r="G749" s="8">
        <f t="shared" si="214"/>
        <v>13</v>
      </c>
      <c r="H749" s="4" t="s">
        <v>1053</v>
      </c>
      <c r="I749" s="20" t="str">
        <f t="shared" si="227"/>
        <v>对我方随机3个单体回复10%（+160）点生命值。</v>
      </c>
      <c r="J749" s="4" t="s">
        <v>418</v>
      </c>
      <c r="K749" s="1" t="s">
        <v>424</v>
      </c>
      <c r="L749" s="4" t="s">
        <v>106</v>
      </c>
      <c r="M749" s="4" t="s">
        <v>115</v>
      </c>
      <c r="N749" s="4">
        <v>100</v>
      </c>
      <c r="O749" s="20" t="str">
        <f t="shared" si="220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15"/>
        <v>100032:100:3:3</v>
      </c>
      <c r="U749" s="6" t="str">
        <f t="shared" si="216"/>
        <v/>
      </c>
      <c r="V749" s="19" t="str">
        <f>VLOOKUP(G749,角色!AW:BC,主动技能!F749+1,FALSE)</f>
        <v>skill_11</v>
      </c>
      <c r="Y749">
        <f t="shared" si="217"/>
        <v>50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 t="shared" si="221"/>
        <v>2</v>
      </c>
      <c r="AG749" s="19">
        <f t="shared" si="222"/>
        <v>1</v>
      </c>
      <c r="AH749" s="25" t="str">
        <f>VLOOKUP(F749,特效对应!F:G,2,FALSE)</f>
        <v>attackex</v>
      </c>
      <c r="AJ749">
        <f t="shared" si="223"/>
        <v>3</v>
      </c>
      <c r="AK749" t="s">
        <v>117</v>
      </c>
      <c r="AL749" s="4" t="s">
        <v>996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160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24"/>
        <v>2</v>
      </c>
      <c r="BE749">
        <f t="shared" si="225"/>
        <v>1</v>
      </c>
    </row>
    <row r="750" spans="1:57" x14ac:dyDescent="0.15">
      <c r="A750" t="str">
        <f t="shared" si="211"/>
        <v>碧翠丝主动技能2等级4</v>
      </c>
      <c r="B750" s="8">
        <f t="shared" si="218"/>
        <v>10130204</v>
      </c>
      <c r="C750" s="8" t="str">
        <f>VLOOKUP(G750,角色!A:B,2,FALSE)</f>
        <v>碧翠丝</v>
      </c>
      <c r="D750" s="8" t="str">
        <f t="shared" si="219"/>
        <v>主动技能2</v>
      </c>
      <c r="E750" s="8">
        <f t="shared" si="212"/>
        <v>4</v>
      </c>
      <c r="F750" s="8">
        <f t="shared" si="213"/>
        <v>2</v>
      </c>
      <c r="G750" s="8">
        <f t="shared" si="214"/>
        <v>13</v>
      </c>
      <c r="H750" s="4" t="s">
        <v>1053</v>
      </c>
      <c r="I750" s="20" t="str">
        <f t="shared" si="227"/>
        <v>对我方随机3个单体回复10%（+256）点生命值。</v>
      </c>
      <c r="J750" s="4" t="s">
        <v>418</v>
      </c>
      <c r="K750" s="1" t="s">
        <v>424</v>
      </c>
      <c r="L750" s="4" t="s">
        <v>106</v>
      </c>
      <c r="M750" s="4" t="s">
        <v>115</v>
      </c>
      <c r="N750" s="4">
        <v>100</v>
      </c>
      <c r="O750" s="20" t="str">
        <f t="shared" si="220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15"/>
        <v>100033:100:3:3</v>
      </c>
      <c r="U750" s="6" t="str">
        <f t="shared" si="216"/>
        <v/>
      </c>
      <c r="V750" s="19" t="str">
        <f>VLOOKUP(G750,角色!AW:BC,主动技能!F750+1,FALSE)</f>
        <v>skill_11</v>
      </c>
      <c r="Y750">
        <f t="shared" si="217"/>
        <v>50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 t="shared" si="221"/>
        <v>2</v>
      </c>
      <c r="AG750" s="19">
        <f t="shared" si="222"/>
        <v>1</v>
      </c>
      <c r="AH750" s="25" t="str">
        <f>VLOOKUP(F750,特效对应!F:G,2,FALSE)</f>
        <v>attackex</v>
      </c>
      <c r="AJ750">
        <f t="shared" si="223"/>
        <v>4</v>
      </c>
      <c r="AK750" t="s">
        <v>117</v>
      </c>
      <c r="AL750" s="4" t="s">
        <v>997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256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24"/>
        <v>2</v>
      </c>
      <c r="BE750">
        <f t="shared" si="225"/>
        <v>1</v>
      </c>
    </row>
    <row r="751" spans="1:57" x14ac:dyDescent="0.15">
      <c r="A751" t="str">
        <f t="shared" si="211"/>
        <v>碧翠丝主动技能2等级5</v>
      </c>
      <c r="B751" s="8">
        <f t="shared" si="218"/>
        <v>10130205</v>
      </c>
      <c r="C751" s="8" t="str">
        <f>VLOOKUP(G751,角色!A:B,2,FALSE)</f>
        <v>碧翠丝</v>
      </c>
      <c r="D751" s="8" t="str">
        <f t="shared" si="219"/>
        <v>主动技能2</v>
      </c>
      <c r="E751" s="8">
        <f t="shared" si="212"/>
        <v>5</v>
      </c>
      <c r="F751" s="8">
        <f t="shared" si="213"/>
        <v>2</v>
      </c>
      <c r="G751" s="8">
        <f t="shared" si="214"/>
        <v>13</v>
      </c>
      <c r="H751" s="4" t="s">
        <v>1053</v>
      </c>
      <c r="I751" s="20" t="str">
        <f t="shared" si="227"/>
        <v>对我方随机3个单体回复10%（+361）点生命值。</v>
      </c>
      <c r="J751" s="4" t="s">
        <v>418</v>
      </c>
      <c r="K751" s="1" t="s">
        <v>424</v>
      </c>
      <c r="L751" s="4" t="s">
        <v>106</v>
      </c>
      <c r="M751" s="4" t="s">
        <v>115</v>
      </c>
      <c r="N751" s="4">
        <v>100</v>
      </c>
      <c r="O751" s="20" t="str">
        <f t="shared" si="220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15"/>
        <v>100034:100:3:3</v>
      </c>
      <c r="U751" s="6" t="str">
        <f t="shared" si="216"/>
        <v/>
      </c>
      <c r="V751" s="19" t="str">
        <f>VLOOKUP(G751,角色!AW:BC,主动技能!F751+1,FALSE)</f>
        <v>skill_11</v>
      </c>
      <c r="Y751">
        <f t="shared" si="217"/>
        <v>50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 t="shared" si="221"/>
        <v>2</v>
      </c>
      <c r="AG751" s="19">
        <f t="shared" si="222"/>
        <v>1</v>
      </c>
      <c r="AH751" s="25" t="str">
        <f>VLOOKUP(F751,特效对应!F:G,2,FALSE)</f>
        <v>attackex</v>
      </c>
      <c r="AJ751">
        <f t="shared" si="223"/>
        <v>5</v>
      </c>
      <c r="AK751" t="s">
        <v>117</v>
      </c>
      <c r="AL751" s="4" t="s">
        <v>998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361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24"/>
        <v>2</v>
      </c>
      <c r="BE751">
        <f t="shared" si="225"/>
        <v>1</v>
      </c>
    </row>
    <row r="752" spans="1:57" x14ac:dyDescent="0.15">
      <c r="A752" t="str">
        <f t="shared" si="211"/>
        <v>碧翠丝主动技能2等级6</v>
      </c>
      <c r="B752" s="8">
        <f t="shared" si="218"/>
        <v>10130206</v>
      </c>
      <c r="C752" s="8" t="str">
        <f>VLOOKUP(G752,角色!A:B,2,FALSE)</f>
        <v>碧翠丝</v>
      </c>
      <c r="D752" s="8" t="str">
        <f t="shared" si="219"/>
        <v>主动技能2</v>
      </c>
      <c r="E752" s="8">
        <f t="shared" si="212"/>
        <v>6</v>
      </c>
      <c r="F752" s="8">
        <f t="shared" si="213"/>
        <v>2</v>
      </c>
      <c r="G752" s="8">
        <f t="shared" si="214"/>
        <v>13</v>
      </c>
      <c r="H752" s="4" t="s">
        <v>1053</v>
      </c>
      <c r="I752" s="20" t="str">
        <f t="shared" si="227"/>
        <v>对我方随机3个单体回复10%（+512）点生命值。</v>
      </c>
      <c r="J752" s="4" t="s">
        <v>418</v>
      </c>
      <c r="K752" s="1" t="s">
        <v>424</v>
      </c>
      <c r="L752" s="4" t="s">
        <v>106</v>
      </c>
      <c r="M752" s="4" t="s">
        <v>115</v>
      </c>
      <c r="N752" s="4">
        <v>100</v>
      </c>
      <c r="O752" s="20" t="str">
        <f t="shared" si="220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15"/>
        <v>100035:100:3:3</v>
      </c>
      <c r="U752" s="6" t="str">
        <f t="shared" si="216"/>
        <v/>
      </c>
      <c r="V752" s="19" t="str">
        <f>VLOOKUP(G752,角色!AW:BC,主动技能!F752+1,FALSE)</f>
        <v>skill_11</v>
      </c>
      <c r="Y752">
        <f t="shared" si="217"/>
        <v>50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 t="shared" si="221"/>
        <v>2</v>
      </c>
      <c r="AG752" s="19">
        <f t="shared" si="222"/>
        <v>1</v>
      </c>
      <c r="AH752" s="25" t="str">
        <f>VLOOKUP(F752,特效对应!F:G,2,FALSE)</f>
        <v>attackex</v>
      </c>
      <c r="AJ752">
        <f t="shared" si="223"/>
        <v>6</v>
      </c>
      <c r="AK752" t="s">
        <v>117</v>
      </c>
      <c r="AL752" s="4" t="s">
        <v>999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512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24"/>
        <v>2</v>
      </c>
      <c r="BE752">
        <f t="shared" si="225"/>
        <v>1</v>
      </c>
    </row>
    <row r="753" spans="1:57" x14ac:dyDescent="0.15">
      <c r="A753" t="str">
        <f t="shared" si="211"/>
        <v>碧翠丝主动技能2等级7</v>
      </c>
      <c r="B753" s="8">
        <f t="shared" si="218"/>
        <v>10130207</v>
      </c>
      <c r="C753" s="8" t="str">
        <f>VLOOKUP(G753,角色!A:B,2,FALSE)</f>
        <v>碧翠丝</v>
      </c>
      <c r="D753" s="8" t="str">
        <f t="shared" si="219"/>
        <v>主动技能2</v>
      </c>
      <c r="E753" s="8">
        <f t="shared" si="212"/>
        <v>7</v>
      </c>
      <c r="F753" s="8">
        <f t="shared" si="213"/>
        <v>2</v>
      </c>
      <c r="G753" s="8">
        <f t="shared" si="214"/>
        <v>13</v>
      </c>
      <c r="H753" s="4" t="s">
        <v>1053</v>
      </c>
      <c r="I753" s="20" t="str">
        <f t="shared" si="227"/>
        <v>对我方随机3个单体回复10%（+724）点生命值。</v>
      </c>
      <c r="J753" s="4" t="s">
        <v>418</v>
      </c>
      <c r="K753" s="1" t="s">
        <v>424</v>
      </c>
      <c r="L753" s="4" t="s">
        <v>106</v>
      </c>
      <c r="M753" s="4" t="s">
        <v>115</v>
      </c>
      <c r="N753" s="4">
        <v>100</v>
      </c>
      <c r="O753" s="20" t="str">
        <f t="shared" si="220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15"/>
        <v>100036:100:3:3</v>
      </c>
      <c r="U753" s="6" t="str">
        <f t="shared" si="216"/>
        <v/>
      </c>
      <c r="V753" s="19" t="str">
        <f>VLOOKUP(G753,角色!AW:BC,主动技能!F753+1,FALSE)</f>
        <v>skill_11</v>
      </c>
      <c r="Y753">
        <f t="shared" si="217"/>
        <v>50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 t="shared" si="221"/>
        <v>2</v>
      </c>
      <c r="AG753" s="19">
        <f t="shared" si="222"/>
        <v>1</v>
      </c>
      <c r="AH753" s="25" t="str">
        <f>VLOOKUP(F753,特效对应!F:G,2,FALSE)</f>
        <v>attackex</v>
      </c>
      <c r="AJ753">
        <f t="shared" si="223"/>
        <v>7</v>
      </c>
      <c r="AK753" t="s">
        <v>117</v>
      </c>
      <c r="AL753" s="4" t="s">
        <v>1000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724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24"/>
        <v>2</v>
      </c>
      <c r="BE753">
        <f t="shared" si="225"/>
        <v>1</v>
      </c>
    </row>
    <row r="754" spans="1:57" x14ac:dyDescent="0.15">
      <c r="A754" t="str">
        <f t="shared" si="211"/>
        <v>碧翠丝主动技能2等级8</v>
      </c>
      <c r="B754" s="8">
        <f t="shared" si="218"/>
        <v>10130208</v>
      </c>
      <c r="C754" s="8" t="str">
        <f>VLOOKUP(G754,角色!A:B,2,FALSE)</f>
        <v>碧翠丝</v>
      </c>
      <c r="D754" s="8" t="str">
        <f t="shared" si="219"/>
        <v>主动技能2</v>
      </c>
      <c r="E754" s="8">
        <f t="shared" si="212"/>
        <v>8</v>
      </c>
      <c r="F754" s="8">
        <f t="shared" si="213"/>
        <v>2</v>
      </c>
      <c r="G754" s="8">
        <f t="shared" si="214"/>
        <v>13</v>
      </c>
      <c r="H754" s="4" t="s">
        <v>1053</v>
      </c>
      <c r="I754" s="20" t="str">
        <f t="shared" si="227"/>
        <v>对我方随机3个单体回复10%（+1024）点生命值。</v>
      </c>
      <c r="J754" s="4" t="s">
        <v>418</v>
      </c>
      <c r="K754" s="1" t="s">
        <v>424</v>
      </c>
      <c r="L754" s="4" t="s">
        <v>106</v>
      </c>
      <c r="M754" s="4" t="s">
        <v>115</v>
      </c>
      <c r="N754" s="4">
        <v>100</v>
      </c>
      <c r="O754" s="20" t="str">
        <f t="shared" si="220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15"/>
        <v>100037:100:3:3</v>
      </c>
      <c r="U754" s="6" t="str">
        <f t="shared" si="216"/>
        <v/>
      </c>
      <c r="V754" s="19" t="str">
        <f>VLOOKUP(G754,角色!AW:BC,主动技能!F754+1,FALSE)</f>
        <v>skill_11</v>
      </c>
      <c r="Y754">
        <f t="shared" si="217"/>
        <v>50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 t="shared" si="221"/>
        <v>2</v>
      </c>
      <c r="AG754" s="19">
        <f t="shared" si="222"/>
        <v>1</v>
      </c>
      <c r="AH754" s="25" t="str">
        <f>VLOOKUP(F754,特效对应!F:G,2,FALSE)</f>
        <v>attackex</v>
      </c>
      <c r="AJ754">
        <f t="shared" si="223"/>
        <v>8</v>
      </c>
      <c r="AK754" t="s">
        <v>117</v>
      </c>
      <c r="AL754" s="4" t="s">
        <v>1001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1024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24"/>
        <v>2</v>
      </c>
      <c r="BE754">
        <f t="shared" si="225"/>
        <v>1</v>
      </c>
    </row>
    <row r="755" spans="1:57" x14ac:dyDescent="0.15">
      <c r="A755" t="str">
        <f t="shared" si="211"/>
        <v>碧翠丝主动技能2等级9</v>
      </c>
      <c r="B755" s="8">
        <f t="shared" si="218"/>
        <v>10130209</v>
      </c>
      <c r="C755" s="8" t="str">
        <f>VLOOKUP(G755,角色!A:B,2,FALSE)</f>
        <v>碧翠丝</v>
      </c>
      <c r="D755" s="8" t="str">
        <f t="shared" si="219"/>
        <v>主动技能2</v>
      </c>
      <c r="E755" s="8">
        <f t="shared" si="212"/>
        <v>9</v>
      </c>
      <c r="F755" s="8">
        <f t="shared" si="213"/>
        <v>2</v>
      </c>
      <c r="G755" s="8">
        <f t="shared" si="214"/>
        <v>13</v>
      </c>
      <c r="H755" s="4" t="s">
        <v>1053</v>
      </c>
      <c r="I755" s="20" t="str">
        <f t="shared" si="227"/>
        <v>对我方随机3个单体回复10%（+1449）点生命值。</v>
      </c>
      <c r="J755" s="4" t="s">
        <v>418</v>
      </c>
      <c r="K755" s="1" t="s">
        <v>424</v>
      </c>
      <c r="L755" s="4" t="s">
        <v>106</v>
      </c>
      <c r="M755" s="4" t="s">
        <v>115</v>
      </c>
      <c r="N755" s="4">
        <v>100</v>
      </c>
      <c r="O755" s="20" t="str">
        <f t="shared" si="220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15"/>
        <v>100038:100:3:3</v>
      </c>
      <c r="U755" s="6" t="str">
        <f t="shared" si="216"/>
        <v/>
      </c>
      <c r="V755" s="19" t="str">
        <f>VLOOKUP(G755,角色!AW:BC,主动技能!F755+1,FALSE)</f>
        <v>skill_11</v>
      </c>
      <c r="Y755">
        <f t="shared" si="217"/>
        <v>50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 t="shared" si="221"/>
        <v>2</v>
      </c>
      <c r="AG755" s="19">
        <f t="shared" si="222"/>
        <v>1</v>
      </c>
      <c r="AH755" s="25" t="str">
        <f>VLOOKUP(F755,特效对应!F:G,2,FALSE)</f>
        <v>attackex</v>
      </c>
      <c r="AJ755">
        <f t="shared" si="223"/>
        <v>9</v>
      </c>
      <c r="AK755" t="s">
        <v>117</v>
      </c>
      <c r="AL755" s="4" t="s">
        <v>1002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1449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24"/>
        <v>2</v>
      </c>
      <c r="BE755">
        <f t="shared" si="225"/>
        <v>1</v>
      </c>
    </row>
    <row r="756" spans="1:57" x14ac:dyDescent="0.15">
      <c r="A756" t="str">
        <f t="shared" si="211"/>
        <v>碧翠丝主动技能2等级10</v>
      </c>
      <c r="B756" s="8">
        <f t="shared" si="218"/>
        <v>10130210</v>
      </c>
      <c r="C756" s="8" t="str">
        <f>VLOOKUP(G756,角色!A:B,2,FALSE)</f>
        <v>碧翠丝</v>
      </c>
      <c r="D756" s="8" t="str">
        <f t="shared" si="219"/>
        <v>主动技能2</v>
      </c>
      <c r="E756" s="8">
        <f t="shared" si="212"/>
        <v>10</v>
      </c>
      <c r="F756" s="8">
        <f t="shared" si="213"/>
        <v>2</v>
      </c>
      <c r="G756" s="8">
        <f t="shared" si="214"/>
        <v>13</v>
      </c>
      <c r="H756" s="4" t="s">
        <v>1053</v>
      </c>
      <c r="I756" s="20" t="str">
        <f t="shared" si="227"/>
        <v>对我方随机3个单体回复10%（+2049）点生命值。</v>
      </c>
      <c r="J756" s="4" t="s">
        <v>418</v>
      </c>
      <c r="K756" s="1" t="s">
        <v>424</v>
      </c>
      <c r="L756" s="4" t="s">
        <v>106</v>
      </c>
      <c r="M756" s="4" t="s">
        <v>115</v>
      </c>
      <c r="N756" s="4">
        <v>100</v>
      </c>
      <c r="O756" s="20" t="str">
        <f t="shared" si="220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15"/>
        <v>100039:100:3:3</v>
      </c>
      <c r="U756" s="6" t="str">
        <f t="shared" si="216"/>
        <v/>
      </c>
      <c r="V756" s="19" t="str">
        <f>VLOOKUP(G756,角色!AW:BC,主动技能!F756+1,FALSE)</f>
        <v>skill_11</v>
      </c>
      <c r="Y756">
        <f t="shared" si="217"/>
        <v>50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 t="shared" si="221"/>
        <v>2</v>
      </c>
      <c r="AG756" s="19">
        <f t="shared" si="222"/>
        <v>1</v>
      </c>
      <c r="AH756" s="25" t="str">
        <f>VLOOKUP(F756,特效对应!F:G,2,FALSE)</f>
        <v>attackex</v>
      </c>
      <c r="AJ756">
        <f t="shared" si="223"/>
        <v>10</v>
      </c>
      <c r="AK756" t="s">
        <v>117</v>
      </c>
      <c r="AL756" s="4" t="s">
        <v>1003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2049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24"/>
        <v>2</v>
      </c>
      <c r="BE756">
        <f t="shared" si="225"/>
        <v>1</v>
      </c>
    </row>
    <row r="757" spans="1:57" x14ac:dyDescent="0.15">
      <c r="A757" t="str">
        <f t="shared" si="211"/>
        <v>碧翠丝主动技能2等级11</v>
      </c>
      <c r="B757" s="8">
        <f t="shared" si="218"/>
        <v>10130211</v>
      </c>
      <c r="C757" s="8" t="str">
        <f>VLOOKUP(G757,角色!A:B,2,FALSE)</f>
        <v>碧翠丝</v>
      </c>
      <c r="D757" s="8" t="str">
        <f t="shared" si="219"/>
        <v>主动技能2</v>
      </c>
      <c r="E757" s="8">
        <f t="shared" si="212"/>
        <v>11</v>
      </c>
      <c r="F757" s="8">
        <f t="shared" si="213"/>
        <v>2</v>
      </c>
      <c r="G757" s="8">
        <f t="shared" si="214"/>
        <v>13</v>
      </c>
      <c r="H757" s="4" t="s">
        <v>1053</v>
      </c>
      <c r="I757" s="20" t="str">
        <f t="shared" si="227"/>
        <v>对我方随机3个单体回复10%（+2899）点生命值。</v>
      </c>
      <c r="J757" s="4" t="s">
        <v>418</v>
      </c>
      <c r="K757" s="1" t="s">
        <v>424</v>
      </c>
      <c r="L757" s="4" t="s">
        <v>106</v>
      </c>
      <c r="M757" s="4" t="s">
        <v>115</v>
      </c>
      <c r="N757" s="4">
        <v>100</v>
      </c>
      <c r="O757" s="20" t="str">
        <f t="shared" si="220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15"/>
        <v>100040:100:3:3</v>
      </c>
      <c r="U757" s="6" t="str">
        <f t="shared" si="216"/>
        <v/>
      </c>
      <c r="V757" s="19" t="str">
        <f>VLOOKUP(G757,角色!AW:BC,主动技能!F757+1,FALSE)</f>
        <v>skill_11</v>
      </c>
      <c r="Y757">
        <f t="shared" si="217"/>
        <v>50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 t="shared" si="221"/>
        <v>2</v>
      </c>
      <c r="AG757" s="19">
        <f t="shared" si="222"/>
        <v>1</v>
      </c>
      <c r="AH757" s="25" t="str">
        <f>VLOOKUP(F757,特效对应!F:G,2,FALSE)</f>
        <v>attackex</v>
      </c>
      <c r="AJ757">
        <f t="shared" si="223"/>
        <v>11</v>
      </c>
      <c r="AK757" t="s">
        <v>117</v>
      </c>
      <c r="AL757" s="4" t="s">
        <v>1004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2899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24"/>
        <v>2</v>
      </c>
      <c r="BE757">
        <f t="shared" si="225"/>
        <v>1</v>
      </c>
    </row>
    <row r="758" spans="1:57" x14ac:dyDescent="0.15">
      <c r="A758" t="str">
        <f t="shared" si="211"/>
        <v>碧翠丝主动技能2等级12</v>
      </c>
      <c r="B758" s="8">
        <f t="shared" si="218"/>
        <v>10130212</v>
      </c>
      <c r="C758" s="8" t="str">
        <f>VLOOKUP(G758,角色!A:B,2,FALSE)</f>
        <v>碧翠丝</v>
      </c>
      <c r="D758" s="8" t="str">
        <f t="shared" si="219"/>
        <v>主动技能2</v>
      </c>
      <c r="E758" s="8">
        <f t="shared" si="212"/>
        <v>12</v>
      </c>
      <c r="F758" s="8">
        <f t="shared" si="213"/>
        <v>2</v>
      </c>
      <c r="G758" s="8">
        <f t="shared" si="214"/>
        <v>13</v>
      </c>
      <c r="H758" s="4" t="s">
        <v>1053</v>
      </c>
      <c r="I758" s="20" t="str">
        <f t="shared" si="227"/>
        <v>对我方随机3个单体回复10%（+4100）点生命值。</v>
      </c>
      <c r="J758" s="4" t="s">
        <v>418</v>
      </c>
      <c r="K758" s="1" t="s">
        <v>424</v>
      </c>
      <c r="L758" s="4" t="s">
        <v>106</v>
      </c>
      <c r="M758" s="4" t="s">
        <v>115</v>
      </c>
      <c r="N758" s="4">
        <v>100</v>
      </c>
      <c r="O758" s="20" t="str">
        <f t="shared" si="220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15"/>
        <v>100041:100:3:3</v>
      </c>
      <c r="U758" s="6" t="str">
        <f t="shared" si="216"/>
        <v/>
      </c>
      <c r="V758" s="19" t="str">
        <f>VLOOKUP(G758,角色!AW:BC,主动技能!F758+1,FALSE)</f>
        <v>skill_11</v>
      </c>
      <c r="Y758">
        <f t="shared" si="217"/>
        <v>50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 t="shared" si="221"/>
        <v>2</v>
      </c>
      <c r="AG758" s="19">
        <f t="shared" si="222"/>
        <v>1</v>
      </c>
      <c r="AH758" s="25" t="str">
        <f>VLOOKUP(F758,特效对应!F:G,2,FALSE)</f>
        <v>attackex</v>
      </c>
      <c r="AJ758">
        <f t="shared" si="223"/>
        <v>12</v>
      </c>
      <c r="AK758" t="s">
        <v>117</v>
      </c>
      <c r="AL758" s="4" t="s">
        <v>1005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4100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24"/>
        <v>2</v>
      </c>
      <c r="BE758">
        <f t="shared" si="225"/>
        <v>1</v>
      </c>
    </row>
    <row r="759" spans="1:57" x14ac:dyDescent="0.15">
      <c r="A759" t="str">
        <f t="shared" si="211"/>
        <v>碧翠丝主动技能2等级13</v>
      </c>
      <c r="B759" s="8">
        <f t="shared" si="218"/>
        <v>10130213</v>
      </c>
      <c r="C759" s="8" t="str">
        <f>VLOOKUP(G759,角色!A:B,2,FALSE)</f>
        <v>碧翠丝</v>
      </c>
      <c r="D759" s="8" t="str">
        <f t="shared" si="219"/>
        <v>主动技能2</v>
      </c>
      <c r="E759" s="8">
        <f t="shared" si="212"/>
        <v>13</v>
      </c>
      <c r="F759" s="8">
        <f t="shared" si="213"/>
        <v>2</v>
      </c>
      <c r="G759" s="8">
        <f t="shared" si="214"/>
        <v>13</v>
      </c>
      <c r="H759" s="4" t="s">
        <v>1053</v>
      </c>
      <c r="I759" s="20" t="str">
        <f t="shared" si="227"/>
        <v>对我方随机3个单体回复10%（+5800）点生命值。</v>
      </c>
      <c r="J759" s="4" t="s">
        <v>418</v>
      </c>
      <c r="K759" s="1" t="s">
        <v>424</v>
      </c>
      <c r="L759" s="4" t="s">
        <v>106</v>
      </c>
      <c r="M759" s="4" t="s">
        <v>115</v>
      </c>
      <c r="N759" s="4">
        <v>100</v>
      </c>
      <c r="O759" s="20" t="str">
        <f t="shared" si="220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15"/>
        <v>100042:100:3:3</v>
      </c>
      <c r="U759" s="6" t="str">
        <f t="shared" si="216"/>
        <v/>
      </c>
      <c r="V759" s="19" t="str">
        <f>VLOOKUP(G759,角色!AW:BC,主动技能!F759+1,FALSE)</f>
        <v>skill_11</v>
      </c>
      <c r="Y759">
        <f t="shared" si="217"/>
        <v>50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 t="shared" si="221"/>
        <v>2</v>
      </c>
      <c r="AG759" s="19">
        <f t="shared" si="222"/>
        <v>1</v>
      </c>
      <c r="AH759" s="25" t="str">
        <f>VLOOKUP(F759,特效对应!F:G,2,FALSE)</f>
        <v>attackex</v>
      </c>
      <c r="AJ759">
        <f t="shared" si="223"/>
        <v>13</v>
      </c>
      <c r="AK759" t="s">
        <v>117</v>
      </c>
      <c r="AL759" s="4" t="s">
        <v>1006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5800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24"/>
        <v>2</v>
      </c>
      <c r="BE759">
        <f t="shared" si="225"/>
        <v>1</v>
      </c>
    </row>
    <row r="760" spans="1:57" x14ac:dyDescent="0.15">
      <c r="A760" t="str">
        <f t="shared" si="211"/>
        <v>碧翠丝主动技能2等级14</v>
      </c>
      <c r="B760" s="8">
        <f t="shared" si="218"/>
        <v>10130214</v>
      </c>
      <c r="C760" s="8" t="str">
        <f>VLOOKUP(G760,角色!A:B,2,FALSE)</f>
        <v>碧翠丝</v>
      </c>
      <c r="D760" s="8" t="str">
        <f t="shared" si="219"/>
        <v>主动技能2</v>
      </c>
      <c r="E760" s="8">
        <f t="shared" si="212"/>
        <v>14</v>
      </c>
      <c r="F760" s="8">
        <f t="shared" si="213"/>
        <v>2</v>
      </c>
      <c r="G760" s="8">
        <f t="shared" si="214"/>
        <v>13</v>
      </c>
      <c r="H760" s="4" t="s">
        <v>1053</v>
      </c>
      <c r="I760" s="20" t="str">
        <f t="shared" si="227"/>
        <v>对我方随机3个单体回复10%（+8204）点生命值。</v>
      </c>
      <c r="J760" s="4" t="s">
        <v>418</v>
      </c>
      <c r="K760" s="1" t="s">
        <v>424</v>
      </c>
      <c r="L760" s="4" t="s">
        <v>106</v>
      </c>
      <c r="M760" s="4" t="s">
        <v>115</v>
      </c>
      <c r="N760" s="4">
        <v>100</v>
      </c>
      <c r="O760" s="20" t="str">
        <f t="shared" si="220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15"/>
        <v>100043:100:3:3</v>
      </c>
      <c r="U760" s="6" t="str">
        <f t="shared" si="216"/>
        <v/>
      </c>
      <c r="V760" s="19" t="str">
        <f>VLOOKUP(G760,角色!AW:BC,主动技能!F760+1,FALSE)</f>
        <v>skill_11</v>
      </c>
      <c r="Y760">
        <f t="shared" si="217"/>
        <v>50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 t="shared" si="221"/>
        <v>2</v>
      </c>
      <c r="AG760" s="19">
        <f t="shared" si="222"/>
        <v>1</v>
      </c>
      <c r="AH760" s="25" t="str">
        <f>VLOOKUP(F760,特效对应!F:G,2,FALSE)</f>
        <v>attackex</v>
      </c>
      <c r="AJ760">
        <f t="shared" si="223"/>
        <v>14</v>
      </c>
      <c r="AK760" t="s">
        <v>117</v>
      </c>
      <c r="AL760" s="4" t="s">
        <v>1007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8204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24"/>
        <v>2</v>
      </c>
      <c r="BE760">
        <f t="shared" si="225"/>
        <v>1</v>
      </c>
    </row>
    <row r="761" spans="1:57" x14ac:dyDescent="0.15">
      <c r="A761" t="str">
        <f t="shared" si="211"/>
        <v>碧翠丝主动技能2等级15</v>
      </c>
      <c r="B761" s="8">
        <f t="shared" si="218"/>
        <v>10130215</v>
      </c>
      <c r="C761" s="8" t="str">
        <f>VLOOKUP(G761,角色!A:B,2,FALSE)</f>
        <v>碧翠丝</v>
      </c>
      <c r="D761" s="8" t="str">
        <f t="shared" si="219"/>
        <v>主动技能2</v>
      </c>
      <c r="E761" s="8">
        <f t="shared" si="212"/>
        <v>15</v>
      </c>
      <c r="F761" s="8">
        <f t="shared" si="213"/>
        <v>2</v>
      </c>
      <c r="G761" s="8">
        <f t="shared" si="214"/>
        <v>13</v>
      </c>
      <c r="H761" s="4" t="s">
        <v>1053</v>
      </c>
      <c r="I761" s="20" t="str">
        <f t="shared" si="227"/>
        <v>对我方随机3个单体回复10%（+11603）点生命值。</v>
      </c>
      <c r="J761" s="4" t="s">
        <v>418</v>
      </c>
      <c r="K761" s="1" t="s">
        <v>424</v>
      </c>
      <c r="L761" s="4" t="s">
        <v>106</v>
      </c>
      <c r="M761" s="4" t="s">
        <v>115</v>
      </c>
      <c r="N761" s="4">
        <v>100</v>
      </c>
      <c r="O761" s="20" t="str">
        <f t="shared" si="220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15"/>
        <v>100044:100:3:3</v>
      </c>
      <c r="U761" s="6" t="str">
        <f t="shared" si="216"/>
        <v/>
      </c>
      <c r="V761" s="19" t="str">
        <f>VLOOKUP(G761,角色!AW:BC,主动技能!F761+1,FALSE)</f>
        <v>skill_11</v>
      </c>
      <c r="Y761">
        <f t="shared" si="217"/>
        <v>50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 t="shared" si="221"/>
        <v>2</v>
      </c>
      <c r="AG761" s="19">
        <f t="shared" si="222"/>
        <v>1</v>
      </c>
      <c r="AH761" s="25" t="str">
        <f>VLOOKUP(F761,特效对应!F:G,2,FALSE)</f>
        <v>attackex</v>
      </c>
      <c r="AJ761">
        <f t="shared" si="223"/>
        <v>15</v>
      </c>
      <c r="AK761" t="s">
        <v>117</v>
      </c>
      <c r="AL761" s="4" t="s">
        <v>1008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11603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24"/>
        <v>2</v>
      </c>
      <c r="BE761">
        <f t="shared" si="225"/>
        <v>1</v>
      </c>
    </row>
    <row r="762" spans="1:57" x14ac:dyDescent="0.15">
      <c r="A762" t="str">
        <f t="shared" si="211"/>
        <v>碧翠丝主动技能2等级16</v>
      </c>
      <c r="B762" s="8">
        <f t="shared" si="218"/>
        <v>10130216</v>
      </c>
      <c r="C762" s="8" t="str">
        <f>VLOOKUP(G762,角色!A:B,2,FALSE)</f>
        <v>碧翠丝</v>
      </c>
      <c r="D762" s="8" t="str">
        <f t="shared" si="219"/>
        <v>主动技能2</v>
      </c>
      <c r="E762" s="8">
        <f t="shared" si="212"/>
        <v>16</v>
      </c>
      <c r="F762" s="8">
        <f t="shared" si="213"/>
        <v>2</v>
      </c>
      <c r="G762" s="8">
        <f t="shared" si="214"/>
        <v>13</v>
      </c>
      <c r="H762" s="4" t="s">
        <v>1053</v>
      </c>
      <c r="I762" s="20" t="str">
        <f t="shared" si="227"/>
        <v>对我方随机3个单体回复10%（+16412）点生命值。</v>
      </c>
      <c r="J762" s="4" t="s">
        <v>418</v>
      </c>
      <c r="K762" s="1" t="s">
        <v>424</v>
      </c>
      <c r="L762" s="4" t="s">
        <v>106</v>
      </c>
      <c r="M762" s="4" t="s">
        <v>115</v>
      </c>
      <c r="N762" s="4">
        <v>100</v>
      </c>
      <c r="O762" s="20" t="str">
        <f t="shared" si="220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15"/>
        <v>100045:100:3:3</v>
      </c>
      <c r="U762" s="6" t="str">
        <f t="shared" si="216"/>
        <v/>
      </c>
      <c r="V762" s="19" t="str">
        <f>VLOOKUP(G762,角色!AW:BC,主动技能!F762+1,FALSE)</f>
        <v>skill_11</v>
      </c>
      <c r="Y762">
        <f t="shared" si="217"/>
        <v>50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 t="shared" si="221"/>
        <v>2</v>
      </c>
      <c r="AG762" s="19">
        <f t="shared" si="222"/>
        <v>1</v>
      </c>
      <c r="AH762" s="25" t="str">
        <f>VLOOKUP(F762,特效对应!F:G,2,FALSE)</f>
        <v>attackex</v>
      </c>
      <c r="AJ762">
        <f t="shared" si="223"/>
        <v>16</v>
      </c>
      <c r="AK762" t="s">
        <v>117</v>
      </c>
      <c r="AL762" s="4" t="s">
        <v>1009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16412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24"/>
        <v>2</v>
      </c>
      <c r="BE762">
        <f t="shared" si="225"/>
        <v>1</v>
      </c>
    </row>
    <row r="763" spans="1:57" x14ac:dyDescent="0.15">
      <c r="A763" t="str">
        <f t="shared" si="211"/>
        <v>碧翠丝主动技能2等级17</v>
      </c>
      <c r="B763" s="8">
        <f t="shared" si="218"/>
        <v>10130217</v>
      </c>
      <c r="C763" s="8" t="str">
        <f>VLOOKUP(G763,角色!A:B,2,FALSE)</f>
        <v>碧翠丝</v>
      </c>
      <c r="D763" s="8" t="str">
        <f t="shared" si="219"/>
        <v>主动技能2</v>
      </c>
      <c r="E763" s="8">
        <f t="shared" si="212"/>
        <v>17</v>
      </c>
      <c r="F763" s="8">
        <f t="shared" si="213"/>
        <v>2</v>
      </c>
      <c r="G763" s="8">
        <f t="shared" si="214"/>
        <v>13</v>
      </c>
      <c r="H763" s="4" t="s">
        <v>1053</v>
      </c>
      <c r="I763" s="20" t="str">
        <f t="shared" si="227"/>
        <v>对我方随机3个单体回复10%（+23213）点生命值。</v>
      </c>
      <c r="J763" s="4" t="s">
        <v>418</v>
      </c>
      <c r="K763" s="1" t="s">
        <v>424</v>
      </c>
      <c r="L763" s="4" t="s">
        <v>106</v>
      </c>
      <c r="M763" s="4" t="s">
        <v>115</v>
      </c>
      <c r="N763" s="4">
        <v>100</v>
      </c>
      <c r="O763" s="20" t="str">
        <f t="shared" si="220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15"/>
        <v>100046:100:3:3</v>
      </c>
      <c r="U763" s="6" t="str">
        <f t="shared" si="216"/>
        <v/>
      </c>
      <c r="V763" s="19" t="str">
        <f>VLOOKUP(G763,角色!AW:BC,主动技能!F763+1,FALSE)</f>
        <v>skill_11</v>
      </c>
      <c r="Y763">
        <f t="shared" si="217"/>
        <v>50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 t="shared" si="221"/>
        <v>2</v>
      </c>
      <c r="AG763" s="19">
        <f t="shared" si="222"/>
        <v>1</v>
      </c>
      <c r="AH763" s="25" t="str">
        <f>VLOOKUP(F763,特效对应!F:G,2,FALSE)</f>
        <v>attackex</v>
      </c>
      <c r="AJ763">
        <f t="shared" si="223"/>
        <v>17</v>
      </c>
      <c r="AK763" t="s">
        <v>117</v>
      </c>
      <c r="AL763" s="4" t="s">
        <v>1010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23213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24"/>
        <v>2</v>
      </c>
      <c r="BE763">
        <f t="shared" si="225"/>
        <v>1</v>
      </c>
    </row>
    <row r="764" spans="1:57" x14ac:dyDescent="0.15">
      <c r="A764" t="str">
        <f t="shared" si="211"/>
        <v>碧翠丝主动技能2等级18</v>
      </c>
      <c r="B764" s="8">
        <f t="shared" si="218"/>
        <v>10130218</v>
      </c>
      <c r="C764" s="8" t="str">
        <f>VLOOKUP(G764,角色!A:B,2,FALSE)</f>
        <v>碧翠丝</v>
      </c>
      <c r="D764" s="8" t="str">
        <f t="shared" si="219"/>
        <v>主动技能2</v>
      </c>
      <c r="E764" s="8">
        <f t="shared" si="212"/>
        <v>18</v>
      </c>
      <c r="F764" s="8">
        <f t="shared" si="213"/>
        <v>2</v>
      </c>
      <c r="G764" s="8">
        <f t="shared" si="214"/>
        <v>13</v>
      </c>
      <c r="H764" s="4" t="s">
        <v>1053</v>
      </c>
      <c r="I764" s="20" t="str">
        <f t="shared" si="227"/>
        <v>对我方随机3个单体回复10%（+32832）点生命值。</v>
      </c>
      <c r="J764" s="4" t="s">
        <v>418</v>
      </c>
      <c r="K764" s="1" t="s">
        <v>424</v>
      </c>
      <c r="L764" s="4" t="s">
        <v>106</v>
      </c>
      <c r="M764" s="4" t="s">
        <v>115</v>
      </c>
      <c r="N764" s="4">
        <v>100</v>
      </c>
      <c r="O764" s="20" t="str">
        <f t="shared" si="220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15"/>
        <v>100047:100:3:3</v>
      </c>
      <c r="U764" s="6" t="str">
        <f t="shared" si="216"/>
        <v/>
      </c>
      <c r="V764" s="19" t="str">
        <f>VLOOKUP(G764,角色!AW:BC,主动技能!F764+1,FALSE)</f>
        <v>skill_11</v>
      </c>
      <c r="Y764">
        <f t="shared" si="217"/>
        <v>50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 t="shared" si="221"/>
        <v>2</v>
      </c>
      <c r="AG764" s="19">
        <f t="shared" si="222"/>
        <v>1</v>
      </c>
      <c r="AH764" s="25" t="str">
        <f>VLOOKUP(F764,特效对应!F:G,2,FALSE)</f>
        <v>attackex</v>
      </c>
      <c r="AJ764">
        <f t="shared" si="223"/>
        <v>18</v>
      </c>
      <c r="AK764" t="s">
        <v>117</v>
      </c>
      <c r="AL764" s="4" t="s">
        <v>1011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32832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24"/>
        <v>2</v>
      </c>
      <c r="BE764">
        <f t="shared" si="225"/>
        <v>1</v>
      </c>
    </row>
    <row r="765" spans="1:57" x14ac:dyDescent="0.15">
      <c r="A765" t="str">
        <f t="shared" si="211"/>
        <v>碧翠丝主动技能2等级19</v>
      </c>
      <c r="B765" s="8">
        <f t="shared" si="218"/>
        <v>10130219</v>
      </c>
      <c r="C765" s="8" t="str">
        <f>VLOOKUP(G765,角色!A:B,2,FALSE)</f>
        <v>碧翠丝</v>
      </c>
      <c r="D765" s="8" t="str">
        <f t="shared" si="219"/>
        <v>主动技能2</v>
      </c>
      <c r="E765" s="8">
        <f t="shared" si="212"/>
        <v>19</v>
      </c>
      <c r="F765" s="8">
        <f t="shared" si="213"/>
        <v>2</v>
      </c>
      <c r="G765" s="8">
        <f t="shared" si="214"/>
        <v>13</v>
      </c>
      <c r="H765" s="4" t="s">
        <v>1053</v>
      </c>
      <c r="I765" s="20" t="str">
        <f t="shared" si="227"/>
        <v>对我方随机3个单体回复10%（+46438）点生命值。</v>
      </c>
      <c r="J765" s="4" t="s">
        <v>418</v>
      </c>
      <c r="K765" s="1" t="s">
        <v>424</v>
      </c>
      <c r="L765" s="4" t="s">
        <v>106</v>
      </c>
      <c r="M765" s="4" t="s">
        <v>115</v>
      </c>
      <c r="N765" s="4">
        <v>100</v>
      </c>
      <c r="O765" s="20" t="str">
        <f t="shared" si="220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15"/>
        <v>100048:100:3:3</v>
      </c>
      <c r="U765" s="6" t="str">
        <f t="shared" si="216"/>
        <v/>
      </c>
      <c r="V765" s="19" t="str">
        <f>VLOOKUP(G765,角色!AW:BC,主动技能!F765+1,FALSE)</f>
        <v>skill_11</v>
      </c>
      <c r="Y765">
        <f t="shared" si="217"/>
        <v>50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 t="shared" si="221"/>
        <v>2</v>
      </c>
      <c r="AG765" s="19">
        <f t="shared" si="222"/>
        <v>1</v>
      </c>
      <c r="AH765" s="25" t="str">
        <f>VLOOKUP(F765,特效对应!F:G,2,FALSE)</f>
        <v>attackex</v>
      </c>
      <c r="AJ765">
        <f t="shared" si="223"/>
        <v>19</v>
      </c>
      <c r="AK765" t="s">
        <v>117</v>
      </c>
      <c r="AL765" s="4" t="s">
        <v>1012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46438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24"/>
        <v>2</v>
      </c>
      <c r="BE765">
        <f t="shared" si="225"/>
        <v>1</v>
      </c>
    </row>
    <row r="766" spans="1:57" x14ac:dyDescent="0.15">
      <c r="A766" t="str">
        <f t="shared" si="211"/>
        <v>碧翠丝主动技能2等级20</v>
      </c>
      <c r="B766" s="8">
        <f t="shared" si="218"/>
        <v>10130220</v>
      </c>
      <c r="C766" s="8" t="str">
        <f>VLOOKUP(G766,角色!A:B,2,FALSE)</f>
        <v>碧翠丝</v>
      </c>
      <c r="D766" s="8" t="str">
        <f t="shared" si="219"/>
        <v>主动技能2</v>
      </c>
      <c r="E766" s="8">
        <f t="shared" si="212"/>
        <v>20</v>
      </c>
      <c r="F766" s="8">
        <f t="shared" si="213"/>
        <v>2</v>
      </c>
      <c r="G766" s="8">
        <f t="shared" si="214"/>
        <v>13</v>
      </c>
      <c r="H766" s="4" t="s">
        <v>1053</v>
      </c>
      <c r="I766" s="20" t="str">
        <f t="shared" si="227"/>
        <v>对我方随机3个单体回复10%（+65681）点生命值。</v>
      </c>
      <c r="J766" s="4" t="s">
        <v>418</v>
      </c>
      <c r="K766" s="1" t="s">
        <v>424</v>
      </c>
      <c r="L766" s="4" t="s">
        <v>106</v>
      </c>
      <c r="M766" s="4" t="s">
        <v>115</v>
      </c>
      <c r="N766" s="4">
        <v>100</v>
      </c>
      <c r="O766" s="20" t="str">
        <f t="shared" si="220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15"/>
        <v>100049:100:3:3</v>
      </c>
      <c r="U766" s="6" t="str">
        <f t="shared" si="216"/>
        <v/>
      </c>
      <c r="V766" s="19" t="str">
        <f>VLOOKUP(G766,角色!AW:BC,主动技能!F766+1,FALSE)</f>
        <v>skill_11</v>
      </c>
      <c r="Y766">
        <f t="shared" si="217"/>
        <v>50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 t="shared" si="221"/>
        <v>2</v>
      </c>
      <c r="AG766" s="19">
        <f t="shared" si="222"/>
        <v>1</v>
      </c>
      <c r="AH766" s="25" t="str">
        <f>VLOOKUP(F766,特效对应!F:G,2,FALSE)</f>
        <v>attackex</v>
      </c>
      <c r="AJ766">
        <f t="shared" si="223"/>
        <v>20</v>
      </c>
      <c r="AK766" t="s">
        <v>117</v>
      </c>
      <c r="AL766" s="4" t="s">
        <v>1013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65681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24"/>
        <v>2</v>
      </c>
      <c r="BE766">
        <f t="shared" si="225"/>
        <v>1</v>
      </c>
    </row>
    <row r="767" spans="1:57" x14ac:dyDescent="0.15">
      <c r="A767" t="str">
        <f t="shared" si="211"/>
        <v>碧翠丝主动技能3等级1</v>
      </c>
      <c r="B767" s="8">
        <f t="shared" si="218"/>
        <v>10130301</v>
      </c>
      <c r="C767" s="8" t="str">
        <f>VLOOKUP(G767,角色!A:B,2,FALSE)</f>
        <v>碧翠丝</v>
      </c>
      <c r="D767" s="8" t="str">
        <f t="shared" si="219"/>
        <v>主动技能3</v>
      </c>
      <c r="E767" s="8">
        <f t="shared" si="212"/>
        <v>1</v>
      </c>
      <c r="F767" s="8">
        <f t="shared" si="213"/>
        <v>3</v>
      </c>
      <c r="G767" s="8">
        <f t="shared" si="214"/>
        <v>13</v>
      </c>
      <c r="H767" s="4" t="s">
        <v>427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418</v>
      </c>
      <c r="K767" s="1" t="s">
        <v>104</v>
      </c>
      <c r="L767" s="4" t="s">
        <v>108</v>
      </c>
      <c r="M767" s="4" t="s">
        <v>422</v>
      </c>
      <c r="N767" s="4">
        <v>100</v>
      </c>
      <c r="O767" s="20" t="str">
        <f t="shared" si="220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15"/>
        <v>100007:100:2:0|100019:100:2:0</v>
      </c>
      <c r="U767" s="6" t="str">
        <f t="shared" si="216"/>
        <v/>
      </c>
      <c r="V767" s="19" t="str">
        <f>VLOOKUP(G767,角色!AW:BC,主动技能!F767+1,FALSE)</f>
        <v>skill_16</v>
      </c>
      <c r="Y767">
        <f t="shared" si="217"/>
        <v>100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 t="shared" si="221"/>
        <v>3</v>
      </c>
      <c r="AG767" s="19">
        <f t="shared" si="222"/>
        <v>2</v>
      </c>
      <c r="AH767" s="25" t="str">
        <f>VLOOKUP(F767,特效对应!F:G,2,FALSE)</f>
        <v>attackex</v>
      </c>
      <c r="AJ767">
        <f t="shared" si="223"/>
        <v>1</v>
      </c>
      <c r="AK767" s="2" t="s">
        <v>117</v>
      </c>
      <c r="AL767" s="4" t="s">
        <v>966</v>
      </c>
      <c r="AM767" s="4" t="s">
        <v>1035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24"/>
        <v>3</v>
      </c>
      <c r="BE767">
        <f t="shared" si="225"/>
        <v>2</v>
      </c>
    </row>
    <row r="768" spans="1:57" x14ac:dyDescent="0.15">
      <c r="A768" t="str">
        <f t="shared" si="211"/>
        <v>碧翠丝主动技能3等级2</v>
      </c>
      <c r="B768" s="8">
        <f t="shared" si="218"/>
        <v>10130302</v>
      </c>
      <c r="C768" s="8" t="str">
        <f>VLOOKUP(G768,角色!A:B,2,FALSE)</f>
        <v>碧翠丝</v>
      </c>
      <c r="D768" s="8" t="str">
        <f t="shared" si="219"/>
        <v>主动技能3</v>
      </c>
      <c r="E768" s="8">
        <f t="shared" si="212"/>
        <v>2</v>
      </c>
      <c r="F768" s="8">
        <f t="shared" si="213"/>
        <v>3</v>
      </c>
      <c r="G768" s="8">
        <f t="shared" si="214"/>
        <v>13</v>
      </c>
      <c r="H768" s="4" t="s">
        <v>427</v>
      </c>
      <c r="I768" s="20" t="str">
        <f t="shared" ref="I768:I786" si="228">"回复我方全体"&amp;BA768&amp;"%生命。并提升我方全体"&amp;BB768&amp;"%攻击。"</f>
        <v>回复我方全体10%生命。并提升我方全体11%攻击。</v>
      </c>
      <c r="J768" s="4" t="s">
        <v>418</v>
      </c>
      <c r="K768" s="1" t="s">
        <v>104</v>
      </c>
      <c r="L768" s="4" t="s">
        <v>108</v>
      </c>
      <c r="M768" s="4" t="s">
        <v>422</v>
      </c>
      <c r="N768" s="4">
        <v>100</v>
      </c>
      <c r="O768" s="20" t="str">
        <f t="shared" si="220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15"/>
        <v>100007:100:2:0|100020:100:2:0</v>
      </c>
      <c r="U768" s="6" t="str">
        <f t="shared" si="216"/>
        <v/>
      </c>
      <c r="V768" s="19" t="str">
        <f>VLOOKUP(G768,角色!AW:BC,主动技能!F768+1,FALSE)</f>
        <v>skill_16</v>
      </c>
      <c r="Y768">
        <f t="shared" si="217"/>
        <v>100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 t="shared" si="221"/>
        <v>3</v>
      </c>
      <c r="AG768" s="19">
        <f t="shared" si="222"/>
        <v>2</v>
      </c>
      <c r="AH768" s="25" t="str">
        <f>VLOOKUP(F768,特效对应!F:G,2,FALSE)</f>
        <v>attackex</v>
      </c>
      <c r="AJ768">
        <f t="shared" si="223"/>
        <v>2</v>
      </c>
      <c r="AK768" s="2" t="s">
        <v>117</v>
      </c>
      <c r="AL768" s="4" t="s">
        <v>966</v>
      </c>
      <c r="AM768" s="4" t="s">
        <v>1036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24"/>
        <v>3</v>
      </c>
      <c r="BE768">
        <f t="shared" si="225"/>
        <v>2</v>
      </c>
    </row>
    <row r="769" spans="1:57" x14ac:dyDescent="0.15">
      <c r="A769" t="str">
        <f t="shared" si="211"/>
        <v>碧翠丝主动技能3等级3</v>
      </c>
      <c r="B769" s="8">
        <f t="shared" si="218"/>
        <v>10130303</v>
      </c>
      <c r="C769" s="8" t="str">
        <f>VLOOKUP(G769,角色!A:B,2,FALSE)</f>
        <v>碧翠丝</v>
      </c>
      <c r="D769" s="8" t="str">
        <f t="shared" si="219"/>
        <v>主动技能3</v>
      </c>
      <c r="E769" s="8">
        <f t="shared" si="212"/>
        <v>3</v>
      </c>
      <c r="F769" s="8">
        <f t="shared" si="213"/>
        <v>3</v>
      </c>
      <c r="G769" s="8">
        <f t="shared" si="214"/>
        <v>13</v>
      </c>
      <c r="H769" s="4" t="s">
        <v>427</v>
      </c>
      <c r="I769" s="20" t="str">
        <f t="shared" si="228"/>
        <v>回复我方全体11%生命。并提升我方全体11%攻击。</v>
      </c>
      <c r="J769" s="4" t="s">
        <v>418</v>
      </c>
      <c r="K769" s="1" t="s">
        <v>104</v>
      </c>
      <c r="L769" s="4" t="s">
        <v>108</v>
      </c>
      <c r="M769" s="4" t="s">
        <v>422</v>
      </c>
      <c r="N769" s="4">
        <v>100</v>
      </c>
      <c r="O769" s="20" t="str">
        <f t="shared" si="220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15"/>
        <v>100008:100:2:0|100020:100:2:0</v>
      </c>
      <c r="U769" s="6" t="str">
        <f t="shared" si="216"/>
        <v/>
      </c>
      <c r="V769" s="19" t="str">
        <f>VLOOKUP(G769,角色!AW:BC,主动技能!F769+1,FALSE)</f>
        <v>skill_16</v>
      </c>
      <c r="Y769">
        <f t="shared" si="217"/>
        <v>100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 t="shared" si="221"/>
        <v>3</v>
      </c>
      <c r="AG769" s="19">
        <f t="shared" si="222"/>
        <v>2</v>
      </c>
      <c r="AH769" s="25" t="str">
        <f>VLOOKUP(F769,特效对应!F:G,2,FALSE)</f>
        <v>attackex</v>
      </c>
      <c r="AJ769">
        <f t="shared" si="223"/>
        <v>3</v>
      </c>
      <c r="AK769" s="2" t="s">
        <v>117</v>
      </c>
      <c r="AL769" s="4" t="s">
        <v>977</v>
      </c>
      <c r="AM769" s="4" t="s">
        <v>1036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24"/>
        <v>3</v>
      </c>
      <c r="BE769">
        <f t="shared" si="225"/>
        <v>2</v>
      </c>
    </row>
    <row r="770" spans="1:57" x14ac:dyDescent="0.15">
      <c r="A770" t="str">
        <f t="shared" si="211"/>
        <v>碧翠丝主动技能3等级4</v>
      </c>
      <c r="B770" s="8">
        <f t="shared" si="218"/>
        <v>10130304</v>
      </c>
      <c r="C770" s="8" t="str">
        <f>VLOOKUP(G770,角色!A:B,2,FALSE)</f>
        <v>碧翠丝</v>
      </c>
      <c r="D770" s="8" t="str">
        <f t="shared" si="219"/>
        <v>主动技能3</v>
      </c>
      <c r="E770" s="8">
        <f t="shared" si="212"/>
        <v>4</v>
      </c>
      <c r="F770" s="8">
        <f t="shared" si="213"/>
        <v>3</v>
      </c>
      <c r="G770" s="8">
        <f t="shared" si="214"/>
        <v>13</v>
      </c>
      <c r="H770" s="4" t="s">
        <v>427</v>
      </c>
      <c r="I770" s="20" t="str">
        <f t="shared" si="228"/>
        <v>回复我方全体11%生命。并提升我方全体12%攻击。</v>
      </c>
      <c r="J770" s="4" t="s">
        <v>418</v>
      </c>
      <c r="K770" s="1" t="s">
        <v>104</v>
      </c>
      <c r="L770" s="4" t="s">
        <v>108</v>
      </c>
      <c r="M770" s="4" t="s">
        <v>422</v>
      </c>
      <c r="N770" s="4">
        <v>100</v>
      </c>
      <c r="O770" s="20" t="str">
        <f t="shared" si="220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15"/>
        <v>100008:100:2:0|100021:100:2:0</v>
      </c>
      <c r="U770" s="6" t="str">
        <f t="shared" si="216"/>
        <v/>
      </c>
      <c r="V770" s="19" t="str">
        <f>VLOOKUP(G770,角色!AW:BC,主动技能!F770+1,FALSE)</f>
        <v>skill_16</v>
      </c>
      <c r="Y770">
        <f t="shared" si="217"/>
        <v>100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 t="shared" si="221"/>
        <v>3</v>
      </c>
      <c r="AG770" s="19">
        <f t="shared" si="222"/>
        <v>2</v>
      </c>
      <c r="AH770" s="25" t="str">
        <f>VLOOKUP(F770,特效对应!F:G,2,FALSE)</f>
        <v>attackex</v>
      </c>
      <c r="AJ770">
        <f t="shared" si="223"/>
        <v>4</v>
      </c>
      <c r="AK770" s="2" t="s">
        <v>117</v>
      </c>
      <c r="AL770" s="4" t="s">
        <v>977</v>
      </c>
      <c r="AM770" s="4" t="s">
        <v>1037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24"/>
        <v>3</v>
      </c>
      <c r="BE770">
        <f t="shared" si="225"/>
        <v>2</v>
      </c>
    </row>
    <row r="771" spans="1:57" x14ac:dyDescent="0.15">
      <c r="A771" t="str">
        <f t="shared" si="211"/>
        <v>碧翠丝主动技能3等级5</v>
      </c>
      <c r="B771" s="8">
        <f t="shared" si="218"/>
        <v>10130305</v>
      </c>
      <c r="C771" s="8" t="str">
        <f>VLOOKUP(G771,角色!A:B,2,FALSE)</f>
        <v>碧翠丝</v>
      </c>
      <c r="D771" s="8" t="str">
        <f t="shared" si="219"/>
        <v>主动技能3</v>
      </c>
      <c r="E771" s="8">
        <f t="shared" si="212"/>
        <v>5</v>
      </c>
      <c r="F771" s="8">
        <f t="shared" si="213"/>
        <v>3</v>
      </c>
      <c r="G771" s="8">
        <f t="shared" si="214"/>
        <v>13</v>
      </c>
      <c r="H771" s="4" t="s">
        <v>427</v>
      </c>
      <c r="I771" s="20" t="str">
        <f t="shared" si="228"/>
        <v>回复我方全体12%生命。并提升我方全体12%攻击。</v>
      </c>
      <c r="J771" s="4" t="s">
        <v>418</v>
      </c>
      <c r="K771" s="1" t="s">
        <v>104</v>
      </c>
      <c r="L771" s="4" t="s">
        <v>108</v>
      </c>
      <c r="M771" s="4" t="s">
        <v>422</v>
      </c>
      <c r="N771" s="4">
        <v>100</v>
      </c>
      <c r="O771" s="20" t="str">
        <f t="shared" si="220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15"/>
        <v>100009:100:2:0|100021:100:2:0</v>
      </c>
      <c r="U771" s="6" t="str">
        <f t="shared" si="216"/>
        <v/>
      </c>
      <c r="V771" s="19" t="str">
        <f>VLOOKUP(G771,角色!AW:BC,主动技能!F771+1,FALSE)</f>
        <v>skill_16</v>
      </c>
      <c r="Y771">
        <f t="shared" si="217"/>
        <v>100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 t="shared" si="221"/>
        <v>3</v>
      </c>
      <c r="AG771" s="19">
        <f t="shared" si="222"/>
        <v>2</v>
      </c>
      <c r="AH771" s="25" t="str">
        <f>VLOOKUP(F771,特效对应!F:G,2,FALSE)</f>
        <v>attackex</v>
      </c>
      <c r="AJ771">
        <f t="shared" si="223"/>
        <v>5</v>
      </c>
      <c r="AK771" s="2" t="s">
        <v>117</v>
      </c>
      <c r="AL771" s="4" t="s">
        <v>978</v>
      </c>
      <c r="AM771" s="4" t="s">
        <v>1037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24"/>
        <v>3</v>
      </c>
      <c r="BE771">
        <f t="shared" si="225"/>
        <v>2</v>
      </c>
    </row>
    <row r="772" spans="1:57" x14ac:dyDescent="0.15">
      <c r="A772" t="str">
        <f t="shared" si="211"/>
        <v>碧翠丝主动技能3等级6</v>
      </c>
      <c r="B772" s="8">
        <f t="shared" si="218"/>
        <v>10130306</v>
      </c>
      <c r="C772" s="8" t="str">
        <f>VLOOKUP(G772,角色!A:B,2,FALSE)</f>
        <v>碧翠丝</v>
      </c>
      <c r="D772" s="8" t="str">
        <f t="shared" si="219"/>
        <v>主动技能3</v>
      </c>
      <c r="E772" s="8">
        <f t="shared" si="212"/>
        <v>6</v>
      </c>
      <c r="F772" s="8">
        <f t="shared" si="213"/>
        <v>3</v>
      </c>
      <c r="G772" s="8">
        <f t="shared" si="214"/>
        <v>13</v>
      </c>
      <c r="H772" s="4" t="s">
        <v>427</v>
      </c>
      <c r="I772" s="20" t="str">
        <f t="shared" si="228"/>
        <v>回复我方全体12%生命。并提升我方全体13%攻击。</v>
      </c>
      <c r="J772" s="4" t="s">
        <v>418</v>
      </c>
      <c r="K772" s="1" t="s">
        <v>104</v>
      </c>
      <c r="L772" s="4" t="s">
        <v>108</v>
      </c>
      <c r="M772" s="4" t="s">
        <v>422</v>
      </c>
      <c r="N772" s="4">
        <v>100</v>
      </c>
      <c r="O772" s="20" t="str">
        <f t="shared" si="220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15"/>
        <v>100009:100:2:0|100022:100:2:0</v>
      </c>
      <c r="U772" s="6" t="str">
        <f t="shared" si="216"/>
        <v/>
      </c>
      <c r="V772" s="19" t="str">
        <f>VLOOKUP(G772,角色!AW:BC,主动技能!F772+1,FALSE)</f>
        <v>skill_16</v>
      </c>
      <c r="Y772">
        <f t="shared" si="217"/>
        <v>100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 t="shared" si="221"/>
        <v>3</v>
      </c>
      <c r="AG772" s="19">
        <f t="shared" si="222"/>
        <v>2</v>
      </c>
      <c r="AH772" s="25" t="str">
        <f>VLOOKUP(F772,特效对应!F:G,2,FALSE)</f>
        <v>attackex</v>
      </c>
      <c r="AJ772">
        <f t="shared" si="223"/>
        <v>6</v>
      </c>
      <c r="AK772" s="2" t="s">
        <v>117</v>
      </c>
      <c r="AL772" s="4" t="s">
        <v>978</v>
      </c>
      <c r="AM772" s="4" t="s">
        <v>1038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24"/>
        <v>3</v>
      </c>
      <c r="BE772">
        <f t="shared" si="225"/>
        <v>2</v>
      </c>
    </row>
    <row r="773" spans="1:57" x14ac:dyDescent="0.15">
      <c r="A773" t="str">
        <f t="shared" si="211"/>
        <v>碧翠丝主动技能3等级7</v>
      </c>
      <c r="B773" s="8">
        <f t="shared" si="218"/>
        <v>10130307</v>
      </c>
      <c r="C773" s="8" t="str">
        <f>VLOOKUP(G773,角色!A:B,2,FALSE)</f>
        <v>碧翠丝</v>
      </c>
      <c r="D773" s="8" t="str">
        <f t="shared" si="219"/>
        <v>主动技能3</v>
      </c>
      <c r="E773" s="8">
        <f t="shared" si="212"/>
        <v>7</v>
      </c>
      <c r="F773" s="8">
        <f t="shared" si="213"/>
        <v>3</v>
      </c>
      <c r="G773" s="8">
        <f t="shared" si="214"/>
        <v>13</v>
      </c>
      <c r="H773" s="4" t="s">
        <v>427</v>
      </c>
      <c r="I773" s="20" t="str">
        <f t="shared" si="228"/>
        <v>回复我方全体13%生命。并提升我方全体13%攻击。</v>
      </c>
      <c r="J773" s="4" t="s">
        <v>418</v>
      </c>
      <c r="K773" s="1" t="s">
        <v>104</v>
      </c>
      <c r="L773" s="4" t="s">
        <v>108</v>
      </c>
      <c r="M773" s="4" t="s">
        <v>422</v>
      </c>
      <c r="N773" s="4">
        <v>100</v>
      </c>
      <c r="O773" s="20" t="str">
        <f t="shared" si="220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15"/>
        <v>100010:100:2:0|100022:100:2:0</v>
      </c>
      <c r="U773" s="6" t="str">
        <f t="shared" si="216"/>
        <v/>
      </c>
      <c r="V773" s="19" t="str">
        <f>VLOOKUP(G773,角色!AW:BC,主动技能!F773+1,FALSE)</f>
        <v>skill_16</v>
      </c>
      <c r="Y773">
        <f t="shared" si="217"/>
        <v>100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 t="shared" si="221"/>
        <v>3</v>
      </c>
      <c r="AG773" s="19">
        <f t="shared" si="222"/>
        <v>2</v>
      </c>
      <c r="AH773" s="25" t="str">
        <f>VLOOKUP(F773,特效对应!F:G,2,FALSE)</f>
        <v>attackex</v>
      </c>
      <c r="AJ773">
        <f t="shared" si="223"/>
        <v>7</v>
      </c>
      <c r="AK773" s="2" t="s">
        <v>117</v>
      </c>
      <c r="AL773" s="4" t="s">
        <v>979</v>
      </c>
      <c r="AM773" s="4" t="s">
        <v>1038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24"/>
        <v>3</v>
      </c>
      <c r="BE773">
        <f t="shared" si="225"/>
        <v>2</v>
      </c>
    </row>
    <row r="774" spans="1:57" x14ac:dyDescent="0.15">
      <c r="A774" t="str">
        <f t="shared" ref="A774:A837" si="229">C774&amp;D774&amp;$E$6&amp;E774</f>
        <v>碧翠丝主动技能3等级8</v>
      </c>
      <c r="B774" s="8">
        <f t="shared" si="218"/>
        <v>10130308</v>
      </c>
      <c r="C774" s="8" t="str">
        <f>VLOOKUP(G774,角色!A:B,2,FALSE)</f>
        <v>碧翠丝</v>
      </c>
      <c r="D774" s="8" t="str">
        <f t="shared" si="219"/>
        <v>主动技能3</v>
      </c>
      <c r="E774" s="8">
        <f t="shared" ref="E774:E837" si="230">IF(E773=E$5,1,E773+1)</f>
        <v>8</v>
      </c>
      <c r="F774" s="8">
        <f t="shared" ref="F774:F837" si="231">IF(E774=1,IF(F773=$F$5,1,F773+1),F773)</f>
        <v>3</v>
      </c>
      <c r="G774" s="8">
        <f t="shared" ref="G774:G837" si="232">IF((F774=1)*(E774=1),G773+1,G773)</f>
        <v>13</v>
      </c>
      <c r="H774" s="4" t="s">
        <v>427</v>
      </c>
      <c r="I774" s="20" t="str">
        <f t="shared" si="228"/>
        <v>回复我方全体13%生命。并提升我方全体14%攻击。</v>
      </c>
      <c r="J774" s="4" t="s">
        <v>418</v>
      </c>
      <c r="K774" s="1" t="s">
        <v>104</v>
      </c>
      <c r="L774" s="4" t="s">
        <v>108</v>
      </c>
      <c r="M774" s="4" t="s">
        <v>422</v>
      </c>
      <c r="N774" s="4">
        <v>100</v>
      </c>
      <c r="O774" s="20" t="str">
        <f t="shared" si="220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33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34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17"/>
        <v>100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 t="shared" si="221"/>
        <v>3</v>
      </c>
      <c r="AG774" s="19">
        <f t="shared" si="222"/>
        <v>2</v>
      </c>
      <c r="AH774" s="25" t="str">
        <f>VLOOKUP(F774,特效对应!F:G,2,FALSE)</f>
        <v>attackex</v>
      </c>
      <c r="AJ774">
        <f t="shared" si="223"/>
        <v>8</v>
      </c>
      <c r="AK774" s="2" t="s">
        <v>117</v>
      </c>
      <c r="AL774" s="4" t="s">
        <v>979</v>
      </c>
      <c r="AM774" s="4" t="s">
        <v>1039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24"/>
        <v>3</v>
      </c>
      <c r="BE774">
        <f t="shared" si="225"/>
        <v>2</v>
      </c>
    </row>
    <row r="775" spans="1:57" x14ac:dyDescent="0.15">
      <c r="A775" t="str">
        <f t="shared" si="229"/>
        <v>碧翠丝主动技能3等级9</v>
      </c>
      <c r="B775" s="8">
        <f t="shared" si="218"/>
        <v>10130309</v>
      </c>
      <c r="C775" s="8" t="str">
        <f>VLOOKUP(G775,角色!A:B,2,FALSE)</f>
        <v>碧翠丝</v>
      </c>
      <c r="D775" s="8" t="str">
        <f t="shared" si="219"/>
        <v>主动技能3</v>
      </c>
      <c r="E775" s="8">
        <f t="shared" si="230"/>
        <v>9</v>
      </c>
      <c r="F775" s="8">
        <f t="shared" si="231"/>
        <v>3</v>
      </c>
      <c r="G775" s="8">
        <f t="shared" si="232"/>
        <v>13</v>
      </c>
      <c r="H775" s="4" t="s">
        <v>427</v>
      </c>
      <c r="I775" s="20" t="str">
        <f t="shared" si="228"/>
        <v>回复我方全体14%生命。并提升我方全体14%攻击。</v>
      </c>
      <c r="J775" s="4" t="s">
        <v>418</v>
      </c>
      <c r="K775" s="1" t="s">
        <v>104</v>
      </c>
      <c r="L775" s="4" t="s">
        <v>108</v>
      </c>
      <c r="M775" s="4" t="s">
        <v>422</v>
      </c>
      <c r="N775" s="4">
        <v>100</v>
      </c>
      <c r="O775" s="20" t="str">
        <f t="shared" si="220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33"/>
        <v>100011:100:2:0|100023:100:2:0</v>
      </c>
      <c r="U775" s="6" t="str">
        <f t="shared" si="234"/>
        <v/>
      </c>
      <c r="V775" s="19" t="str">
        <f>VLOOKUP(G775,角色!AW:BC,主动技能!F775+1,FALSE)</f>
        <v>skill_16</v>
      </c>
      <c r="Y775">
        <f t="shared" ref="Y775:Y838" si="235">VLOOKUP(D775,BF:BG,2,FALSE)</f>
        <v>100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 t="shared" si="221"/>
        <v>3</v>
      </c>
      <c r="AG775" s="19">
        <f t="shared" si="222"/>
        <v>2</v>
      </c>
      <c r="AH775" s="25" t="str">
        <f>VLOOKUP(F775,特效对应!F:G,2,FALSE)</f>
        <v>attackex</v>
      </c>
      <c r="AJ775">
        <f t="shared" si="223"/>
        <v>9</v>
      </c>
      <c r="AK775" s="2" t="s">
        <v>117</v>
      </c>
      <c r="AL775" s="4" t="s">
        <v>980</v>
      </c>
      <c r="AM775" s="4" t="s">
        <v>1039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24"/>
        <v>3</v>
      </c>
      <c r="BE775">
        <f t="shared" si="225"/>
        <v>2</v>
      </c>
    </row>
    <row r="776" spans="1:57" x14ac:dyDescent="0.15">
      <c r="A776" t="str">
        <f t="shared" si="229"/>
        <v>碧翠丝主动技能3等级10</v>
      </c>
      <c r="B776" s="8">
        <f t="shared" ref="B776:B839" si="236">1*10000000+G776*10000+F776*100+E776</f>
        <v>10130310</v>
      </c>
      <c r="C776" s="8" t="str">
        <f>VLOOKUP(G776,角色!A:B,2,FALSE)</f>
        <v>碧翠丝</v>
      </c>
      <c r="D776" s="8" t="str">
        <f t="shared" ref="D776:D839" si="237">$D$4&amp;F776</f>
        <v>主动技能3</v>
      </c>
      <c r="E776" s="8">
        <f t="shared" si="230"/>
        <v>10</v>
      </c>
      <c r="F776" s="8">
        <f t="shared" si="231"/>
        <v>3</v>
      </c>
      <c r="G776" s="8">
        <f t="shared" si="232"/>
        <v>13</v>
      </c>
      <c r="H776" s="4" t="s">
        <v>427</v>
      </c>
      <c r="I776" s="20" t="str">
        <f t="shared" si="228"/>
        <v>回复我方全体14%生命。并提升我方全体15%攻击。</v>
      </c>
      <c r="J776" s="4" t="s">
        <v>418</v>
      </c>
      <c r="K776" s="1" t="s">
        <v>104</v>
      </c>
      <c r="L776" s="4" t="s">
        <v>108</v>
      </c>
      <c r="M776" s="4" t="s">
        <v>422</v>
      </c>
      <c r="N776" s="4">
        <v>100</v>
      </c>
      <c r="O776" s="20" t="str">
        <f t="shared" ref="O776:O839" si="238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33"/>
        <v>100011:100:2:0|100024:100:2:0</v>
      </c>
      <c r="U776" s="6" t="str">
        <f t="shared" si="234"/>
        <v/>
      </c>
      <c r="V776" s="19" t="str">
        <f>VLOOKUP(G776,角色!AW:BC,主动技能!F776+1,FALSE)</f>
        <v>skill_16</v>
      </c>
      <c r="Y776">
        <f t="shared" si="235"/>
        <v>100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 t="shared" ref="AF776:AF839" si="239">BD776</f>
        <v>3</v>
      </c>
      <c r="AG776" s="19">
        <f t="shared" ref="AG776:AG839" si="240">BE776</f>
        <v>2</v>
      </c>
      <c r="AH776" s="25" t="str">
        <f>VLOOKUP(F776,特效对应!F:G,2,FALSE)</f>
        <v>attackex</v>
      </c>
      <c r="AJ776">
        <f t="shared" ref="AJ776:AJ839" si="241">E776</f>
        <v>10</v>
      </c>
      <c r="AK776" s="2" t="s">
        <v>117</v>
      </c>
      <c r="AL776" s="4" t="s">
        <v>980</v>
      </c>
      <c r="AM776" s="4" t="s">
        <v>1040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42">IF(F776=1,0,IF(F776=2,2,3))</f>
        <v>3</v>
      </c>
      <c r="BE776">
        <f t="shared" ref="BE776:BE839" si="243">IF(F776=1,0,IF(F776=2,1,2))</f>
        <v>2</v>
      </c>
    </row>
    <row r="777" spans="1:57" x14ac:dyDescent="0.15">
      <c r="A777" t="str">
        <f t="shared" si="229"/>
        <v>碧翠丝主动技能3等级11</v>
      </c>
      <c r="B777" s="8">
        <f t="shared" si="236"/>
        <v>10130311</v>
      </c>
      <c r="C777" s="8" t="str">
        <f>VLOOKUP(G777,角色!A:B,2,FALSE)</f>
        <v>碧翠丝</v>
      </c>
      <c r="D777" s="8" t="str">
        <f t="shared" si="237"/>
        <v>主动技能3</v>
      </c>
      <c r="E777" s="8">
        <f t="shared" si="230"/>
        <v>11</v>
      </c>
      <c r="F777" s="8">
        <f t="shared" si="231"/>
        <v>3</v>
      </c>
      <c r="G777" s="8">
        <f t="shared" si="232"/>
        <v>13</v>
      </c>
      <c r="H777" s="4" t="s">
        <v>427</v>
      </c>
      <c r="I777" s="20" t="str">
        <f t="shared" si="228"/>
        <v>回复我方全体15%生命。并提升我方全体15%攻击。</v>
      </c>
      <c r="J777" s="4" t="s">
        <v>418</v>
      </c>
      <c r="K777" s="1" t="s">
        <v>104</v>
      </c>
      <c r="L777" s="4" t="s">
        <v>108</v>
      </c>
      <c r="M777" s="4" t="s">
        <v>422</v>
      </c>
      <c r="N777" s="4">
        <v>100</v>
      </c>
      <c r="O777" s="20" t="str">
        <f t="shared" si="238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33"/>
        <v>100012:100:2:0|100024:100:2:0</v>
      </c>
      <c r="U777" s="6" t="str">
        <f t="shared" si="234"/>
        <v/>
      </c>
      <c r="V777" s="19" t="str">
        <f>VLOOKUP(G777,角色!AW:BC,主动技能!F777+1,FALSE)</f>
        <v>skill_16</v>
      </c>
      <c r="Y777">
        <f t="shared" si="235"/>
        <v>100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 t="shared" si="239"/>
        <v>3</v>
      </c>
      <c r="AG777" s="19">
        <f t="shared" si="240"/>
        <v>2</v>
      </c>
      <c r="AH777" s="25" t="str">
        <f>VLOOKUP(F777,特效对应!F:G,2,FALSE)</f>
        <v>attackex</v>
      </c>
      <c r="AJ777">
        <f t="shared" si="241"/>
        <v>11</v>
      </c>
      <c r="AK777" s="2" t="s">
        <v>117</v>
      </c>
      <c r="AL777" s="4" t="s">
        <v>981</v>
      </c>
      <c r="AM777" s="4" t="s">
        <v>1040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42"/>
        <v>3</v>
      </c>
      <c r="BE777">
        <f t="shared" si="243"/>
        <v>2</v>
      </c>
    </row>
    <row r="778" spans="1:57" x14ac:dyDescent="0.15">
      <c r="A778" t="str">
        <f t="shared" si="229"/>
        <v>碧翠丝主动技能3等级12</v>
      </c>
      <c r="B778" s="8">
        <f t="shared" si="236"/>
        <v>10130312</v>
      </c>
      <c r="C778" s="8" t="str">
        <f>VLOOKUP(G778,角色!A:B,2,FALSE)</f>
        <v>碧翠丝</v>
      </c>
      <c r="D778" s="8" t="str">
        <f t="shared" si="237"/>
        <v>主动技能3</v>
      </c>
      <c r="E778" s="8">
        <f t="shared" si="230"/>
        <v>12</v>
      </c>
      <c r="F778" s="8">
        <f t="shared" si="231"/>
        <v>3</v>
      </c>
      <c r="G778" s="8">
        <f t="shared" si="232"/>
        <v>13</v>
      </c>
      <c r="H778" s="4" t="s">
        <v>427</v>
      </c>
      <c r="I778" s="20" t="str">
        <f t="shared" si="228"/>
        <v>回复我方全体15%生命。并提升我方全体16%攻击。</v>
      </c>
      <c r="J778" s="4" t="s">
        <v>418</v>
      </c>
      <c r="K778" s="1" t="s">
        <v>104</v>
      </c>
      <c r="L778" s="4" t="s">
        <v>108</v>
      </c>
      <c r="M778" s="4" t="s">
        <v>422</v>
      </c>
      <c r="N778" s="4">
        <v>100</v>
      </c>
      <c r="O778" s="20" t="str">
        <f t="shared" si="238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33"/>
        <v>100012:100:2:0|100025:100:2:0</v>
      </c>
      <c r="U778" s="6" t="str">
        <f t="shared" si="234"/>
        <v/>
      </c>
      <c r="V778" s="19" t="str">
        <f>VLOOKUP(G778,角色!AW:BC,主动技能!F778+1,FALSE)</f>
        <v>skill_16</v>
      </c>
      <c r="Y778">
        <f t="shared" si="235"/>
        <v>100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 t="shared" si="239"/>
        <v>3</v>
      </c>
      <c r="AG778" s="19">
        <f t="shared" si="240"/>
        <v>2</v>
      </c>
      <c r="AH778" s="25" t="str">
        <f>VLOOKUP(F778,特效对应!F:G,2,FALSE)</f>
        <v>attackex</v>
      </c>
      <c r="AJ778">
        <f t="shared" si="241"/>
        <v>12</v>
      </c>
      <c r="AK778" s="2" t="s">
        <v>117</v>
      </c>
      <c r="AL778" s="4" t="s">
        <v>981</v>
      </c>
      <c r="AM778" s="4" t="s">
        <v>1041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42"/>
        <v>3</v>
      </c>
      <c r="BE778">
        <f t="shared" si="243"/>
        <v>2</v>
      </c>
    </row>
    <row r="779" spans="1:57" x14ac:dyDescent="0.15">
      <c r="A779" t="str">
        <f t="shared" si="229"/>
        <v>碧翠丝主动技能3等级13</v>
      </c>
      <c r="B779" s="8">
        <f t="shared" si="236"/>
        <v>10130313</v>
      </c>
      <c r="C779" s="8" t="str">
        <f>VLOOKUP(G779,角色!A:B,2,FALSE)</f>
        <v>碧翠丝</v>
      </c>
      <c r="D779" s="8" t="str">
        <f t="shared" si="237"/>
        <v>主动技能3</v>
      </c>
      <c r="E779" s="8">
        <f t="shared" si="230"/>
        <v>13</v>
      </c>
      <c r="F779" s="8">
        <f t="shared" si="231"/>
        <v>3</v>
      </c>
      <c r="G779" s="8">
        <f t="shared" si="232"/>
        <v>13</v>
      </c>
      <c r="H779" s="4" t="s">
        <v>427</v>
      </c>
      <c r="I779" s="20" t="str">
        <f t="shared" si="228"/>
        <v>回复我方全体16%生命。并提升我方全体16%攻击。</v>
      </c>
      <c r="J779" s="4" t="s">
        <v>418</v>
      </c>
      <c r="K779" s="1" t="s">
        <v>104</v>
      </c>
      <c r="L779" s="4" t="s">
        <v>108</v>
      </c>
      <c r="M779" s="4" t="s">
        <v>422</v>
      </c>
      <c r="N779" s="4">
        <v>100</v>
      </c>
      <c r="O779" s="20" t="str">
        <f t="shared" si="238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33"/>
        <v>100013:100:2:0|100025:100:2:0</v>
      </c>
      <c r="U779" s="6" t="str">
        <f t="shared" si="234"/>
        <v/>
      </c>
      <c r="V779" s="19" t="str">
        <f>VLOOKUP(G779,角色!AW:BC,主动技能!F779+1,FALSE)</f>
        <v>skill_16</v>
      </c>
      <c r="Y779">
        <f t="shared" si="235"/>
        <v>100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 t="shared" si="239"/>
        <v>3</v>
      </c>
      <c r="AG779" s="19">
        <f t="shared" si="240"/>
        <v>2</v>
      </c>
      <c r="AH779" s="25" t="str">
        <f>VLOOKUP(F779,特效对应!F:G,2,FALSE)</f>
        <v>attackex</v>
      </c>
      <c r="AJ779">
        <f t="shared" si="241"/>
        <v>13</v>
      </c>
      <c r="AK779" s="2" t="s">
        <v>117</v>
      </c>
      <c r="AL779" s="4" t="s">
        <v>982</v>
      </c>
      <c r="AM779" s="4" t="s">
        <v>1041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42"/>
        <v>3</v>
      </c>
      <c r="BE779">
        <f t="shared" si="243"/>
        <v>2</v>
      </c>
    </row>
    <row r="780" spans="1:57" x14ac:dyDescent="0.15">
      <c r="A780" t="str">
        <f t="shared" si="229"/>
        <v>碧翠丝主动技能3等级14</v>
      </c>
      <c r="B780" s="8">
        <f t="shared" si="236"/>
        <v>10130314</v>
      </c>
      <c r="C780" s="8" t="str">
        <f>VLOOKUP(G780,角色!A:B,2,FALSE)</f>
        <v>碧翠丝</v>
      </c>
      <c r="D780" s="8" t="str">
        <f t="shared" si="237"/>
        <v>主动技能3</v>
      </c>
      <c r="E780" s="8">
        <f t="shared" si="230"/>
        <v>14</v>
      </c>
      <c r="F780" s="8">
        <f t="shared" si="231"/>
        <v>3</v>
      </c>
      <c r="G780" s="8">
        <f t="shared" si="232"/>
        <v>13</v>
      </c>
      <c r="H780" s="4" t="s">
        <v>427</v>
      </c>
      <c r="I780" s="20" t="str">
        <f t="shared" si="228"/>
        <v>回复我方全体16%生命。并提升我方全体17%攻击。</v>
      </c>
      <c r="J780" s="4" t="s">
        <v>418</v>
      </c>
      <c r="K780" s="1" t="s">
        <v>104</v>
      </c>
      <c r="L780" s="4" t="s">
        <v>108</v>
      </c>
      <c r="M780" s="4" t="s">
        <v>422</v>
      </c>
      <c r="N780" s="4">
        <v>100</v>
      </c>
      <c r="O780" s="20" t="str">
        <f t="shared" si="238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33"/>
        <v>100013:100:2:0|100026:100:2:0</v>
      </c>
      <c r="U780" s="6" t="str">
        <f t="shared" si="234"/>
        <v/>
      </c>
      <c r="V780" s="19" t="str">
        <f>VLOOKUP(G780,角色!AW:BC,主动技能!F780+1,FALSE)</f>
        <v>skill_16</v>
      </c>
      <c r="Y780">
        <f t="shared" si="235"/>
        <v>100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 t="shared" si="239"/>
        <v>3</v>
      </c>
      <c r="AG780" s="19">
        <f t="shared" si="240"/>
        <v>2</v>
      </c>
      <c r="AH780" s="25" t="str">
        <f>VLOOKUP(F780,特效对应!F:G,2,FALSE)</f>
        <v>attackex</v>
      </c>
      <c r="AJ780">
        <f t="shared" si="241"/>
        <v>14</v>
      </c>
      <c r="AK780" s="2" t="s">
        <v>117</v>
      </c>
      <c r="AL780" s="4" t="s">
        <v>982</v>
      </c>
      <c r="AM780" s="4" t="s">
        <v>1042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42"/>
        <v>3</v>
      </c>
      <c r="BE780">
        <f t="shared" si="243"/>
        <v>2</v>
      </c>
    </row>
    <row r="781" spans="1:57" x14ac:dyDescent="0.15">
      <c r="A781" t="str">
        <f t="shared" si="229"/>
        <v>碧翠丝主动技能3等级15</v>
      </c>
      <c r="B781" s="8">
        <f t="shared" si="236"/>
        <v>10130315</v>
      </c>
      <c r="C781" s="8" t="str">
        <f>VLOOKUP(G781,角色!A:B,2,FALSE)</f>
        <v>碧翠丝</v>
      </c>
      <c r="D781" s="8" t="str">
        <f t="shared" si="237"/>
        <v>主动技能3</v>
      </c>
      <c r="E781" s="8">
        <f t="shared" si="230"/>
        <v>15</v>
      </c>
      <c r="F781" s="8">
        <f t="shared" si="231"/>
        <v>3</v>
      </c>
      <c r="G781" s="8">
        <f t="shared" si="232"/>
        <v>13</v>
      </c>
      <c r="H781" s="4" t="s">
        <v>427</v>
      </c>
      <c r="I781" s="20" t="str">
        <f t="shared" si="228"/>
        <v>回复我方全体17%生命。并提升我方全体17%攻击。</v>
      </c>
      <c r="J781" s="4" t="s">
        <v>418</v>
      </c>
      <c r="K781" s="1" t="s">
        <v>104</v>
      </c>
      <c r="L781" s="4" t="s">
        <v>108</v>
      </c>
      <c r="M781" s="4" t="s">
        <v>422</v>
      </c>
      <c r="N781" s="4">
        <v>100</v>
      </c>
      <c r="O781" s="20" t="str">
        <f t="shared" si="238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33"/>
        <v>100014:100:2:0|100026:100:2:0</v>
      </c>
      <c r="U781" s="6" t="str">
        <f t="shared" si="234"/>
        <v/>
      </c>
      <c r="V781" s="19" t="str">
        <f>VLOOKUP(G781,角色!AW:BC,主动技能!F781+1,FALSE)</f>
        <v>skill_16</v>
      </c>
      <c r="Y781">
        <f t="shared" si="235"/>
        <v>100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 t="shared" si="239"/>
        <v>3</v>
      </c>
      <c r="AG781" s="19">
        <f t="shared" si="240"/>
        <v>2</v>
      </c>
      <c r="AH781" s="25" t="str">
        <f>VLOOKUP(F781,特效对应!F:G,2,FALSE)</f>
        <v>attackex</v>
      </c>
      <c r="AJ781">
        <f t="shared" si="241"/>
        <v>15</v>
      </c>
      <c r="AK781" s="2" t="s">
        <v>117</v>
      </c>
      <c r="AL781" s="4" t="s">
        <v>983</v>
      </c>
      <c r="AM781" s="4" t="s">
        <v>1042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42"/>
        <v>3</v>
      </c>
      <c r="BE781">
        <f t="shared" si="243"/>
        <v>2</v>
      </c>
    </row>
    <row r="782" spans="1:57" x14ac:dyDescent="0.15">
      <c r="A782" t="str">
        <f t="shared" si="229"/>
        <v>碧翠丝主动技能3等级16</v>
      </c>
      <c r="B782" s="8">
        <f t="shared" si="236"/>
        <v>10130316</v>
      </c>
      <c r="C782" s="8" t="str">
        <f>VLOOKUP(G782,角色!A:B,2,FALSE)</f>
        <v>碧翠丝</v>
      </c>
      <c r="D782" s="8" t="str">
        <f t="shared" si="237"/>
        <v>主动技能3</v>
      </c>
      <c r="E782" s="8">
        <f t="shared" si="230"/>
        <v>16</v>
      </c>
      <c r="F782" s="8">
        <f t="shared" si="231"/>
        <v>3</v>
      </c>
      <c r="G782" s="8">
        <f t="shared" si="232"/>
        <v>13</v>
      </c>
      <c r="H782" s="4" t="s">
        <v>427</v>
      </c>
      <c r="I782" s="20" t="str">
        <f t="shared" si="228"/>
        <v>回复我方全体17%生命。并提升我方全体18%攻击。</v>
      </c>
      <c r="J782" s="4" t="s">
        <v>418</v>
      </c>
      <c r="K782" s="1" t="s">
        <v>104</v>
      </c>
      <c r="L782" s="4" t="s">
        <v>108</v>
      </c>
      <c r="M782" s="4" t="s">
        <v>422</v>
      </c>
      <c r="N782" s="4">
        <v>100</v>
      </c>
      <c r="O782" s="20" t="str">
        <f t="shared" si="238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33"/>
        <v>100014:100:2:0|100027:100:2:0</v>
      </c>
      <c r="U782" s="6" t="str">
        <f t="shared" si="234"/>
        <v/>
      </c>
      <c r="V782" s="19" t="str">
        <f>VLOOKUP(G782,角色!AW:BC,主动技能!F782+1,FALSE)</f>
        <v>skill_16</v>
      </c>
      <c r="Y782">
        <f t="shared" si="235"/>
        <v>100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 t="shared" si="239"/>
        <v>3</v>
      </c>
      <c r="AG782" s="19">
        <f t="shared" si="240"/>
        <v>2</v>
      </c>
      <c r="AH782" s="25" t="str">
        <f>VLOOKUP(F782,特效对应!F:G,2,FALSE)</f>
        <v>attackex</v>
      </c>
      <c r="AJ782">
        <f t="shared" si="241"/>
        <v>16</v>
      </c>
      <c r="AK782" s="2" t="s">
        <v>117</v>
      </c>
      <c r="AL782" s="4" t="s">
        <v>983</v>
      </c>
      <c r="AM782" s="4" t="s">
        <v>1043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42"/>
        <v>3</v>
      </c>
      <c r="BE782">
        <f t="shared" si="243"/>
        <v>2</v>
      </c>
    </row>
    <row r="783" spans="1:57" x14ac:dyDescent="0.15">
      <c r="A783" t="str">
        <f t="shared" si="229"/>
        <v>碧翠丝主动技能3等级17</v>
      </c>
      <c r="B783" s="8">
        <f t="shared" si="236"/>
        <v>10130317</v>
      </c>
      <c r="C783" s="8" t="str">
        <f>VLOOKUP(G783,角色!A:B,2,FALSE)</f>
        <v>碧翠丝</v>
      </c>
      <c r="D783" s="8" t="str">
        <f t="shared" si="237"/>
        <v>主动技能3</v>
      </c>
      <c r="E783" s="8">
        <f t="shared" si="230"/>
        <v>17</v>
      </c>
      <c r="F783" s="8">
        <f t="shared" si="231"/>
        <v>3</v>
      </c>
      <c r="G783" s="8">
        <f t="shared" si="232"/>
        <v>13</v>
      </c>
      <c r="H783" s="4" t="s">
        <v>427</v>
      </c>
      <c r="I783" s="20" t="str">
        <f t="shared" si="228"/>
        <v>回复我方全体18%生命。并提升我方全体18%攻击。</v>
      </c>
      <c r="J783" s="4" t="s">
        <v>418</v>
      </c>
      <c r="K783" s="1" t="s">
        <v>104</v>
      </c>
      <c r="L783" s="4" t="s">
        <v>108</v>
      </c>
      <c r="M783" s="4" t="s">
        <v>422</v>
      </c>
      <c r="N783" s="4">
        <v>100</v>
      </c>
      <c r="O783" s="20" t="str">
        <f t="shared" si="238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33"/>
        <v>100015:100:2:0|100027:100:2:0</v>
      </c>
      <c r="U783" s="6" t="str">
        <f t="shared" si="234"/>
        <v/>
      </c>
      <c r="V783" s="19" t="str">
        <f>VLOOKUP(G783,角色!AW:BC,主动技能!F783+1,FALSE)</f>
        <v>skill_16</v>
      </c>
      <c r="Y783">
        <f t="shared" si="235"/>
        <v>100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 t="shared" si="239"/>
        <v>3</v>
      </c>
      <c r="AG783" s="19">
        <f t="shared" si="240"/>
        <v>2</v>
      </c>
      <c r="AH783" s="25" t="str">
        <f>VLOOKUP(F783,特效对应!F:G,2,FALSE)</f>
        <v>attackex</v>
      </c>
      <c r="AJ783">
        <f t="shared" si="241"/>
        <v>17</v>
      </c>
      <c r="AK783" s="2" t="s">
        <v>117</v>
      </c>
      <c r="AL783" s="4" t="s">
        <v>984</v>
      </c>
      <c r="AM783" s="4" t="s">
        <v>1043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42"/>
        <v>3</v>
      </c>
      <c r="BE783">
        <f t="shared" si="243"/>
        <v>2</v>
      </c>
    </row>
    <row r="784" spans="1:57" x14ac:dyDescent="0.15">
      <c r="A784" t="str">
        <f t="shared" si="229"/>
        <v>碧翠丝主动技能3等级18</v>
      </c>
      <c r="B784" s="8">
        <f t="shared" si="236"/>
        <v>10130318</v>
      </c>
      <c r="C784" s="8" t="str">
        <f>VLOOKUP(G784,角色!A:B,2,FALSE)</f>
        <v>碧翠丝</v>
      </c>
      <c r="D784" s="8" t="str">
        <f t="shared" si="237"/>
        <v>主动技能3</v>
      </c>
      <c r="E784" s="8">
        <f t="shared" si="230"/>
        <v>18</v>
      </c>
      <c r="F784" s="8">
        <f t="shared" si="231"/>
        <v>3</v>
      </c>
      <c r="G784" s="8">
        <f t="shared" si="232"/>
        <v>13</v>
      </c>
      <c r="H784" s="4" t="s">
        <v>427</v>
      </c>
      <c r="I784" s="20" t="str">
        <f t="shared" si="228"/>
        <v>回复我方全体18%生命。并提升我方全体19%攻击。</v>
      </c>
      <c r="J784" s="4" t="s">
        <v>418</v>
      </c>
      <c r="K784" s="1" t="s">
        <v>104</v>
      </c>
      <c r="L784" s="4" t="s">
        <v>108</v>
      </c>
      <c r="M784" s="4" t="s">
        <v>422</v>
      </c>
      <c r="N784" s="4">
        <v>100</v>
      </c>
      <c r="O784" s="20" t="str">
        <f t="shared" si="238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33"/>
        <v>100015:100:2:0|100028:100:2:0</v>
      </c>
      <c r="U784" s="6" t="str">
        <f t="shared" si="234"/>
        <v/>
      </c>
      <c r="V784" s="19" t="str">
        <f>VLOOKUP(G784,角色!AW:BC,主动技能!F784+1,FALSE)</f>
        <v>skill_16</v>
      </c>
      <c r="Y784">
        <f t="shared" si="235"/>
        <v>100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 t="shared" si="239"/>
        <v>3</v>
      </c>
      <c r="AG784" s="19">
        <f t="shared" si="240"/>
        <v>2</v>
      </c>
      <c r="AH784" s="25" t="str">
        <f>VLOOKUP(F784,特效对应!F:G,2,FALSE)</f>
        <v>attackex</v>
      </c>
      <c r="AJ784">
        <f t="shared" si="241"/>
        <v>18</v>
      </c>
      <c r="AK784" s="2" t="s">
        <v>117</v>
      </c>
      <c r="AL784" s="4" t="s">
        <v>984</v>
      </c>
      <c r="AM784" s="4" t="s">
        <v>1044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42"/>
        <v>3</v>
      </c>
      <c r="BE784">
        <f t="shared" si="243"/>
        <v>2</v>
      </c>
    </row>
    <row r="785" spans="1:57" x14ac:dyDescent="0.15">
      <c r="A785" t="str">
        <f t="shared" si="229"/>
        <v>碧翠丝主动技能3等级19</v>
      </c>
      <c r="B785" s="8">
        <f t="shared" si="236"/>
        <v>10130319</v>
      </c>
      <c r="C785" s="8" t="str">
        <f>VLOOKUP(G785,角色!A:B,2,FALSE)</f>
        <v>碧翠丝</v>
      </c>
      <c r="D785" s="8" t="str">
        <f t="shared" si="237"/>
        <v>主动技能3</v>
      </c>
      <c r="E785" s="8">
        <f t="shared" si="230"/>
        <v>19</v>
      </c>
      <c r="F785" s="8">
        <f t="shared" si="231"/>
        <v>3</v>
      </c>
      <c r="G785" s="8">
        <f t="shared" si="232"/>
        <v>13</v>
      </c>
      <c r="H785" s="4" t="s">
        <v>427</v>
      </c>
      <c r="I785" s="20" t="str">
        <f t="shared" si="228"/>
        <v>回复我方全体19%生命。并提升我方全体19%攻击。</v>
      </c>
      <c r="J785" s="4" t="s">
        <v>418</v>
      </c>
      <c r="K785" s="1" t="s">
        <v>104</v>
      </c>
      <c r="L785" s="4" t="s">
        <v>108</v>
      </c>
      <c r="M785" s="4" t="s">
        <v>422</v>
      </c>
      <c r="N785" s="4">
        <v>100</v>
      </c>
      <c r="O785" s="20" t="str">
        <f t="shared" si="238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33"/>
        <v>100016:100:2:0|100028:100:2:0</v>
      </c>
      <c r="U785" s="6" t="str">
        <f t="shared" si="234"/>
        <v/>
      </c>
      <c r="V785" s="19" t="str">
        <f>VLOOKUP(G785,角色!AW:BC,主动技能!F785+1,FALSE)</f>
        <v>skill_16</v>
      </c>
      <c r="Y785">
        <f t="shared" si="235"/>
        <v>100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 t="shared" si="239"/>
        <v>3</v>
      </c>
      <c r="AG785" s="19">
        <f t="shared" si="240"/>
        <v>2</v>
      </c>
      <c r="AH785" s="25" t="str">
        <f>VLOOKUP(F785,特效对应!F:G,2,FALSE)</f>
        <v>attackex</v>
      </c>
      <c r="AJ785">
        <f t="shared" si="241"/>
        <v>19</v>
      </c>
      <c r="AK785" s="2" t="s">
        <v>117</v>
      </c>
      <c r="AL785" s="4" t="s">
        <v>985</v>
      </c>
      <c r="AM785" s="4" t="s">
        <v>1044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42"/>
        <v>3</v>
      </c>
      <c r="BE785">
        <f t="shared" si="243"/>
        <v>2</v>
      </c>
    </row>
    <row r="786" spans="1:57" x14ac:dyDescent="0.15">
      <c r="A786" t="str">
        <f t="shared" si="229"/>
        <v>碧翠丝主动技能3等级20</v>
      </c>
      <c r="B786" s="8">
        <f t="shared" si="236"/>
        <v>10130320</v>
      </c>
      <c r="C786" s="8" t="str">
        <f>VLOOKUP(G786,角色!A:B,2,FALSE)</f>
        <v>碧翠丝</v>
      </c>
      <c r="D786" s="8" t="str">
        <f t="shared" si="237"/>
        <v>主动技能3</v>
      </c>
      <c r="E786" s="8">
        <f t="shared" si="230"/>
        <v>20</v>
      </c>
      <c r="F786" s="8">
        <f t="shared" si="231"/>
        <v>3</v>
      </c>
      <c r="G786" s="8">
        <f t="shared" si="232"/>
        <v>13</v>
      </c>
      <c r="H786" s="4" t="s">
        <v>427</v>
      </c>
      <c r="I786" s="20" t="str">
        <f t="shared" si="228"/>
        <v>回复我方全体20%生命。并提升我方全体20%攻击。</v>
      </c>
      <c r="J786" s="4" t="s">
        <v>418</v>
      </c>
      <c r="K786" s="1" t="s">
        <v>104</v>
      </c>
      <c r="L786" s="4" t="s">
        <v>108</v>
      </c>
      <c r="M786" s="4" t="s">
        <v>422</v>
      </c>
      <c r="N786" s="4">
        <v>100</v>
      </c>
      <c r="O786" s="20" t="str">
        <f t="shared" si="238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33"/>
        <v>100017:100:2:0|100029:100:2:0</v>
      </c>
      <c r="U786" s="6" t="str">
        <f t="shared" si="234"/>
        <v/>
      </c>
      <c r="V786" s="19" t="str">
        <f>VLOOKUP(G786,角色!AW:BC,主动技能!F786+1,FALSE)</f>
        <v>skill_16</v>
      </c>
      <c r="Y786">
        <f t="shared" si="235"/>
        <v>100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 t="shared" si="239"/>
        <v>3</v>
      </c>
      <c r="AG786" s="19">
        <f t="shared" si="240"/>
        <v>2</v>
      </c>
      <c r="AH786" s="25" t="str">
        <f>VLOOKUP(F786,特效对应!F:G,2,FALSE)</f>
        <v>attackex</v>
      </c>
      <c r="AJ786">
        <f t="shared" si="241"/>
        <v>20</v>
      </c>
      <c r="AK786" s="2" t="s">
        <v>117</v>
      </c>
      <c r="AL786" s="4" t="s">
        <v>986</v>
      </c>
      <c r="AM786" s="4" t="s">
        <v>1045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42"/>
        <v>3</v>
      </c>
      <c r="BE786">
        <f t="shared" si="243"/>
        <v>2</v>
      </c>
    </row>
    <row r="787" spans="1:57" x14ac:dyDescent="0.15">
      <c r="A787" t="str">
        <f t="shared" si="229"/>
        <v>尤尼丝主动技能1等级1</v>
      </c>
      <c r="B787" s="8">
        <f t="shared" si="236"/>
        <v>10140101</v>
      </c>
      <c r="C787" s="8" t="str">
        <f>VLOOKUP(G787,角色!A:B,2,FALSE)</f>
        <v>尤尼丝</v>
      </c>
      <c r="D787" s="8" t="str">
        <f t="shared" si="237"/>
        <v>主动技能1</v>
      </c>
      <c r="E787" s="8">
        <f t="shared" si="230"/>
        <v>1</v>
      </c>
      <c r="F787" s="8">
        <f t="shared" si="231"/>
        <v>1</v>
      </c>
      <c r="G787" s="8">
        <f t="shared" si="232"/>
        <v>14</v>
      </c>
      <c r="H787" s="4" t="s">
        <v>1060</v>
      </c>
      <c r="I787" s="20" t="str">
        <f t="shared" ref="I787" si="244">"对敌方"&amp;L787&amp;"攻击，造成"&amp;Z787&amp;"%攻击力（+"&amp;AB787&amp;"）点伤害。"</f>
        <v>对敌方单体攻击，造成100%攻击力（+26）点伤害。</v>
      </c>
      <c r="J787" s="20" t="s">
        <v>279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38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33"/>
        <v/>
      </c>
      <c r="U787" s="6" t="str">
        <f t="shared" si="234"/>
        <v/>
      </c>
      <c r="V787" s="19" t="str">
        <f>VLOOKUP(G787,角色!AW:BC,主动技能!F787+1,FALSE)</f>
        <v>skill_01</v>
      </c>
      <c r="Y787">
        <f t="shared" si="235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26</v>
      </c>
      <c r="AE787" s="25">
        <f>(VLOOKUP(G787,角色!V:AE,主动技能!F787+7,FALSE))</f>
        <v>1</v>
      </c>
      <c r="AF787" s="19">
        <f t="shared" si="239"/>
        <v>0</v>
      </c>
      <c r="AG787" s="19">
        <f t="shared" si="240"/>
        <v>0</v>
      </c>
      <c r="AH787" s="25" t="str">
        <f>VLOOKUP(F787,特效对应!F:G,2,FALSE)</f>
        <v>attack</v>
      </c>
      <c r="AJ787">
        <f t="shared" si="241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42"/>
        <v>0</v>
      </c>
      <c r="BE787">
        <f t="shared" si="243"/>
        <v>0</v>
      </c>
    </row>
    <row r="788" spans="1:57" x14ac:dyDescent="0.15">
      <c r="A788" t="str">
        <f t="shared" si="229"/>
        <v>尤尼丝主动技能1等级2</v>
      </c>
      <c r="B788" s="8">
        <f t="shared" si="236"/>
        <v>10140102</v>
      </c>
      <c r="C788" s="8" t="str">
        <f>VLOOKUP(G788,角色!A:B,2,FALSE)</f>
        <v>尤尼丝</v>
      </c>
      <c r="D788" s="8" t="str">
        <f t="shared" si="237"/>
        <v>主动技能1</v>
      </c>
      <c r="E788" s="8">
        <f t="shared" si="230"/>
        <v>2</v>
      </c>
      <c r="F788" s="8">
        <f t="shared" si="231"/>
        <v>1</v>
      </c>
      <c r="G788" s="8">
        <f t="shared" si="232"/>
        <v>14</v>
      </c>
      <c r="H788" s="4" t="s">
        <v>1060</v>
      </c>
      <c r="I788" s="20" t="str">
        <f t="shared" ref="I788:I806" si="245">"对敌方"&amp;L788&amp;"攻击，造成"&amp;Z788&amp;"%攻击力（+"&amp;AB788&amp;"）点伤害。"</f>
        <v>对敌方单体攻击，造成100%攻击力（+32）点伤害。</v>
      </c>
      <c r="J788" s="20" t="s">
        <v>279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38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33"/>
        <v/>
      </c>
      <c r="U788" s="6" t="str">
        <f t="shared" si="234"/>
        <v/>
      </c>
      <c r="V788" s="19" t="str">
        <f>VLOOKUP(G788,角色!AW:BC,主动技能!F788+1,FALSE)</f>
        <v>skill_01</v>
      </c>
      <c r="Y788">
        <f t="shared" si="235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32</v>
      </c>
      <c r="AE788" s="25">
        <f>(VLOOKUP(G788,角色!V:AE,主动技能!F788+7,FALSE))</f>
        <v>1</v>
      </c>
      <c r="AF788" s="19">
        <f t="shared" si="239"/>
        <v>0</v>
      </c>
      <c r="AG788" s="19">
        <f t="shared" si="240"/>
        <v>0</v>
      </c>
      <c r="AH788" s="25" t="str">
        <f>VLOOKUP(F788,特效对应!F:G,2,FALSE)</f>
        <v>attack</v>
      </c>
      <c r="AJ788">
        <f t="shared" si="241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42"/>
        <v>0</v>
      </c>
      <c r="BE788">
        <f t="shared" si="243"/>
        <v>0</v>
      </c>
    </row>
    <row r="789" spans="1:57" x14ac:dyDescent="0.15">
      <c r="A789" t="str">
        <f t="shared" si="229"/>
        <v>尤尼丝主动技能1等级3</v>
      </c>
      <c r="B789" s="8">
        <f t="shared" si="236"/>
        <v>10140103</v>
      </c>
      <c r="C789" s="8" t="str">
        <f>VLOOKUP(G789,角色!A:B,2,FALSE)</f>
        <v>尤尼丝</v>
      </c>
      <c r="D789" s="8" t="str">
        <f t="shared" si="237"/>
        <v>主动技能1</v>
      </c>
      <c r="E789" s="8">
        <f t="shared" si="230"/>
        <v>3</v>
      </c>
      <c r="F789" s="8">
        <f t="shared" si="231"/>
        <v>1</v>
      </c>
      <c r="G789" s="8">
        <f t="shared" si="232"/>
        <v>14</v>
      </c>
      <c r="H789" s="4" t="s">
        <v>1060</v>
      </c>
      <c r="I789" s="20" t="str">
        <f t="shared" si="245"/>
        <v>对敌方单体攻击，造成100%攻击力（+50）点伤害。</v>
      </c>
      <c r="J789" s="20" t="s">
        <v>279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38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33"/>
        <v/>
      </c>
      <c r="U789" s="6" t="str">
        <f t="shared" si="234"/>
        <v/>
      </c>
      <c r="V789" s="19" t="str">
        <f>VLOOKUP(G789,角色!AW:BC,主动技能!F789+1,FALSE)</f>
        <v>skill_01</v>
      </c>
      <c r="Y789">
        <f t="shared" si="235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50</v>
      </c>
      <c r="AE789" s="25">
        <f>(VLOOKUP(G789,角色!V:AE,主动技能!F789+7,FALSE))</f>
        <v>1</v>
      </c>
      <c r="AF789" s="19">
        <f t="shared" si="239"/>
        <v>0</v>
      </c>
      <c r="AG789" s="19">
        <f t="shared" si="240"/>
        <v>0</v>
      </c>
      <c r="AH789" s="25" t="str">
        <f>VLOOKUP(F789,特效对应!F:G,2,FALSE)</f>
        <v>attack</v>
      </c>
      <c r="AJ789">
        <f t="shared" si="241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42"/>
        <v>0</v>
      </c>
      <c r="BE789">
        <f t="shared" si="243"/>
        <v>0</v>
      </c>
    </row>
    <row r="790" spans="1:57" x14ac:dyDescent="0.15">
      <c r="A790" t="str">
        <f t="shared" si="229"/>
        <v>尤尼丝主动技能1等级4</v>
      </c>
      <c r="B790" s="8">
        <f t="shared" si="236"/>
        <v>10140104</v>
      </c>
      <c r="C790" s="8" t="str">
        <f>VLOOKUP(G790,角色!A:B,2,FALSE)</f>
        <v>尤尼丝</v>
      </c>
      <c r="D790" s="8" t="str">
        <f t="shared" si="237"/>
        <v>主动技能1</v>
      </c>
      <c r="E790" s="8">
        <f t="shared" si="230"/>
        <v>4</v>
      </c>
      <c r="F790" s="8">
        <f t="shared" si="231"/>
        <v>1</v>
      </c>
      <c r="G790" s="8">
        <f t="shared" si="232"/>
        <v>14</v>
      </c>
      <c r="H790" s="4" t="s">
        <v>1060</v>
      </c>
      <c r="I790" s="20" t="str">
        <f t="shared" si="245"/>
        <v>对敌方单体攻击，造成100%攻击力（+80）点伤害。</v>
      </c>
      <c r="J790" s="20" t="s">
        <v>279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38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33"/>
        <v/>
      </c>
      <c r="U790" s="6" t="str">
        <f t="shared" si="234"/>
        <v/>
      </c>
      <c r="V790" s="19" t="str">
        <f>VLOOKUP(G790,角色!AW:BC,主动技能!F790+1,FALSE)</f>
        <v>skill_01</v>
      </c>
      <c r="Y790">
        <f t="shared" si="235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80</v>
      </c>
      <c r="AE790" s="25">
        <f>(VLOOKUP(G790,角色!V:AE,主动技能!F790+7,FALSE))</f>
        <v>1</v>
      </c>
      <c r="AF790" s="19">
        <f t="shared" si="239"/>
        <v>0</v>
      </c>
      <c r="AG790" s="19">
        <f t="shared" si="240"/>
        <v>0</v>
      </c>
      <c r="AH790" s="25" t="str">
        <f>VLOOKUP(F790,特效对应!F:G,2,FALSE)</f>
        <v>attack</v>
      </c>
      <c r="AJ790">
        <f t="shared" si="241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42"/>
        <v>0</v>
      </c>
      <c r="BE790">
        <f t="shared" si="243"/>
        <v>0</v>
      </c>
    </row>
    <row r="791" spans="1:57" x14ac:dyDescent="0.15">
      <c r="A791" t="str">
        <f t="shared" si="229"/>
        <v>尤尼丝主动技能1等级5</v>
      </c>
      <c r="B791" s="8">
        <f t="shared" si="236"/>
        <v>10140105</v>
      </c>
      <c r="C791" s="8" t="str">
        <f>VLOOKUP(G791,角色!A:B,2,FALSE)</f>
        <v>尤尼丝</v>
      </c>
      <c r="D791" s="8" t="str">
        <f t="shared" si="237"/>
        <v>主动技能1</v>
      </c>
      <c r="E791" s="8">
        <f t="shared" si="230"/>
        <v>5</v>
      </c>
      <c r="F791" s="8">
        <f t="shared" si="231"/>
        <v>1</v>
      </c>
      <c r="G791" s="8">
        <f t="shared" si="232"/>
        <v>14</v>
      </c>
      <c r="H791" s="4" t="s">
        <v>1060</v>
      </c>
      <c r="I791" s="20" t="str">
        <f t="shared" si="245"/>
        <v>对敌方单体攻击，造成100%攻击力（+113）点伤害。</v>
      </c>
      <c r="J791" s="20" t="s">
        <v>279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38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33"/>
        <v/>
      </c>
      <c r="U791" s="6" t="str">
        <f t="shared" si="234"/>
        <v/>
      </c>
      <c r="V791" s="19" t="str">
        <f>VLOOKUP(G791,角色!AW:BC,主动技能!F791+1,FALSE)</f>
        <v>skill_01</v>
      </c>
      <c r="Y791">
        <f t="shared" si="235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113</v>
      </c>
      <c r="AE791" s="25">
        <f>(VLOOKUP(G791,角色!V:AE,主动技能!F791+7,FALSE))</f>
        <v>1</v>
      </c>
      <c r="AF791" s="19">
        <f t="shared" si="239"/>
        <v>0</v>
      </c>
      <c r="AG791" s="19">
        <f t="shared" si="240"/>
        <v>0</v>
      </c>
      <c r="AH791" s="25" t="str">
        <f>VLOOKUP(F791,特效对应!F:G,2,FALSE)</f>
        <v>attack</v>
      </c>
      <c r="AJ791">
        <f t="shared" si="241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42"/>
        <v>0</v>
      </c>
      <c r="BE791">
        <f t="shared" si="243"/>
        <v>0</v>
      </c>
    </row>
    <row r="792" spans="1:57" x14ac:dyDescent="0.15">
      <c r="A792" t="str">
        <f t="shared" si="229"/>
        <v>尤尼丝主动技能1等级6</v>
      </c>
      <c r="B792" s="8">
        <f t="shared" si="236"/>
        <v>10140106</v>
      </c>
      <c r="C792" s="8" t="str">
        <f>VLOOKUP(G792,角色!A:B,2,FALSE)</f>
        <v>尤尼丝</v>
      </c>
      <c r="D792" s="8" t="str">
        <f t="shared" si="237"/>
        <v>主动技能1</v>
      </c>
      <c r="E792" s="8">
        <f t="shared" si="230"/>
        <v>6</v>
      </c>
      <c r="F792" s="8">
        <f t="shared" si="231"/>
        <v>1</v>
      </c>
      <c r="G792" s="8">
        <f t="shared" si="232"/>
        <v>14</v>
      </c>
      <c r="H792" s="4" t="s">
        <v>1060</v>
      </c>
      <c r="I792" s="20" t="str">
        <f t="shared" si="245"/>
        <v>对敌方单体攻击，造成100%攻击力（+160）点伤害。</v>
      </c>
      <c r="J792" s="20" t="s">
        <v>279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38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33"/>
        <v/>
      </c>
      <c r="U792" s="6" t="str">
        <f t="shared" si="234"/>
        <v/>
      </c>
      <c r="V792" s="19" t="str">
        <f>VLOOKUP(G792,角色!AW:BC,主动技能!F792+1,FALSE)</f>
        <v>skill_01</v>
      </c>
      <c r="Y792">
        <f t="shared" si="235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160</v>
      </c>
      <c r="AE792" s="25">
        <f>(VLOOKUP(G792,角色!V:AE,主动技能!F792+7,FALSE))</f>
        <v>1</v>
      </c>
      <c r="AF792" s="19">
        <f t="shared" si="239"/>
        <v>0</v>
      </c>
      <c r="AG792" s="19">
        <f t="shared" si="240"/>
        <v>0</v>
      </c>
      <c r="AH792" s="25" t="str">
        <f>VLOOKUP(F792,特效对应!F:G,2,FALSE)</f>
        <v>attack</v>
      </c>
      <c r="AJ792">
        <f t="shared" si="241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42"/>
        <v>0</v>
      </c>
      <c r="BE792">
        <f t="shared" si="243"/>
        <v>0</v>
      </c>
    </row>
    <row r="793" spans="1:57" x14ac:dyDescent="0.15">
      <c r="A793" t="str">
        <f t="shared" si="229"/>
        <v>尤尼丝主动技能1等级7</v>
      </c>
      <c r="B793" s="8">
        <f t="shared" si="236"/>
        <v>10140107</v>
      </c>
      <c r="C793" s="8" t="str">
        <f>VLOOKUP(G793,角色!A:B,2,FALSE)</f>
        <v>尤尼丝</v>
      </c>
      <c r="D793" s="8" t="str">
        <f t="shared" si="237"/>
        <v>主动技能1</v>
      </c>
      <c r="E793" s="8">
        <f t="shared" si="230"/>
        <v>7</v>
      </c>
      <c r="F793" s="8">
        <f t="shared" si="231"/>
        <v>1</v>
      </c>
      <c r="G793" s="8">
        <f t="shared" si="232"/>
        <v>14</v>
      </c>
      <c r="H793" s="4" t="s">
        <v>1060</v>
      </c>
      <c r="I793" s="20" t="str">
        <f t="shared" si="245"/>
        <v>对敌方单体攻击，造成100%攻击力（+226）点伤害。</v>
      </c>
      <c r="J793" s="20" t="s">
        <v>279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38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33"/>
        <v/>
      </c>
      <c r="U793" s="6" t="str">
        <f t="shared" si="234"/>
        <v/>
      </c>
      <c r="V793" s="19" t="str">
        <f>VLOOKUP(G793,角色!AW:BC,主动技能!F793+1,FALSE)</f>
        <v>skill_01</v>
      </c>
      <c r="Y793">
        <f t="shared" si="235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226</v>
      </c>
      <c r="AE793" s="25">
        <f>(VLOOKUP(G793,角色!V:AE,主动技能!F793+7,FALSE))</f>
        <v>1</v>
      </c>
      <c r="AF793" s="19">
        <f t="shared" si="239"/>
        <v>0</v>
      </c>
      <c r="AG793" s="19">
        <f t="shared" si="240"/>
        <v>0</v>
      </c>
      <c r="AH793" s="25" t="str">
        <f>VLOOKUP(F793,特效对应!F:G,2,FALSE)</f>
        <v>attack</v>
      </c>
      <c r="AJ793">
        <f t="shared" si="241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42"/>
        <v>0</v>
      </c>
      <c r="BE793">
        <f t="shared" si="243"/>
        <v>0</v>
      </c>
    </row>
    <row r="794" spans="1:57" x14ac:dyDescent="0.15">
      <c r="A794" t="str">
        <f t="shared" si="229"/>
        <v>尤尼丝主动技能1等级8</v>
      </c>
      <c r="B794" s="8">
        <f t="shared" si="236"/>
        <v>10140108</v>
      </c>
      <c r="C794" s="8" t="str">
        <f>VLOOKUP(G794,角色!A:B,2,FALSE)</f>
        <v>尤尼丝</v>
      </c>
      <c r="D794" s="8" t="str">
        <f t="shared" si="237"/>
        <v>主动技能1</v>
      </c>
      <c r="E794" s="8">
        <f t="shared" si="230"/>
        <v>8</v>
      </c>
      <c r="F794" s="8">
        <f t="shared" si="231"/>
        <v>1</v>
      </c>
      <c r="G794" s="8">
        <f t="shared" si="232"/>
        <v>14</v>
      </c>
      <c r="H794" s="4" t="s">
        <v>1060</v>
      </c>
      <c r="I794" s="20" t="str">
        <f t="shared" si="245"/>
        <v>对敌方单体攻击，造成100%攻击力（+320）点伤害。</v>
      </c>
      <c r="J794" s="20" t="s">
        <v>279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38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33"/>
        <v/>
      </c>
      <c r="U794" s="6" t="str">
        <f t="shared" si="234"/>
        <v/>
      </c>
      <c r="V794" s="19" t="str">
        <f>VLOOKUP(G794,角色!AW:BC,主动技能!F794+1,FALSE)</f>
        <v>skill_01</v>
      </c>
      <c r="Y794">
        <f t="shared" si="235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320</v>
      </c>
      <c r="AE794" s="25">
        <f>(VLOOKUP(G794,角色!V:AE,主动技能!F794+7,FALSE))</f>
        <v>1</v>
      </c>
      <c r="AF794" s="19">
        <f t="shared" si="239"/>
        <v>0</v>
      </c>
      <c r="AG794" s="19">
        <f t="shared" si="240"/>
        <v>0</v>
      </c>
      <c r="AH794" s="25" t="str">
        <f>VLOOKUP(F794,特效对应!F:G,2,FALSE)</f>
        <v>attack</v>
      </c>
      <c r="AJ794">
        <f t="shared" si="241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42"/>
        <v>0</v>
      </c>
      <c r="BE794">
        <f t="shared" si="243"/>
        <v>0</v>
      </c>
    </row>
    <row r="795" spans="1:57" x14ac:dyDescent="0.15">
      <c r="A795" t="str">
        <f t="shared" si="229"/>
        <v>尤尼丝主动技能1等级9</v>
      </c>
      <c r="B795" s="8">
        <f t="shared" si="236"/>
        <v>10140109</v>
      </c>
      <c r="C795" s="8" t="str">
        <f>VLOOKUP(G795,角色!A:B,2,FALSE)</f>
        <v>尤尼丝</v>
      </c>
      <c r="D795" s="8" t="str">
        <f t="shared" si="237"/>
        <v>主动技能1</v>
      </c>
      <c r="E795" s="8">
        <f t="shared" si="230"/>
        <v>9</v>
      </c>
      <c r="F795" s="8">
        <f t="shared" si="231"/>
        <v>1</v>
      </c>
      <c r="G795" s="8">
        <f t="shared" si="232"/>
        <v>14</v>
      </c>
      <c r="H795" s="4" t="s">
        <v>1060</v>
      </c>
      <c r="I795" s="20" t="str">
        <f t="shared" si="245"/>
        <v>对敌方单体攻击，造成100%攻击力（+452）点伤害。</v>
      </c>
      <c r="J795" s="20" t="s">
        <v>279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38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33"/>
        <v/>
      </c>
      <c r="U795" s="6" t="str">
        <f t="shared" si="234"/>
        <v/>
      </c>
      <c r="V795" s="19" t="str">
        <f>VLOOKUP(G795,角色!AW:BC,主动技能!F795+1,FALSE)</f>
        <v>skill_01</v>
      </c>
      <c r="Y795">
        <f t="shared" si="235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452</v>
      </c>
      <c r="AE795" s="25">
        <f>(VLOOKUP(G795,角色!V:AE,主动技能!F795+7,FALSE))</f>
        <v>1</v>
      </c>
      <c r="AF795" s="19">
        <f t="shared" si="239"/>
        <v>0</v>
      </c>
      <c r="AG795" s="19">
        <f t="shared" si="240"/>
        <v>0</v>
      </c>
      <c r="AH795" s="25" t="str">
        <f>VLOOKUP(F795,特效对应!F:G,2,FALSE)</f>
        <v>attack</v>
      </c>
      <c r="AJ795">
        <f t="shared" si="241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42"/>
        <v>0</v>
      </c>
      <c r="BE795">
        <f t="shared" si="243"/>
        <v>0</v>
      </c>
    </row>
    <row r="796" spans="1:57" x14ac:dyDescent="0.15">
      <c r="A796" t="str">
        <f t="shared" si="229"/>
        <v>尤尼丝主动技能1等级10</v>
      </c>
      <c r="B796" s="8">
        <f t="shared" si="236"/>
        <v>10140110</v>
      </c>
      <c r="C796" s="8" t="str">
        <f>VLOOKUP(G796,角色!A:B,2,FALSE)</f>
        <v>尤尼丝</v>
      </c>
      <c r="D796" s="8" t="str">
        <f t="shared" si="237"/>
        <v>主动技能1</v>
      </c>
      <c r="E796" s="8">
        <f t="shared" si="230"/>
        <v>10</v>
      </c>
      <c r="F796" s="8">
        <f t="shared" si="231"/>
        <v>1</v>
      </c>
      <c r="G796" s="8">
        <f t="shared" si="232"/>
        <v>14</v>
      </c>
      <c r="H796" s="4" t="s">
        <v>1060</v>
      </c>
      <c r="I796" s="20" t="str">
        <f t="shared" si="245"/>
        <v>对敌方单体攻击，造成100%攻击力（+640）点伤害。</v>
      </c>
      <c r="J796" s="20" t="s">
        <v>279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38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33"/>
        <v/>
      </c>
      <c r="U796" s="6" t="str">
        <f t="shared" si="234"/>
        <v/>
      </c>
      <c r="V796" s="19" t="str">
        <f>VLOOKUP(G796,角色!AW:BC,主动技能!F796+1,FALSE)</f>
        <v>skill_01</v>
      </c>
      <c r="Y796">
        <f t="shared" si="235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640</v>
      </c>
      <c r="AE796" s="25">
        <f>(VLOOKUP(G796,角色!V:AE,主动技能!F796+7,FALSE))</f>
        <v>1</v>
      </c>
      <c r="AF796" s="19">
        <f t="shared" si="239"/>
        <v>0</v>
      </c>
      <c r="AG796" s="19">
        <f t="shared" si="240"/>
        <v>0</v>
      </c>
      <c r="AH796" s="25" t="str">
        <f>VLOOKUP(F796,特效对应!F:G,2,FALSE)</f>
        <v>attack</v>
      </c>
      <c r="AJ796">
        <f t="shared" si="241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42"/>
        <v>0</v>
      </c>
      <c r="BE796">
        <f t="shared" si="243"/>
        <v>0</v>
      </c>
    </row>
    <row r="797" spans="1:57" x14ac:dyDescent="0.15">
      <c r="A797" t="str">
        <f t="shared" si="229"/>
        <v>尤尼丝主动技能1等级11</v>
      </c>
      <c r="B797" s="8">
        <f t="shared" si="236"/>
        <v>10140111</v>
      </c>
      <c r="C797" s="8" t="str">
        <f>VLOOKUP(G797,角色!A:B,2,FALSE)</f>
        <v>尤尼丝</v>
      </c>
      <c r="D797" s="8" t="str">
        <f t="shared" si="237"/>
        <v>主动技能1</v>
      </c>
      <c r="E797" s="8">
        <f t="shared" si="230"/>
        <v>11</v>
      </c>
      <c r="F797" s="8">
        <f t="shared" si="231"/>
        <v>1</v>
      </c>
      <c r="G797" s="8">
        <f t="shared" si="232"/>
        <v>14</v>
      </c>
      <c r="H797" s="4" t="s">
        <v>1060</v>
      </c>
      <c r="I797" s="20" t="str">
        <f t="shared" si="245"/>
        <v>对敌方单体攻击，造成100%攻击力（+906）点伤害。</v>
      </c>
      <c r="J797" s="20" t="s">
        <v>279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38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33"/>
        <v/>
      </c>
      <c r="U797" s="6" t="str">
        <f t="shared" si="234"/>
        <v/>
      </c>
      <c r="V797" s="19" t="str">
        <f>VLOOKUP(G797,角色!AW:BC,主动技能!F797+1,FALSE)</f>
        <v>skill_01</v>
      </c>
      <c r="Y797">
        <f t="shared" si="235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906</v>
      </c>
      <c r="AE797" s="25">
        <f>(VLOOKUP(G797,角色!V:AE,主动技能!F797+7,FALSE))</f>
        <v>1</v>
      </c>
      <c r="AF797" s="19">
        <f t="shared" si="239"/>
        <v>0</v>
      </c>
      <c r="AG797" s="19">
        <f t="shared" si="240"/>
        <v>0</v>
      </c>
      <c r="AH797" s="25" t="str">
        <f>VLOOKUP(F797,特效对应!F:G,2,FALSE)</f>
        <v>attack</v>
      </c>
      <c r="AJ797">
        <f t="shared" si="241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42"/>
        <v>0</v>
      </c>
      <c r="BE797">
        <f t="shared" si="243"/>
        <v>0</v>
      </c>
    </row>
    <row r="798" spans="1:57" x14ac:dyDescent="0.15">
      <c r="A798" t="str">
        <f t="shared" si="229"/>
        <v>尤尼丝主动技能1等级12</v>
      </c>
      <c r="B798" s="8">
        <f t="shared" si="236"/>
        <v>10140112</v>
      </c>
      <c r="C798" s="8" t="str">
        <f>VLOOKUP(G798,角色!A:B,2,FALSE)</f>
        <v>尤尼丝</v>
      </c>
      <c r="D798" s="8" t="str">
        <f t="shared" si="237"/>
        <v>主动技能1</v>
      </c>
      <c r="E798" s="8">
        <f t="shared" si="230"/>
        <v>12</v>
      </c>
      <c r="F798" s="8">
        <f t="shared" si="231"/>
        <v>1</v>
      </c>
      <c r="G798" s="8">
        <f t="shared" si="232"/>
        <v>14</v>
      </c>
      <c r="H798" s="4" t="s">
        <v>1060</v>
      </c>
      <c r="I798" s="20" t="str">
        <f t="shared" si="245"/>
        <v>对敌方单体攻击，造成100%攻击力（+1281）点伤害。</v>
      </c>
      <c r="J798" s="20" t="s">
        <v>279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38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33"/>
        <v/>
      </c>
      <c r="U798" s="6" t="str">
        <f t="shared" si="234"/>
        <v/>
      </c>
      <c r="V798" s="19" t="str">
        <f>VLOOKUP(G798,角色!AW:BC,主动技能!F798+1,FALSE)</f>
        <v>skill_01</v>
      </c>
      <c r="Y798">
        <f t="shared" si="235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1281</v>
      </c>
      <c r="AE798" s="25">
        <f>(VLOOKUP(G798,角色!V:AE,主动技能!F798+7,FALSE))</f>
        <v>1</v>
      </c>
      <c r="AF798" s="19">
        <f t="shared" si="239"/>
        <v>0</v>
      </c>
      <c r="AG798" s="19">
        <f t="shared" si="240"/>
        <v>0</v>
      </c>
      <c r="AH798" s="25" t="str">
        <f>VLOOKUP(F798,特效对应!F:G,2,FALSE)</f>
        <v>attack</v>
      </c>
      <c r="AJ798">
        <f t="shared" si="241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42"/>
        <v>0</v>
      </c>
      <c r="BE798">
        <f t="shared" si="243"/>
        <v>0</v>
      </c>
    </row>
    <row r="799" spans="1:57" x14ac:dyDescent="0.15">
      <c r="A799" t="str">
        <f t="shared" si="229"/>
        <v>尤尼丝主动技能1等级13</v>
      </c>
      <c r="B799" s="8">
        <f t="shared" si="236"/>
        <v>10140113</v>
      </c>
      <c r="C799" s="8" t="str">
        <f>VLOOKUP(G799,角色!A:B,2,FALSE)</f>
        <v>尤尼丝</v>
      </c>
      <c r="D799" s="8" t="str">
        <f t="shared" si="237"/>
        <v>主动技能1</v>
      </c>
      <c r="E799" s="8">
        <f t="shared" si="230"/>
        <v>13</v>
      </c>
      <c r="F799" s="8">
        <f t="shared" si="231"/>
        <v>1</v>
      </c>
      <c r="G799" s="8">
        <f t="shared" si="232"/>
        <v>14</v>
      </c>
      <c r="H799" s="4" t="s">
        <v>1060</v>
      </c>
      <c r="I799" s="20" t="str">
        <f t="shared" si="245"/>
        <v>对敌方单体攻击，造成100%攻击力（+1812）点伤害。</v>
      </c>
      <c r="J799" s="20" t="s">
        <v>279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38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33"/>
        <v/>
      </c>
      <c r="U799" s="6" t="str">
        <f t="shared" si="234"/>
        <v/>
      </c>
      <c r="V799" s="19" t="str">
        <f>VLOOKUP(G799,角色!AW:BC,主动技能!F799+1,FALSE)</f>
        <v>skill_01</v>
      </c>
      <c r="Y799">
        <f t="shared" si="235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1812</v>
      </c>
      <c r="AE799" s="25">
        <f>(VLOOKUP(G799,角色!V:AE,主动技能!F799+7,FALSE))</f>
        <v>1</v>
      </c>
      <c r="AF799" s="19">
        <f t="shared" si="239"/>
        <v>0</v>
      </c>
      <c r="AG799" s="19">
        <f t="shared" si="240"/>
        <v>0</v>
      </c>
      <c r="AH799" s="25" t="str">
        <f>VLOOKUP(F799,特效对应!F:G,2,FALSE)</f>
        <v>attack</v>
      </c>
      <c r="AJ799">
        <f t="shared" si="241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42"/>
        <v>0</v>
      </c>
      <c r="BE799">
        <f t="shared" si="243"/>
        <v>0</v>
      </c>
    </row>
    <row r="800" spans="1:57" x14ac:dyDescent="0.15">
      <c r="A800" t="str">
        <f t="shared" si="229"/>
        <v>尤尼丝主动技能1等级14</v>
      </c>
      <c r="B800" s="8">
        <f t="shared" si="236"/>
        <v>10140114</v>
      </c>
      <c r="C800" s="8" t="str">
        <f>VLOOKUP(G800,角色!A:B,2,FALSE)</f>
        <v>尤尼丝</v>
      </c>
      <c r="D800" s="8" t="str">
        <f t="shared" si="237"/>
        <v>主动技能1</v>
      </c>
      <c r="E800" s="8">
        <f t="shared" si="230"/>
        <v>14</v>
      </c>
      <c r="F800" s="8">
        <f t="shared" si="231"/>
        <v>1</v>
      </c>
      <c r="G800" s="8">
        <f t="shared" si="232"/>
        <v>14</v>
      </c>
      <c r="H800" s="4" t="s">
        <v>1060</v>
      </c>
      <c r="I800" s="20" t="str">
        <f t="shared" si="245"/>
        <v>对敌方单体攻击，造成100%攻击力（+2563）点伤害。</v>
      </c>
      <c r="J800" s="20" t="s">
        <v>279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38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33"/>
        <v/>
      </c>
      <c r="U800" s="6" t="str">
        <f t="shared" si="234"/>
        <v/>
      </c>
      <c r="V800" s="19" t="str">
        <f>VLOOKUP(G800,角色!AW:BC,主动技能!F800+1,FALSE)</f>
        <v>skill_01</v>
      </c>
      <c r="Y800">
        <f t="shared" si="235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2563</v>
      </c>
      <c r="AE800" s="25">
        <f>(VLOOKUP(G800,角色!V:AE,主动技能!F800+7,FALSE))</f>
        <v>1</v>
      </c>
      <c r="AF800" s="19">
        <f t="shared" si="239"/>
        <v>0</v>
      </c>
      <c r="AG800" s="19">
        <f t="shared" si="240"/>
        <v>0</v>
      </c>
      <c r="AH800" s="25" t="str">
        <f>VLOOKUP(F800,特效对应!F:G,2,FALSE)</f>
        <v>attack</v>
      </c>
      <c r="AJ800">
        <f t="shared" si="241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42"/>
        <v>0</v>
      </c>
      <c r="BE800">
        <f t="shared" si="243"/>
        <v>0</v>
      </c>
    </row>
    <row r="801" spans="1:57" x14ac:dyDescent="0.15">
      <c r="A801" t="str">
        <f t="shared" si="229"/>
        <v>尤尼丝主动技能1等级15</v>
      </c>
      <c r="B801" s="8">
        <f t="shared" si="236"/>
        <v>10140115</v>
      </c>
      <c r="C801" s="8" t="str">
        <f>VLOOKUP(G801,角色!A:B,2,FALSE)</f>
        <v>尤尼丝</v>
      </c>
      <c r="D801" s="8" t="str">
        <f t="shared" si="237"/>
        <v>主动技能1</v>
      </c>
      <c r="E801" s="8">
        <f t="shared" si="230"/>
        <v>15</v>
      </c>
      <c r="F801" s="8">
        <f t="shared" si="231"/>
        <v>1</v>
      </c>
      <c r="G801" s="8">
        <f t="shared" si="232"/>
        <v>14</v>
      </c>
      <c r="H801" s="4" t="s">
        <v>1060</v>
      </c>
      <c r="I801" s="20" t="str">
        <f t="shared" si="245"/>
        <v>对敌方单体攻击，造成100%攻击力（+3626）点伤害。</v>
      </c>
      <c r="J801" s="20" t="s">
        <v>279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38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33"/>
        <v/>
      </c>
      <c r="U801" s="6" t="str">
        <f t="shared" si="234"/>
        <v/>
      </c>
      <c r="V801" s="19" t="str">
        <f>VLOOKUP(G801,角色!AW:BC,主动技能!F801+1,FALSE)</f>
        <v>skill_01</v>
      </c>
      <c r="Y801">
        <f t="shared" si="235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3626</v>
      </c>
      <c r="AE801" s="25">
        <f>(VLOOKUP(G801,角色!V:AE,主动技能!F801+7,FALSE))</f>
        <v>1</v>
      </c>
      <c r="AF801" s="19">
        <f t="shared" si="239"/>
        <v>0</v>
      </c>
      <c r="AG801" s="19">
        <f t="shared" si="240"/>
        <v>0</v>
      </c>
      <c r="AH801" s="25" t="str">
        <f>VLOOKUP(F801,特效对应!F:G,2,FALSE)</f>
        <v>attack</v>
      </c>
      <c r="AJ801">
        <f t="shared" si="241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42"/>
        <v>0</v>
      </c>
      <c r="BE801">
        <f t="shared" si="243"/>
        <v>0</v>
      </c>
    </row>
    <row r="802" spans="1:57" x14ac:dyDescent="0.15">
      <c r="A802" t="str">
        <f t="shared" si="229"/>
        <v>尤尼丝主动技能1等级16</v>
      </c>
      <c r="B802" s="8">
        <f t="shared" si="236"/>
        <v>10140116</v>
      </c>
      <c r="C802" s="8" t="str">
        <f>VLOOKUP(G802,角色!A:B,2,FALSE)</f>
        <v>尤尼丝</v>
      </c>
      <c r="D802" s="8" t="str">
        <f t="shared" si="237"/>
        <v>主动技能1</v>
      </c>
      <c r="E802" s="8">
        <f t="shared" si="230"/>
        <v>16</v>
      </c>
      <c r="F802" s="8">
        <f t="shared" si="231"/>
        <v>1</v>
      </c>
      <c r="G802" s="8">
        <f t="shared" si="232"/>
        <v>14</v>
      </c>
      <c r="H802" s="4" t="s">
        <v>1060</v>
      </c>
      <c r="I802" s="20" t="str">
        <f t="shared" si="245"/>
        <v>对敌方单体攻击，造成100%攻击力（+5128）点伤害。</v>
      </c>
      <c r="J802" s="20" t="s">
        <v>279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38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33"/>
        <v/>
      </c>
      <c r="U802" s="6" t="str">
        <f t="shared" si="234"/>
        <v/>
      </c>
      <c r="V802" s="19" t="str">
        <f>VLOOKUP(G802,角色!AW:BC,主动技能!F802+1,FALSE)</f>
        <v>skill_01</v>
      </c>
      <c r="Y802">
        <f t="shared" si="235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5128</v>
      </c>
      <c r="AE802" s="25">
        <f>(VLOOKUP(G802,角色!V:AE,主动技能!F802+7,FALSE))</f>
        <v>1</v>
      </c>
      <c r="AF802" s="19">
        <f t="shared" si="239"/>
        <v>0</v>
      </c>
      <c r="AG802" s="19">
        <f t="shared" si="240"/>
        <v>0</v>
      </c>
      <c r="AH802" s="25" t="str">
        <f>VLOOKUP(F802,特效对应!F:G,2,FALSE)</f>
        <v>attack</v>
      </c>
      <c r="AJ802">
        <f t="shared" si="241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42"/>
        <v>0</v>
      </c>
      <c r="BE802">
        <f t="shared" si="243"/>
        <v>0</v>
      </c>
    </row>
    <row r="803" spans="1:57" x14ac:dyDescent="0.15">
      <c r="A803" t="str">
        <f t="shared" si="229"/>
        <v>尤尼丝主动技能1等级17</v>
      </c>
      <c r="B803" s="8">
        <f t="shared" si="236"/>
        <v>10140117</v>
      </c>
      <c r="C803" s="8" t="str">
        <f>VLOOKUP(G803,角色!A:B,2,FALSE)</f>
        <v>尤尼丝</v>
      </c>
      <c r="D803" s="8" t="str">
        <f t="shared" si="237"/>
        <v>主动技能1</v>
      </c>
      <c r="E803" s="8">
        <f t="shared" si="230"/>
        <v>17</v>
      </c>
      <c r="F803" s="8">
        <f t="shared" si="231"/>
        <v>1</v>
      </c>
      <c r="G803" s="8">
        <f t="shared" si="232"/>
        <v>14</v>
      </c>
      <c r="H803" s="4" t="s">
        <v>1060</v>
      </c>
      <c r="I803" s="20" t="str">
        <f t="shared" si="245"/>
        <v>对敌方单体攻击，造成100%攻击力（+7254）点伤害。</v>
      </c>
      <c r="J803" s="20" t="s">
        <v>279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38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33"/>
        <v/>
      </c>
      <c r="U803" s="6" t="str">
        <f t="shared" si="234"/>
        <v/>
      </c>
      <c r="V803" s="19" t="str">
        <f>VLOOKUP(G803,角色!AW:BC,主动技能!F803+1,FALSE)</f>
        <v>skill_01</v>
      </c>
      <c r="Y803">
        <f t="shared" si="235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7254</v>
      </c>
      <c r="AE803" s="25">
        <f>(VLOOKUP(G803,角色!V:AE,主动技能!F803+7,FALSE))</f>
        <v>1</v>
      </c>
      <c r="AF803" s="19">
        <f t="shared" si="239"/>
        <v>0</v>
      </c>
      <c r="AG803" s="19">
        <f t="shared" si="240"/>
        <v>0</v>
      </c>
      <c r="AH803" s="25" t="str">
        <f>VLOOKUP(F803,特效对应!F:G,2,FALSE)</f>
        <v>attack</v>
      </c>
      <c r="AJ803">
        <f t="shared" si="241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42"/>
        <v>0</v>
      </c>
      <c r="BE803">
        <f t="shared" si="243"/>
        <v>0</v>
      </c>
    </row>
    <row r="804" spans="1:57" x14ac:dyDescent="0.15">
      <c r="A804" t="str">
        <f t="shared" si="229"/>
        <v>尤尼丝主动技能1等级18</v>
      </c>
      <c r="B804" s="8">
        <f t="shared" si="236"/>
        <v>10140118</v>
      </c>
      <c r="C804" s="8" t="str">
        <f>VLOOKUP(G804,角色!A:B,2,FALSE)</f>
        <v>尤尼丝</v>
      </c>
      <c r="D804" s="8" t="str">
        <f t="shared" si="237"/>
        <v>主动技能1</v>
      </c>
      <c r="E804" s="8">
        <f t="shared" si="230"/>
        <v>18</v>
      </c>
      <c r="F804" s="8">
        <f t="shared" si="231"/>
        <v>1</v>
      </c>
      <c r="G804" s="8">
        <f t="shared" si="232"/>
        <v>14</v>
      </c>
      <c r="H804" s="4" t="s">
        <v>1060</v>
      </c>
      <c r="I804" s="20" t="str">
        <f t="shared" si="245"/>
        <v>对敌方单体攻击，造成100%攻击力（+10260）点伤害。</v>
      </c>
      <c r="J804" s="20" t="s">
        <v>279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38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33"/>
        <v/>
      </c>
      <c r="U804" s="6" t="str">
        <f t="shared" si="234"/>
        <v/>
      </c>
      <c r="V804" s="19" t="str">
        <f>VLOOKUP(G804,角色!AW:BC,主动技能!F804+1,FALSE)</f>
        <v>skill_01</v>
      </c>
      <c r="Y804">
        <f t="shared" si="235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10260</v>
      </c>
      <c r="AE804" s="25">
        <f>(VLOOKUP(G804,角色!V:AE,主动技能!F804+7,FALSE))</f>
        <v>1</v>
      </c>
      <c r="AF804" s="19">
        <f t="shared" si="239"/>
        <v>0</v>
      </c>
      <c r="AG804" s="19">
        <f t="shared" si="240"/>
        <v>0</v>
      </c>
      <c r="AH804" s="25" t="str">
        <f>VLOOKUP(F804,特效对应!F:G,2,FALSE)</f>
        <v>attack</v>
      </c>
      <c r="AJ804">
        <f t="shared" si="241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42"/>
        <v>0</v>
      </c>
      <c r="BE804">
        <f t="shared" si="243"/>
        <v>0</v>
      </c>
    </row>
    <row r="805" spans="1:57" x14ac:dyDescent="0.15">
      <c r="A805" t="str">
        <f t="shared" si="229"/>
        <v>尤尼丝主动技能1等级19</v>
      </c>
      <c r="B805" s="8">
        <f t="shared" si="236"/>
        <v>10140119</v>
      </c>
      <c r="C805" s="8" t="str">
        <f>VLOOKUP(G805,角色!A:B,2,FALSE)</f>
        <v>尤尼丝</v>
      </c>
      <c r="D805" s="8" t="str">
        <f t="shared" si="237"/>
        <v>主动技能1</v>
      </c>
      <c r="E805" s="8">
        <f t="shared" si="230"/>
        <v>19</v>
      </c>
      <c r="F805" s="8">
        <f t="shared" si="231"/>
        <v>1</v>
      </c>
      <c r="G805" s="8">
        <f t="shared" si="232"/>
        <v>14</v>
      </c>
      <c r="H805" s="4" t="s">
        <v>1060</v>
      </c>
      <c r="I805" s="20" t="str">
        <f t="shared" si="245"/>
        <v>对敌方单体攻击，造成100%攻击力（+14512）点伤害。</v>
      </c>
      <c r="J805" s="20" t="s">
        <v>279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38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33"/>
        <v/>
      </c>
      <c r="U805" s="6" t="str">
        <f t="shared" si="234"/>
        <v/>
      </c>
      <c r="V805" s="19" t="str">
        <f>VLOOKUP(G805,角色!AW:BC,主动技能!F805+1,FALSE)</f>
        <v>skill_01</v>
      </c>
      <c r="Y805">
        <f t="shared" si="235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14512</v>
      </c>
      <c r="AE805" s="25">
        <f>(VLOOKUP(G805,角色!V:AE,主动技能!F805+7,FALSE))</f>
        <v>1</v>
      </c>
      <c r="AF805" s="19">
        <f t="shared" si="239"/>
        <v>0</v>
      </c>
      <c r="AG805" s="19">
        <f t="shared" si="240"/>
        <v>0</v>
      </c>
      <c r="AH805" s="25" t="str">
        <f>VLOOKUP(F805,特效对应!F:G,2,FALSE)</f>
        <v>attack</v>
      </c>
      <c r="AJ805">
        <f t="shared" si="241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42"/>
        <v>0</v>
      </c>
      <c r="BE805">
        <f t="shared" si="243"/>
        <v>0</v>
      </c>
    </row>
    <row r="806" spans="1:57" x14ac:dyDescent="0.15">
      <c r="A806" t="str">
        <f t="shared" si="229"/>
        <v>尤尼丝主动技能1等级20</v>
      </c>
      <c r="B806" s="8">
        <f t="shared" si="236"/>
        <v>10140120</v>
      </c>
      <c r="C806" s="8" t="str">
        <f>VLOOKUP(G806,角色!A:B,2,FALSE)</f>
        <v>尤尼丝</v>
      </c>
      <c r="D806" s="8" t="str">
        <f t="shared" si="237"/>
        <v>主动技能1</v>
      </c>
      <c r="E806" s="8">
        <f t="shared" si="230"/>
        <v>20</v>
      </c>
      <c r="F806" s="8">
        <f t="shared" si="231"/>
        <v>1</v>
      </c>
      <c r="G806" s="8">
        <f t="shared" si="232"/>
        <v>14</v>
      </c>
      <c r="H806" s="4" t="s">
        <v>1060</v>
      </c>
      <c r="I806" s="20" t="str">
        <f t="shared" si="245"/>
        <v>对敌方单体攻击，造成100%攻击力（+20525）点伤害。</v>
      </c>
      <c r="J806" s="20" t="s">
        <v>279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38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33"/>
        <v/>
      </c>
      <c r="U806" s="6" t="str">
        <f t="shared" si="234"/>
        <v/>
      </c>
      <c r="V806" s="19" t="str">
        <f>VLOOKUP(G806,角色!AW:BC,主动技能!F806+1,FALSE)</f>
        <v>skill_01</v>
      </c>
      <c r="Y806">
        <f t="shared" si="235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20525</v>
      </c>
      <c r="AE806" s="25">
        <f>(VLOOKUP(G806,角色!V:AE,主动技能!F806+7,FALSE))</f>
        <v>1</v>
      </c>
      <c r="AF806" s="19">
        <f t="shared" si="239"/>
        <v>0</v>
      </c>
      <c r="AG806" s="19">
        <f t="shared" si="240"/>
        <v>0</v>
      </c>
      <c r="AH806" s="25" t="str">
        <f>VLOOKUP(F806,特效对应!F:G,2,FALSE)</f>
        <v>attack</v>
      </c>
      <c r="AJ806">
        <f t="shared" si="241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42"/>
        <v>0</v>
      </c>
      <c r="BE806">
        <f t="shared" si="243"/>
        <v>0</v>
      </c>
    </row>
    <row r="807" spans="1:57" x14ac:dyDescent="0.15">
      <c r="A807" t="str">
        <f t="shared" si="229"/>
        <v>尤尼丝主动技能2等级1</v>
      </c>
      <c r="B807" s="8">
        <f t="shared" si="236"/>
        <v>10140201</v>
      </c>
      <c r="C807" s="8" t="str">
        <f>VLOOKUP(G807,角色!A:B,2,FALSE)</f>
        <v>尤尼丝</v>
      </c>
      <c r="D807" s="8" t="str">
        <f t="shared" si="237"/>
        <v>主动技能2</v>
      </c>
      <c r="E807" s="8">
        <f t="shared" si="230"/>
        <v>1</v>
      </c>
      <c r="F807" s="8">
        <f t="shared" si="231"/>
        <v>2</v>
      </c>
      <c r="G807" s="8">
        <f t="shared" si="232"/>
        <v>14</v>
      </c>
      <c r="H807" s="4" t="s">
        <v>1050</v>
      </c>
      <c r="I807" s="20" t="str">
        <f>"对敌方"&amp;L807&amp;"攻击，造成"&amp;Z807&amp;"%攻击力（+"&amp;AB807&amp;"）点伤害。"</f>
        <v>对敌方单体攻击，造成150%攻击力（+130）点伤害。</v>
      </c>
      <c r="J807" s="4" t="s">
        <v>279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38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33"/>
        <v/>
      </c>
      <c r="U807" s="6" t="str">
        <f t="shared" si="234"/>
        <v/>
      </c>
      <c r="V807" s="19" t="str">
        <f>VLOOKUP(G807,角色!AW:BC,主动技能!F807+1,FALSE)</f>
        <v>skill_10</v>
      </c>
      <c r="Y807">
        <f t="shared" si="235"/>
        <v>50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130</v>
      </c>
      <c r="AE807" s="25">
        <f>(VLOOKUP(G807,角色!V:AE,主动技能!F807+7,FALSE))</f>
        <v>1</v>
      </c>
      <c r="AF807" s="19">
        <f t="shared" si="239"/>
        <v>2</v>
      </c>
      <c r="AG807" s="19">
        <f t="shared" si="240"/>
        <v>1</v>
      </c>
      <c r="AH807" s="25" t="str">
        <f>VLOOKUP(F807,特效对应!F:G,2,FALSE)</f>
        <v>attackex</v>
      </c>
      <c r="AJ807">
        <f t="shared" si="241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42"/>
        <v>2</v>
      </c>
      <c r="BE807">
        <f t="shared" si="243"/>
        <v>1</v>
      </c>
    </row>
    <row r="808" spans="1:57" x14ac:dyDescent="0.15">
      <c r="A808" t="str">
        <f t="shared" si="229"/>
        <v>尤尼丝主动技能2等级2</v>
      </c>
      <c r="B808" s="8">
        <f t="shared" si="236"/>
        <v>10140202</v>
      </c>
      <c r="C808" s="8" t="str">
        <f>VLOOKUP(G808,角色!A:B,2,FALSE)</f>
        <v>尤尼丝</v>
      </c>
      <c r="D808" s="8" t="str">
        <f t="shared" si="237"/>
        <v>主动技能2</v>
      </c>
      <c r="E808" s="8">
        <f t="shared" si="230"/>
        <v>2</v>
      </c>
      <c r="F808" s="8">
        <f t="shared" si="231"/>
        <v>2</v>
      </c>
      <c r="G808" s="8">
        <f t="shared" si="232"/>
        <v>14</v>
      </c>
      <c r="H808" s="4" t="s">
        <v>1050</v>
      </c>
      <c r="I808" s="20" t="str">
        <f t="shared" ref="I808:I826" si="246">"对敌方"&amp;L808&amp;"攻击，造成"&amp;Z808&amp;"%攻击力（+"&amp;AB808&amp;"）点伤害。"</f>
        <v>对敌方单体攻击，造成150%攻击力（+160）点伤害。</v>
      </c>
      <c r="J808" s="4" t="s">
        <v>279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38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33"/>
        <v/>
      </c>
      <c r="U808" s="6" t="str">
        <f t="shared" si="234"/>
        <v/>
      </c>
      <c r="V808" s="19" t="str">
        <f>VLOOKUP(G808,角色!AW:BC,主动技能!F808+1,FALSE)</f>
        <v>skill_10</v>
      </c>
      <c r="Y808">
        <f t="shared" si="235"/>
        <v>50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160</v>
      </c>
      <c r="AE808" s="25">
        <f>(VLOOKUP(G808,角色!V:AE,主动技能!F808+7,FALSE))</f>
        <v>1</v>
      </c>
      <c r="AF808" s="19">
        <f t="shared" si="239"/>
        <v>2</v>
      </c>
      <c r="AG808" s="19">
        <f t="shared" si="240"/>
        <v>1</v>
      </c>
      <c r="AH808" s="25" t="str">
        <f>VLOOKUP(F808,特效对应!F:G,2,FALSE)</f>
        <v>attackex</v>
      </c>
      <c r="AJ808">
        <f t="shared" si="241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42"/>
        <v>2</v>
      </c>
      <c r="BE808">
        <f t="shared" si="243"/>
        <v>1</v>
      </c>
    </row>
    <row r="809" spans="1:57" x14ac:dyDescent="0.15">
      <c r="A809" t="str">
        <f t="shared" si="229"/>
        <v>尤尼丝主动技能2等级3</v>
      </c>
      <c r="B809" s="8">
        <f t="shared" si="236"/>
        <v>10140203</v>
      </c>
      <c r="C809" s="8" t="str">
        <f>VLOOKUP(G809,角色!A:B,2,FALSE)</f>
        <v>尤尼丝</v>
      </c>
      <c r="D809" s="8" t="str">
        <f t="shared" si="237"/>
        <v>主动技能2</v>
      </c>
      <c r="E809" s="8">
        <f t="shared" si="230"/>
        <v>3</v>
      </c>
      <c r="F809" s="8">
        <f t="shared" si="231"/>
        <v>2</v>
      </c>
      <c r="G809" s="8">
        <f t="shared" si="232"/>
        <v>14</v>
      </c>
      <c r="H809" s="4" t="s">
        <v>1050</v>
      </c>
      <c r="I809" s="20" t="str">
        <f t="shared" si="246"/>
        <v>对敌方单体攻击，造成150%攻击力（+250）点伤害。</v>
      </c>
      <c r="J809" s="4" t="s">
        <v>279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38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33"/>
        <v/>
      </c>
      <c r="U809" s="6" t="str">
        <f t="shared" si="234"/>
        <v/>
      </c>
      <c r="V809" s="19" t="str">
        <f>VLOOKUP(G809,角色!AW:BC,主动技能!F809+1,FALSE)</f>
        <v>skill_10</v>
      </c>
      <c r="Y809">
        <f t="shared" si="235"/>
        <v>50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250</v>
      </c>
      <c r="AE809" s="25">
        <f>(VLOOKUP(G809,角色!V:AE,主动技能!F809+7,FALSE))</f>
        <v>1</v>
      </c>
      <c r="AF809" s="19">
        <f t="shared" si="239"/>
        <v>2</v>
      </c>
      <c r="AG809" s="19">
        <f t="shared" si="240"/>
        <v>1</v>
      </c>
      <c r="AH809" s="25" t="str">
        <f>VLOOKUP(F809,特效对应!F:G,2,FALSE)</f>
        <v>attackex</v>
      </c>
      <c r="AJ809">
        <f t="shared" si="241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42"/>
        <v>2</v>
      </c>
      <c r="BE809">
        <f t="shared" si="243"/>
        <v>1</v>
      </c>
    </row>
    <row r="810" spans="1:57" x14ac:dyDescent="0.15">
      <c r="A810" t="str">
        <f t="shared" si="229"/>
        <v>尤尼丝主动技能2等级4</v>
      </c>
      <c r="B810" s="8">
        <f t="shared" si="236"/>
        <v>10140204</v>
      </c>
      <c r="C810" s="8" t="str">
        <f>VLOOKUP(G810,角色!A:B,2,FALSE)</f>
        <v>尤尼丝</v>
      </c>
      <c r="D810" s="8" t="str">
        <f t="shared" si="237"/>
        <v>主动技能2</v>
      </c>
      <c r="E810" s="8">
        <f t="shared" si="230"/>
        <v>4</v>
      </c>
      <c r="F810" s="8">
        <f t="shared" si="231"/>
        <v>2</v>
      </c>
      <c r="G810" s="8">
        <f t="shared" si="232"/>
        <v>14</v>
      </c>
      <c r="H810" s="4" t="s">
        <v>1050</v>
      </c>
      <c r="I810" s="20" t="str">
        <f t="shared" si="246"/>
        <v>对敌方单体攻击，造成150%攻击力（+400）点伤害。</v>
      </c>
      <c r="J810" s="4" t="s">
        <v>279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38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33"/>
        <v/>
      </c>
      <c r="U810" s="6" t="str">
        <f t="shared" si="234"/>
        <v/>
      </c>
      <c r="V810" s="19" t="str">
        <f>VLOOKUP(G810,角色!AW:BC,主动技能!F810+1,FALSE)</f>
        <v>skill_10</v>
      </c>
      <c r="Y810">
        <f t="shared" si="235"/>
        <v>50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400</v>
      </c>
      <c r="AE810" s="25">
        <f>(VLOOKUP(G810,角色!V:AE,主动技能!F810+7,FALSE))</f>
        <v>1</v>
      </c>
      <c r="AF810" s="19">
        <f t="shared" si="239"/>
        <v>2</v>
      </c>
      <c r="AG810" s="19">
        <f t="shared" si="240"/>
        <v>1</v>
      </c>
      <c r="AH810" s="25" t="str">
        <f>VLOOKUP(F810,特效对应!F:G,2,FALSE)</f>
        <v>attackex</v>
      </c>
      <c r="AJ810">
        <f t="shared" si="241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42"/>
        <v>2</v>
      </c>
      <c r="BE810">
        <f t="shared" si="243"/>
        <v>1</v>
      </c>
    </row>
    <row r="811" spans="1:57" x14ac:dyDescent="0.15">
      <c r="A811" t="str">
        <f t="shared" si="229"/>
        <v>尤尼丝主动技能2等级5</v>
      </c>
      <c r="B811" s="8">
        <f t="shared" si="236"/>
        <v>10140205</v>
      </c>
      <c r="C811" s="8" t="str">
        <f>VLOOKUP(G811,角色!A:B,2,FALSE)</f>
        <v>尤尼丝</v>
      </c>
      <c r="D811" s="8" t="str">
        <f t="shared" si="237"/>
        <v>主动技能2</v>
      </c>
      <c r="E811" s="8">
        <f t="shared" si="230"/>
        <v>5</v>
      </c>
      <c r="F811" s="8">
        <f t="shared" si="231"/>
        <v>2</v>
      </c>
      <c r="G811" s="8">
        <f t="shared" si="232"/>
        <v>14</v>
      </c>
      <c r="H811" s="4" t="s">
        <v>1050</v>
      </c>
      <c r="I811" s="20" t="str">
        <f t="shared" si="246"/>
        <v>对敌方单体攻击，造成150%攻击力（+565）点伤害。</v>
      </c>
      <c r="J811" s="4" t="s">
        <v>279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38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33"/>
        <v/>
      </c>
      <c r="U811" s="6" t="str">
        <f t="shared" si="234"/>
        <v/>
      </c>
      <c r="V811" s="19" t="str">
        <f>VLOOKUP(G811,角色!AW:BC,主动技能!F811+1,FALSE)</f>
        <v>skill_10</v>
      </c>
      <c r="Y811">
        <f t="shared" si="235"/>
        <v>50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565</v>
      </c>
      <c r="AE811" s="25">
        <f>(VLOOKUP(G811,角色!V:AE,主动技能!F811+7,FALSE))</f>
        <v>1</v>
      </c>
      <c r="AF811" s="19">
        <f t="shared" si="239"/>
        <v>2</v>
      </c>
      <c r="AG811" s="19">
        <f t="shared" si="240"/>
        <v>1</v>
      </c>
      <c r="AH811" s="25" t="str">
        <f>VLOOKUP(F811,特效对应!F:G,2,FALSE)</f>
        <v>attackex</v>
      </c>
      <c r="AJ811">
        <f t="shared" si="241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42"/>
        <v>2</v>
      </c>
      <c r="BE811">
        <f t="shared" si="243"/>
        <v>1</v>
      </c>
    </row>
    <row r="812" spans="1:57" x14ac:dyDescent="0.15">
      <c r="A812" t="str">
        <f t="shared" si="229"/>
        <v>尤尼丝主动技能2等级6</v>
      </c>
      <c r="B812" s="8">
        <f t="shared" si="236"/>
        <v>10140206</v>
      </c>
      <c r="C812" s="8" t="str">
        <f>VLOOKUP(G812,角色!A:B,2,FALSE)</f>
        <v>尤尼丝</v>
      </c>
      <c r="D812" s="8" t="str">
        <f t="shared" si="237"/>
        <v>主动技能2</v>
      </c>
      <c r="E812" s="8">
        <f t="shared" si="230"/>
        <v>6</v>
      </c>
      <c r="F812" s="8">
        <f t="shared" si="231"/>
        <v>2</v>
      </c>
      <c r="G812" s="8">
        <f t="shared" si="232"/>
        <v>14</v>
      </c>
      <c r="H812" s="4" t="s">
        <v>1050</v>
      </c>
      <c r="I812" s="20" t="str">
        <f t="shared" si="246"/>
        <v>对敌方单体攻击，造成150%攻击力（+800）点伤害。</v>
      </c>
      <c r="J812" s="4" t="s">
        <v>279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38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33"/>
        <v/>
      </c>
      <c r="U812" s="6" t="str">
        <f t="shared" si="234"/>
        <v/>
      </c>
      <c r="V812" s="19" t="str">
        <f>VLOOKUP(G812,角色!AW:BC,主动技能!F812+1,FALSE)</f>
        <v>skill_10</v>
      </c>
      <c r="Y812">
        <f t="shared" si="235"/>
        <v>50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800</v>
      </c>
      <c r="AE812" s="25">
        <f>(VLOOKUP(G812,角色!V:AE,主动技能!F812+7,FALSE))</f>
        <v>1</v>
      </c>
      <c r="AF812" s="19">
        <f t="shared" si="239"/>
        <v>2</v>
      </c>
      <c r="AG812" s="19">
        <f t="shared" si="240"/>
        <v>1</v>
      </c>
      <c r="AH812" s="25" t="str">
        <f>VLOOKUP(F812,特效对应!F:G,2,FALSE)</f>
        <v>attackex</v>
      </c>
      <c r="AJ812">
        <f t="shared" si="241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42"/>
        <v>2</v>
      </c>
      <c r="BE812">
        <f t="shared" si="243"/>
        <v>1</v>
      </c>
    </row>
    <row r="813" spans="1:57" x14ac:dyDescent="0.15">
      <c r="A813" t="str">
        <f t="shared" si="229"/>
        <v>尤尼丝主动技能2等级7</v>
      </c>
      <c r="B813" s="8">
        <f t="shared" si="236"/>
        <v>10140207</v>
      </c>
      <c r="C813" s="8" t="str">
        <f>VLOOKUP(G813,角色!A:B,2,FALSE)</f>
        <v>尤尼丝</v>
      </c>
      <c r="D813" s="8" t="str">
        <f t="shared" si="237"/>
        <v>主动技能2</v>
      </c>
      <c r="E813" s="8">
        <f t="shared" si="230"/>
        <v>7</v>
      </c>
      <c r="F813" s="8">
        <f t="shared" si="231"/>
        <v>2</v>
      </c>
      <c r="G813" s="8">
        <f t="shared" si="232"/>
        <v>14</v>
      </c>
      <c r="H813" s="4" t="s">
        <v>1050</v>
      </c>
      <c r="I813" s="20" t="str">
        <f t="shared" si="246"/>
        <v>对敌方单体攻击，造成150%攻击力（+1132）点伤害。</v>
      </c>
      <c r="J813" s="4" t="s">
        <v>279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38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33"/>
        <v/>
      </c>
      <c r="U813" s="6" t="str">
        <f t="shared" si="234"/>
        <v/>
      </c>
      <c r="V813" s="19" t="str">
        <f>VLOOKUP(G813,角色!AW:BC,主动技能!F813+1,FALSE)</f>
        <v>skill_10</v>
      </c>
      <c r="Y813">
        <f t="shared" si="235"/>
        <v>50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1132</v>
      </c>
      <c r="AE813" s="25">
        <f>(VLOOKUP(G813,角色!V:AE,主动技能!F813+7,FALSE))</f>
        <v>1</v>
      </c>
      <c r="AF813" s="19">
        <f t="shared" si="239"/>
        <v>2</v>
      </c>
      <c r="AG813" s="19">
        <f t="shared" si="240"/>
        <v>1</v>
      </c>
      <c r="AH813" s="25" t="str">
        <f>VLOOKUP(F813,特效对应!F:G,2,FALSE)</f>
        <v>attackex</v>
      </c>
      <c r="AJ813">
        <f t="shared" si="241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42"/>
        <v>2</v>
      </c>
      <c r="BE813">
        <f t="shared" si="243"/>
        <v>1</v>
      </c>
    </row>
    <row r="814" spans="1:57" x14ac:dyDescent="0.15">
      <c r="A814" t="str">
        <f t="shared" si="229"/>
        <v>尤尼丝主动技能2等级8</v>
      </c>
      <c r="B814" s="8">
        <f t="shared" si="236"/>
        <v>10140208</v>
      </c>
      <c r="C814" s="8" t="str">
        <f>VLOOKUP(G814,角色!A:B,2,FALSE)</f>
        <v>尤尼丝</v>
      </c>
      <c r="D814" s="8" t="str">
        <f t="shared" si="237"/>
        <v>主动技能2</v>
      </c>
      <c r="E814" s="8">
        <f t="shared" si="230"/>
        <v>8</v>
      </c>
      <c r="F814" s="8">
        <f t="shared" si="231"/>
        <v>2</v>
      </c>
      <c r="G814" s="8">
        <f t="shared" si="232"/>
        <v>14</v>
      </c>
      <c r="H814" s="4" t="s">
        <v>1050</v>
      </c>
      <c r="I814" s="20" t="str">
        <f t="shared" si="246"/>
        <v>对敌方单体攻击，造成150%攻击力（+1601）点伤害。</v>
      </c>
      <c r="J814" s="4" t="s">
        <v>279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38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33"/>
        <v/>
      </c>
      <c r="U814" s="6" t="str">
        <f t="shared" si="234"/>
        <v/>
      </c>
      <c r="V814" s="19" t="str">
        <f>VLOOKUP(G814,角色!AW:BC,主动技能!F814+1,FALSE)</f>
        <v>skill_10</v>
      </c>
      <c r="Y814">
        <f t="shared" si="235"/>
        <v>50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1601</v>
      </c>
      <c r="AE814" s="25">
        <f>(VLOOKUP(G814,角色!V:AE,主动技能!F814+7,FALSE))</f>
        <v>1</v>
      </c>
      <c r="AF814" s="19">
        <f t="shared" si="239"/>
        <v>2</v>
      </c>
      <c r="AG814" s="19">
        <f t="shared" si="240"/>
        <v>1</v>
      </c>
      <c r="AH814" s="25" t="str">
        <f>VLOOKUP(F814,特效对应!F:G,2,FALSE)</f>
        <v>attackex</v>
      </c>
      <c r="AJ814">
        <f t="shared" si="241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42"/>
        <v>2</v>
      </c>
      <c r="BE814">
        <f t="shared" si="243"/>
        <v>1</v>
      </c>
    </row>
    <row r="815" spans="1:57" x14ac:dyDescent="0.15">
      <c r="A815" t="str">
        <f t="shared" si="229"/>
        <v>尤尼丝主动技能2等级9</v>
      </c>
      <c r="B815" s="8">
        <f t="shared" si="236"/>
        <v>10140209</v>
      </c>
      <c r="C815" s="8" t="str">
        <f>VLOOKUP(G815,角色!A:B,2,FALSE)</f>
        <v>尤尼丝</v>
      </c>
      <c r="D815" s="8" t="str">
        <f t="shared" si="237"/>
        <v>主动技能2</v>
      </c>
      <c r="E815" s="8">
        <f t="shared" si="230"/>
        <v>9</v>
      </c>
      <c r="F815" s="8">
        <f t="shared" si="231"/>
        <v>2</v>
      </c>
      <c r="G815" s="8">
        <f t="shared" si="232"/>
        <v>14</v>
      </c>
      <c r="H815" s="4" t="s">
        <v>1050</v>
      </c>
      <c r="I815" s="20" t="str">
        <f t="shared" si="246"/>
        <v>对敌方单体攻击，造成150%攻击力（+2264）点伤害。</v>
      </c>
      <c r="J815" s="4" t="s">
        <v>279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38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33"/>
        <v/>
      </c>
      <c r="U815" s="6" t="str">
        <f t="shared" si="234"/>
        <v/>
      </c>
      <c r="V815" s="19" t="str">
        <f>VLOOKUP(G815,角色!AW:BC,主动技能!F815+1,FALSE)</f>
        <v>skill_10</v>
      </c>
      <c r="Y815">
        <f t="shared" si="235"/>
        <v>50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2264</v>
      </c>
      <c r="AE815" s="25">
        <f>(VLOOKUP(G815,角色!V:AE,主动技能!F815+7,FALSE))</f>
        <v>1</v>
      </c>
      <c r="AF815" s="19">
        <f t="shared" si="239"/>
        <v>2</v>
      </c>
      <c r="AG815" s="19">
        <f t="shared" si="240"/>
        <v>1</v>
      </c>
      <c r="AH815" s="25" t="str">
        <f>VLOOKUP(F815,特效对应!F:G,2,FALSE)</f>
        <v>attackex</v>
      </c>
      <c r="AJ815">
        <f t="shared" si="241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42"/>
        <v>2</v>
      </c>
      <c r="BE815">
        <f t="shared" si="243"/>
        <v>1</v>
      </c>
    </row>
    <row r="816" spans="1:57" x14ac:dyDescent="0.15">
      <c r="A816" t="str">
        <f t="shared" si="229"/>
        <v>尤尼丝主动技能2等级10</v>
      </c>
      <c r="B816" s="8">
        <f t="shared" si="236"/>
        <v>10140210</v>
      </c>
      <c r="C816" s="8" t="str">
        <f>VLOOKUP(G816,角色!A:B,2,FALSE)</f>
        <v>尤尼丝</v>
      </c>
      <c r="D816" s="8" t="str">
        <f t="shared" si="237"/>
        <v>主动技能2</v>
      </c>
      <c r="E816" s="8">
        <f t="shared" si="230"/>
        <v>10</v>
      </c>
      <c r="F816" s="8">
        <f t="shared" si="231"/>
        <v>2</v>
      </c>
      <c r="G816" s="8">
        <f t="shared" si="232"/>
        <v>14</v>
      </c>
      <c r="H816" s="4" t="s">
        <v>1050</v>
      </c>
      <c r="I816" s="20" t="str">
        <f t="shared" si="246"/>
        <v>对敌方单体攻击，造成150%攻击力（+3203）点伤害。</v>
      </c>
      <c r="J816" s="4" t="s">
        <v>279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38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33"/>
        <v/>
      </c>
      <c r="U816" s="6" t="str">
        <f t="shared" si="234"/>
        <v/>
      </c>
      <c r="V816" s="19" t="str">
        <f>VLOOKUP(G816,角色!AW:BC,主动技能!F816+1,FALSE)</f>
        <v>skill_10</v>
      </c>
      <c r="Y816">
        <f t="shared" si="235"/>
        <v>50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3203</v>
      </c>
      <c r="AE816" s="25">
        <f>(VLOOKUP(G816,角色!V:AE,主动技能!F816+7,FALSE))</f>
        <v>1</v>
      </c>
      <c r="AF816" s="19">
        <f t="shared" si="239"/>
        <v>2</v>
      </c>
      <c r="AG816" s="19">
        <f t="shared" si="240"/>
        <v>1</v>
      </c>
      <c r="AH816" s="25" t="str">
        <f>VLOOKUP(F816,特效对应!F:G,2,FALSE)</f>
        <v>attackex</v>
      </c>
      <c r="AJ816">
        <f t="shared" si="241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42"/>
        <v>2</v>
      </c>
      <c r="BE816">
        <f t="shared" si="243"/>
        <v>1</v>
      </c>
    </row>
    <row r="817" spans="1:57" x14ac:dyDescent="0.15">
      <c r="A817" t="str">
        <f t="shared" si="229"/>
        <v>尤尼丝主动技能2等级11</v>
      </c>
      <c r="B817" s="8">
        <f t="shared" si="236"/>
        <v>10140211</v>
      </c>
      <c r="C817" s="8" t="str">
        <f>VLOOKUP(G817,角色!A:B,2,FALSE)</f>
        <v>尤尼丝</v>
      </c>
      <c r="D817" s="8" t="str">
        <f t="shared" si="237"/>
        <v>主动技能2</v>
      </c>
      <c r="E817" s="8">
        <f t="shared" si="230"/>
        <v>11</v>
      </c>
      <c r="F817" s="8">
        <f t="shared" si="231"/>
        <v>2</v>
      </c>
      <c r="G817" s="8">
        <f t="shared" si="232"/>
        <v>14</v>
      </c>
      <c r="H817" s="4" t="s">
        <v>1050</v>
      </c>
      <c r="I817" s="20" t="str">
        <f t="shared" si="246"/>
        <v>对敌方单体攻击，造成150%攻击力（+4530）点伤害。</v>
      </c>
      <c r="J817" s="4" t="s">
        <v>279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38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33"/>
        <v/>
      </c>
      <c r="U817" s="6" t="str">
        <f t="shared" si="234"/>
        <v/>
      </c>
      <c r="V817" s="19" t="str">
        <f>VLOOKUP(G817,角色!AW:BC,主动技能!F817+1,FALSE)</f>
        <v>skill_10</v>
      </c>
      <c r="Y817">
        <f t="shared" si="235"/>
        <v>50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4530</v>
      </c>
      <c r="AE817" s="25">
        <f>(VLOOKUP(G817,角色!V:AE,主动技能!F817+7,FALSE))</f>
        <v>1</v>
      </c>
      <c r="AF817" s="19">
        <f t="shared" si="239"/>
        <v>2</v>
      </c>
      <c r="AG817" s="19">
        <f t="shared" si="240"/>
        <v>1</v>
      </c>
      <c r="AH817" s="25" t="str">
        <f>VLOOKUP(F817,特效对应!F:G,2,FALSE)</f>
        <v>attackex</v>
      </c>
      <c r="AJ817">
        <f t="shared" si="241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42"/>
        <v>2</v>
      </c>
      <c r="BE817">
        <f t="shared" si="243"/>
        <v>1</v>
      </c>
    </row>
    <row r="818" spans="1:57" x14ac:dyDescent="0.15">
      <c r="A818" t="str">
        <f t="shared" si="229"/>
        <v>尤尼丝主动技能2等级12</v>
      </c>
      <c r="B818" s="8">
        <f t="shared" si="236"/>
        <v>10140212</v>
      </c>
      <c r="C818" s="8" t="str">
        <f>VLOOKUP(G818,角色!A:B,2,FALSE)</f>
        <v>尤尼丝</v>
      </c>
      <c r="D818" s="8" t="str">
        <f t="shared" si="237"/>
        <v>主动技能2</v>
      </c>
      <c r="E818" s="8">
        <f t="shared" si="230"/>
        <v>12</v>
      </c>
      <c r="F818" s="8">
        <f t="shared" si="231"/>
        <v>2</v>
      </c>
      <c r="G818" s="8">
        <f t="shared" si="232"/>
        <v>14</v>
      </c>
      <c r="H818" s="4" t="s">
        <v>1050</v>
      </c>
      <c r="I818" s="20" t="str">
        <f t="shared" si="246"/>
        <v>对敌方单体攻击，造成150%攻击力（+6407）点伤害。</v>
      </c>
      <c r="J818" s="4" t="s">
        <v>279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38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33"/>
        <v/>
      </c>
      <c r="U818" s="6" t="str">
        <f t="shared" si="234"/>
        <v/>
      </c>
      <c r="V818" s="19" t="str">
        <f>VLOOKUP(G818,角色!AW:BC,主动技能!F818+1,FALSE)</f>
        <v>skill_10</v>
      </c>
      <c r="Y818">
        <f t="shared" si="235"/>
        <v>50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6407</v>
      </c>
      <c r="AE818" s="25">
        <f>(VLOOKUP(G818,角色!V:AE,主动技能!F818+7,FALSE))</f>
        <v>1</v>
      </c>
      <c r="AF818" s="19">
        <f t="shared" si="239"/>
        <v>2</v>
      </c>
      <c r="AG818" s="19">
        <f t="shared" si="240"/>
        <v>1</v>
      </c>
      <c r="AH818" s="25" t="str">
        <f>VLOOKUP(F818,特效对应!F:G,2,FALSE)</f>
        <v>attackex</v>
      </c>
      <c r="AJ818">
        <f t="shared" si="241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42"/>
        <v>2</v>
      </c>
      <c r="BE818">
        <f t="shared" si="243"/>
        <v>1</v>
      </c>
    </row>
    <row r="819" spans="1:57" x14ac:dyDescent="0.15">
      <c r="A819" t="str">
        <f t="shared" si="229"/>
        <v>尤尼丝主动技能2等级13</v>
      </c>
      <c r="B819" s="8">
        <f t="shared" si="236"/>
        <v>10140213</v>
      </c>
      <c r="C819" s="8" t="str">
        <f>VLOOKUP(G819,角色!A:B,2,FALSE)</f>
        <v>尤尼丝</v>
      </c>
      <c r="D819" s="8" t="str">
        <f t="shared" si="237"/>
        <v>主动技能2</v>
      </c>
      <c r="E819" s="8">
        <f t="shared" si="230"/>
        <v>13</v>
      </c>
      <c r="F819" s="8">
        <f t="shared" si="231"/>
        <v>2</v>
      </c>
      <c r="G819" s="8">
        <f t="shared" si="232"/>
        <v>14</v>
      </c>
      <c r="H819" s="4" t="s">
        <v>1050</v>
      </c>
      <c r="I819" s="20" t="str">
        <f t="shared" si="246"/>
        <v>对敌方单体攻击，造成150%攻击力（+9063）点伤害。</v>
      </c>
      <c r="J819" s="4" t="s">
        <v>279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38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33"/>
        <v/>
      </c>
      <c r="U819" s="6" t="str">
        <f t="shared" si="234"/>
        <v/>
      </c>
      <c r="V819" s="19" t="str">
        <f>VLOOKUP(G819,角色!AW:BC,主动技能!F819+1,FALSE)</f>
        <v>skill_10</v>
      </c>
      <c r="Y819">
        <f t="shared" si="235"/>
        <v>50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9063</v>
      </c>
      <c r="AE819" s="25">
        <f>(VLOOKUP(G819,角色!V:AE,主动技能!F819+7,FALSE))</f>
        <v>1</v>
      </c>
      <c r="AF819" s="19">
        <f t="shared" si="239"/>
        <v>2</v>
      </c>
      <c r="AG819" s="19">
        <f t="shared" si="240"/>
        <v>1</v>
      </c>
      <c r="AH819" s="25" t="str">
        <f>VLOOKUP(F819,特效对应!F:G,2,FALSE)</f>
        <v>attackex</v>
      </c>
      <c r="AJ819">
        <f t="shared" si="241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42"/>
        <v>2</v>
      </c>
      <c r="BE819">
        <f t="shared" si="243"/>
        <v>1</v>
      </c>
    </row>
    <row r="820" spans="1:57" x14ac:dyDescent="0.15">
      <c r="A820" t="str">
        <f t="shared" si="229"/>
        <v>尤尼丝主动技能2等级14</v>
      </c>
      <c r="B820" s="8">
        <f t="shared" si="236"/>
        <v>10140214</v>
      </c>
      <c r="C820" s="8" t="str">
        <f>VLOOKUP(G820,角色!A:B,2,FALSE)</f>
        <v>尤尼丝</v>
      </c>
      <c r="D820" s="8" t="str">
        <f t="shared" si="237"/>
        <v>主动技能2</v>
      </c>
      <c r="E820" s="8">
        <f t="shared" si="230"/>
        <v>14</v>
      </c>
      <c r="F820" s="8">
        <f t="shared" si="231"/>
        <v>2</v>
      </c>
      <c r="G820" s="8">
        <f t="shared" si="232"/>
        <v>14</v>
      </c>
      <c r="H820" s="4" t="s">
        <v>1050</v>
      </c>
      <c r="I820" s="20" t="str">
        <f t="shared" si="246"/>
        <v>对敌方单体攻击，造成150%攻击力（+12819）点伤害。</v>
      </c>
      <c r="J820" s="4" t="s">
        <v>279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38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33"/>
        <v/>
      </c>
      <c r="U820" s="6" t="str">
        <f t="shared" si="234"/>
        <v/>
      </c>
      <c r="V820" s="19" t="str">
        <f>VLOOKUP(G820,角色!AW:BC,主动技能!F820+1,FALSE)</f>
        <v>skill_10</v>
      </c>
      <c r="Y820">
        <f t="shared" si="235"/>
        <v>50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12819</v>
      </c>
      <c r="AE820" s="25">
        <f>(VLOOKUP(G820,角色!V:AE,主动技能!F820+7,FALSE))</f>
        <v>1</v>
      </c>
      <c r="AF820" s="19">
        <f t="shared" si="239"/>
        <v>2</v>
      </c>
      <c r="AG820" s="19">
        <f t="shared" si="240"/>
        <v>1</v>
      </c>
      <c r="AH820" s="25" t="str">
        <f>VLOOKUP(F820,特效对应!F:G,2,FALSE)</f>
        <v>attackex</v>
      </c>
      <c r="AJ820">
        <f t="shared" si="241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42"/>
        <v>2</v>
      </c>
      <c r="BE820">
        <f t="shared" si="243"/>
        <v>1</v>
      </c>
    </row>
    <row r="821" spans="1:57" x14ac:dyDescent="0.15">
      <c r="A821" t="str">
        <f t="shared" si="229"/>
        <v>尤尼丝主动技能2等级15</v>
      </c>
      <c r="B821" s="8">
        <f t="shared" si="236"/>
        <v>10140215</v>
      </c>
      <c r="C821" s="8" t="str">
        <f>VLOOKUP(G821,角色!A:B,2,FALSE)</f>
        <v>尤尼丝</v>
      </c>
      <c r="D821" s="8" t="str">
        <f t="shared" si="237"/>
        <v>主动技能2</v>
      </c>
      <c r="E821" s="8">
        <f t="shared" si="230"/>
        <v>15</v>
      </c>
      <c r="F821" s="8">
        <f t="shared" si="231"/>
        <v>2</v>
      </c>
      <c r="G821" s="8">
        <f t="shared" si="232"/>
        <v>14</v>
      </c>
      <c r="H821" s="4" t="s">
        <v>1050</v>
      </c>
      <c r="I821" s="20" t="str">
        <f t="shared" si="246"/>
        <v>对敌方单体攻击，造成150%攻击力（+18131）点伤害。</v>
      </c>
      <c r="J821" s="4" t="s">
        <v>279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38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33"/>
        <v/>
      </c>
      <c r="U821" s="6" t="str">
        <f t="shared" si="234"/>
        <v/>
      </c>
      <c r="V821" s="19" t="str">
        <f>VLOOKUP(G821,角色!AW:BC,主动技能!F821+1,FALSE)</f>
        <v>skill_10</v>
      </c>
      <c r="Y821">
        <f t="shared" si="235"/>
        <v>50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18131</v>
      </c>
      <c r="AE821" s="25">
        <f>(VLOOKUP(G821,角色!V:AE,主动技能!F821+7,FALSE))</f>
        <v>1</v>
      </c>
      <c r="AF821" s="19">
        <f t="shared" si="239"/>
        <v>2</v>
      </c>
      <c r="AG821" s="19">
        <f t="shared" si="240"/>
        <v>1</v>
      </c>
      <c r="AH821" s="25" t="str">
        <f>VLOOKUP(F821,特效对应!F:G,2,FALSE)</f>
        <v>attackex</v>
      </c>
      <c r="AJ821">
        <f t="shared" si="241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42"/>
        <v>2</v>
      </c>
      <c r="BE821">
        <f t="shared" si="243"/>
        <v>1</v>
      </c>
    </row>
    <row r="822" spans="1:57" x14ac:dyDescent="0.15">
      <c r="A822" t="str">
        <f t="shared" si="229"/>
        <v>尤尼丝主动技能2等级16</v>
      </c>
      <c r="B822" s="8">
        <f t="shared" si="236"/>
        <v>10140216</v>
      </c>
      <c r="C822" s="8" t="str">
        <f>VLOOKUP(G822,角色!A:B,2,FALSE)</f>
        <v>尤尼丝</v>
      </c>
      <c r="D822" s="8" t="str">
        <f t="shared" si="237"/>
        <v>主动技能2</v>
      </c>
      <c r="E822" s="8">
        <f t="shared" si="230"/>
        <v>16</v>
      </c>
      <c r="F822" s="8">
        <f t="shared" si="231"/>
        <v>2</v>
      </c>
      <c r="G822" s="8">
        <f t="shared" si="232"/>
        <v>14</v>
      </c>
      <c r="H822" s="4" t="s">
        <v>1050</v>
      </c>
      <c r="I822" s="20" t="str">
        <f t="shared" si="246"/>
        <v>对敌方单体攻击，造成150%攻击力（+25644）点伤害。</v>
      </c>
      <c r="J822" s="4" t="s">
        <v>279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38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33"/>
        <v/>
      </c>
      <c r="U822" s="6" t="str">
        <f t="shared" si="234"/>
        <v/>
      </c>
      <c r="V822" s="19" t="str">
        <f>VLOOKUP(G822,角色!AW:BC,主动技能!F822+1,FALSE)</f>
        <v>skill_10</v>
      </c>
      <c r="Y822">
        <f t="shared" si="235"/>
        <v>50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25644</v>
      </c>
      <c r="AE822" s="25">
        <f>(VLOOKUP(G822,角色!V:AE,主动技能!F822+7,FALSE))</f>
        <v>1</v>
      </c>
      <c r="AF822" s="19">
        <f t="shared" si="239"/>
        <v>2</v>
      </c>
      <c r="AG822" s="19">
        <f t="shared" si="240"/>
        <v>1</v>
      </c>
      <c r="AH822" s="25" t="str">
        <f>VLOOKUP(F822,特效对应!F:G,2,FALSE)</f>
        <v>attackex</v>
      </c>
      <c r="AJ822">
        <f t="shared" si="241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42"/>
        <v>2</v>
      </c>
      <c r="BE822">
        <f t="shared" si="243"/>
        <v>1</v>
      </c>
    </row>
    <row r="823" spans="1:57" x14ac:dyDescent="0.15">
      <c r="A823" t="str">
        <f t="shared" si="229"/>
        <v>尤尼丝主动技能2等级17</v>
      </c>
      <c r="B823" s="8">
        <f t="shared" si="236"/>
        <v>10140217</v>
      </c>
      <c r="C823" s="8" t="str">
        <f>VLOOKUP(G823,角色!A:B,2,FALSE)</f>
        <v>尤尼丝</v>
      </c>
      <c r="D823" s="8" t="str">
        <f t="shared" si="237"/>
        <v>主动技能2</v>
      </c>
      <c r="E823" s="8">
        <f t="shared" si="230"/>
        <v>17</v>
      </c>
      <c r="F823" s="8">
        <f t="shared" si="231"/>
        <v>2</v>
      </c>
      <c r="G823" s="8">
        <f t="shared" si="232"/>
        <v>14</v>
      </c>
      <c r="H823" s="4" t="s">
        <v>1050</v>
      </c>
      <c r="I823" s="20" t="str">
        <f t="shared" si="246"/>
        <v>对敌方单体攻击，造成150%攻击力（+36271）点伤害。</v>
      </c>
      <c r="J823" s="4" t="s">
        <v>279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38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33"/>
        <v/>
      </c>
      <c r="U823" s="6" t="str">
        <f t="shared" si="234"/>
        <v/>
      </c>
      <c r="V823" s="19" t="str">
        <f>VLOOKUP(G823,角色!AW:BC,主动技能!F823+1,FALSE)</f>
        <v>skill_10</v>
      </c>
      <c r="Y823">
        <f t="shared" si="235"/>
        <v>50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36271</v>
      </c>
      <c r="AE823" s="25">
        <f>(VLOOKUP(G823,角色!V:AE,主动技能!F823+7,FALSE))</f>
        <v>1</v>
      </c>
      <c r="AF823" s="19">
        <f t="shared" si="239"/>
        <v>2</v>
      </c>
      <c r="AG823" s="19">
        <f t="shared" si="240"/>
        <v>1</v>
      </c>
      <c r="AH823" s="25" t="str">
        <f>VLOOKUP(F823,特效对应!F:G,2,FALSE)</f>
        <v>attackex</v>
      </c>
      <c r="AJ823">
        <f t="shared" si="241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42"/>
        <v>2</v>
      </c>
      <c r="BE823">
        <f t="shared" si="243"/>
        <v>1</v>
      </c>
    </row>
    <row r="824" spans="1:57" x14ac:dyDescent="0.15">
      <c r="A824" t="str">
        <f t="shared" si="229"/>
        <v>尤尼丝主动技能2等级18</v>
      </c>
      <c r="B824" s="8">
        <f t="shared" si="236"/>
        <v>10140218</v>
      </c>
      <c r="C824" s="8" t="str">
        <f>VLOOKUP(G824,角色!A:B,2,FALSE)</f>
        <v>尤尼丝</v>
      </c>
      <c r="D824" s="8" t="str">
        <f t="shared" si="237"/>
        <v>主动技能2</v>
      </c>
      <c r="E824" s="8">
        <f t="shared" si="230"/>
        <v>18</v>
      </c>
      <c r="F824" s="8">
        <f t="shared" si="231"/>
        <v>2</v>
      </c>
      <c r="G824" s="8">
        <f t="shared" si="232"/>
        <v>14</v>
      </c>
      <c r="H824" s="4" t="s">
        <v>1050</v>
      </c>
      <c r="I824" s="20" t="str">
        <f t="shared" si="246"/>
        <v>对敌方单体攻击，造成150%攻击力（+51301）点伤害。</v>
      </c>
      <c r="J824" s="4" t="s">
        <v>279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38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33"/>
        <v/>
      </c>
      <c r="U824" s="6" t="str">
        <f t="shared" si="234"/>
        <v/>
      </c>
      <c r="V824" s="19" t="str">
        <f>VLOOKUP(G824,角色!AW:BC,主动技能!F824+1,FALSE)</f>
        <v>skill_10</v>
      </c>
      <c r="Y824">
        <f t="shared" si="235"/>
        <v>50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51301</v>
      </c>
      <c r="AE824" s="25">
        <f>(VLOOKUP(G824,角色!V:AE,主动技能!F824+7,FALSE))</f>
        <v>1</v>
      </c>
      <c r="AF824" s="19">
        <f t="shared" si="239"/>
        <v>2</v>
      </c>
      <c r="AG824" s="19">
        <f t="shared" si="240"/>
        <v>1</v>
      </c>
      <c r="AH824" s="25" t="str">
        <f>VLOOKUP(F824,特效对应!F:G,2,FALSE)</f>
        <v>attackex</v>
      </c>
      <c r="AJ824">
        <f t="shared" si="241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42"/>
        <v>2</v>
      </c>
      <c r="BE824">
        <f t="shared" si="243"/>
        <v>1</v>
      </c>
    </row>
    <row r="825" spans="1:57" x14ac:dyDescent="0.15">
      <c r="A825" t="str">
        <f t="shared" si="229"/>
        <v>尤尼丝主动技能2等级19</v>
      </c>
      <c r="B825" s="8">
        <f t="shared" si="236"/>
        <v>10140219</v>
      </c>
      <c r="C825" s="8" t="str">
        <f>VLOOKUP(G825,角色!A:B,2,FALSE)</f>
        <v>尤尼丝</v>
      </c>
      <c r="D825" s="8" t="str">
        <f t="shared" si="237"/>
        <v>主动技能2</v>
      </c>
      <c r="E825" s="8">
        <f t="shared" si="230"/>
        <v>19</v>
      </c>
      <c r="F825" s="8">
        <f t="shared" si="231"/>
        <v>2</v>
      </c>
      <c r="G825" s="8">
        <f t="shared" si="232"/>
        <v>14</v>
      </c>
      <c r="H825" s="4" t="s">
        <v>1050</v>
      </c>
      <c r="I825" s="20" t="str">
        <f t="shared" si="246"/>
        <v>对敌方单体攻击，造成150%攻击力（+72560）点伤害。</v>
      </c>
      <c r="J825" s="4" t="s">
        <v>279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38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33"/>
        <v/>
      </c>
      <c r="U825" s="6" t="str">
        <f t="shared" si="234"/>
        <v/>
      </c>
      <c r="V825" s="19" t="str">
        <f>VLOOKUP(G825,角色!AW:BC,主动技能!F825+1,FALSE)</f>
        <v>skill_10</v>
      </c>
      <c r="Y825">
        <f t="shared" si="235"/>
        <v>50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72560</v>
      </c>
      <c r="AE825" s="25">
        <f>(VLOOKUP(G825,角色!V:AE,主动技能!F825+7,FALSE))</f>
        <v>1</v>
      </c>
      <c r="AF825" s="19">
        <f t="shared" si="239"/>
        <v>2</v>
      </c>
      <c r="AG825" s="19">
        <f t="shared" si="240"/>
        <v>1</v>
      </c>
      <c r="AH825" s="25" t="str">
        <f>VLOOKUP(F825,特效对应!F:G,2,FALSE)</f>
        <v>attackex</v>
      </c>
      <c r="AJ825">
        <f t="shared" si="241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42"/>
        <v>2</v>
      </c>
      <c r="BE825">
        <f t="shared" si="243"/>
        <v>1</v>
      </c>
    </row>
    <row r="826" spans="1:57" x14ac:dyDescent="0.15">
      <c r="A826" t="str">
        <f t="shared" si="229"/>
        <v>尤尼丝主动技能2等级20</v>
      </c>
      <c r="B826" s="8">
        <f t="shared" si="236"/>
        <v>10140220</v>
      </c>
      <c r="C826" s="8" t="str">
        <f>VLOOKUP(G826,角色!A:B,2,FALSE)</f>
        <v>尤尼丝</v>
      </c>
      <c r="D826" s="8" t="str">
        <f t="shared" si="237"/>
        <v>主动技能2</v>
      </c>
      <c r="E826" s="8">
        <f t="shared" si="230"/>
        <v>20</v>
      </c>
      <c r="F826" s="8">
        <f t="shared" si="231"/>
        <v>2</v>
      </c>
      <c r="G826" s="8">
        <f t="shared" si="232"/>
        <v>14</v>
      </c>
      <c r="H826" s="4" t="s">
        <v>1050</v>
      </c>
      <c r="I826" s="20" t="str">
        <f t="shared" si="246"/>
        <v>对敌方单体攻击，造成150%攻击力（+102628）点伤害。</v>
      </c>
      <c r="J826" s="4" t="s">
        <v>279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38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33"/>
        <v/>
      </c>
      <c r="U826" s="6" t="str">
        <f t="shared" si="234"/>
        <v/>
      </c>
      <c r="V826" s="19" t="str">
        <f>VLOOKUP(G826,角色!AW:BC,主动技能!F826+1,FALSE)</f>
        <v>skill_10</v>
      </c>
      <c r="Y826">
        <f t="shared" si="235"/>
        <v>50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102628</v>
      </c>
      <c r="AE826" s="25">
        <f>(VLOOKUP(G826,角色!V:AE,主动技能!F826+7,FALSE))</f>
        <v>1</v>
      </c>
      <c r="AF826" s="19">
        <f t="shared" si="239"/>
        <v>2</v>
      </c>
      <c r="AG826" s="19">
        <f t="shared" si="240"/>
        <v>1</v>
      </c>
      <c r="AH826" s="25" t="str">
        <f>VLOOKUP(F826,特效对应!F:G,2,FALSE)</f>
        <v>attackex</v>
      </c>
      <c r="AJ826">
        <f t="shared" si="241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42"/>
        <v>2</v>
      </c>
      <c r="BE826">
        <f t="shared" si="243"/>
        <v>1</v>
      </c>
    </row>
    <row r="827" spans="1:57" x14ac:dyDescent="0.15">
      <c r="A827" t="str">
        <f t="shared" si="229"/>
        <v>尤尼丝主动技能3等级1</v>
      </c>
      <c r="B827" s="8">
        <f t="shared" si="236"/>
        <v>10140301</v>
      </c>
      <c r="C827" s="8" t="str">
        <f>VLOOKUP(G827,角色!A:B,2,FALSE)</f>
        <v>尤尼丝</v>
      </c>
      <c r="D827" s="8" t="str">
        <f t="shared" si="237"/>
        <v>主动技能3</v>
      </c>
      <c r="E827" s="8">
        <f t="shared" si="230"/>
        <v>1</v>
      </c>
      <c r="F827" s="8">
        <f t="shared" si="231"/>
        <v>3</v>
      </c>
      <c r="G827" s="8">
        <f t="shared" si="232"/>
        <v>14</v>
      </c>
      <c r="H827" t="s">
        <v>1061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对敌方全体攻击，造成125%攻击力（+65）点伤害。并目标攻击-20%,目标防御-10%。</v>
      </c>
      <c r="J827" s="4" t="s">
        <v>279</v>
      </c>
      <c r="K827" s="1" t="s">
        <v>102</v>
      </c>
      <c r="L827" s="4" t="s">
        <v>108</v>
      </c>
      <c r="M827" s="4"/>
      <c r="N827" s="4">
        <v>100</v>
      </c>
      <c r="O827" s="20">
        <f t="shared" si="238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33"/>
        <v>100070:100:2:0|100081:100:2:0</v>
      </c>
      <c r="U827" s="6" t="str">
        <f t="shared" si="234"/>
        <v/>
      </c>
      <c r="V827" s="19" t="str">
        <f>VLOOKUP(G827,角色!AW:BC,主动技能!F827+1,FALSE)</f>
        <v>skill_25</v>
      </c>
      <c r="Y827">
        <f t="shared" si="235"/>
        <v>100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65</v>
      </c>
      <c r="AE827" s="25">
        <f>(VLOOKUP(G827,角色!V:AE,主动技能!F827+7,FALSE))</f>
        <v>1</v>
      </c>
      <c r="AF827" s="19">
        <f t="shared" si="239"/>
        <v>3</v>
      </c>
      <c r="AG827" s="19">
        <f t="shared" si="240"/>
        <v>2</v>
      </c>
      <c r="AH827" s="25" t="str">
        <f>VLOOKUP(F827,特效对应!F:G,2,FALSE)</f>
        <v>attackex</v>
      </c>
      <c r="AJ827">
        <f t="shared" si="241"/>
        <v>1</v>
      </c>
      <c r="AK827" t="s">
        <v>117</v>
      </c>
      <c r="AL827" s="4" t="s">
        <v>1062</v>
      </c>
      <c r="AM827" s="4" t="s">
        <v>1074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42"/>
        <v>3</v>
      </c>
      <c r="BE827">
        <f t="shared" si="243"/>
        <v>2</v>
      </c>
    </row>
    <row r="828" spans="1:57" x14ac:dyDescent="0.15">
      <c r="A828" t="str">
        <f t="shared" si="229"/>
        <v>尤尼丝主动技能3等级2</v>
      </c>
      <c r="B828" s="8">
        <f t="shared" si="236"/>
        <v>10140302</v>
      </c>
      <c r="C828" s="8" t="str">
        <f>VLOOKUP(G828,角色!A:B,2,FALSE)</f>
        <v>尤尼丝</v>
      </c>
      <c r="D828" s="8" t="str">
        <f t="shared" si="237"/>
        <v>主动技能3</v>
      </c>
      <c r="E828" s="8">
        <f t="shared" si="230"/>
        <v>2</v>
      </c>
      <c r="F828" s="8">
        <f t="shared" si="231"/>
        <v>3</v>
      </c>
      <c r="G828" s="8">
        <f t="shared" si="232"/>
        <v>14</v>
      </c>
      <c r="H828" t="s">
        <v>1061</v>
      </c>
      <c r="I828" s="20" t="str">
        <f t="shared" ref="I828:I846" si="247">"对敌方"&amp;L828&amp;"攻击，造成"&amp;Z828&amp;"%攻击力（+"&amp;AB828&amp;"）点伤害。并目标攻击"&amp;BA828&amp;"%,目标防御"&amp;BB828&amp;"%。"</f>
        <v>对敌方全体攻击，造成125%攻击力（+80）点伤害。并目标攻击-22%,目标防御-10%。</v>
      </c>
      <c r="J828" s="4" t="s">
        <v>279</v>
      </c>
      <c r="K828" s="1" t="s">
        <v>102</v>
      </c>
      <c r="L828" s="4" t="s">
        <v>108</v>
      </c>
      <c r="M828" s="4"/>
      <c r="N828" s="4">
        <v>100</v>
      </c>
      <c r="O828" s="20">
        <f t="shared" si="238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33"/>
        <v>100071:100:2:0|100081:100:2:0</v>
      </c>
      <c r="U828" s="6" t="str">
        <f t="shared" si="234"/>
        <v/>
      </c>
      <c r="V828" s="19" t="str">
        <f>VLOOKUP(G828,角色!AW:BC,主动技能!F828+1,FALSE)</f>
        <v>skill_25</v>
      </c>
      <c r="Y828">
        <f t="shared" si="235"/>
        <v>100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80</v>
      </c>
      <c r="AE828" s="25">
        <f>(VLOOKUP(G828,角色!V:AE,主动技能!F828+7,FALSE))</f>
        <v>1</v>
      </c>
      <c r="AF828" s="19">
        <f t="shared" si="239"/>
        <v>3</v>
      </c>
      <c r="AG828" s="19">
        <f t="shared" si="240"/>
        <v>2</v>
      </c>
      <c r="AH828" s="25" t="str">
        <f>VLOOKUP(F828,特效对应!F:G,2,FALSE)</f>
        <v>attackex</v>
      </c>
      <c r="AJ828">
        <f t="shared" si="241"/>
        <v>2</v>
      </c>
      <c r="AK828" t="s">
        <v>117</v>
      </c>
      <c r="AL828" s="4" t="s">
        <v>1063</v>
      </c>
      <c r="AM828" s="4" t="s">
        <v>1074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42"/>
        <v>3</v>
      </c>
      <c r="BE828">
        <f t="shared" si="243"/>
        <v>2</v>
      </c>
    </row>
    <row r="829" spans="1:57" x14ac:dyDescent="0.15">
      <c r="A829" t="str">
        <f t="shared" si="229"/>
        <v>尤尼丝主动技能3等级3</v>
      </c>
      <c r="B829" s="8">
        <f t="shared" si="236"/>
        <v>10140303</v>
      </c>
      <c r="C829" s="8" t="str">
        <f>VLOOKUP(G829,角色!A:B,2,FALSE)</f>
        <v>尤尼丝</v>
      </c>
      <c r="D829" s="8" t="str">
        <f t="shared" si="237"/>
        <v>主动技能3</v>
      </c>
      <c r="E829" s="8">
        <f t="shared" si="230"/>
        <v>3</v>
      </c>
      <c r="F829" s="8">
        <f t="shared" si="231"/>
        <v>3</v>
      </c>
      <c r="G829" s="8">
        <f t="shared" si="232"/>
        <v>14</v>
      </c>
      <c r="H829" t="s">
        <v>1061</v>
      </c>
      <c r="I829" s="20" t="str">
        <f t="shared" si="247"/>
        <v>对敌方全体攻击，造成125%攻击力（+125）点伤害。并目标攻击-22%,目标防御-11%。</v>
      </c>
      <c r="J829" s="4" t="s">
        <v>279</v>
      </c>
      <c r="K829" s="1" t="s">
        <v>102</v>
      </c>
      <c r="L829" s="4" t="s">
        <v>108</v>
      </c>
      <c r="M829" s="4"/>
      <c r="N829" s="4">
        <v>100</v>
      </c>
      <c r="O829" s="20">
        <f t="shared" si="238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33"/>
        <v>100071:100:2:0|100082:100:2:0</v>
      </c>
      <c r="U829" s="6" t="str">
        <f t="shared" si="234"/>
        <v/>
      </c>
      <c r="V829" s="19" t="str">
        <f>VLOOKUP(G829,角色!AW:BC,主动技能!F829+1,FALSE)</f>
        <v>skill_25</v>
      </c>
      <c r="Y829">
        <f t="shared" si="235"/>
        <v>100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125</v>
      </c>
      <c r="AE829" s="25">
        <f>(VLOOKUP(G829,角色!V:AE,主动技能!F829+7,FALSE))</f>
        <v>1</v>
      </c>
      <c r="AF829" s="19">
        <f t="shared" si="239"/>
        <v>3</v>
      </c>
      <c r="AG829" s="19">
        <f t="shared" si="240"/>
        <v>2</v>
      </c>
      <c r="AH829" s="25" t="str">
        <f>VLOOKUP(F829,特效对应!F:G,2,FALSE)</f>
        <v>attackex</v>
      </c>
      <c r="AJ829">
        <f t="shared" si="241"/>
        <v>3</v>
      </c>
      <c r="AK829" t="s">
        <v>117</v>
      </c>
      <c r="AL829" s="4" t="s">
        <v>1063</v>
      </c>
      <c r="AM829" s="4" t="s">
        <v>1075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42"/>
        <v>3</v>
      </c>
      <c r="BE829">
        <f t="shared" si="243"/>
        <v>2</v>
      </c>
    </row>
    <row r="830" spans="1:57" x14ac:dyDescent="0.15">
      <c r="A830" t="str">
        <f t="shared" si="229"/>
        <v>尤尼丝主动技能3等级4</v>
      </c>
      <c r="B830" s="8">
        <f t="shared" si="236"/>
        <v>10140304</v>
      </c>
      <c r="C830" s="8" t="str">
        <f>VLOOKUP(G830,角色!A:B,2,FALSE)</f>
        <v>尤尼丝</v>
      </c>
      <c r="D830" s="8" t="str">
        <f t="shared" si="237"/>
        <v>主动技能3</v>
      </c>
      <c r="E830" s="8">
        <f t="shared" si="230"/>
        <v>4</v>
      </c>
      <c r="F830" s="8">
        <f t="shared" si="231"/>
        <v>3</v>
      </c>
      <c r="G830" s="8">
        <f t="shared" si="232"/>
        <v>14</v>
      </c>
      <c r="H830" t="s">
        <v>1061</v>
      </c>
      <c r="I830" s="20" t="str">
        <f t="shared" si="247"/>
        <v>对敌方全体攻击，造成125%攻击力（+200）点伤害。并目标攻击-24%,目标防御-11%。</v>
      </c>
      <c r="J830" s="4" t="s">
        <v>279</v>
      </c>
      <c r="K830" s="1" t="s">
        <v>102</v>
      </c>
      <c r="L830" s="4" t="s">
        <v>108</v>
      </c>
      <c r="M830" s="4"/>
      <c r="N830" s="4">
        <v>100</v>
      </c>
      <c r="O830" s="20">
        <f t="shared" si="238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33"/>
        <v>100072:100:2:0|100082:100:2:0</v>
      </c>
      <c r="U830" s="6" t="str">
        <f t="shared" si="234"/>
        <v/>
      </c>
      <c r="V830" s="19" t="str">
        <f>VLOOKUP(G830,角色!AW:BC,主动技能!F830+1,FALSE)</f>
        <v>skill_25</v>
      </c>
      <c r="Y830">
        <f t="shared" si="235"/>
        <v>100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200</v>
      </c>
      <c r="AE830" s="25">
        <f>(VLOOKUP(G830,角色!V:AE,主动技能!F830+7,FALSE))</f>
        <v>1</v>
      </c>
      <c r="AF830" s="19">
        <f t="shared" si="239"/>
        <v>3</v>
      </c>
      <c r="AG830" s="19">
        <f t="shared" si="240"/>
        <v>2</v>
      </c>
      <c r="AH830" s="25" t="str">
        <f>VLOOKUP(F830,特效对应!F:G,2,FALSE)</f>
        <v>attackex</v>
      </c>
      <c r="AJ830">
        <f t="shared" si="241"/>
        <v>4</v>
      </c>
      <c r="AK830" t="s">
        <v>117</v>
      </c>
      <c r="AL830" s="4" t="s">
        <v>1064</v>
      </c>
      <c r="AM830" s="4" t="s">
        <v>1075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42"/>
        <v>3</v>
      </c>
      <c r="BE830">
        <f t="shared" si="243"/>
        <v>2</v>
      </c>
    </row>
    <row r="831" spans="1:57" x14ac:dyDescent="0.15">
      <c r="A831" t="str">
        <f t="shared" si="229"/>
        <v>尤尼丝主动技能3等级5</v>
      </c>
      <c r="B831" s="8">
        <f t="shared" si="236"/>
        <v>10140305</v>
      </c>
      <c r="C831" s="8" t="str">
        <f>VLOOKUP(G831,角色!A:B,2,FALSE)</f>
        <v>尤尼丝</v>
      </c>
      <c r="D831" s="8" t="str">
        <f t="shared" si="237"/>
        <v>主动技能3</v>
      </c>
      <c r="E831" s="8">
        <f t="shared" si="230"/>
        <v>5</v>
      </c>
      <c r="F831" s="8">
        <f t="shared" si="231"/>
        <v>3</v>
      </c>
      <c r="G831" s="8">
        <f t="shared" si="232"/>
        <v>14</v>
      </c>
      <c r="H831" t="s">
        <v>1061</v>
      </c>
      <c r="I831" s="20" t="str">
        <f t="shared" si="247"/>
        <v>对敌方全体攻击，造成125%攻击力（+282）点伤害。并目标攻击-24%,目标防御-12%。</v>
      </c>
      <c r="J831" s="4" t="s">
        <v>279</v>
      </c>
      <c r="K831" s="1" t="s">
        <v>102</v>
      </c>
      <c r="L831" s="4" t="s">
        <v>108</v>
      </c>
      <c r="M831" s="4"/>
      <c r="N831" s="4">
        <v>100</v>
      </c>
      <c r="O831" s="20">
        <f t="shared" si="238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33"/>
        <v>100072:100:2:0|100083:100:2:0</v>
      </c>
      <c r="U831" s="6" t="str">
        <f t="shared" si="234"/>
        <v/>
      </c>
      <c r="V831" s="19" t="str">
        <f>VLOOKUP(G831,角色!AW:BC,主动技能!F831+1,FALSE)</f>
        <v>skill_25</v>
      </c>
      <c r="Y831">
        <f t="shared" si="235"/>
        <v>100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282</v>
      </c>
      <c r="AE831" s="25">
        <f>(VLOOKUP(G831,角色!V:AE,主动技能!F831+7,FALSE))</f>
        <v>1</v>
      </c>
      <c r="AF831" s="19">
        <f t="shared" si="239"/>
        <v>3</v>
      </c>
      <c r="AG831" s="19">
        <f t="shared" si="240"/>
        <v>2</v>
      </c>
      <c r="AH831" s="25" t="str">
        <f>VLOOKUP(F831,特效对应!F:G,2,FALSE)</f>
        <v>attackex</v>
      </c>
      <c r="AJ831">
        <f t="shared" si="241"/>
        <v>5</v>
      </c>
      <c r="AK831" t="s">
        <v>117</v>
      </c>
      <c r="AL831" s="4" t="s">
        <v>1064</v>
      </c>
      <c r="AM831" s="4" t="s">
        <v>1076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42"/>
        <v>3</v>
      </c>
      <c r="BE831">
        <f t="shared" si="243"/>
        <v>2</v>
      </c>
    </row>
    <row r="832" spans="1:57" x14ac:dyDescent="0.15">
      <c r="A832" t="str">
        <f t="shared" si="229"/>
        <v>尤尼丝主动技能3等级6</v>
      </c>
      <c r="B832" s="8">
        <f t="shared" si="236"/>
        <v>10140306</v>
      </c>
      <c r="C832" s="8" t="str">
        <f>VLOOKUP(G832,角色!A:B,2,FALSE)</f>
        <v>尤尼丝</v>
      </c>
      <c r="D832" s="8" t="str">
        <f t="shared" si="237"/>
        <v>主动技能3</v>
      </c>
      <c r="E832" s="8">
        <f t="shared" si="230"/>
        <v>6</v>
      </c>
      <c r="F832" s="8">
        <f t="shared" si="231"/>
        <v>3</v>
      </c>
      <c r="G832" s="8">
        <f t="shared" si="232"/>
        <v>14</v>
      </c>
      <c r="H832" t="s">
        <v>1061</v>
      </c>
      <c r="I832" s="20" t="str">
        <f t="shared" si="247"/>
        <v>对敌方全体攻击，造成125%攻击力（+400）点伤害。并目标攻击-26%,目标防御-12%。</v>
      </c>
      <c r="J832" s="4" t="s">
        <v>279</v>
      </c>
      <c r="K832" s="1" t="s">
        <v>102</v>
      </c>
      <c r="L832" s="4" t="s">
        <v>108</v>
      </c>
      <c r="M832" s="4"/>
      <c r="N832" s="4">
        <v>100</v>
      </c>
      <c r="O832" s="20">
        <f t="shared" si="238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33"/>
        <v>100073:100:2:0|100083:100:2:0</v>
      </c>
      <c r="U832" s="6" t="str">
        <f t="shared" si="234"/>
        <v/>
      </c>
      <c r="V832" s="19" t="str">
        <f>VLOOKUP(G832,角色!AW:BC,主动技能!F832+1,FALSE)</f>
        <v>skill_25</v>
      </c>
      <c r="Y832">
        <f t="shared" si="235"/>
        <v>100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400</v>
      </c>
      <c r="AE832" s="25">
        <f>(VLOOKUP(G832,角色!V:AE,主动技能!F832+7,FALSE))</f>
        <v>1</v>
      </c>
      <c r="AF832" s="19">
        <f t="shared" si="239"/>
        <v>3</v>
      </c>
      <c r="AG832" s="19">
        <f t="shared" si="240"/>
        <v>2</v>
      </c>
      <c r="AH832" s="25" t="str">
        <f>VLOOKUP(F832,特效对应!F:G,2,FALSE)</f>
        <v>attackex</v>
      </c>
      <c r="AJ832">
        <f t="shared" si="241"/>
        <v>6</v>
      </c>
      <c r="AK832" t="s">
        <v>117</v>
      </c>
      <c r="AL832" s="4" t="s">
        <v>1065</v>
      </c>
      <c r="AM832" s="4" t="s">
        <v>1076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42"/>
        <v>3</v>
      </c>
      <c r="BE832">
        <f t="shared" si="243"/>
        <v>2</v>
      </c>
    </row>
    <row r="833" spans="1:57" x14ac:dyDescent="0.15">
      <c r="A833" t="str">
        <f t="shared" si="229"/>
        <v>尤尼丝主动技能3等级7</v>
      </c>
      <c r="B833" s="8">
        <f t="shared" si="236"/>
        <v>10140307</v>
      </c>
      <c r="C833" s="8" t="str">
        <f>VLOOKUP(G833,角色!A:B,2,FALSE)</f>
        <v>尤尼丝</v>
      </c>
      <c r="D833" s="8" t="str">
        <f t="shared" si="237"/>
        <v>主动技能3</v>
      </c>
      <c r="E833" s="8">
        <f t="shared" si="230"/>
        <v>7</v>
      </c>
      <c r="F833" s="8">
        <f t="shared" si="231"/>
        <v>3</v>
      </c>
      <c r="G833" s="8">
        <f t="shared" si="232"/>
        <v>14</v>
      </c>
      <c r="H833" t="s">
        <v>1061</v>
      </c>
      <c r="I833" s="20" t="str">
        <f t="shared" si="247"/>
        <v>对敌方全体攻击，造成125%攻击力（+566）点伤害。并目标攻击-26%,目标防御-13%。</v>
      </c>
      <c r="J833" s="4" t="s">
        <v>279</v>
      </c>
      <c r="K833" s="1" t="s">
        <v>102</v>
      </c>
      <c r="L833" s="4" t="s">
        <v>108</v>
      </c>
      <c r="M833" s="4"/>
      <c r="N833" s="4">
        <v>100</v>
      </c>
      <c r="O833" s="20">
        <f t="shared" si="238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33"/>
        <v>100073:100:2:0|100084:100:2:0</v>
      </c>
      <c r="U833" s="6" t="str">
        <f t="shared" si="234"/>
        <v/>
      </c>
      <c r="V833" s="19" t="str">
        <f>VLOOKUP(G833,角色!AW:BC,主动技能!F833+1,FALSE)</f>
        <v>skill_25</v>
      </c>
      <c r="Y833">
        <f t="shared" si="235"/>
        <v>100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566</v>
      </c>
      <c r="AE833" s="25">
        <f>(VLOOKUP(G833,角色!V:AE,主动技能!F833+7,FALSE))</f>
        <v>1</v>
      </c>
      <c r="AF833" s="19">
        <f t="shared" si="239"/>
        <v>3</v>
      </c>
      <c r="AG833" s="19">
        <f t="shared" si="240"/>
        <v>2</v>
      </c>
      <c r="AH833" s="25" t="str">
        <f>VLOOKUP(F833,特效对应!F:G,2,FALSE)</f>
        <v>attackex</v>
      </c>
      <c r="AJ833">
        <f t="shared" si="241"/>
        <v>7</v>
      </c>
      <c r="AK833" t="s">
        <v>117</v>
      </c>
      <c r="AL833" s="4" t="s">
        <v>1065</v>
      </c>
      <c r="AM833" s="4" t="s">
        <v>1077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42"/>
        <v>3</v>
      </c>
      <c r="BE833">
        <f t="shared" si="243"/>
        <v>2</v>
      </c>
    </row>
    <row r="834" spans="1:57" x14ac:dyDescent="0.15">
      <c r="A834" t="str">
        <f t="shared" si="229"/>
        <v>尤尼丝主动技能3等级8</v>
      </c>
      <c r="B834" s="8">
        <f t="shared" si="236"/>
        <v>10140308</v>
      </c>
      <c r="C834" s="8" t="str">
        <f>VLOOKUP(G834,角色!A:B,2,FALSE)</f>
        <v>尤尼丝</v>
      </c>
      <c r="D834" s="8" t="str">
        <f t="shared" si="237"/>
        <v>主动技能3</v>
      </c>
      <c r="E834" s="8">
        <f t="shared" si="230"/>
        <v>8</v>
      </c>
      <c r="F834" s="8">
        <f t="shared" si="231"/>
        <v>3</v>
      </c>
      <c r="G834" s="8">
        <f t="shared" si="232"/>
        <v>14</v>
      </c>
      <c r="H834" t="s">
        <v>1061</v>
      </c>
      <c r="I834" s="20" t="str">
        <f t="shared" si="247"/>
        <v>对敌方全体攻击，造成125%攻击力（+800）点伤害。并目标攻击-28%,目标防御-13%。</v>
      </c>
      <c r="J834" s="4" t="s">
        <v>279</v>
      </c>
      <c r="K834" s="1" t="s">
        <v>102</v>
      </c>
      <c r="L834" s="4" t="s">
        <v>108</v>
      </c>
      <c r="M834" s="4"/>
      <c r="N834" s="4">
        <v>100</v>
      </c>
      <c r="O834" s="20">
        <f t="shared" si="238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33"/>
        <v>100074:100:2:0|100084:100:2:0</v>
      </c>
      <c r="U834" s="6" t="str">
        <f t="shared" si="234"/>
        <v/>
      </c>
      <c r="V834" s="19" t="str">
        <f>VLOOKUP(G834,角色!AW:BC,主动技能!F834+1,FALSE)</f>
        <v>skill_25</v>
      </c>
      <c r="Y834">
        <f t="shared" si="235"/>
        <v>100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800</v>
      </c>
      <c r="AE834" s="25">
        <f>(VLOOKUP(G834,角色!V:AE,主动技能!F834+7,FALSE))</f>
        <v>1</v>
      </c>
      <c r="AF834" s="19">
        <f t="shared" si="239"/>
        <v>3</v>
      </c>
      <c r="AG834" s="19">
        <f t="shared" si="240"/>
        <v>2</v>
      </c>
      <c r="AH834" s="25" t="str">
        <f>VLOOKUP(F834,特效对应!F:G,2,FALSE)</f>
        <v>attackex</v>
      </c>
      <c r="AJ834">
        <f t="shared" si="241"/>
        <v>8</v>
      </c>
      <c r="AK834" t="s">
        <v>117</v>
      </c>
      <c r="AL834" s="4" t="s">
        <v>1066</v>
      </c>
      <c r="AM834" s="4" t="s">
        <v>1077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42"/>
        <v>3</v>
      </c>
      <c r="BE834">
        <f t="shared" si="243"/>
        <v>2</v>
      </c>
    </row>
    <row r="835" spans="1:57" x14ac:dyDescent="0.15">
      <c r="A835" t="str">
        <f t="shared" si="229"/>
        <v>尤尼丝主动技能3等级9</v>
      </c>
      <c r="B835" s="8">
        <f t="shared" si="236"/>
        <v>10140309</v>
      </c>
      <c r="C835" s="8" t="str">
        <f>VLOOKUP(G835,角色!A:B,2,FALSE)</f>
        <v>尤尼丝</v>
      </c>
      <c r="D835" s="8" t="str">
        <f t="shared" si="237"/>
        <v>主动技能3</v>
      </c>
      <c r="E835" s="8">
        <f t="shared" si="230"/>
        <v>9</v>
      </c>
      <c r="F835" s="8">
        <f t="shared" si="231"/>
        <v>3</v>
      </c>
      <c r="G835" s="8">
        <f t="shared" si="232"/>
        <v>14</v>
      </c>
      <c r="H835" t="s">
        <v>1061</v>
      </c>
      <c r="I835" s="20" t="str">
        <f t="shared" si="247"/>
        <v>对敌方全体攻击，造成125%攻击力（+1132）点伤害。并目标攻击-28%,目标防御-14%。</v>
      </c>
      <c r="J835" s="4" t="s">
        <v>279</v>
      </c>
      <c r="K835" s="1" t="s">
        <v>102</v>
      </c>
      <c r="L835" s="4" t="s">
        <v>108</v>
      </c>
      <c r="M835" s="4"/>
      <c r="N835" s="4">
        <v>100</v>
      </c>
      <c r="O835" s="20">
        <f t="shared" si="238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33"/>
        <v>100074:100:2:0|100085:100:2:0</v>
      </c>
      <c r="U835" s="6" t="str">
        <f t="shared" si="234"/>
        <v/>
      </c>
      <c r="V835" s="19" t="str">
        <f>VLOOKUP(G835,角色!AW:BC,主动技能!F835+1,FALSE)</f>
        <v>skill_25</v>
      </c>
      <c r="Y835">
        <f t="shared" si="235"/>
        <v>100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1132</v>
      </c>
      <c r="AE835" s="25">
        <f>(VLOOKUP(G835,角色!V:AE,主动技能!F835+7,FALSE))</f>
        <v>1</v>
      </c>
      <c r="AF835" s="19">
        <f t="shared" si="239"/>
        <v>3</v>
      </c>
      <c r="AG835" s="19">
        <f t="shared" si="240"/>
        <v>2</v>
      </c>
      <c r="AH835" s="25" t="str">
        <f>VLOOKUP(F835,特效对应!F:G,2,FALSE)</f>
        <v>attackex</v>
      </c>
      <c r="AJ835">
        <f t="shared" si="241"/>
        <v>9</v>
      </c>
      <c r="AK835" t="s">
        <v>117</v>
      </c>
      <c r="AL835" s="4" t="s">
        <v>1066</v>
      </c>
      <c r="AM835" s="4" t="s">
        <v>1078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42"/>
        <v>3</v>
      </c>
      <c r="BE835">
        <f t="shared" si="243"/>
        <v>2</v>
      </c>
    </row>
    <row r="836" spans="1:57" x14ac:dyDescent="0.15">
      <c r="A836" t="str">
        <f t="shared" si="229"/>
        <v>尤尼丝主动技能3等级10</v>
      </c>
      <c r="B836" s="8">
        <f t="shared" si="236"/>
        <v>10140310</v>
      </c>
      <c r="C836" s="8" t="str">
        <f>VLOOKUP(G836,角色!A:B,2,FALSE)</f>
        <v>尤尼丝</v>
      </c>
      <c r="D836" s="8" t="str">
        <f t="shared" si="237"/>
        <v>主动技能3</v>
      </c>
      <c r="E836" s="8">
        <f t="shared" si="230"/>
        <v>10</v>
      </c>
      <c r="F836" s="8">
        <f t="shared" si="231"/>
        <v>3</v>
      </c>
      <c r="G836" s="8">
        <f t="shared" si="232"/>
        <v>14</v>
      </c>
      <c r="H836" t="s">
        <v>1061</v>
      </c>
      <c r="I836" s="20" t="str">
        <f t="shared" si="247"/>
        <v>对敌方全体攻击，造成125%攻击力（+1601）点伤害。并目标攻击-30%,目标防御-14%。</v>
      </c>
      <c r="J836" s="4" t="s">
        <v>279</v>
      </c>
      <c r="K836" s="1" t="s">
        <v>102</v>
      </c>
      <c r="L836" s="4" t="s">
        <v>108</v>
      </c>
      <c r="M836" s="4"/>
      <c r="N836" s="4">
        <v>100</v>
      </c>
      <c r="O836" s="20">
        <f t="shared" si="238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33"/>
        <v>100075:100:2:0|100085:100:2:0</v>
      </c>
      <c r="U836" s="6" t="str">
        <f t="shared" si="234"/>
        <v/>
      </c>
      <c r="V836" s="19" t="str">
        <f>VLOOKUP(G836,角色!AW:BC,主动技能!F836+1,FALSE)</f>
        <v>skill_25</v>
      </c>
      <c r="Y836">
        <f t="shared" si="235"/>
        <v>100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1601</v>
      </c>
      <c r="AE836" s="25">
        <f>(VLOOKUP(G836,角色!V:AE,主动技能!F836+7,FALSE))</f>
        <v>1</v>
      </c>
      <c r="AF836" s="19">
        <f t="shared" si="239"/>
        <v>3</v>
      </c>
      <c r="AG836" s="19">
        <f t="shared" si="240"/>
        <v>2</v>
      </c>
      <c r="AH836" s="25" t="str">
        <f>VLOOKUP(F836,特效对应!F:G,2,FALSE)</f>
        <v>attackex</v>
      </c>
      <c r="AJ836">
        <f t="shared" si="241"/>
        <v>10</v>
      </c>
      <c r="AK836" t="s">
        <v>117</v>
      </c>
      <c r="AL836" s="4" t="s">
        <v>1067</v>
      </c>
      <c r="AM836" s="4" t="s">
        <v>1078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42"/>
        <v>3</v>
      </c>
      <c r="BE836">
        <f t="shared" si="243"/>
        <v>2</v>
      </c>
    </row>
    <row r="837" spans="1:57" x14ac:dyDescent="0.15">
      <c r="A837" t="str">
        <f t="shared" si="229"/>
        <v>尤尼丝主动技能3等级11</v>
      </c>
      <c r="B837" s="8">
        <f t="shared" si="236"/>
        <v>10140311</v>
      </c>
      <c r="C837" s="8" t="str">
        <f>VLOOKUP(G837,角色!A:B,2,FALSE)</f>
        <v>尤尼丝</v>
      </c>
      <c r="D837" s="8" t="str">
        <f t="shared" si="237"/>
        <v>主动技能3</v>
      </c>
      <c r="E837" s="8">
        <f t="shared" si="230"/>
        <v>11</v>
      </c>
      <c r="F837" s="8">
        <f t="shared" si="231"/>
        <v>3</v>
      </c>
      <c r="G837" s="8">
        <f t="shared" si="232"/>
        <v>14</v>
      </c>
      <c r="H837" t="s">
        <v>1061</v>
      </c>
      <c r="I837" s="20" t="str">
        <f t="shared" si="247"/>
        <v>对敌方全体攻击，造成125%攻击力（+2265）点伤害。并目标攻击-30%,目标防御-15%。</v>
      </c>
      <c r="J837" s="4" t="s">
        <v>279</v>
      </c>
      <c r="K837" s="1" t="s">
        <v>102</v>
      </c>
      <c r="L837" s="4" t="s">
        <v>108</v>
      </c>
      <c r="M837" s="4"/>
      <c r="N837" s="4">
        <v>100</v>
      </c>
      <c r="O837" s="20">
        <f t="shared" si="238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33"/>
        <v>100075:100:2:0|100086:100:2:0</v>
      </c>
      <c r="U837" s="6" t="str">
        <f t="shared" si="234"/>
        <v/>
      </c>
      <c r="V837" s="19" t="str">
        <f>VLOOKUP(G837,角色!AW:BC,主动技能!F837+1,FALSE)</f>
        <v>skill_25</v>
      </c>
      <c r="Y837">
        <f t="shared" si="235"/>
        <v>100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2265</v>
      </c>
      <c r="AE837" s="25">
        <f>(VLOOKUP(G837,角色!V:AE,主动技能!F837+7,FALSE))</f>
        <v>1</v>
      </c>
      <c r="AF837" s="19">
        <f t="shared" si="239"/>
        <v>3</v>
      </c>
      <c r="AG837" s="19">
        <f t="shared" si="240"/>
        <v>2</v>
      </c>
      <c r="AH837" s="25" t="str">
        <f>VLOOKUP(F837,特效对应!F:G,2,FALSE)</f>
        <v>attackex</v>
      </c>
      <c r="AJ837">
        <f t="shared" si="241"/>
        <v>11</v>
      </c>
      <c r="AK837" t="s">
        <v>117</v>
      </c>
      <c r="AL837" s="4" t="s">
        <v>1067</v>
      </c>
      <c r="AM837" s="4" t="s">
        <v>1079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42"/>
        <v>3</v>
      </c>
      <c r="BE837">
        <f t="shared" si="243"/>
        <v>2</v>
      </c>
    </row>
    <row r="838" spans="1:57" x14ac:dyDescent="0.15">
      <c r="A838" t="str">
        <f t="shared" ref="A838:A867" si="248">C838&amp;D838&amp;$E$6&amp;E838</f>
        <v>尤尼丝主动技能3等级12</v>
      </c>
      <c r="B838" s="8">
        <f t="shared" si="236"/>
        <v>10140312</v>
      </c>
      <c r="C838" s="8" t="str">
        <f>VLOOKUP(G838,角色!A:B,2,FALSE)</f>
        <v>尤尼丝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867" si="250">IF(E838=1,IF(F837=$F$5,1,F837+1),F837)</f>
        <v>3</v>
      </c>
      <c r="G838" s="8">
        <f t="shared" ref="G838:G867" si="251">IF((F838=1)*(E838=1),G837+1,G837)</f>
        <v>14</v>
      </c>
      <c r="H838" t="s">
        <v>1061</v>
      </c>
      <c r="I838" s="20" t="str">
        <f t="shared" si="247"/>
        <v>对敌方全体攻击，造成125%攻击力（+3203）点伤害。并目标攻击-32%,目标防御-15%。</v>
      </c>
      <c r="J838" s="4" t="s">
        <v>279</v>
      </c>
      <c r="K838" s="1" t="s">
        <v>102</v>
      </c>
      <c r="L838" s="4" t="s">
        <v>108</v>
      </c>
      <c r="M838" s="4"/>
      <c r="N838" s="4">
        <v>100</v>
      </c>
      <c r="O838" s="20">
        <f t="shared" si="238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52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53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35"/>
        <v>100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3203</v>
      </c>
      <c r="AE838" s="25">
        <f>(VLOOKUP(G838,角色!V:AE,主动技能!F838+7,FALSE))</f>
        <v>1</v>
      </c>
      <c r="AF838" s="19">
        <f t="shared" si="239"/>
        <v>3</v>
      </c>
      <c r="AG838" s="19">
        <f t="shared" si="240"/>
        <v>2</v>
      </c>
      <c r="AH838" s="25" t="str">
        <f>VLOOKUP(F838,特效对应!F:G,2,FALSE)</f>
        <v>attackex</v>
      </c>
      <c r="AJ838">
        <f t="shared" si="241"/>
        <v>12</v>
      </c>
      <c r="AK838" t="s">
        <v>117</v>
      </c>
      <c r="AL838" s="4" t="s">
        <v>1068</v>
      </c>
      <c r="AM838" s="4" t="s">
        <v>1079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42"/>
        <v>3</v>
      </c>
      <c r="BE838">
        <f t="shared" si="243"/>
        <v>2</v>
      </c>
    </row>
    <row r="839" spans="1:57" x14ac:dyDescent="0.15">
      <c r="A839" t="str">
        <f t="shared" si="248"/>
        <v>尤尼丝主动技能3等级13</v>
      </c>
      <c r="B839" s="8">
        <f t="shared" si="236"/>
        <v>10140313</v>
      </c>
      <c r="C839" s="8" t="str">
        <f>VLOOKUP(G839,角色!A:B,2,FALSE)</f>
        <v>尤尼丝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t="s">
        <v>1061</v>
      </c>
      <c r="I839" s="20" t="str">
        <f t="shared" si="247"/>
        <v>对敌方全体攻击，造成125%攻击力（+4531）点伤害。并目标攻击-32%,目标防御-16%。</v>
      </c>
      <c r="J839" s="4" t="s">
        <v>279</v>
      </c>
      <c r="K839" s="1" t="s">
        <v>102</v>
      </c>
      <c r="L839" s="4" t="s">
        <v>108</v>
      </c>
      <c r="M839" s="4"/>
      <c r="N839" s="4">
        <v>100</v>
      </c>
      <c r="O839" s="20">
        <f t="shared" si="238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52"/>
        <v>100076:100:2:0|100087:100:2:0</v>
      </c>
      <c r="U839" s="6" t="str">
        <f t="shared" si="253"/>
        <v/>
      </c>
      <c r="V839" s="19" t="str">
        <f>VLOOKUP(G839,角色!AW:BC,主动技能!F839+1,FALSE)</f>
        <v>skill_25</v>
      </c>
      <c r="Y839">
        <f t="shared" ref="Y839:Y867" si="254">VLOOKUP(D839,BF:BG,2,FALSE)</f>
        <v>100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4531</v>
      </c>
      <c r="AE839" s="25">
        <f>(VLOOKUP(G839,角色!V:AE,主动技能!F839+7,FALSE))</f>
        <v>1</v>
      </c>
      <c r="AF839" s="19">
        <f t="shared" si="239"/>
        <v>3</v>
      </c>
      <c r="AG839" s="19">
        <f t="shared" si="240"/>
        <v>2</v>
      </c>
      <c r="AH839" s="25" t="str">
        <f>VLOOKUP(F839,特效对应!F:G,2,FALSE)</f>
        <v>attackex</v>
      </c>
      <c r="AJ839">
        <f t="shared" si="241"/>
        <v>13</v>
      </c>
      <c r="AK839" t="s">
        <v>117</v>
      </c>
      <c r="AL839" s="4" t="s">
        <v>1068</v>
      </c>
      <c r="AM839" s="4" t="s">
        <v>1080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42"/>
        <v>3</v>
      </c>
      <c r="BE839">
        <f t="shared" si="243"/>
        <v>2</v>
      </c>
    </row>
    <row r="840" spans="1:57" x14ac:dyDescent="0.15">
      <c r="A840" t="str">
        <f t="shared" si="248"/>
        <v>尤尼丝主动技能3等级14</v>
      </c>
      <c r="B840" s="8">
        <f t="shared" ref="B840:B867" si="255">1*10000000+G840*10000+F840*100+E840</f>
        <v>10140314</v>
      </c>
      <c r="C840" s="8" t="str">
        <f>VLOOKUP(G840,角色!A:B,2,FALSE)</f>
        <v>尤尼丝</v>
      </c>
      <c r="D840" s="8" t="str">
        <f t="shared" ref="D840:D867" si="256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t="s">
        <v>1061</v>
      </c>
      <c r="I840" s="20" t="str">
        <f t="shared" si="247"/>
        <v>对敌方全体攻击，造成125%攻击力（+6409）点伤害。并目标攻击-34%,目标防御-16%。</v>
      </c>
      <c r="J840" s="4" t="s">
        <v>279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57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52"/>
        <v>100077:100:2:0|100087:100:2:0</v>
      </c>
      <c r="U840" s="6" t="str">
        <f t="shared" si="253"/>
        <v/>
      </c>
      <c r="V840" s="19" t="str">
        <f>VLOOKUP(G840,角色!AW:BC,主动技能!F840+1,FALSE)</f>
        <v>skill_25</v>
      </c>
      <c r="Y840">
        <f t="shared" si="254"/>
        <v>100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6409</v>
      </c>
      <c r="AE840" s="25">
        <f>(VLOOKUP(G840,角色!V:AE,主动技能!F840+7,FALSE))</f>
        <v>1</v>
      </c>
      <c r="AF840" s="19">
        <f t="shared" ref="AF840:AF867" si="258">BD840</f>
        <v>3</v>
      </c>
      <c r="AG840" s="19">
        <f t="shared" ref="AG840:AG867" si="259">BE840</f>
        <v>2</v>
      </c>
      <c r="AH840" s="25" t="str">
        <f>VLOOKUP(F840,特效对应!F:G,2,FALSE)</f>
        <v>attackex</v>
      </c>
      <c r="AJ840">
        <f t="shared" ref="AJ840:AJ867" si="260">E840</f>
        <v>14</v>
      </c>
      <c r="AK840" t="s">
        <v>117</v>
      </c>
      <c r="AL840" s="4" t="s">
        <v>1069</v>
      </c>
      <c r="AM840" s="4" t="s">
        <v>1080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867" si="261">IF(F840=1,0,IF(F840=2,2,3))</f>
        <v>3</v>
      </c>
      <c r="BE840">
        <f t="shared" ref="BE840:BE867" si="262">IF(F840=1,0,IF(F840=2,1,2))</f>
        <v>2</v>
      </c>
    </row>
    <row r="841" spans="1:57" x14ac:dyDescent="0.15">
      <c r="A841" t="str">
        <f t="shared" si="248"/>
        <v>尤尼丝主动技能3等级15</v>
      </c>
      <c r="B841" s="8">
        <f t="shared" si="255"/>
        <v>10140315</v>
      </c>
      <c r="C841" s="8" t="str">
        <f>VLOOKUP(G841,角色!A:B,2,FALSE)</f>
        <v>尤尼丝</v>
      </c>
      <c r="D841" s="8" t="str">
        <f t="shared" si="256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t="s">
        <v>1061</v>
      </c>
      <c r="I841" s="20" t="str">
        <f t="shared" si="247"/>
        <v>对敌方全体攻击，造成125%攻击力（+9065）点伤害。并目标攻击-34%,目标防御-17%。</v>
      </c>
      <c r="J841" s="4" t="s">
        <v>279</v>
      </c>
      <c r="K841" s="1" t="s">
        <v>102</v>
      </c>
      <c r="L841" s="4" t="s">
        <v>108</v>
      </c>
      <c r="M841" s="4"/>
      <c r="N841" s="4">
        <v>100</v>
      </c>
      <c r="O841" s="20">
        <f t="shared" si="257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52"/>
        <v>100077:100:2:0|100088:100:2:0</v>
      </c>
      <c r="U841" s="6" t="str">
        <f t="shared" si="253"/>
        <v/>
      </c>
      <c r="V841" s="19" t="str">
        <f>VLOOKUP(G841,角色!AW:BC,主动技能!F841+1,FALSE)</f>
        <v>skill_25</v>
      </c>
      <c r="Y841">
        <f t="shared" si="254"/>
        <v>100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9065</v>
      </c>
      <c r="AE841" s="25">
        <f>(VLOOKUP(G841,角色!V:AE,主动技能!F841+7,FALSE))</f>
        <v>1</v>
      </c>
      <c r="AF841" s="19">
        <f t="shared" si="258"/>
        <v>3</v>
      </c>
      <c r="AG841" s="19">
        <f t="shared" si="259"/>
        <v>2</v>
      </c>
      <c r="AH841" s="25" t="str">
        <f>VLOOKUP(F841,特效对应!F:G,2,FALSE)</f>
        <v>attackex</v>
      </c>
      <c r="AJ841">
        <f t="shared" si="260"/>
        <v>15</v>
      </c>
      <c r="AK841" t="s">
        <v>117</v>
      </c>
      <c r="AL841" s="4" t="s">
        <v>1069</v>
      </c>
      <c r="AM841" s="4" t="s">
        <v>1081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61"/>
        <v>3</v>
      </c>
      <c r="BE841">
        <f t="shared" si="262"/>
        <v>2</v>
      </c>
    </row>
    <row r="842" spans="1:57" x14ac:dyDescent="0.15">
      <c r="A842" t="str">
        <f t="shared" si="248"/>
        <v>尤尼丝主动技能3等级16</v>
      </c>
      <c r="B842" s="8">
        <f t="shared" si="255"/>
        <v>10140316</v>
      </c>
      <c r="C842" s="8" t="str">
        <f>VLOOKUP(G842,角色!A:B,2,FALSE)</f>
        <v>尤尼丝</v>
      </c>
      <c r="D842" s="8" t="str">
        <f t="shared" si="256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t="s">
        <v>1061</v>
      </c>
      <c r="I842" s="20" t="str">
        <f t="shared" si="247"/>
        <v>对敌方全体攻击，造成125%攻击力（+12822）点伤害。并目标攻击-36%,目标防御-17%。</v>
      </c>
      <c r="J842" s="4" t="s">
        <v>279</v>
      </c>
      <c r="K842" s="1" t="s">
        <v>102</v>
      </c>
      <c r="L842" s="4" t="s">
        <v>108</v>
      </c>
      <c r="M842" s="4"/>
      <c r="N842" s="4">
        <v>100</v>
      </c>
      <c r="O842" s="20">
        <f t="shared" si="257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52"/>
        <v>100078:100:2:0|100088:100:2:0</v>
      </c>
      <c r="U842" s="6" t="str">
        <f t="shared" si="253"/>
        <v/>
      </c>
      <c r="V842" s="19" t="str">
        <f>VLOOKUP(G842,角色!AW:BC,主动技能!F842+1,FALSE)</f>
        <v>skill_25</v>
      </c>
      <c r="Y842">
        <f t="shared" si="254"/>
        <v>100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12822</v>
      </c>
      <c r="AE842" s="25">
        <f>(VLOOKUP(G842,角色!V:AE,主动技能!F842+7,FALSE))</f>
        <v>1</v>
      </c>
      <c r="AF842" s="19">
        <f t="shared" si="258"/>
        <v>3</v>
      </c>
      <c r="AG842" s="19">
        <f t="shared" si="259"/>
        <v>2</v>
      </c>
      <c r="AH842" s="25" t="str">
        <f>VLOOKUP(F842,特效对应!F:G,2,FALSE)</f>
        <v>attackex</v>
      </c>
      <c r="AJ842">
        <f t="shared" si="260"/>
        <v>16</v>
      </c>
      <c r="AK842" t="s">
        <v>117</v>
      </c>
      <c r="AL842" s="4" t="s">
        <v>1070</v>
      </c>
      <c r="AM842" s="4" t="s">
        <v>1081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61"/>
        <v>3</v>
      </c>
      <c r="BE842">
        <f t="shared" si="262"/>
        <v>2</v>
      </c>
    </row>
    <row r="843" spans="1:57" x14ac:dyDescent="0.15">
      <c r="A843" t="str">
        <f t="shared" si="248"/>
        <v>尤尼丝主动技能3等级17</v>
      </c>
      <c r="B843" s="8">
        <f t="shared" si="255"/>
        <v>10140317</v>
      </c>
      <c r="C843" s="8" t="str">
        <f>VLOOKUP(G843,角色!A:B,2,FALSE)</f>
        <v>尤尼丝</v>
      </c>
      <c r="D843" s="8" t="str">
        <f t="shared" si="256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t="s">
        <v>1061</v>
      </c>
      <c r="I843" s="20" t="str">
        <f t="shared" si="247"/>
        <v>对敌方全体攻击，造成125%攻击力（+18135）点伤害。并目标攻击-36%,目标防御-18%。</v>
      </c>
      <c r="J843" s="4" t="s">
        <v>279</v>
      </c>
      <c r="K843" s="1" t="s">
        <v>102</v>
      </c>
      <c r="L843" s="4" t="s">
        <v>108</v>
      </c>
      <c r="M843" s="4"/>
      <c r="N843" s="4">
        <v>100</v>
      </c>
      <c r="O843" s="20">
        <f t="shared" si="257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52"/>
        <v>100078:100:2:0|100089:100:2:0</v>
      </c>
      <c r="U843" s="6" t="str">
        <f t="shared" si="253"/>
        <v/>
      </c>
      <c r="V843" s="19" t="str">
        <f>VLOOKUP(G843,角色!AW:BC,主动技能!F843+1,FALSE)</f>
        <v>skill_25</v>
      </c>
      <c r="Y843">
        <f t="shared" si="254"/>
        <v>100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18135</v>
      </c>
      <c r="AE843" s="25">
        <f>(VLOOKUP(G843,角色!V:AE,主动技能!F843+7,FALSE))</f>
        <v>1</v>
      </c>
      <c r="AF843" s="19">
        <f t="shared" si="258"/>
        <v>3</v>
      </c>
      <c r="AG843" s="19">
        <f t="shared" si="259"/>
        <v>2</v>
      </c>
      <c r="AH843" s="25" t="str">
        <f>VLOOKUP(F843,特效对应!F:G,2,FALSE)</f>
        <v>attackex</v>
      </c>
      <c r="AJ843">
        <f t="shared" si="260"/>
        <v>17</v>
      </c>
      <c r="AK843" t="s">
        <v>117</v>
      </c>
      <c r="AL843" s="4" t="s">
        <v>1070</v>
      </c>
      <c r="AM843" s="4" t="s">
        <v>1082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61"/>
        <v>3</v>
      </c>
      <c r="BE843">
        <f t="shared" si="262"/>
        <v>2</v>
      </c>
    </row>
    <row r="844" spans="1:57" x14ac:dyDescent="0.15">
      <c r="A844" t="str">
        <f t="shared" si="248"/>
        <v>尤尼丝主动技能3等级18</v>
      </c>
      <c r="B844" s="8">
        <f t="shared" si="255"/>
        <v>10140318</v>
      </c>
      <c r="C844" s="8" t="str">
        <f>VLOOKUP(G844,角色!A:B,2,FALSE)</f>
        <v>尤尼丝</v>
      </c>
      <c r="D844" s="8" t="str">
        <f t="shared" si="256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t="s">
        <v>1061</v>
      </c>
      <c r="I844" s="20" t="str">
        <f t="shared" si="247"/>
        <v>对敌方全体攻击，造成125%攻击力（+25650）点伤害。并目标攻击-38%,目标防御-18%。</v>
      </c>
      <c r="J844" s="4" t="s">
        <v>279</v>
      </c>
      <c r="K844" s="1" t="s">
        <v>102</v>
      </c>
      <c r="L844" s="4" t="s">
        <v>108</v>
      </c>
      <c r="M844" s="4"/>
      <c r="N844" s="4">
        <v>100</v>
      </c>
      <c r="O844" s="20">
        <f t="shared" si="257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52"/>
        <v>100079:100:2:0|100089:100:2:0</v>
      </c>
      <c r="U844" s="6" t="str">
        <f t="shared" si="253"/>
        <v/>
      </c>
      <c r="V844" s="19" t="str">
        <f>VLOOKUP(G844,角色!AW:BC,主动技能!F844+1,FALSE)</f>
        <v>skill_25</v>
      </c>
      <c r="Y844">
        <f t="shared" si="254"/>
        <v>100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25650</v>
      </c>
      <c r="AE844" s="25">
        <f>(VLOOKUP(G844,角色!V:AE,主动技能!F844+7,FALSE))</f>
        <v>1</v>
      </c>
      <c r="AF844" s="19">
        <f t="shared" si="258"/>
        <v>3</v>
      </c>
      <c r="AG844" s="19">
        <f t="shared" si="259"/>
        <v>2</v>
      </c>
      <c r="AH844" s="25" t="str">
        <f>VLOOKUP(F844,特效对应!F:G,2,FALSE)</f>
        <v>attackex</v>
      </c>
      <c r="AJ844">
        <f t="shared" si="260"/>
        <v>18</v>
      </c>
      <c r="AK844" t="s">
        <v>117</v>
      </c>
      <c r="AL844" s="4" t="s">
        <v>1071</v>
      </c>
      <c r="AM844" s="4" t="s">
        <v>1082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61"/>
        <v>3</v>
      </c>
      <c r="BE844">
        <f t="shared" si="262"/>
        <v>2</v>
      </c>
    </row>
    <row r="845" spans="1:57" x14ac:dyDescent="0.15">
      <c r="A845" t="str">
        <f t="shared" si="248"/>
        <v>尤尼丝主动技能3等级19</v>
      </c>
      <c r="B845" s="8">
        <f t="shared" si="255"/>
        <v>10140319</v>
      </c>
      <c r="C845" s="8" t="str">
        <f>VLOOKUP(G845,角色!A:B,2,FALSE)</f>
        <v>尤尼丝</v>
      </c>
      <c r="D845" s="8" t="str">
        <f t="shared" si="256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t="s">
        <v>1061</v>
      </c>
      <c r="I845" s="20" t="str">
        <f t="shared" si="247"/>
        <v>对敌方全体攻击，造成125%攻击力（+36280）点伤害。并目标攻击-38%,目标防御-19%。</v>
      </c>
      <c r="J845" s="4" t="s">
        <v>279</v>
      </c>
      <c r="K845" s="1" t="s">
        <v>102</v>
      </c>
      <c r="L845" s="4" t="s">
        <v>108</v>
      </c>
      <c r="M845" s="4"/>
      <c r="N845" s="4">
        <v>100</v>
      </c>
      <c r="O845" s="20">
        <f t="shared" si="257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52"/>
        <v>100079:100:2:0|100090:100:2:0</v>
      </c>
      <c r="U845" s="6" t="str">
        <f t="shared" si="253"/>
        <v/>
      </c>
      <c r="V845" s="19" t="str">
        <f>VLOOKUP(G845,角色!AW:BC,主动技能!F845+1,FALSE)</f>
        <v>skill_25</v>
      </c>
      <c r="Y845">
        <f t="shared" si="254"/>
        <v>100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36280</v>
      </c>
      <c r="AE845" s="25">
        <f>(VLOOKUP(G845,角色!V:AE,主动技能!F845+7,FALSE))</f>
        <v>1</v>
      </c>
      <c r="AF845" s="19">
        <f t="shared" si="258"/>
        <v>3</v>
      </c>
      <c r="AG845" s="19">
        <f t="shared" si="259"/>
        <v>2</v>
      </c>
      <c r="AH845" s="25" t="str">
        <f>VLOOKUP(F845,特效对应!F:G,2,FALSE)</f>
        <v>attackex</v>
      </c>
      <c r="AJ845">
        <f t="shared" si="260"/>
        <v>19</v>
      </c>
      <c r="AK845" t="s">
        <v>117</v>
      </c>
      <c r="AL845" s="4" t="s">
        <v>1071</v>
      </c>
      <c r="AM845" s="4" t="s">
        <v>1083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61"/>
        <v>3</v>
      </c>
      <c r="BE845">
        <f t="shared" si="262"/>
        <v>2</v>
      </c>
    </row>
    <row r="846" spans="1:57" x14ac:dyDescent="0.15">
      <c r="A846" t="str">
        <f t="shared" si="248"/>
        <v>尤尼丝主动技能3等级20</v>
      </c>
      <c r="B846" s="8">
        <f t="shared" si="255"/>
        <v>10140320</v>
      </c>
      <c r="C846" s="8" t="str">
        <f>VLOOKUP(G846,角色!A:B,2,FALSE)</f>
        <v>尤尼丝</v>
      </c>
      <c r="D846" s="8" t="str">
        <f t="shared" si="256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t="s">
        <v>1061</v>
      </c>
      <c r="I846" s="20" t="str">
        <f t="shared" si="247"/>
        <v>对敌方全体攻击，造成125%攻击力（+51314）点伤害。并目标攻击-40%,目标防御-20%。</v>
      </c>
      <c r="J846" s="4" t="s">
        <v>279</v>
      </c>
      <c r="K846" s="1" t="s">
        <v>102</v>
      </c>
      <c r="L846" s="4" t="s">
        <v>108</v>
      </c>
      <c r="M846" s="4"/>
      <c r="N846" s="4">
        <v>100</v>
      </c>
      <c r="O846" s="20">
        <f t="shared" si="257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52"/>
        <v>100080:100:2:0|100091:100:2:0</v>
      </c>
      <c r="U846" s="6" t="str">
        <f t="shared" si="253"/>
        <v/>
      </c>
      <c r="V846" s="19" t="str">
        <f>VLOOKUP(G846,角色!AW:BC,主动技能!F846+1,FALSE)</f>
        <v>skill_25</v>
      </c>
      <c r="Y846">
        <f t="shared" si="254"/>
        <v>100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51314</v>
      </c>
      <c r="AE846" s="25">
        <f>(VLOOKUP(G846,角色!V:AE,主动技能!F846+7,FALSE))</f>
        <v>1</v>
      </c>
      <c r="AF846" s="19">
        <f t="shared" si="258"/>
        <v>3</v>
      </c>
      <c r="AG846" s="19">
        <f t="shared" si="259"/>
        <v>2</v>
      </c>
      <c r="AH846" s="25" t="str">
        <f>VLOOKUP(F846,特效对应!F:G,2,FALSE)</f>
        <v>attackex</v>
      </c>
      <c r="AJ846">
        <f t="shared" si="260"/>
        <v>20</v>
      </c>
      <c r="AK846" t="s">
        <v>117</v>
      </c>
      <c r="AL846" s="4" t="s">
        <v>1072</v>
      </c>
      <c r="AM846" s="4" t="s">
        <v>1073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61"/>
        <v>3</v>
      </c>
      <c r="BE846">
        <f t="shared" si="262"/>
        <v>2</v>
      </c>
    </row>
    <row r="847" spans="1:57" x14ac:dyDescent="0.15">
      <c r="A847" t="str">
        <f t="shared" si="248"/>
        <v>尼尔斯主动技能1等级1</v>
      </c>
      <c r="B847" s="8">
        <f t="shared" si="255"/>
        <v>10150101</v>
      </c>
      <c r="C847" s="8" t="str">
        <f>VLOOKUP(G847,角色!A:B,2,FALSE)</f>
        <v>尼尔斯</v>
      </c>
      <c r="D847" s="8" t="str">
        <f t="shared" si="256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1060</v>
      </c>
      <c r="I847" s="20" t="str">
        <f t="shared" ref="I847" si="263">"对敌方"&amp;L847&amp;"攻击，造成"&amp;Z847&amp;"%攻击力（+"&amp;AB847&amp;"）点伤害。"</f>
        <v>对敌方单体攻击，造成100%攻击力（+26）点伤害。</v>
      </c>
      <c r="J847" s="20" t="s">
        <v>279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57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52"/>
        <v/>
      </c>
      <c r="U847" s="19" t="str">
        <f t="shared" si="253"/>
        <v/>
      </c>
      <c r="V847" s="19" t="str">
        <f>VLOOKUP(G847,角色!AW:BC,主动技能!F847+1,FALSE)</f>
        <v>skill_01</v>
      </c>
      <c r="W847" s="19"/>
      <c r="X847" s="19"/>
      <c r="Y847" s="19">
        <f t="shared" si="254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26</v>
      </c>
      <c r="AC847" s="19"/>
      <c r="AD847" s="19"/>
      <c r="AE847" s="25">
        <f>(VLOOKUP(G847,角色!V:AE,主动技能!F847+7,FALSE))</f>
        <v>1</v>
      </c>
      <c r="AF847" s="19">
        <f t="shared" si="258"/>
        <v>0</v>
      </c>
      <c r="AG847" s="19">
        <f t="shared" si="259"/>
        <v>0</v>
      </c>
      <c r="AH847" s="25" t="str">
        <f>VLOOKUP(F847,特效对应!F:G,2,FALSE)</f>
        <v>attack</v>
      </c>
      <c r="AJ847">
        <f t="shared" si="260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61"/>
        <v>0</v>
      </c>
      <c r="BE847">
        <f t="shared" si="262"/>
        <v>0</v>
      </c>
    </row>
    <row r="848" spans="1:57" x14ac:dyDescent="0.15">
      <c r="A848" t="str">
        <f t="shared" si="248"/>
        <v>尼尔斯主动技能1等级2</v>
      </c>
      <c r="B848" s="8">
        <f t="shared" si="255"/>
        <v>10150102</v>
      </c>
      <c r="C848" s="8" t="str">
        <f>VLOOKUP(G848,角色!A:B,2,FALSE)</f>
        <v>尼尔斯</v>
      </c>
      <c r="D848" s="8" t="str">
        <f t="shared" si="256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1060</v>
      </c>
      <c r="I848" s="20" t="str">
        <f t="shared" ref="I848:I866" si="264">"对敌方"&amp;L848&amp;"攻击，造成"&amp;Z848&amp;"%攻击力（+"&amp;AB848&amp;"）点伤害。"</f>
        <v>对敌方单体攻击，造成100%攻击力（+32）点伤害。</v>
      </c>
      <c r="J848" s="20" t="s">
        <v>279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57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52"/>
        <v/>
      </c>
      <c r="U848" s="6" t="str">
        <f t="shared" si="253"/>
        <v/>
      </c>
      <c r="V848" s="19" t="str">
        <f>VLOOKUP(G848,角色!AW:BC,主动技能!F848+1,FALSE)</f>
        <v>skill_01</v>
      </c>
      <c r="Y848">
        <f t="shared" si="254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32</v>
      </c>
      <c r="AE848" s="25">
        <f>(VLOOKUP(G848,角色!V:AE,主动技能!F848+7,FALSE))</f>
        <v>1</v>
      </c>
      <c r="AF848" s="19">
        <f t="shared" si="258"/>
        <v>0</v>
      </c>
      <c r="AG848" s="19">
        <f t="shared" si="259"/>
        <v>0</v>
      </c>
      <c r="AH848" s="25" t="str">
        <f>VLOOKUP(F848,特效对应!F:G,2,FALSE)</f>
        <v>attack</v>
      </c>
      <c r="AJ848">
        <f t="shared" si="260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61"/>
        <v>0</v>
      </c>
      <c r="BE848">
        <f t="shared" si="262"/>
        <v>0</v>
      </c>
    </row>
    <row r="849" spans="1:57" x14ac:dyDescent="0.15">
      <c r="A849" t="str">
        <f t="shared" si="248"/>
        <v>尼尔斯主动技能1等级3</v>
      </c>
      <c r="B849" s="8">
        <f t="shared" si="255"/>
        <v>10150103</v>
      </c>
      <c r="C849" s="8" t="str">
        <f>VLOOKUP(G849,角色!A:B,2,FALSE)</f>
        <v>尼尔斯</v>
      </c>
      <c r="D849" s="8" t="str">
        <f t="shared" si="256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1060</v>
      </c>
      <c r="I849" s="20" t="str">
        <f t="shared" si="264"/>
        <v>对敌方单体攻击，造成100%攻击力（+50）点伤害。</v>
      </c>
      <c r="J849" s="20" t="s">
        <v>279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57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52"/>
        <v/>
      </c>
      <c r="U849" s="6" t="str">
        <f t="shared" si="253"/>
        <v/>
      </c>
      <c r="V849" s="19" t="str">
        <f>VLOOKUP(G849,角色!AW:BC,主动技能!F849+1,FALSE)</f>
        <v>skill_01</v>
      </c>
      <c r="Y849">
        <f t="shared" si="254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50</v>
      </c>
      <c r="AE849" s="25">
        <f>(VLOOKUP(G849,角色!V:AE,主动技能!F849+7,FALSE))</f>
        <v>1</v>
      </c>
      <c r="AF849" s="19">
        <f t="shared" si="258"/>
        <v>0</v>
      </c>
      <c r="AG849" s="19">
        <f t="shared" si="259"/>
        <v>0</v>
      </c>
      <c r="AH849" s="25" t="str">
        <f>VLOOKUP(F849,特效对应!F:G,2,FALSE)</f>
        <v>attack</v>
      </c>
      <c r="AJ849">
        <f t="shared" si="260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61"/>
        <v>0</v>
      </c>
      <c r="BE849">
        <f t="shared" si="262"/>
        <v>0</v>
      </c>
    </row>
    <row r="850" spans="1:57" x14ac:dyDescent="0.15">
      <c r="A850" t="str">
        <f t="shared" si="248"/>
        <v>尼尔斯主动技能1等级4</v>
      </c>
      <c r="B850" s="8">
        <f t="shared" si="255"/>
        <v>10150104</v>
      </c>
      <c r="C850" s="8" t="str">
        <f>VLOOKUP(G850,角色!A:B,2,FALSE)</f>
        <v>尼尔斯</v>
      </c>
      <c r="D850" s="8" t="str">
        <f t="shared" si="256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1060</v>
      </c>
      <c r="I850" s="20" t="str">
        <f t="shared" si="264"/>
        <v>对敌方单体攻击，造成100%攻击力（+80）点伤害。</v>
      </c>
      <c r="J850" s="20" t="s">
        <v>279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57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52"/>
        <v/>
      </c>
      <c r="U850" s="6" t="str">
        <f t="shared" si="253"/>
        <v/>
      </c>
      <c r="V850" s="19" t="str">
        <f>VLOOKUP(G850,角色!AW:BC,主动技能!F850+1,FALSE)</f>
        <v>skill_01</v>
      </c>
      <c r="Y850">
        <f t="shared" si="254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80</v>
      </c>
      <c r="AE850" s="25">
        <f>(VLOOKUP(G850,角色!V:AE,主动技能!F850+7,FALSE))</f>
        <v>1</v>
      </c>
      <c r="AF850" s="19">
        <f t="shared" si="258"/>
        <v>0</v>
      </c>
      <c r="AG850" s="19">
        <f t="shared" si="259"/>
        <v>0</v>
      </c>
      <c r="AH850" s="25" t="str">
        <f>VLOOKUP(F850,特效对应!F:G,2,FALSE)</f>
        <v>attack</v>
      </c>
      <c r="AJ850">
        <f t="shared" si="260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61"/>
        <v>0</v>
      </c>
      <c r="BE850">
        <f t="shared" si="262"/>
        <v>0</v>
      </c>
    </row>
    <row r="851" spans="1:57" x14ac:dyDescent="0.15">
      <c r="A851" t="str">
        <f t="shared" si="248"/>
        <v>尼尔斯主动技能1等级5</v>
      </c>
      <c r="B851" s="8">
        <f t="shared" si="255"/>
        <v>10150105</v>
      </c>
      <c r="C851" s="8" t="str">
        <f>VLOOKUP(G851,角色!A:B,2,FALSE)</f>
        <v>尼尔斯</v>
      </c>
      <c r="D851" s="8" t="str">
        <f t="shared" si="256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1060</v>
      </c>
      <c r="I851" s="20" t="str">
        <f t="shared" si="264"/>
        <v>对敌方单体攻击，造成100%攻击力（+113）点伤害。</v>
      </c>
      <c r="J851" s="20" t="s">
        <v>279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57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52"/>
        <v/>
      </c>
      <c r="U851" s="6" t="str">
        <f t="shared" si="253"/>
        <v/>
      </c>
      <c r="V851" s="19" t="str">
        <f>VLOOKUP(G851,角色!AW:BC,主动技能!F851+1,FALSE)</f>
        <v>skill_01</v>
      </c>
      <c r="Y851">
        <f t="shared" si="254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113</v>
      </c>
      <c r="AE851" s="25">
        <f>(VLOOKUP(G851,角色!V:AE,主动技能!F851+7,FALSE))</f>
        <v>1</v>
      </c>
      <c r="AF851" s="19">
        <f t="shared" si="258"/>
        <v>0</v>
      </c>
      <c r="AG851" s="19">
        <f t="shared" si="259"/>
        <v>0</v>
      </c>
      <c r="AH851" s="25" t="str">
        <f>VLOOKUP(F851,特效对应!F:G,2,FALSE)</f>
        <v>attack</v>
      </c>
      <c r="AJ851">
        <f t="shared" si="260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61"/>
        <v>0</v>
      </c>
      <c r="BE851">
        <f t="shared" si="262"/>
        <v>0</v>
      </c>
    </row>
    <row r="852" spans="1:57" x14ac:dyDescent="0.15">
      <c r="A852" t="str">
        <f t="shared" si="248"/>
        <v>尼尔斯主动技能1等级6</v>
      </c>
      <c r="B852" s="8">
        <f t="shared" si="255"/>
        <v>10150106</v>
      </c>
      <c r="C852" s="8" t="str">
        <f>VLOOKUP(G852,角色!A:B,2,FALSE)</f>
        <v>尼尔斯</v>
      </c>
      <c r="D852" s="8" t="str">
        <f t="shared" si="256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1060</v>
      </c>
      <c r="I852" s="20" t="str">
        <f t="shared" si="264"/>
        <v>对敌方单体攻击，造成100%攻击力（+160）点伤害。</v>
      </c>
      <c r="J852" s="20" t="s">
        <v>279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57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52"/>
        <v/>
      </c>
      <c r="U852" s="6" t="str">
        <f t="shared" si="253"/>
        <v/>
      </c>
      <c r="V852" s="19" t="str">
        <f>VLOOKUP(G852,角色!AW:BC,主动技能!F852+1,FALSE)</f>
        <v>skill_01</v>
      </c>
      <c r="Y852">
        <f t="shared" si="254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160</v>
      </c>
      <c r="AE852" s="25">
        <f>(VLOOKUP(G852,角色!V:AE,主动技能!F852+7,FALSE))</f>
        <v>1</v>
      </c>
      <c r="AF852" s="19">
        <f t="shared" si="258"/>
        <v>0</v>
      </c>
      <c r="AG852" s="19">
        <f t="shared" si="259"/>
        <v>0</v>
      </c>
      <c r="AH852" s="25" t="str">
        <f>VLOOKUP(F852,特效对应!F:G,2,FALSE)</f>
        <v>attack</v>
      </c>
      <c r="AJ852">
        <f t="shared" si="260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61"/>
        <v>0</v>
      </c>
      <c r="BE852">
        <f t="shared" si="262"/>
        <v>0</v>
      </c>
    </row>
    <row r="853" spans="1:57" x14ac:dyDescent="0.15">
      <c r="A853" t="str">
        <f t="shared" si="248"/>
        <v>尼尔斯主动技能1等级7</v>
      </c>
      <c r="B853" s="8">
        <f t="shared" si="255"/>
        <v>10150107</v>
      </c>
      <c r="C853" s="8" t="str">
        <f>VLOOKUP(G853,角色!A:B,2,FALSE)</f>
        <v>尼尔斯</v>
      </c>
      <c r="D853" s="8" t="str">
        <f t="shared" si="256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1060</v>
      </c>
      <c r="I853" s="20" t="str">
        <f t="shared" si="264"/>
        <v>对敌方单体攻击，造成100%攻击力（+226）点伤害。</v>
      </c>
      <c r="J853" s="20" t="s">
        <v>279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57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52"/>
        <v/>
      </c>
      <c r="U853" s="6" t="str">
        <f t="shared" si="253"/>
        <v/>
      </c>
      <c r="V853" s="19" t="str">
        <f>VLOOKUP(G853,角色!AW:BC,主动技能!F853+1,FALSE)</f>
        <v>skill_01</v>
      </c>
      <c r="Y853">
        <f t="shared" si="254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226</v>
      </c>
      <c r="AE853" s="25">
        <f>(VLOOKUP(G853,角色!V:AE,主动技能!F853+7,FALSE))</f>
        <v>1</v>
      </c>
      <c r="AF853" s="19">
        <f t="shared" si="258"/>
        <v>0</v>
      </c>
      <c r="AG853" s="19">
        <f t="shared" si="259"/>
        <v>0</v>
      </c>
      <c r="AH853" s="25" t="str">
        <f>VLOOKUP(F853,特效对应!F:G,2,FALSE)</f>
        <v>attack</v>
      </c>
      <c r="AJ853">
        <f t="shared" si="260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61"/>
        <v>0</v>
      </c>
      <c r="BE853">
        <f t="shared" si="262"/>
        <v>0</v>
      </c>
    </row>
    <row r="854" spans="1:57" x14ac:dyDescent="0.15">
      <c r="A854" t="str">
        <f t="shared" si="248"/>
        <v>尼尔斯主动技能1等级8</v>
      </c>
      <c r="B854" s="8">
        <f t="shared" si="255"/>
        <v>10150108</v>
      </c>
      <c r="C854" s="8" t="str">
        <f>VLOOKUP(G854,角色!A:B,2,FALSE)</f>
        <v>尼尔斯</v>
      </c>
      <c r="D854" s="8" t="str">
        <f t="shared" si="256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1060</v>
      </c>
      <c r="I854" s="20" t="str">
        <f t="shared" si="264"/>
        <v>对敌方单体攻击，造成100%攻击力（+320）点伤害。</v>
      </c>
      <c r="J854" s="20" t="s">
        <v>279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57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52"/>
        <v/>
      </c>
      <c r="U854" s="6" t="str">
        <f t="shared" si="253"/>
        <v/>
      </c>
      <c r="V854" s="19" t="str">
        <f>VLOOKUP(G854,角色!AW:BC,主动技能!F854+1,FALSE)</f>
        <v>skill_01</v>
      </c>
      <c r="Y854">
        <f t="shared" si="254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320</v>
      </c>
      <c r="AE854" s="25">
        <f>(VLOOKUP(G854,角色!V:AE,主动技能!F854+7,FALSE))</f>
        <v>1</v>
      </c>
      <c r="AF854" s="19">
        <f t="shared" si="258"/>
        <v>0</v>
      </c>
      <c r="AG854" s="19">
        <f t="shared" si="259"/>
        <v>0</v>
      </c>
      <c r="AH854" s="25" t="str">
        <f>VLOOKUP(F854,特效对应!F:G,2,FALSE)</f>
        <v>attack</v>
      </c>
      <c r="AJ854">
        <f t="shared" si="260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61"/>
        <v>0</v>
      </c>
      <c r="BE854">
        <f t="shared" si="262"/>
        <v>0</v>
      </c>
    </row>
    <row r="855" spans="1:57" x14ac:dyDescent="0.15">
      <c r="A855" t="str">
        <f t="shared" si="248"/>
        <v>尼尔斯主动技能1等级9</v>
      </c>
      <c r="B855" s="8">
        <f t="shared" si="255"/>
        <v>10150109</v>
      </c>
      <c r="C855" s="8" t="str">
        <f>VLOOKUP(G855,角色!A:B,2,FALSE)</f>
        <v>尼尔斯</v>
      </c>
      <c r="D855" s="8" t="str">
        <f t="shared" si="256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1060</v>
      </c>
      <c r="I855" s="20" t="str">
        <f t="shared" si="264"/>
        <v>对敌方单体攻击，造成100%攻击力（+452）点伤害。</v>
      </c>
      <c r="J855" s="20" t="s">
        <v>279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57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52"/>
        <v/>
      </c>
      <c r="U855" s="6" t="str">
        <f t="shared" si="253"/>
        <v/>
      </c>
      <c r="V855" s="19" t="str">
        <f>VLOOKUP(G855,角色!AW:BC,主动技能!F855+1,FALSE)</f>
        <v>skill_01</v>
      </c>
      <c r="Y855">
        <f t="shared" si="254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452</v>
      </c>
      <c r="AE855" s="25">
        <f>(VLOOKUP(G855,角色!V:AE,主动技能!F855+7,FALSE))</f>
        <v>1</v>
      </c>
      <c r="AF855" s="19">
        <f t="shared" si="258"/>
        <v>0</v>
      </c>
      <c r="AG855" s="19">
        <f t="shared" si="259"/>
        <v>0</v>
      </c>
      <c r="AH855" s="25" t="str">
        <f>VLOOKUP(F855,特效对应!F:G,2,FALSE)</f>
        <v>attack</v>
      </c>
      <c r="AJ855">
        <f t="shared" si="260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61"/>
        <v>0</v>
      </c>
      <c r="BE855">
        <f t="shared" si="262"/>
        <v>0</v>
      </c>
    </row>
    <row r="856" spans="1:57" x14ac:dyDescent="0.15">
      <c r="A856" t="str">
        <f t="shared" si="248"/>
        <v>尼尔斯主动技能1等级10</v>
      </c>
      <c r="B856" s="8">
        <f t="shared" si="255"/>
        <v>10150110</v>
      </c>
      <c r="C856" s="8" t="str">
        <f>VLOOKUP(G856,角色!A:B,2,FALSE)</f>
        <v>尼尔斯</v>
      </c>
      <c r="D856" s="8" t="str">
        <f t="shared" si="256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1060</v>
      </c>
      <c r="I856" s="20" t="str">
        <f t="shared" si="264"/>
        <v>对敌方单体攻击，造成100%攻击力（+640）点伤害。</v>
      </c>
      <c r="J856" s="20" t="s">
        <v>279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57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52"/>
        <v/>
      </c>
      <c r="U856" s="6" t="str">
        <f t="shared" si="253"/>
        <v/>
      </c>
      <c r="V856" s="19" t="str">
        <f>VLOOKUP(G856,角色!AW:BC,主动技能!F856+1,FALSE)</f>
        <v>skill_01</v>
      </c>
      <c r="Y856">
        <f t="shared" si="254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640</v>
      </c>
      <c r="AE856" s="25">
        <f>(VLOOKUP(G856,角色!V:AE,主动技能!F856+7,FALSE))</f>
        <v>1</v>
      </c>
      <c r="AF856" s="19">
        <f t="shared" si="258"/>
        <v>0</v>
      </c>
      <c r="AG856" s="19">
        <f t="shared" si="259"/>
        <v>0</v>
      </c>
      <c r="AH856" s="25" t="str">
        <f>VLOOKUP(F856,特效对应!F:G,2,FALSE)</f>
        <v>attack</v>
      </c>
      <c r="AJ856">
        <f t="shared" si="260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61"/>
        <v>0</v>
      </c>
      <c r="BE856">
        <f t="shared" si="262"/>
        <v>0</v>
      </c>
    </row>
    <row r="857" spans="1:57" x14ac:dyDescent="0.15">
      <c r="A857" t="str">
        <f t="shared" si="248"/>
        <v>尼尔斯主动技能1等级11</v>
      </c>
      <c r="B857" s="8">
        <f t="shared" si="255"/>
        <v>10150111</v>
      </c>
      <c r="C857" s="8" t="str">
        <f>VLOOKUP(G857,角色!A:B,2,FALSE)</f>
        <v>尼尔斯</v>
      </c>
      <c r="D857" s="8" t="str">
        <f t="shared" si="256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1060</v>
      </c>
      <c r="I857" s="20" t="str">
        <f t="shared" si="264"/>
        <v>对敌方单体攻击，造成100%攻击力（+906）点伤害。</v>
      </c>
      <c r="J857" s="20" t="s">
        <v>279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57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52"/>
        <v/>
      </c>
      <c r="U857" s="6" t="str">
        <f t="shared" si="253"/>
        <v/>
      </c>
      <c r="V857" s="19" t="str">
        <f>VLOOKUP(G857,角色!AW:BC,主动技能!F857+1,FALSE)</f>
        <v>skill_01</v>
      </c>
      <c r="Y857">
        <f t="shared" si="254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906</v>
      </c>
      <c r="AE857" s="25">
        <f>(VLOOKUP(G857,角色!V:AE,主动技能!F857+7,FALSE))</f>
        <v>1</v>
      </c>
      <c r="AF857" s="19">
        <f t="shared" si="258"/>
        <v>0</v>
      </c>
      <c r="AG857" s="19">
        <f t="shared" si="259"/>
        <v>0</v>
      </c>
      <c r="AH857" s="25" t="str">
        <f>VLOOKUP(F857,特效对应!F:G,2,FALSE)</f>
        <v>attack</v>
      </c>
      <c r="AJ857">
        <f t="shared" si="260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61"/>
        <v>0</v>
      </c>
      <c r="BE857">
        <f t="shared" si="262"/>
        <v>0</v>
      </c>
    </row>
    <row r="858" spans="1:57" x14ac:dyDescent="0.15">
      <c r="A858" t="str">
        <f t="shared" si="248"/>
        <v>尼尔斯主动技能1等级12</v>
      </c>
      <c r="B858" s="8">
        <f t="shared" si="255"/>
        <v>10150112</v>
      </c>
      <c r="C858" s="8" t="str">
        <f>VLOOKUP(G858,角色!A:B,2,FALSE)</f>
        <v>尼尔斯</v>
      </c>
      <c r="D858" s="8" t="str">
        <f t="shared" si="256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1060</v>
      </c>
      <c r="I858" s="20" t="str">
        <f t="shared" si="264"/>
        <v>对敌方单体攻击，造成100%攻击力（+1281）点伤害。</v>
      </c>
      <c r="J858" s="20" t="s">
        <v>279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57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52"/>
        <v/>
      </c>
      <c r="U858" s="6" t="str">
        <f t="shared" si="253"/>
        <v/>
      </c>
      <c r="V858" s="19" t="str">
        <f>VLOOKUP(G858,角色!AW:BC,主动技能!F858+1,FALSE)</f>
        <v>skill_01</v>
      </c>
      <c r="Y858">
        <f t="shared" si="254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1281</v>
      </c>
      <c r="AE858" s="25">
        <f>(VLOOKUP(G858,角色!V:AE,主动技能!F858+7,FALSE))</f>
        <v>1</v>
      </c>
      <c r="AF858" s="19">
        <f t="shared" si="258"/>
        <v>0</v>
      </c>
      <c r="AG858" s="19">
        <f t="shared" si="259"/>
        <v>0</v>
      </c>
      <c r="AH858" s="25" t="str">
        <f>VLOOKUP(F858,特效对应!F:G,2,FALSE)</f>
        <v>attack</v>
      </c>
      <c r="AJ858">
        <f t="shared" si="260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61"/>
        <v>0</v>
      </c>
      <c r="BE858">
        <f t="shared" si="262"/>
        <v>0</v>
      </c>
    </row>
    <row r="859" spans="1:57" x14ac:dyDescent="0.15">
      <c r="A859" t="str">
        <f t="shared" si="248"/>
        <v>尼尔斯主动技能1等级13</v>
      </c>
      <c r="B859" s="8">
        <f t="shared" si="255"/>
        <v>10150113</v>
      </c>
      <c r="C859" s="8" t="str">
        <f>VLOOKUP(G859,角色!A:B,2,FALSE)</f>
        <v>尼尔斯</v>
      </c>
      <c r="D859" s="8" t="str">
        <f t="shared" si="256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1060</v>
      </c>
      <c r="I859" s="20" t="str">
        <f t="shared" si="264"/>
        <v>对敌方单体攻击，造成100%攻击力（+1812）点伤害。</v>
      </c>
      <c r="J859" s="20" t="s">
        <v>279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57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52"/>
        <v/>
      </c>
      <c r="U859" s="6" t="str">
        <f t="shared" si="253"/>
        <v/>
      </c>
      <c r="V859" s="19" t="str">
        <f>VLOOKUP(G859,角色!AW:BC,主动技能!F859+1,FALSE)</f>
        <v>skill_01</v>
      </c>
      <c r="Y859">
        <f t="shared" si="254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1812</v>
      </c>
      <c r="AE859" s="25">
        <f>(VLOOKUP(G859,角色!V:AE,主动技能!F859+7,FALSE))</f>
        <v>1</v>
      </c>
      <c r="AF859" s="19">
        <f t="shared" si="258"/>
        <v>0</v>
      </c>
      <c r="AG859" s="19">
        <f t="shared" si="259"/>
        <v>0</v>
      </c>
      <c r="AH859" s="25" t="str">
        <f>VLOOKUP(F859,特效对应!F:G,2,FALSE)</f>
        <v>attack</v>
      </c>
      <c r="AJ859">
        <f t="shared" si="260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61"/>
        <v>0</v>
      </c>
      <c r="BE859">
        <f t="shared" si="262"/>
        <v>0</v>
      </c>
    </row>
    <row r="860" spans="1:57" x14ac:dyDescent="0.15">
      <c r="A860" t="str">
        <f t="shared" si="248"/>
        <v>尼尔斯主动技能1等级14</v>
      </c>
      <c r="B860" s="8">
        <f t="shared" si="255"/>
        <v>10150114</v>
      </c>
      <c r="C860" s="8" t="str">
        <f>VLOOKUP(G860,角色!A:B,2,FALSE)</f>
        <v>尼尔斯</v>
      </c>
      <c r="D860" s="8" t="str">
        <f t="shared" si="256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1060</v>
      </c>
      <c r="I860" s="20" t="str">
        <f t="shared" si="264"/>
        <v>对敌方单体攻击，造成100%攻击力（+2563）点伤害。</v>
      </c>
      <c r="J860" s="20" t="s">
        <v>279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57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52"/>
        <v/>
      </c>
      <c r="U860" s="6" t="str">
        <f t="shared" si="253"/>
        <v/>
      </c>
      <c r="V860" s="19" t="str">
        <f>VLOOKUP(G860,角色!AW:BC,主动技能!F860+1,FALSE)</f>
        <v>skill_01</v>
      </c>
      <c r="Y860">
        <f t="shared" si="254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2563</v>
      </c>
      <c r="AE860" s="25">
        <f>(VLOOKUP(G860,角色!V:AE,主动技能!F860+7,FALSE))</f>
        <v>1</v>
      </c>
      <c r="AF860" s="19">
        <f t="shared" si="258"/>
        <v>0</v>
      </c>
      <c r="AG860" s="19">
        <f t="shared" si="259"/>
        <v>0</v>
      </c>
      <c r="AH860" s="25" t="str">
        <f>VLOOKUP(F860,特效对应!F:G,2,FALSE)</f>
        <v>attack</v>
      </c>
      <c r="AJ860">
        <f t="shared" si="260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61"/>
        <v>0</v>
      </c>
      <c r="BE860">
        <f t="shared" si="262"/>
        <v>0</v>
      </c>
    </row>
    <row r="861" spans="1:57" x14ac:dyDescent="0.15">
      <c r="A861" t="str">
        <f t="shared" si="248"/>
        <v>尼尔斯主动技能1等级15</v>
      </c>
      <c r="B861" s="8">
        <f t="shared" si="255"/>
        <v>10150115</v>
      </c>
      <c r="C861" s="8" t="str">
        <f>VLOOKUP(G861,角色!A:B,2,FALSE)</f>
        <v>尼尔斯</v>
      </c>
      <c r="D861" s="8" t="str">
        <f t="shared" si="256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1060</v>
      </c>
      <c r="I861" s="20" t="str">
        <f t="shared" si="264"/>
        <v>对敌方单体攻击，造成100%攻击力（+3626）点伤害。</v>
      </c>
      <c r="J861" s="20" t="s">
        <v>279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57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52"/>
        <v/>
      </c>
      <c r="U861" s="6" t="str">
        <f t="shared" si="253"/>
        <v/>
      </c>
      <c r="V861" s="19" t="str">
        <f>VLOOKUP(G861,角色!AW:BC,主动技能!F861+1,FALSE)</f>
        <v>skill_01</v>
      </c>
      <c r="Y861">
        <f t="shared" si="254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3626</v>
      </c>
      <c r="AE861" s="25">
        <f>(VLOOKUP(G861,角色!V:AE,主动技能!F861+7,FALSE))</f>
        <v>1</v>
      </c>
      <c r="AF861" s="19">
        <f t="shared" si="258"/>
        <v>0</v>
      </c>
      <c r="AG861" s="19">
        <f t="shared" si="259"/>
        <v>0</v>
      </c>
      <c r="AH861" s="25" t="str">
        <f>VLOOKUP(F861,特效对应!F:G,2,FALSE)</f>
        <v>attack</v>
      </c>
      <c r="AJ861">
        <f t="shared" si="260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61"/>
        <v>0</v>
      </c>
      <c r="BE861">
        <f t="shared" si="262"/>
        <v>0</v>
      </c>
    </row>
    <row r="862" spans="1:57" x14ac:dyDescent="0.15">
      <c r="A862" t="str">
        <f t="shared" si="248"/>
        <v>尼尔斯主动技能1等级16</v>
      </c>
      <c r="B862" s="8">
        <f t="shared" si="255"/>
        <v>10150116</v>
      </c>
      <c r="C862" s="8" t="str">
        <f>VLOOKUP(G862,角色!A:B,2,FALSE)</f>
        <v>尼尔斯</v>
      </c>
      <c r="D862" s="8" t="str">
        <f t="shared" si="256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1060</v>
      </c>
      <c r="I862" s="20" t="str">
        <f t="shared" si="264"/>
        <v>对敌方单体攻击，造成100%攻击力（+5128）点伤害。</v>
      </c>
      <c r="J862" s="20" t="s">
        <v>279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57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52"/>
        <v/>
      </c>
      <c r="U862" s="6" t="str">
        <f t="shared" si="253"/>
        <v/>
      </c>
      <c r="V862" s="19" t="str">
        <f>VLOOKUP(G862,角色!AW:BC,主动技能!F862+1,FALSE)</f>
        <v>skill_01</v>
      </c>
      <c r="Y862">
        <f t="shared" si="254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5128</v>
      </c>
      <c r="AE862" s="25">
        <f>(VLOOKUP(G862,角色!V:AE,主动技能!F862+7,FALSE))</f>
        <v>1</v>
      </c>
      <c r="AF862" s="19">
        <f t="shared" si="258"/>
        <v>0</v>
      </c>
      <c r="AG862" s="19">
        <f t="shared" si="259"/>
        <v>0</v>
      </c>
      <c r="AH862" s="25" t="str">
        <f>VLOOKUP(F862,特效对应!F:G,2,FALSE)</f>
        <v>attack</v>
      </c>
      <c r="AJ862">
        <f t="shared" si="260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61"/>
        <v>0</v>
      </c>
      <c r="BE862">
        <f t="shared" si="262"/>
        <v>0</v>
      </c>
    </row>
    <row r="863" spans="1:57" x14ac:dyDescent="0.15">
      <c r="A863" t="str">
        <f t="shared" si="248"/>
        <v>尼尔斯主动技能1等级17</v>
      </c>
      <c r="B863" s="8">
        <f t="shared" si="255"/>
        <v>10150117</v>
      </c>
      <c r="C863" s="8" t="str">
        <f>VLOOKUP(G863,角色!A:B,2,FALSE)</f>
        <v>尼尔斯</v>
      </c>
      <c r="D863" s="8" t="str">
        <f t="shared" si="256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1060</v>
      </c>
      <c r="I863" s="20" t="str">
        <f t="shared" si="264"/>
        <v>对敌方单体攻击，造成100%攻击力（+7254）点伤害。</v>
      </c>
      <c r="J863" s="20" t="s">
        <v>279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57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52"/>
        <v/>
      </c>
      <c r="U863" s="6" t="str">
        <f t="shared" si="253"/>
        <v/>
      </c>
      <c r="V863" s="19" t="str">
        <f>VLOOKUP(G863,角色!AW:BC,主动技能!F863+1,FALSE)</f>
        <v>skill_01</v>
      </c>
      <c r="Y863">
        <f t="shared" si="254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7254</v>
      </c>
      <c r="AE863" s="25">
        <f>(VLOOKUP(G863,角色!V:AE,主动技能!F863+7,FALSE))</f>
        <v>1</v>
      </c>
      <c r="AF863" s="19">
        <f t="shared" si="258"/>
        <v>0</v>
      </c>
      <c r="AG863" s="19">
        <f t="shared" si="259"/>
        <v>0</v>
      </c>
      <c r="AH863" s="25" t="str">
        <f>VLOOKUP(F863,特效对应!F:G,2,FALSE)</f>
        <v>attack</v>
      </c>
      <c r="AJ863">
        <f t="shared" si="260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61"/>
        <v>0</v>
      </c>
      <c r="BE863">
        <f t="shared" si="262"/>
        <v>0</v>
      </c>
    </row>
    <row r="864" spans="1:57" x14ac:dyDescent="0.15">
      <c r="A864" t="str">
        <f t="shared" si="248"/>
        <v>尼尔斯主动技能1等级18</v>
      </c>
      <c r="B864" s="8">
        <f t="shared" si="255"/>
        <v>10150118</v>
      </c>
      <c r="C864" s="8" t="str">
        <f>VLOOKUP(G864,角色!A:B,2,FALSE)</f>
        <v>尼尔斯</v>
      </c>
      <c r="D864" s="8" t="str">
        <f t="shared" si="256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1060</v>
      </c>
      <c r="I864" s="20" t="str">
        <f t="shared" si="264"/>
        <v>对敌方单体攻击，造成100%攻击力（+10260）点伤害。</v>
      </c>
      <c r="J864" s="20" t="s">
        <v>279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57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52"/>
        <v/>
      </c>
      <c r="U864" s="6" t="str">
        <f t="shared" si="253"/>
        <v/>
      </c>
      <c r="V864" s="19" t="str">
        <f>VLOOKUP(G864,角色!AW:BC,主动技能!F864+1,FALSE)</f>
        <v>skill_01</v>
      </c>
      <c r="Y864">
        <f t="shared" si="254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10260</v>
      </c>
      <c r="AE864" s="25">
        <f>(VLOOKUP(G864,角色!V:AE,主动技能!F864+7,FALSE))</f>
        <v>1</v>
      </c>
      <c r="AF864" s="19">
        <f t="shared" si="258"/>
        <v>0</v>
      </c>
      <c r="AG864" s="19">
        <f t="shared" si="259"/>
        <v>0</v>
      </c>
      <c r="AH864" s="25" t="str">
        <f>VLOOKUP(F864,特效对应!F:G,2,FALSE)</f>
        <v>attack</v>
      </c>
      <c r="AJ864">
        <f t="shared" si="260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61"/>
        <v>0</v>
      </c>
      <c r="BE864">
        <f t="shared" si="262"/>
        <v>0</v>
      </c>
    </row>
    <row r="865" spans="1:57" x14ac:dyDescent="0.15">
      <c r="A865" t="str">
        <f t="shared" si="248"/>
        <v>尼尔斯主动技能1等级19</v>
      </c>
      <c r="B865" s="8">
        <f t="shared" si="255"/>
        <v>10150119</v>
      </c>
      <c r="C865" s="8" t="str">
        <f>VLOOKUP(G865,角色!A:B,2,FALSE)</f>
        <v>尼尔斯</v>
      </c>
      <c r="D865" s="8" t="str">
        <f t="shared" si="256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1060</v>
      </c>
      <c r="I865" s="20" t="str">
        <f t="shared" si="264"/>
        <v>对敌方单体攻击，造成100%攻击力（+14512）点伤害。</v>
      </c>
      <c r="J865" s="20" t="s">
        <v>279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57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52"/>
        <v/>
      </c>
      <c r="U865" s="6" t="str">
        <f t="shared" si="253"/>
        <v/>
      </c>
      <c r="V865" s="19" t="str">
        <f>VLOOKUP(G865,角色!AW:BC,主动技能!F865+1,FALSE)</f>
        <v>skill_01</v>
      </c>
      <c r="Y865">
        <f t="shared" si="254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14512</v>
      </c>
      <c r="AE865" s="25">
        <f>(VLOOKUP(G865,角色!V:AE,主动技能!F865+7,FALSE))</f>
        <v>1</v>
      </c>
      <c r="AF865" s="19">
        <f t="shared" si="258"/>
        <v>0</v>
      </c>
      <c r="AG865" s="19">
        <f t="shared" si="259"/>
        <v>0</v>
      </c>
      <c r="AH865" s="25" t="str">
        <f>VLOOKUP(F865,特效对应!F:G,2,FALSE)</f>
        <v>attack</v>
      </c>
      <c r="AJ865">
        <f t="shared" si="260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61"/>
        <v>0</v>
      </c>
      <c r="BE865">
        <f t="shared" si="262"/>
        <v>0</v>
      </c>
    </row>
    <row r="866" spans="1:57" x14ac:dyDescent="0.15">
      <c r="A866" t="str">
        <f t="shared" si="248"/>
        <v>尼尔斯主动技能1等级20</v>
      </c>
      <c r="B866" s="8">
        <f t="shared" si="255"/>
        <v>10150120</v>
      </c>
      <c r="C866" s="8" t="str">
        <f>VLOOKUP(G866,角色!A:B,2,FALSE)</f>
        <v>尼尔斯</v>
      </c>
      <c r="D866" s="8" t="str">
        <f t="shared" si="256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1060</v>
      </c>
      <c r="I866" s="20" t="str">
        <f t="shared" si="264"/>
        <v>对敌方单体攻击，造成100%攻击力（+20525）点伤害。</v>
      </c>
      <c r="J866" s="20" t="s">
        <v>279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57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52"/>
        <v/>
      </c>
      <c r="U866" s="6" t="str">
        <f t="shared" si="253"/>
        <v/>
      </c>
      <c r="V866" s="19" t="str">
        <f>VLOOKUP(G866,角色!AW:BC,主动技能!F866+1,FALSE)</f>
        <v>skill_01</v>
      </c>
      <c r="Y866">
        <f t="shared" si="254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20525</v>
      </c>
      <c r="AE866" s="25">
        <f>(VLOOKUP(G866,角色!V:AE,主动技能!F866+7,FALSE))</f>
        <v>1</v>
      </c>
      <c r="AF866" s="19">
        <f t="shared" si="258"/>
        <v>0</v>
      </c>
      <c r="AG866" s="19">
        <f t="shared" si="259"/>
        <v>0</v>
      </c>
      <c r="AH866" s="25" t="str">
        <f>VLOOKUP(F866,特效对应!F:G,2,FALSE)</f>
        <v>attack</v>
      </c>
      <c r="AJ866">
        <f t="shared" si="260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61"/>
        <v>0</v>
      </c>
      <c r="BE866">
        <f t="shared" si="262"/>
        <v>0</v>
      </c>
    </row>
    <row r="867" spans="1:57" x14ac:dyDescent="0.15">
      <c r="A867" t="str">
        <f t="shared" si="248"/>
        <v>尼尔斯主动技能2等级1</v>
      </c>
      <c r="B867" s="8">
        <f t="shared" si="255"/>
        <v>10150201</v>
      </c>
      <c r="C867" s="8" t="str">
        <f>VLOOKUP(G867,角色!A:B,2,FALSE)</f>
        <v>尼尔斯</v>
      </c>
      <c r="D867" s="8" t="str">
        <f t="shared" si="256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991</v>
      </c>
      <c r="I867" s="20" t="str">
        <f>"对敌方后排"&amp;L867&amp;"攻击，造成"&amp;Z867&amp;"%攻击力（+"&amp;AB867&amp;"）点伤害。"</f>
        <v>对敌方后排单体攻击，造成150%攻击力（+130）点伤害。</v>
      </c>
      <c r="J867" s="4" t="s">
        <v>279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57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52"/>
        <v/>
      </c>
      <c r="U867" s="6" t="str">
        <f t="shared" si="253"/>
        <v/>
      </c>
      <c r="V867" s="19" t="str">
        <f>VLOOKUP(G867,角色!AW:BC,主动技能!F867+1,FALSE)</f>
        <v>skill_06</v>
      </c>
      <c r="Y867">
        <f t="shared" si="254"/>
        <v>50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130</v>
      </c>
      <c r="AE867" s="25">
        <f>(VLOOKUP(G867,角色!V:AE,主动技能!F867+7,FALSE))</f>
        <v>1</v>
      </c>
      <c r="AF867" s="19">
        <f t="shared" si="258"/>
        <v>2</v>
      </c>
      <c r="AG867" s="19">
        <f t="shared" si="259"/>
        <v>1</v>
      </c>
      <c r="AH867" s="25" t="str">
        <f>VLOOKUP(F867,特效对应!F:G,2,FALSE)</f>
        <v>attackex</v>
      </c>
      <c r="AJ867">
        <f t="shared" si="260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61"/>
        <v>2</v>
      </c>
      <c r="BE867">
        <f t="shared" si="262"/>
        <v>1</v>
      </c>
    </row>
    <row r="868" spans="1:57" x14ac:dyDescent="0.15">
      <c r="A868" t="str">
        <f t="shared" ref="A868:A926" si="265">C868&amp;D868&amp;$E$6&amp;E868</f>
        <v>尼尔斯主动技能2等级2</v>
      </c>
      <c r="B868" s="8">
        <f t="shared" ref="B868:B926" si="266">1*10000000+G868*10000+F868*100+E868</f>
        <v>10150202</v>
      </c>
      <c r="C868" s="8" t="str">
        <f>VLOOKUP(G868,角色!A:B,2,FALSE)</f>
        <v>尼尔斯</v>
      </c>
      <c r="D868" s="8" t="str">
        <f t="shared" ref="D868:D926" si="267">$D$4&amp;F868</f>
        <v>主动技能2</v>
      </c>
      <c r="E868" s="8">
        <f t="shared" si="249"/>
        <v>2</v>
      </c>
      <c r="F868" s="8">
        <f t="shared" ref="F868:F926" si="268">IF(E868=1,IF(F867=$F$5,1,F867+1),F867)</f>
        <v>2</v>
      </c>
      <c r="G868" s="8">
        <f t="shared" ref="G868:G926" si="269">IF((F868=1)*(E868=1),G867+1,G867)</f>
        <v>15</v>
      </c>
      <c r="H868" s="4" t="s">
        <v>991</v>
      </c>
      <c r="I868" s="20" t="str">
        <f t="shared" ref="I868:I886" si="270">"对敌方后排"&amp;L868&amp;"攻击，造成"&amp;Z868&amp;"%攻击力（+"&amp;AB868&amp;"）点伤害。"</f>
        <v>对敌方后排单体攻击，造成150%攻击力（+160）点伤害。</v>
      </c>
      <c r="J868" s="4" t="s">
        <v>279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71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72">IF(AQ868="","",AQ868)&amp;IF(AR868="","","|"&amp;AR868)&amp;IF(AS868="","","|"&amp;AS868)&amp;IF(AT868="","","|"&amp;AT868)&amp;IF(AU868="","","|"&amp;AU868)</f>
        <v/>
      </c>
      <c r="U868" s="6" t="str">
        <f t="shared" ref="U868:U926" si="273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74">VLOOKUP(D868,BF:BG,2,FALSE)</f>
        <v>50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160</v>
      </c>
      <c r="AE868" s="25">
        <f>(VLOOKUP(G868,角色!V:AE,主动技能!F868+7,FALSE))</f>
        <v>1</v>
      </c>
      <c r="AF868" s="19">
        <f t="shared" ref="AF868:AF926" si="275">BD868</f>
        <v>2</v>
      </c>
      <c r="AG868" s="19">
        <f t="shared" ref="AG868:AG926" si="276">BE868</f>
        <v>1</v>
      </c>
      <c r="AH868" s="25" t="str">
        <f>VLOOKUP(F868,特效对应!F:G,2,FALSE)</f>
        <v>attackex</v>
      </c>
      <c r="AJ868">
        <f t="shared" ref="AJ868:AJ926" si="277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ref="BD868:BD926" si="278">IF(F868=1,0,IF(F868=2,2,3))</f>
        <v>2</v>
      </c>
      <c r="BE868">
        <f t="shared" ref="BE868:BE926" si="279">IF(F868=1,0,IF(F868=2,1,2))</f>
        <v>1</v>
      </c>
    </row>
    <row r="869" spans="1:57" x14ac:dyDescent="0.15">
      <c r="A869" t="str">
        <f t="shared" si="265"/>
        <v>尼尔斯主动技能2等级3</v>
      </c>
      <c r="B869" s="8">
        <f t="shared" si="266"/>
        <v>10150203</v>
      </c>
      <c r="C869" s="8" t="str">
        <f>VLOOKUP(G869,角色!A:B,2,FALSE)</f>
        <v>尼尔斯</v>
      </c>
      <c r="D869" s="8" t="str">
        <f t="shared" si="267"/>
        <v>主动技能2</v>
      </c>
      <c r="E869" s="8">
        <f t="shared" si="249"/>
        <v>3</v>
      </c>
      <c r="F869" s="8">
        <f t="shared" si="268"/>
        <v>2</v>
      </c>
      <c r="G869" s="8">
        <f t="shared" si="269"/>
        <v>15</v>
      </c>
      <c r="H869" s="4" t="s">
        <v>991</v>
      </c>
      <c r="I869" s="20" t="str">
        <f t="shared" si="270"/>
        <v>对敌方后排单体攻击，造成150%攻击力（+250）点伤害。</v>
      </c>
      <c r="J869" s="4" t="s">
        <v>279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71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72"/>
        <v/>
      </c>
      <c r="U869" s="6" t="str">
        <f t="shared" si="273"/>
        <v/>
      </c>
      <c r="V869" s="19" t="str">
        <f>VLOOKUP(G869,角色!AW:BC,主动技能!F869+1,FALSE)</f>
        <v>skill_06</v>
      </c>
      <c r="Y869">
        <f t="shared" si="274"/>
        <v>50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250</v>
      </c>
      <c r="AE869" s="25">
        <f>(VLOOKUP(G869,角色!V:AE,主动技能!F869+7,FALSE))</f>
        <v>1</v>
      </c>
      <c r="AF869" s="19">
        <f t="shared" si="275"/>
        <v>2</v>
      </c>
      <c r="AG869" s="19">
        <f t="shared" si="276"/>
        <v>1</v>
      </c>
      <c r="AH869" s="25" t="str">
        <f>VLOOKUP(F869,特效对应!F:G,2,FALSE)</f>
        <v>attackex</v>
      </c>
      <c r="AJ869">
        <f t="shared" si="277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78"/>
        <v>2</v>
      </c>
      <c r="BE869">
        <f t="shared" si="279"/>
        <v>1</v>
      </c>
    </row>
    <row r="870" spans="1:57" x14ac:dyDescent="0.15">
      <c r="A870" t="str">
        <f t="shared" si="265"/>
        <v>尼尔斯主动技能2等级4</v>
      </c>
      <c r="B870" s="8">
        <f t="shared" si="266"/>
        <v>10150204</v>
      </c>
      <c r="C870" s="8" t="str">
        <f>VLOOKUP(G870,角色!A:B,2,FALSE)</f>
        <v>尼尔斯</v>
      </c>
      <c r="D870" s="8" t="str">
        <f t="shared" si="267"/>
        <v>主动技能2</v>
      </c>
      <c r="E870" s="8">
        <f t="shared" si="249"/>
        <v>4</v>
      </c>
      <c r="F870" s="8">
        <f t="shared" si="268"/>
        <v>2</v>
      </c>
      <c r="G870" s="8">
        <f t="shared" si="269"/>
        <v>15</v>
      </c>
      <c r="H870" s="4" t="s">
        <v>991</v>
      </c>
      <c r="I870" s="20" t="str">
        <f t="shared" si="270"/>
        <v>对敌方后排单体攻击，造成150%攻击力（+400）点伤害。</v>
      </c>
      <c r="J870" s="4" t="s">
        <v>279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71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72"/>
        <v/>
      </c>
      <c r="U870" s="6" t="str">
        <f t="shared" si="273"/>
        <v/>
      </c>
      <c r="V870" s="19" t="str">
        <f>VLOOKUP(G870,角色!AW:BC,主动技能!F870+1,FALSE)</f>
        <v>skill_06</v>
      </c>
      <c r="Y870">
        <f t="shared" si="274"/>
        <v>50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400</v>
      </c>
      <c r="AE870" s="25">
        <f>(VLOOKUP(G870,角色!V:AE,主动技能!F870+7,FALSE))</f>
        <v>1</v>
      </c>
      <c r="AF870" s="19">
        <f t="shared" si="275"/>
        <v>2</v>
      </c>
      <c r="AG870" s="19">
        <f t="shared" si="276"/>
        <v>1</v>
      </c>
      <c r="AH870" s="25" t="str">
        <f>VLOOKUP(F870,特效对应!F:G,2,FALSE)</f>
        <v>attackex</v>
      </c>
      <c r="AJ870">
        <f t="shared" si="277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78"/>
        <v>2</v>
      </c>
      <c r="BE870">
        <f t="shared" si="279"/>
        <v>1</v>
      </c>
    </row>
    <row r="871" spans="1:57" x14ac:dyDescent="0.15">
      <c r="A871" t="str">
        <f t="shared" si="265"/>
        <v>尼尔斯主动技能2等级5</v>
      </c>
      <c r="B871" s="8">
        <f t="shared" si="266"/>
        <v>10150205</v>
      </c>
      <c r="C871" s="8" t="str">
        <f>VLOOKUP(G871,角色!A:B,2,FALSE)</f>
        <v>尼尔斯</v>
      </c>
      <c r="D871" s="8" t="str">
        <f t="shared" si="267"/>
        <v>主动技能2</v>
      </c>
      <c r="E871" s="8">
        <f t="shared" si="249"/>
        <v>5</v>
      </c>
      <c r="F871" s="8">
        <f t="shared" si="268"/>
        <v>2</v>
      </c>
      <c r="G871" s="8">
        <f t="shared" si="269"/>
        <v>15</v>
      </c>
      <c r="H871" s="4" t="s">
        <v>991</v>
      </c>
      <c r="I871" s="20" t="str">
        <f t="shared" si="270"/>
        <v>对敌方后排单体攻击，造成150%攻击力（+565）点伤害。</v>
      </c>
      <c r="J871" s="4" t="s">
        <v>279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71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72"/>
        <v/>
      </c>
      <c r="U871" s="6" t="str">
        <f t="shared" si="273"/>
        <v/>
      </c>
      <c r="V871" s="19" t="str">
        <f>VLOOKUP(G871,角色!AW:BC,主动技能!F871+1,FALSE)</f>
        <v>skill_06</v>
      </c>
      <c r="Y871">
        <f t="shared" si="274"/>
        <v>50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565</v>
      </c>
      <c r="AE871" s="25">
        <f>(VLOOKUP(G871,角色!V:AE,主动技能!F871+7,FALSE))</f>
        <v>1</v>
      </c>
      <c r="AF871" s="19">
        <f t="shared" si="275"/>
        <v>2</v>
      </c>
      <c r="AG871" s="19">
        <f t="shared" si="276"/>
        <v>1</v>
      </c>
      <c r="AH871" s="25" t="str">
        <f>VLOOKUP(F871,特效对应!F:G,2,FALSE)</f>
        <v>attackex</v>
      </c>
      <c r="AJ871">
        <f t="shared" si="277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78"/>
        <v>2</v>
      </c>
      <c r="BE871">
        <f t="shared" si="279"/>
        <v>1</v>
      </c>
    </row>
    <row r="872" spans="1:57" x14ac:dyDescent="0.15">
      <c r="A872" t="str">
        <f t="shared" si="265"/>
        <v>尼尔斯主动技能2等级6</v>
      </c>
      <c r="B872" s="8">
        <f t="shared" si="266"/>
        <v>10150206</v>
      </c>
      <c r="C872" s="8" t="str">
        <f>VLOOKUP(G872,角色!A:B,2,FALSE)</f>
        <v>尼尔斯</v>
      </c>
      <c r="D872" s="8" t="str">
        <f t="shared" si="267"/>
        <v>主动技能2</v>
      </c>
      <c r="E872" s="8">
        <f t="shared" si="249"/>
        <v>6</v>
      </c>
      <c r="F872" s="8">
        <f t="shared" si="268"/>
        <v>2</v>
      </c>
      <c r="G872" s="8">
        <f t="shared" si="269"/>
        <v>15</v>
      </c>
      <c r="H872" s="4" t="s">
        <v>991</v>
      </c>
      <c r="I872" s="20" t="str">
        <f t="shared" si="270"/>
        <v>对敌方后排单体攻击，造成150%攻击力（+800）点伤害。</v>
      </c>
      <c r="J872" s="4" t="s">
        <v>279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71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72"/>
        <v/>
      </c>
      <c r="U872" s="6" t="str">
        <f t="shared" si="273"/>
        <v/>
      </c>
      <c r="V872" s="19" t="str">
        <f>VLOOKUP(G872,角色!AW:BC,主动技能!F872+1,FALSE)</f>
        <v>skill_06</v>
      </c>
      <c r="Y872">
        <f t="shared" si="274"/>
        <v>50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800</v>
      </c>
      <c r="AE872" s="25">
        <f>(VLOOKUP(G872,角色!V:AE,主动技能!F872+7,FALSE))</f>
        <v>1</v>
      </c>
      <c r="AF872" s="19">
        <f t="shared" si="275"/>
        <v>2</v>
      </c>
      <c r="AG872" s="19">
        <f t="shared" si="276"/>
        <v>1</v>
      </c>
      <c r="AH872" s="25" t="str">
        <f>VLOOKUP(F872,特效对应!F:G,2,FALSE)</f>
        <v>attackex</v>
      </c>
      <c r="AJ872">
        <f t="shared" si="277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78"/>
        <v>2</v>
      </c>
      <c r="BE872">
        <f t="shared" si="279"/>
        <v>1</v>
      </c>
    </row>
    <row r="873" spans="1:57" x14ac:dyDescent="0.15">
      <c r="A873" t="str">
        <f t="shared" si="265"/>
        <v>尼尔斯主动技能2等级7</v>
      </c>
      <c r="B873" s="8">
        <f t="shared" si="266"/>
        <v>10150207</v>
      </c>
      <c r="C873" s="8" t="str">
        <f>VLOOKUP(G873,角色!A:B,2,FALSE)</f>
        <v>尼尔斯</v>
      </c>
      <c r="D873" s="8" t="str">
        <f t="shared" si="267"/>
        <v>主动技能2</v>
      </c>
      <c r="E873" s="8">
        <f t="shared" si="249"/>
        <v>7</v>
      </c>
      <c r="F873" s="8">
        <f t="shared" si="268"/>
        <v>2</v>
      </c>
      <c r="G873" s="8">
        <f t="shared" si="269"/>
        <v>15</v>
      </c>
      <c r="H873" s="4" t="s">
        <v>991</v>
      </c>
      <c r="I873" s="20" t="str">
        <f t="shared" si="270"/>
        <v>对敌方后排单体攻击，造成150%攻击力（+1132）点伤害。</v>
      </c>
      <c r="J873" s="4" t="s">
        <v>279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71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72"/>
        <v/>
      </c>
      <c r="U873" s="6" t="str">
        <f t="shared" si="273"/>
        <v/>
      </c>
      <c r="V873" s="19" t="str">
        <f>VLOOKUP(G873,角色!AW:BC,主动技能!F873+1,FALSE)</f>
        <v>skill_06</v>
      </c>
      <c r="Y873">
        <f t="shared" si="274"/>
        <v>50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1132</v>
      </c>
      <c r="AE873" s="25">
        <f>(VLOOKUP(G873,角色!V:AE,主动技能!F873+7,FALSE))</f>
        <v>1</v>
      </c>
      <c r="AF873" s="19">
        <f t="shared" si="275"/>
        <v>2</v>
      </c>
      <c r="AG873" s="19">
        <f t="shared" si="276"/>
        <v>1</v>
      </c>
      <c r="AH873" s="25" t="str">
        <f>VLOOKUP(F873,特效对应!F:G,2,FALSE)</f>
        <v>attackex</v>
      </c>
      <c r="AJ873">
        <f t="shared" si="277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78"/>
        <v>2</v>
      </c>
      <c r="BE873">
        <f t="shared" si="279"/>
        <v>1</v>
      </c>
    </row>
    <row r="874" spans="1:57" x14ac:dyDescent="0.15">
      <c r="A874" t="str">
        <f t="shared" si="265"/>
        <v>尼尔斯主动技能2等级8</v>
      </c>
      <c r="B874" s="8">
        <f t="shared" si="266"/>
        <v>10150208</v>
      </c>
      <c r="C874" s="8" t="str">
        <f>VLOOKUP(G874,角色!A:B,2,FALSE)</f>
        <v>尼尔斯</v>
      </c>
      <c r="D874" s="8" t="str">
        <f t="shared" si="267"/>
        <v>主动技能2</v>
      </c>
      <c r="E874" s="8">
        <f t="shared" si="249"/>
        <v>8</v>
      </c>
      <c r="F874" s="8">
        <f t="shared" si="268"/>
        <v>2</v>
      </c>
      <c r="G874" s="8">
        <f t="shared" si="269"/>
        <v>15</v>
      </c>
      <c r="H874" s="4" t="s">
        <v>991</v>
      </c>
      <c r="I874" s="20" t="str">
        <f t="shared" si="270"/>
        <v>对敌方后排单体攻击，造成150%攻击力（+1601）点伤害。</v>
      </c>
      <c r="J874" s="4" t="s">
        <v>279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71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72"/>
        <v/>
      </c>
      <c r="U874" s="6" t="str">
        <f t="shared" si="273"/>
        <v/>
      </c>
      <c r="V874" s="19" t="str">
        <f>VLOOKUP(G874,角色!AW:BC,主动技能!F874+1,FALSE)</f>
        <v>skill_06</v>
      </c>
      <c r="Y874">
        <f t="shared" si="274"/>
        <v>50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1601</v>
      </c>
      <c r="AE874" s="25">
        <f>(VLOOKUP(G874,角色!V:AE,主动技能!F874+7,FALSE))</f>
        <v>1</v>
      </c>
      <c r="AF874" s="19">
        <f t="shared" si="275"/>
        <v>2</v>
      </c>
      <c r="AG874" s="19">
        <f t="shared" si="276"/>
        <v>1</v>
      </c>
      <c r="AH874" s="25" t="str">
        <f>VLOOKUP(F874,特效对应!F:G,2,FALSE)</f>
        <v>attackex</v>
      </c>
      <c r="AJ874">
        <f t="shared" si="277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78"/>
        <v>2</v>
      </c>
      <c r="BE874">
        <f t="shared" si="279"/>
        <v>1</v>
      </c>
    </row>
    <row r="875" spans="1:57" x14ac:dyDescent="0.15">
      <c r="A875" t="str">
        <f t="shared" si="265"/>
        <v>尼尔斯主动技能2等级9</v>
      </c>
      <c r="B875" s="8">
        <f t="shared" si="266"/>
        <v>10150209</v>
      </c>
      <c r="C875" s="8" t="str">
        <f>VLOOKUP(G875,角色!A:B,2,FALSE)</f>
        <v>尼尔斯</v>
      </c>
      <c r="D875" s="8" t="str">
        <f t="shared" si="267"/>
        <v>主动技能2</v>
      </c>
      <c r="E875" s="8">
        <f t="shared" si="249"/>
        <v>9</v>
      </c>
      <c r="F875" s="8">
        <f t="shared" si="268"/>
        <v>2</v>
      </c>
      <c r="G875" s="8">
        <f t="shared" si="269"/>
        <v>15</v>
      </c>
      <c r="H875" s="4" t="s">
        <v>991</v>
      </c>
      <c r="I875" s="20" t="str">
        <f t="shared" si="270"/>
        <v>对敌方后排单体攻击，造成150%攻击力（+2264）点伤害。</v>
      </c>
      <c r="J875" s="4" t="s">
        <v>279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71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72"/>
        <v/>
      </c>
      <c r="U875" s="6" t="str">
        <f t="shared" si="273"/>
        <v/>
      </c>
      <c r="V875" s="19" t="str">
        <f>VLOOKUP(G875,角色!AW:BC,主动技能!F875+1,FALSE)</f>
        <v>skill_06</v>
      </c>
      <c r="Y875">
        <f t="shared" si="274"/>
        <v>50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2264</v>
      </c>
      <c r="AE875" s="25">
        <f>(VLOOKUP(G875,角色!V:AE,主动技能!F875+7,FALSE))</f>
        <v>1</v>
      </c>
      <c r="AF875" s="19">
        <f t="shared" si="275"/>
        <v>2</v>
      </c>
      <c r="AG875" s="19">
        <f t="shared" si="276"/>
        <v>1</v>
      </c>
      <c r="AH875" s="25" t="str">
        <f>VLOOKUP(F875,特效对应!F:G,2,FALSE)</f>
        <v>attackex</v>
      </c>
      <c r="AJ875">
        <f t="shared" si="277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78"/>
        <v>2</v>
      </c>
      <c r="BE875">
        <f t="shared" si="279"/>
        <v>1</v>
      </c>
    </row>
    <row r="876" spans="1:57" x14ac:dyDescent="0.15">
      <c r="A876" t="str">
        <f t="shared" si="265"/>
        <v>尼尔斯主动技能2等级10</v>
      </c>
      <c r="B876" s="8">
        <f t="shared" si="266"/>
        <v>10150210</v>
      </c>
      <c r="C876" s="8" t="str">
        <f>VLOOKUP(G876,角色!A:B,2,FALSE)</f>
        <v>尼尔斯</v>
      </c>
      <c r="D876" s="8" t="str">
        <f t="shared" si="267"/>
        <v>主动技能2</v>
      </c>
      <c r="E876" s="8">
        <f t="shared" si="249"/>
        <v>10</v>
      </c>
      <c r="F876" s="8">
        <f t="shared" si="268"/>
        <v>2</v>
      </c>
      <c r="G876" s="8">
        <f t="shared" si="269"/>
        <v>15</v>
      </c>
      <c r="H876" s="4" t="s">
        <v>991</v>
      </c>
      <c r="I876" s="20" t="str">
        <f t="shared" si="270"/>
        <v>对敌方后排单体攻击，造成150%攻击力（+3203）点伤害。</v>
      </c>
      <c r="J876" s="4" t="s">
        <v>279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71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72"/>
        <v/>
      </c>
      <c r="U876" s="6" t="str">
        <f t="shared" si="273"/>
        <v/>
      </c>
      <c r="V876" s="19" t="str">
        <f>VLOOKUP(G876,角色!AW:BC,主动技能!F876+1,FALSE)</f>
        <v>skill_06</v>
      </c>
      <c r="Y876">
        <f t="shared" si="274"/>
        <v>50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3203</v>
      </c>
      <c r="AE876" s="25">
        <f>(VLOOKUP(G876,角色!V:AE,主动技能!F876+7,FALSE))</f>
        <v>1</v>
      </c>
      <c r="AF876" s="19">
        <f t="shared" si="275"/>
        <v>2</v>
      </c>
      <c r="AG876" s="19">
        <f t="shared" si="276"/>
        <v>1</v>
      </c>
      <c r="AH876" s="25" t="str">
        <f>VLOOKUP(F876,特效对应!F:G,2,FALSE)</f>
        <v>attackex</v>
      </c>
      <c r="AJ876">
        <f t="shared" si="277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78"/>
        <v>2</v>
      </c>
      <c r="BE876">
        <f t="shared" si="279"/>
        <v>1</v>
      </c>
    </row>
    <row r="877" spans="1:57" x14ac:dyDescent="0.15">
      <c r="A877" t="str">
        <f t="shared" si="265"/>
        <v>尼尔斯主动技能2等级11</v>
      </c>
      <c r="B877" s="8">
        <f t="shared" si="266"/>
        <v>10150211</v>
      </c>
      <c r="C877" s="8" t="str">
        <f>VLOOKUP(G877,角色!A:B,2,FALSE)</f>
        <v>尼尔斯</v>
      </c>
      <c r="D877" s="8" t="str">
        <f t="shared" si="267"/>
        <v>主动技能2</v>
      </c>
      <c r="E877" s="8">
        <f t="shared" si="249"/>
        <v>11</v>
      </c>
      <c r="F877" s="8">
        <f t="shared" si="268"/>
        <v>2</v>
      </c>
      <c r="G877" s="8">
        <f t="shared" si="269"/>
        <v>15</v>
      </c>
      <c r="H877" s="4" t="s">
        <v>991</v>
      </c>
      <c r="I877" s="20" t="str">
        <f t="shared" si="270"/>
        <v>对敌方后排单体攻击，造成150%攻击力（+4530）点伤害。</v>
      </c>
      <c r="J877" s="4" t="s">
        <v>279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71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72"/>
        <v/>
      </c>
      <c r="U877" s="6" t="str">
        <f t="shared" si="273"/>
        <v/>
      </c>
      <c r="V877" s="19" t="str">
        <f>VLOOKUP(G877,角色!AW:BC,主动技能!F877+1,FALSE)</f>
        <v>skill_06</v>
      </c>
      <c r="Y877">
        <f t="shared" si="274"/>
        <v>50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4530</v>
      </c>
      <c r="AE877" s="25">
        <f>(VLOOKUP(G877,角色!V:AE,主动技能!F877+7,FALSE))</f>
        <v>1</v>
      </c>
      <c r="AF877" s="19">
        <f t="shared" si="275"/>
        <v>2</v>
      </c>
      <c r="AG877" s="19">
        <f t="shared" si="276"/>
        <v>1</v>
      </c>
      <c r="AH877" s="25" t="str">
        <f>VLOOKUP(F877,特效对应!F:G,2,FALSE)</f>
        <v>attackex</v>
      </c>
      <c r="AJ877">
        <f t="shared" si="277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78"/>
        <v>2</v>
      </c>
      <c r="BE877">
        <f t="shared" si="279"/>
        <v>1</v>
      </c>
    </row>
    <row r="878" spans="1:57" x14ac:dyDescent="0.15">
      <c r="A878" t="str">
        <f t="shared" si="265"/>
        <v>尼尔斯主动技能2等级12</v>
      </c>
      <c r="B878" s="8">
        <f t="shared" si="266"/>
        <v>10150212</v>
      </c>
      <c r="C878" s="8" t="str">
        <f>VLOOKUP(G878,角色!A:B,2,FALSE)</f>
        <v>尼尔斯</v>
      </c>
      <c r="D878" s="8" t="str">
        <f t="shared" si="267"/>
        <v>主动技能2</v>
      </c>
      <c r="E878" s="8">
        <f t="shared" si="249"/>
        <v>12</v>
      </c>
      <c r="F878" s="8">
        <f t="shared" si="268"/>
        <v>2</v>
      </c>
      <c r="G878" s="8">
        <f t="shared" si="269"/>
        <v>15</v>
      </c>
      <c r="H878" s="4" t="s">
        <v>991</v>
      </c>
      <c r="I878" s="20" t="str">
        <f t="shared" si="270"/>
        <v>对敌方后排单体攻击，造成150%攻击力（+6407）点伤害。</v>
      </c>
      <c r="J878" s="4" t="s">
        <v>279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71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72"/>
        <v/>
      </c>
      <c r="U878" s="6" t="str">
        <f t="shared" si="273"/>
        <v/>
      </c>
      <c r="V878" s="19" t="str">
        <f>VLOOKUP(G878,角色!AW:BC,主动技能!F878+1,FALSE)</f>
        <v>skill_06</v>
      </c>
      <c r="Y878">
        <f t="shared" si="274"/>
        <v>50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6407</v>
      </c>
      <c r="AE878" s="25">
        <f>(VLOOKUP(G878,角色!V:AE,主动技能!F878+7,FALSE))</f>
        <v>1</v>
      </c>
      <c r="AF878" s="19">
        <f t="shared" si="275"/>
        <v>2</v>
      </c>
      <c r="AG878" s="19">
        <f t="shared" si="276"/>
        <v>1</v>
      </c>
      <c r="AH878" s="25" t="str">
        <f>VLOOKUP(F878,特效对应!F:G,2,FALSE)</f>
        <v>attackex</v>
      </c>
      <c r="AJ878">
        <f t="shared" si="277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78"/>
        <v>2</v>
      </c>
      <c r="BE878">
        <f t="shared" si="279"/>
        <v>1</v>
      </c>
    </row>
    <row r="879" spans="1:57" x14ac:dyDescent="0.15">
      <c r="A879" t="str">
        <f t="shared" si="265"/>
        <v>尼尔斯主动技能2等级13</v>
      </c>
      <c r="B879" s="8">
        <f t="shared" si="266"/>
        <v>10150213</v>
      </c>
      <c r="C879" s="8" t="str">
        <f>VLOOKUP(G879,角色!A:B,2,FALSE)</f>
        <v>尼尔斯</v>
      </c>
      <c r="D879" s="8" t="str">
        <f t="shared" si="267"/>
        <v>主动技能2</v>
      </c>
      <c r="E879" s="8">
        <f t="shared" si="249"/>
        <v>13</v>
      </c>
      <c r="F879" s="8">
        <f t="shared" si="268"/>
        <v>2</v>
      </c>
      <c r="G879" s="8">
        <f t="shared" si="269"/>
        <v>15</v>
      </c>
      <c r="H879" s="4" t="s">
        <v>991</v>
      </c>
      <c r="I879" s="20" t="str">
        <f t="shared" si="270"/>
        <v>对敌方后排单体攻击，造成150%攻击力（+9063）点伤害。</v>
      </c>
      <c r="J879" s="4" t="s">
        <v>279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71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72"/>
        <v/>
      </c>
      <c r="U879" s="6" t="str">
        <f t="shared" si="273"/>
        <v/>
      </c>
      <c r="V879" s="19" t="str">
        <f>VLOOKUP(G879,角色!AW:BC,主动技能!F879+1,FALSE)</f>
        <v>skill_06</v>
      </c>
      <c r="Y879">
        <f t="shared" si="274"/>
        <v>50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9063</v>
      </c>
      <c r="AE879" s="25">
        <f>(VLOOKUP(G879,角色!V:AE,主动技能!F879+7,FALSE))</f>
        <v>1</v>
      </c>
      <c r="AF879" s="19">
        <f t="shared" si="275"/>
        <v>2</v>
      </c>
      <c r="AG879" s="19">
        <f t="shared" si="276"/>
        <v>1</v>
      </c>
      <c r="AH879" s="25" t="str">
        <f>VLOOKUP(F879,特效对应!F:G,2,FALSE)</f>
        <v>attackex</v>
      </c>
      <c r="AJ879">
        <f t="shared" si="277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78"/>
        <v>2</v>
      </c>
      <c r="BE879">
        <f t="shared" si="279"/>
        <v>1</v>
      </c>
    </row>
    <row r="880" spans="1:57" x14ac:dyDescent="0.15">
      <c r="A880" t="str">
        <f t="shared" si="265"/>
        <v>尼尔斯主动技能2等级14</v>
      </c>
      <c r="B880" s="8">
        <f t="shared" si="266"/>
        <v>10150214</v>
      </c>
      <c r="C880" s="8" t="str">
        <f>VLOOKUP(G880,角色!A:B,2,FALSE)</f>
        <v>尼尔斯</v>
      </c>
      <c r="D880" s="8" t="str">
        <f t="shared" si="267"/>
        <v>主动技能2</v>
      </c>
      <c r="E880" s="8">
        <f t="shared" si="249"/>
        <v>14</v>
      </c>
      <c r="F880" s="8">
        <f t="shared" si="268"/>
        <v>2</v>
      </c>
      <c r="G880" s="8">
        <f t="shared" si="269"/>
        <v>15</v>
      </c>
      <c r="H880" s="4" t="s">
        <v>991</v>
      </c>
      <c r="I880" s="20" t="str">
        <f t="shared" si="270"/>
        <v>对敌方后排单体攻击，造成150%攻击力（+12819）点伤害。</v>
      </c>
      <c r="J880" s="4" t="s">
        <v>279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71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72"/>
        <v/>
      </c>
      <c r="U880" s="6" t="str">
        <f t="shared" si="273"/>
        <v/>
      </c>
      <c r="V880" s="19" t="str">
        <f>VLOOKUP(G880,角色!AW:BC,主动技能!F880+1,FALSE)</f>
        <v>skill_06</v>
      </c>
      <c r="Y880">
        <f t="shared" si="274"/>
        <v>50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12819</v>
      </c>
      <c r="AE880" s="25">
        <f>(VLOOKUP(G880,角色!V:AE,主动技能!F880+7,FALSE))</f>
        <v>1</v>
      </c>
      <c r="AF880" s="19">
        <f t="shared" si="275"/>
        <v>2</v>
      </c>
      <c r="AG880" s="19">
        <f t="shared" si="276"/>
        <v>1</v>
      </c>
      <c r="AH880" s="25" t="str">
        <f>VLOOKUP(F880,特效对应!F:G,2,FALSE)</f>
        <v>attackex</v>
      </c>
      <c r="AJ880">
        <f t="shared" si="277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78"/>
        <v>2</v>
      </c>
      <c r="BE880">
        <f t="shared" si="279"/>
        <v>1</v>
      </c>
    </row>
    <row r="881" spans="1:57" x14ac:dyDescent="0.15">
      <c r="A881" t="str">
        <f t="shared" si="265"/>
        <v>尼尔斯主动技能2等级15</v>
      </c>
      <c r="B881" s="8">
        <f t="shared" si="266"/>
        <v>10150215</v>
      </c>
      <c r="C881" s="8" t="str">
        <f>VLOOKUP(G881,角色!A:B,2,FALSE)</f>
        <v>尼尔斯</v>
      </c>
      <c r="D881" s="8" t="str">
        <f t="shared" si="267"/>
        <v>主动技能2</v>
      </c>
      <c r="E881" s="8">
        <f t="shared" si="249"/>
        <v>15</v>
      </c>
      <c r="F881" s="8">
        <f t="shared" si="268"/>
        <v>2</v>
      </c>
      <c r="G881" s="8">
        <f t="shared" si="269"/>
        <v>15</v>
      </c>
      <c r="H881" s="4" t="s">
        <v>991</v>
      </c>
      <c r="I881" s="20" t="str">
        <f t="shared" si="270"/>
        <v>对敌方后排单体攻击，造成150%攻击力（+18131）点伤害。</v>
      </c>
      <c r="J881" s="4" t="s">
        <v>279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71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72"/>
        <v/>
      </c>
      <c r="U881" s="6" t="str">
        <f t="shared" si="273"/>
        <v/>
      </c>
      <c r="V881" s="19" t="str">
        <f>VLOOKUP(G881,角色!AW:BC,主动技能!F881+1,FALSE)</f>
        <v>skill_06</v>
      </c>
      <c r="Y881">
        <f t="shared" si="274"/>
        <v>50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18131</v>
      </c>
      <c r="AE881" s="25">
        <f>(VLOOKUP(G881,角色!V:AE,主动技能!F881+7,FALSE))</f>
        <v>1</v>
      </c>
      <c r="AF881" s="19">
        <f t="shared" si="275"/>
        <v>2</v>
      </c>
      <c r="AG881" s="19">
        <f t="shared" si="276"/>
        <v>1</v>
      </c>
      <c r="AH881" s="25" t="str">
        <f>VLOOKUP(F881,特效对应!F:G,2,FALSE)</f>
        <v>attackex</v>
      </c>
      <c r="AJ881">
        <f t="shared" si="277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78"/>
        <v>2</v>
      </c>
      <c r="BE881">
        <f t="shared" si="279"/>
        <v>1</v>
      </c>
    </row>
    <row r="882" spans="1:57" x14ac:dyDescent="0.15">
      <c r="A882" t="str">
        <f t="shared" si="265"/>
        <v>尼尔斯主动技能2等级16</v>
      </c>
      <c r="B882" s="8">
        <f t="shared" si="266"/>
        <v>10150216</v>
      </c>
      <c r="C882" s="8" t="str">
        <f>VLOOKUP(G882,角色!A:B,2,FALSE)</f>
        <v>尼尔斯</v>
      </c>
      <c r="D882" s="8" t="str">
        <f t="shared" si="267"/>
        <v>主动技能2</v>
      </c>
      <c r="E882" s="8">
        <f t="shared" si="249"/>
        <v>16</v>
      </c>
      <c r="F882" s="8">
        <f t="shared" si="268"/>
        <v>2</v>
      </c>
      <c r="G882" s="8">
        <f t="shared" si="269"/>
        <v>15</v>
      </c>
      <c r="H882" s="4" t="s">
        <v>991</v>
      </c>
      <c r="I882" s="20" t="str">
        <f t="shared" si="270"/>
        <v>对敌方后排单体攻击，造成150%攻击力（+25644）点伤害。</v>
      </c>
      <c r="J882" s="4" t="s">
        <v>279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71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72"/>
        <v/>
      </c>
      <c r="U882" s="6" t="str">
        <f t="shared" si="273"/>
        <v/>
      </c>
      <c r="V882" s="19" t="str">
        <f>VLOOKUP(G882,角色!AW:BC,主动技能!F882+1,FALSE)</f>
        <v>skill_06</v>
      </c>
      <c r="Y882">
        <f t="shared" si="274"/>
        <v>50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25644</v>
      </c>
      <c r="AE882" s="25">
        <f>(VLOOKUP(G882,角色!V:AE,主动技能!F882+7,FALSE))</f>
        <v>1</v>
      </c>
      <c r="AF882" s="19">
        <f t="shared" si="275"/>
        <v>2</v>
      </c>
      <c r="AG882" s="19">
        <f t="shared" si="276"/>
        <v>1</v>
      </c>
      <c r="AH882" s="25" t="str">
        <f>VLOOKUP(F882,特效对应!F:G,2,FALSE)</f>
        <v>attackex</v>
      </c>
      <c r="AJ882">
        <f t="shared" si="277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78"/>
        <v>2</v>
      </c>
      <c r="BE882">
        <f t="shared" si="279"/>
        <v>1</v>
      </c>
    </row>
    <row r="883" spans="1:57" x14ac:dyDescent="0.15">
      <c r="A883" t="str">
        <f t="shared" si="265"/>
        <v>尼尔斯主动技能2等级17</v>
      </c>
      <c r="B883" s="8">
        <f t="shared" si="266"/>
        <v>10150217</v>
      </c>
      <c r="C883" s="8" t="str">
        <f>VLOOKUP(G883,角色!A:B,2,FALSE)</f>
        <v>尼尔斯</v>
      </c>
      <c r="D883" s="8" t="str">
        <f t="shared" si="267"/>
        <v>主动技能2</v>
      </c>
      <c r="E883" s="8">
        <f t="shared" si="249"/>
        <v>17</v>
      </c>
      <c r="F883" s="8">
        <f t="shared" si="268"/>
        <v>2</v>
      </c>
      <c r="G883" s="8">
        <f t="shared" si="269"/>
        <v>15</v>
      </c>
      <c r="H883" s="4" t="s">
        <v>991</v>
      </c>
      <c r="I883" s="20" t="str">
        <f t="shared" si="270"/>
        <v>对敌方后排单体攻击，造成150%攻击力（+36271）点伤害。</v>
      </c>
      <c r="J883" s="4" t="s">
        <v>279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71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72"/>
        <v/>
      </c>
      <c r="U883" s="6" t="str">
        <f t="shared" si="273"/>
        <v/>
      </c>
      <c r="V883" s="19" t="str">
        <f>VLOOKUP(G883,角色!AW:BC,主动技能!F883+1,FALSE)</f>
        <v>skill_06</v>
      </c>
      <c r="Y883">
        <f t="shared" si="274"/>
        <v>50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36271</v>
      </c>
      <c r="AE883" s="25">
        <f>(VLOOKUP(G883,角色!V:AE,主动技能!F883+7,FALSE))</f>
        <v>1</v>
      </c>
      <c r="AF883" s="19">
        <f t="shared" si="275"/>
        <v>2</v>
      </c>
      <c r="AG883" s="19">
        <f t="shared" si="276"/>
        <v>1</v>
      </c>
      <c r="AH883" s="25" t="str">
        <f>VLOOKUP(F883,特效对应!F:G,2,FALSE)</f>
        <v>attackex</v>
      </c>
      <c r="AJ883">
        <f t="shared" si="277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78"/>
        <v>2</v>
      </c>
      <c r="BE883">
        <f t="shared" si="279"/>
        <v>1</v>
      </c>
    </row>
    <row r="884" spans="1:57" x14ac:dyDescent="0.15">
      <c r="A884" t="str">
        <f t="shared" si="265"/>
        <v>尼尔斯主动技能2等级18</v>
      </c>
      <c r="B884" s="8">
        <f t="shared" si="266"/>
        <v>10150218</v>
      </c>
      <c r="C884" s="8" t="str">
        <f>VLOOKUP(G884,角色!A:B,2,FALSE)</f>
        <v>尼尔斯</v>
      </c>
      <c r="D884" s="8" t="str">
        <f t="shared" si="267"/>
        <v>主动技能2</v>
      </c>
      <c r="E884" s="8">
        <f t="shared" si="249"/>
        <v>18</v>
      </c>
      <c r="F884" s="8">
        <f t="shared" si="268"/>
        <v>2</v>
      </c>
      <c r="G884" s="8">
        <f t="shared" si="269"/>
        <v>15</v>
      </c>
      <c r="H884" s="4" t="s">
        <v>991</v>
      </c>
      <c r="I884" s="20" t="str">
        <f t="shared" si="270"/>
        <v>对敌方后排单体攻击，造成150%攻击力（+51301）点伤害。</v>
      </c>
      <c r="J884" s="4" t="s">
        <v>279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71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72"/>
        <v/>
      </c>
      <c r="U884" s="6" t="str">
        <f t="shared" si="273"/>
        <v/>
      </c>
      <c r="V884" s="19" t="str">
        <f>VLOOKUP(G884,角色!AW:BC,主动技能!F884+1,FALSE)</f>
        <v>skill_06</v>
      </c>
      <c r="Y884">
        <f t="shared" si="274"/>
        <v>50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51301</v>
      </c>
      <c r="AE884" s="25">
        <f>(VLOOKUP(G884,角色!V:AE,主动技能!F884+7,FALSE))</f>
        <v>1</v>
      </c>
      <c r="AF884" s="19">
        <f t="shared" si="275"/>
        <v>2</v>
      </c>
      <c r="AG884" s="19">
        <f t="shared" si="276"/>
        <v>1</v>
      </c>
      <c r="AH884" s="25" t="str">
        <f>VLOOKUP(F884,特效对应!F:G,2,FALSE)</f>
        <v>attackex</v>
      </c>
      <c r="AJ884">
        <f t="shared" si="277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78"/>
        <v>2</v>
      </c>
      <c r="BE884">
        <f t="shared" si="279"/>
        <v>1</v>
      </c>
    </row>
    <row r="885" spans="1:57" x14ac:dyDescent="0.15">
      <c r="A885" t="str">
        <f t="shared" si="265"/>
        <v>尼尔斯主动技能2等级19</v>
      </c>
      <c r="B885" s="8">
        <f t="shared" si="266"/>
        <v>10150219</v>
      </c>
      <c r="C885" s="8" t="str">
        <f>VLOOKUP(G885,角色!A:B,2,FALSE)</f>
        <v>尼尔斯</v>
      </c>
      <c r="D885" s="8" t="str">
        <f t="shared" si="267"/>
        <v>主动技能2</v>
      </c>
      <c r="E885" s="8">
        <f t="shared" si="249"/>
        <v>19</v>
      </c>
      <c r="F885" s="8">
        <f t="shared" si="268"/>
        <v>2</v>
      </c>
      <c r="G885" s="8">
        <f t="shared" si="269"/>
        <v>15</v>
      </c>
      <c r="H885" s="4" t="s">
        <v>991</v>
      </c>
      <c r="I885" s="20" t="str">
        <f t="shared" si="270"/>
        <v>对敌方后排单体攻击，造成150%攻击力（+72560）点伤害。</v>
      </c>
      <c r="J885" s="4" t="s">
        <v>279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71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72"/>
        <v/>
      </c>
      <c r="U885" s="6" t="str">
        <f t="shared" si="273"/>
        <v/>
      </c>
      <c r="V885" s="19" t="str">
        <f>VLOOKUP(G885,角色!AW:BC,主动技能!F885+1,FALSE)</f>
        <v>skill_06</v>
      </c>
      <c r="Y885">
        <f t="shared" si="274"/>
        <v>50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72560</v>
      </c>
      <c r="AE885" s="25">
        <f>(VLOOKUP(G885,角色!V:AE,主动技能!F885+7,FALSE))</f>
        <v>1</v>
      </c>
      <c r="AF885" s="19">
        <f t="shared" si="275"/>
        <v>2</v>
      </c>
      <c r="AG885" s="19">
        <f t="shared" si="276"/>
        <v>1</v>
      </c>
      <c r="AH885" s="25" t="str">
        <f>VLOOKUP(F885,特效对应!F:G,2,FALSE)</f>
        <v>attackex</v>
      </c>
      <c r="AJ885">
        <f t="shared" si="277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78"/>
        <v>2</v>
      </c>
      <c r="BE885">
        <f t="shared" si="279"/>
        <v>1</v>
      </c>
    </row>
    <row r="886" spans="1:57" x14ac:dyDescent="0.15">
      <c r="A886" t="str">
        <f t="shared" si="265"/>
        <v>尼尔斯主动技能2等级20</v>
      </c>
      <c r="B886" s="8">
        <f t="shared" si="266"/>
        <v>10150220</v>
      </c>
      <c r="C886" s="8" t="str">
        <f>VLOOKUP(G886,角色!A:B,2,FALSE)</f>
        <v>尼尔斯</v>
      </c>
      <c r="D886" s="8" t="str">
        <f t="shared" si="267"/>
        <v>主动技能2</v>
      </c>
      <c r="E886" s="8">
        <f t="shared" si="249"/>
        <v>20</v>
      </c>
      <c r="F886" s="8">
        <f t="shared" si="268"/>
        <v>2</v>
      </c>
      <c r="G886" s="8">
        <f t="shared" si="269"/>
        <v>15</v>
      </c>
      <c r="H886" s="4" t="s">
        <v>991</v>
      </c>
      <c r="I886" s="20" t="str">
        <f t="shared" si="270"/>
        <v>对敌方后排单体攻击，造成150%攻击力（+102628）点伤害。</v>
      </c>
      <c r="J886" s="4" t="s">
        <v>279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71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72"/>
        <v/>
      </c>
      <c r="U886" s="6" t="str">
        <f t="shared" si="273"/>
        <v/>
      </c>
      <c r="V886" s="19" t="str">
        <f>VLOOKUP(G886,角色!AW:BC,主动技能!F886+1,FALSE)</f>
        <v>skill_06</v>
      </c>
      <c r="Y886">
        <f t="shared" si="274"/>
        <v>50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102628</v>
      </c>
      <c r="AE886" s="25">
        <f>(VLOOKUP(G886,角色!V:AE,主动技能!F886+7,FALSE))</f>
        <v>1</v>
      </c>
      <c r="AF886" s="19">
        <f t="shared" si="275"/>
        <v>2</v>
      </c>
      <c r="AG886" s="19">
        <f t="shared" si="276"/>
        <v>1</v>
      </c>
      <c r="AH886" s="25" t="str">
        <f>VLOOKUP(F886,特效对应!F:G,2,FALSE)</f>
        <v>attackex</v>
      </c>
      <c r="AJ886">
        <f t="shared" si="277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78"/>
        <v>2</v>
      </c>
      <c r="BE886">
        <f t="shared" si="279"/>
        <v>1</v>
      </c>
    </row>
    <row r="887" spans="1:57" x14ac:dyDescent="0.15">
      <c r="A887" t="str">
        <f t="shared" si="265"/>
        <v>尼尔斯主动技能3等级1</v>
      </c>
      <c r="B887" s="8">
        <f t="shared" si="266"/>
        <v>10150301</v>
      </c>
      <c r="C887" s="8" t="str">
        <f>VLOOKUP(G887,角色!A:B,2,FALSE)</f>
        <v>尼尔斯</v>
      </c>
      <c r="D887" s="8" t="str">
        <f t="shared" si="267"/>
        <v>主动技能3</v>
      </c>
      <c r="E887" s="8">
        <f t="shared" si="249"/>
        <v>1</v>
      </c>
      <c r="F887" s="8">
        <f t="shared" si="268"/>
        <v>3</v>
      </c>
      <c r="G887" s="8">
        <f t="shared" si="269"/>
        <v>15</v>
      </c>
      <c r="H887" s="4" t="s">
        <v>988</v>
      </c>
      <c r="I887" s="20" t="str">
        <f t="shared" ref="I887:I906" si="280">"对敌方"&amp;L887&amp;"攻击，造成"&amp;Z887&amp;"%攻击力（+"&amp;AB887&amp;"）点伤害。并使目标眩晕2回合。"</f>
        <v>对敌方全体攻击，造成125%攻击力（+65）点伤害。并使目标眩晕2回合。</v>
      </c>
      <c r="J887" s="4" t="s">
        <v>279</v>
      </c>
      <c r="K887" s="1" t="s">
        <v>102</v>
      </c>
      <c r="L887" s="4" t="s">
        <v>108</v>
      </c>
      <c r="M887" s="4"/>
      <c r="N887" s="4">
        <v>100</v>
      </c>
      <c r="O887" s="20">
        <f t="shared" si="271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72"/>
        <v>100006:20:2:0</v>
      </c>
      <c r="U887" s="6" t="str">
        <f t="shared" si="273"/>
        <v/>
      </c>
      <c r="V887" s="19" t="str">
        <f>VLOOKUP(G887,角色!AW:BC,主动技能!F887+1,FALSE)</f>
        <v>skill_17</v>
      </c>
      <c r="Y887">
        <f t="shared" ref="Y887:Y950" si="281">VLOOKUP(D887,BF:BG,2,FALSE)</f>
        <v>100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65</v>
      </c>
      <c r="AE887" s="25">
        <f>(VLOOKUP(G887,角色!V:AE,主动技能!F887+7,FALSE))</f>
        <v>1</v>
      </c>
      <c r="AF887" s="19">
        <f t="shared" si="275"/>
        <v>3</v>
      </c>
      <c r="AG887" s="19">
        <f t="shared" si="276"/>
        <v>2</v>
      </c>
      <c r="AH887" s="25" t="str">
        <f>VLOOKUP(F887,特效对应!F:G,2,FALSE)</f>
        <v>attackex</v>
      </c>
      <c r="AJ887">
        <f t="shared" si="277"/>
        <v>1</v>
      </c>
      <c r="AK887" t="s">
        <v>117</v>
      </c>
      <c r="AL887" s="4" t="s">
        <v>1034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78"/>
        <v>3</v>
      </c>
      <c r="BE887">
        <f t="shared" si="279"/>
        <v>2</v>
      </c>
    </row>
    <row r="888" spans="1:57" x14ac:dyDescent="0.15">
      <c r="A888" t="str">
        <f t="shared" si="265"/>
        <v>尼尔斯主动技能3等级2</v>
      </c>
      <c r="B888" s="8">
        <f t="shared" si="266"/>
        <v>10150302</v>
      </c>
      <c r="C888" s="8" t="str">
        <f>VLOOKUP(G888,角色!A:B,2,FALSE)</f>
        <v>尼尔斯</v>
      </c>
      <c r="D888" s="8" t="str">
        <f t="shared" si="267"/>
        <v>主动技能3</v>
      </c>
      <c r="E888" s="8">
        <f t="shared" si="249"/>
        <v>2</v>
      </c>
      <c r="F888" s="8">
        <f t="shared" si="268"/>
        <v>3</v>
      </c>
      <c r="G888" s="8">
        <f t="shared" si="269"/>
        <v>15</v>
      </c>
      <c r="H888" s="4" t="s">
        <v>988</v>
      </c>
      <c r="I888" s="20" t="str">
        <f t="shared" si="280"/>
        <v>对敌方全体攻击，造成125%攻击力（+80）点伤害。并使目标眩晕2回合。</v>
      </c>
      <c r="J888" s="4" t="s">
        <v>279</v>
      </c>
      <c r="K888" s="1" t="s">
        <v>102</v>
      </c>
      <c r="L888" s="4" t="s">
        <v>108</v>
      </c>
      <c r="M888" s="4"/>
      <c r="N888" s="4">
        <v>100</v>
      </c>
      <c r="O888" s="20">
        <f t="shared" si="271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72"/>
        <v>100006:20:2:0</v>
      </c>
      <c r="U888" s="6" t="str">
        <f t="shared" si="273"/>
        <v/>
      </c>
      <c r="V888" s="19" t="str">
        <f>VLOOKUP(G888,角色!AW:BC,主动技能!F888+1,FALSE)</f>
        <v>skill_17</v>
      </c>
      <c r="Y888">
        <f t="shared" si="281"/>
        <v>100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80</v>
      </c>
      <c r="AE888" s="25">
        <f>(VLOOKUP(G888,角色!V:AE,主动技能!F888+7,FALSE))</f>
        <v>1</v>
      </c>
      <c r="AF888" s="19">
        <f t="shared" si="275"/>
        <v>3</v>
      </c>
      <c r="AG888" s="19">
        <f t="shared" si="276"/>
        <v>2</v>
      </c>
      <c r="AH888" s="25" t="str">
        <f>VLOOKUP(F888,特效对应!F:G,2,FALSE)</f>
        <v>attackex</v>
      </c>
      <c r="AJ888">
        <f t="shared" si="277"/>
        <v>2</v>
      </c>
      <c r="AK888" t="s">
        <v>117</v>
      </c>
      <c r="AL888" s="4" t="s">
        <v>1034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78"/>
        <v>3</v>
      </c>
      <c r="BE888">
        <f t="shared" si="279"/>
        <v>2</v>
      </c>
    </row>
    <row r="889" spans="1:57" x14ac:dyDescent="0.15">
      <c r="A889" t="str">
        <f t="shared" si="265"/>
        <v>尼尔斯主动技能3等级3</v>
      </c>
      <c r="B889" s="8">
        <f t="shared" si="266"/>
        <v>10150303</v>
      </c>
      <c r="C889" s="8" t="str">
        <f>VLOOKUP(G889,角色!A:B,2,FALSE)</f>
        <v>尼尔斯</v>
      </c>
      <c r="D889" s="8" t="str">
        <f t="shared" si="267"/>
        <v>主动技能3</v>
      </c>
      <c r="E889" s="8">
        <f t="shared" si="249"/>
        <v>3</v>
      </c>
      <c r="F889" s="8">
        <f t="shared" si="268"/>
        <v>3</v>
      </c>
      <c r="G889" s="8">
        <f t="shared" si="269"/>
        <v>15</v>
      </c>
      <c r="H889" s="4" t="s">
        <v>988</v>
      </c>
      <c r="I889" s="20" t="str">
        <f t="shared" si="280"/>
        <v>对敌方全体攻击，造成125%攻击力（+125）点伤害。并使目标眩晕2回合。</v>
      </c>
      <c r="J889" s="4" t="s">
        <v>279</v>
      </c>
      <c r="K889" s="1" t="s">
        <v>102</v>
      </c>
      <c r="L889" s="4" t="s">
        <v>108</v>
      </c>
      <c r="M889" s="4"/>
      <c r="N889" s="4">
        <v>100</v>
      </c>
      <c r="O889" s="20">
        <f t="shared" si="271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72"/>
        <v>100006:20:2:0</v>
      </c>
      <c r="U889" s="6" t="str">
        <f t="shared" si="273"/>
        <v/>
      </c>
      <c r="V889" s="19" t="str">
        <f>VLOOKUP(G889,角色!AW:BC,主动技能!F889+1,FALSE)</f>
        <v>skill_17</v>
      </c>
      <c r="Y889">
        <f t="shared" si="281"/>
        <v>100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125</v>
      </c>
      <c r="AE889" s="25">
        <f>(VLOOKUP(G889,角色!V:AE,主动技能!F889+7,FALSE))</f>
        <v>1</v>
      </c>
      <c r="AF889" s="19">
        <f t="shared" si="275"/>
        <v>3</v>
      </c>
      <c r="AG889" s="19">
        <f t="shared" si="276"/>
        <v>2</v>
      </c>
      <c r="AH889" s="25" t="str">
        <f>VLOOKUP(F889,特效对应!F:G,2,FALSE)</f>
        <v>attackex</v>
      </c>
      <c r="AJ889">
        <f t="shared" si="277"/>
        <v>3</v>
      </c>
      <c r="AK889" t="s">
        <v>117</v>
      </c>
      <c r="AL889" s="4" t="s">
        <v>1034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78"/>
        <v>3</v>
      </c>
      <c r="BE889">
        <f t="shared" si="279"/>
        <v>2</v>
      </c>
    </row>
    <row r="890" spans="1:57" x14ac:dyDescent="0.15">
      <c r="A890" t="str">
        <f t="shared" si="265"/>
        <v>尼尔斯主动技能3等级4</v>
      </c>
      <c r="B890" s="8">
        <f t="shared" si="266"/>
        <v>10150304</v>
      </c>
      <c r="C890" s="8" t="str">
        <f>VLOOKUP(G890,角色!A:B,2,FALSE)</f>
        <v>尼尔斯</v>
      </c>
      <c r="D890" s="8" t="str">
        <f t="shared" si="267"/>
        <v>主动技能3</v>
      </c>
      <c r="E890" s="8">
        <f t="shared" si="249"/>
        <v>4</v>
      </c>
      <c r="F890" s="8">
        <f t="shared" si="268"/>
        <v>3</v>
      </c>
      <c r="G890" s="8">
        <f t="shared" si="269"/>
        <v>15</v>
      </c>
      <c r="H890" s="4" t="s">
        <v>988</v>
      </c>
      <c r="I890" s="20" t="str">
        <f t="shared" si="280"/>
        <v>对敌方全体攻击，造成125%攻击力（+200）点伤害。并使目标眩晕2回合。</v>
      </c>
      <c r="J890" s="4" t="s">
        <v>279</v>
      </c>
      <c r="K890" s="1" t="s">
        <v>102</v>
      </c>
      <c r="L890" s="4" t="s">
        <v>108</v>
      </c>
      <c r="M890" s="4"/>
      <c r="N890" s="4">
        <v>100</v>
      </c>
      <c r="O890" s="20">
        <f t="shared" si="271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72"/>
        <v>100006:20:2:0</v>
      </c>
      <c r="U890" s="6" t="str">
        <f t="shared" si="273"/>
        <v/>
      </c>
      <c r="V890" s="19" t="str">
        <f>VLOOKUP(G890,角色!AW:BC,主动技能!F890+1,FALSE)</f>
        <v>skill_17</v>
      </c>
      <c r="Y890">
        <f t="shared" si="281"/>
        <v>100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200</v>
      </c>
      <c r="AE890" s="25">
        <f>(VLOOKUP(G890,角色!V:AE,主动技能!F890+7,FALSE))</f>
        <v>1</v>
      </c>
      <c r="AF890" s="19">
        <f t="shared" si="275"/>
        <v>3</v>
      </c>
      <c r="AG890" s="19">
        <f t="shared" si="276"/>
        <v>2</v>
      </c>
      <c r="AH890" s="25" t="str">
        <f>VLOOKUP(F890,特效对应!F:G,2,FALSE)</f>
        <v>attackex</v>
      </c>
      <c r="AJ890">
        <f t="shared" si="277"/>
        <v>4</v>
      </c>
      <c r="AK890" t="s">
        <v>117</v>
      </c>
      <c r="AL890" s="4" t="s">
        <v>1034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78"/>
        <v>3</v>
      </c>
      <c r="BE890">
        <f t="shared" si="279"/>
        <v>2</v>
      </c>
    </row>
    <row r="891" spans="1:57" x14ac:dyDescent="0.15">
      <c r="A891" t="str">
        <f t="shared" si="265"/>
        <v>尼尔斯主动技能3等级5</v>
      </c>
      <c r="B891" s="8">
        <f t="shared" si="266"/>
        <v>10150305</v>
      </c>
      <c r="C891" s="8" t="str">
        <f>VLOOKUP(G891,角色!A:B,2,FALSE)</f>
        <v>尼尔斯</v>
      </c>
      <c r="D891" s="8" t="str">
        <f t="shared" si="267"/>
        <v>主动技能3</v>
      </c>
      <c r="E891" s="8">
        <f t="shared" si="249"/>
        <v>5</v>
      </c>
      <c r="F891" s="8">
        <f t="shared" si="268"/>
        <v>3</v>
      </c>
      <c r="G891" s="8">
        <f t="shared" si="269"/>
        <v>15</v>
      </c>
      <c r="H891" s="4" t="s">
        <v>988</v>
      </c>
      <c r="I891" s="20" t="str">
        <f t="shared" si="280"/>
        <v>对敌方全体攻击，造成125%攻击力（+282）点伤害。并使目标眩晕2回合。</v>
      </c>
      <c r="J891" s="4" t="s">
        <v>279</v>
      </c>
      <c r="K891" s="1" t="s">
        <v>102</v>
      </c>
      <c r="L891" s="4" t="s">
        <v>108</v>
      </c>
      <c r="M891" s="4"/>
      <c r="N891" s="4">
        <v>100</v>
      </c>
      <c r="O891" s="20">
        <f t="shared" si="271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72"/>
        <v>100006:20:2:0</v>
      </c>
      <c r="U891" s="6" t="str">
        <f t="shared" si="273"/>
        <v/>
      </c>
      <c r="V891" s="19" t="str">
        <f>VLOOKUP(G891,角色!AW:BC,主动技能!F891+1,FALSE)</f>
        <v>skill_17</v>
      </c>
      <c r="Y891">
        <f t="shared" si="281"/>
        <v>100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282</v>
      </c>
      <c r="AE891" s="25">
        <f>(VLOOKUP(G891,角色!V:AE,主动技能!F891+7,FALSE))</f>
        <v>1</v>
      </c>
      <c r="AF891" s="19">
        <f t="shared" si="275"/>
        <v>3</v>
      </c>
      <c r="AG891" s="19">
        <f t="shared" si="276"/>
        <v>2</v>
      </c>
      <c r="AH891" s="25" t="str">
        <f>VLOOKUP(F891,特效对应!F:G,2,FALSE)</f>
        <v>attackex</v>
      </c>
      <c r="AJ891">
        <f t="shared" si="277"/>
        <v>5</v>
      </c>
      <c r="AK891" t="s">
        <v>117</v>
      </c>
      <c r="AL891" s="4" t="s">
        <v>1034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78"/>
        <v>3</v>
      </c>
      <c r="BE891">
        <f t="shared" si="279"/>
        <v>2</v>
      </c>
    </row>
    <row r="892" spans="1:57" x14ac:dyDescent="0.15">
      <c r="A892" t="str">
        <f t="shared" si="265"/>
        <v>尼尔斯主动技能3等级6</v>
      </c>
      <c r="B892" s="8">
        <f t="shared" si="266"/>
        <v>10150306</v>
      </c>
      <c r="C892" s="8" t="str">
        <f>VLOOKUP(G892,角色!A:B,2,FALSE)</f>
        <v>尼尔斯</v>
      </c>
      <c r="D892" s="8" t="str">
        <f t="shared" si="267"/>
        <v>主动技能3</v>
      </c>
      <c r="E892" s="8">
        <f t="shared" si="249"/>
        <v>6</v>
      </c>
      <c r="F892" s="8">
        <f t="shared" si="268"/>
        <v>3</v>
      </c>
      <c r="G892" s="8">
        <f t="shared" si="269"/>
        <v>15</v>
      </c>
      <c r="H892" s="4" t="s">
        <v>988</v>
      </c>
      <c r="I892" s="20" t="str">
        <f t="shared" si="280"/>
        <v>对敌方全体攻击，造成125%攻击力（+400）点伤害。并使目标眩晕2回合。</v>
      </c>
      <c r="J892" s="4" t="s">
        <v>279</v>
      </c>
      <c r="K892" s="1" t="s">
        <v>102</v>
      </c>
      <c r="L892" s="4" t="s">
        <v>108</v>
      </c>
      <c r="M892" s="4"/>
      <c r="N892" s="4">
        <v>100</v>
      </c>
      <c r="O892" s="20">
        <f t="shared" si="271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72"/>
        <v>100006:20:2:0</v>
      </c>
      <c r="U892" s="6" t="str">
        <f t="shared" si="273"/>
        <v/>
      </c>
      <c r="V892" s="19" t="str">
        <f>VLOOKUP(G892,角色!AW:BC,主动技能!F892+1,FALSE)</f>
        <v>skill_17</v>
      </c>
      <c r="Y892">
        <f t="shared" si="281"/>
        <v>100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400</v>
      </c>
      <c r="AE892" s="25">
        <f>(VLOOKUP(G892,角色!V:AE,主动技能!F892+7,FALSE))</f>
        <v>1</v>
      </c>
      <c r="AF892" s="19">
        <f t="shared" si="275"/>
        <v>3</v>
      </c>
      <c r="AG892" s="19">
        <f t="shared" si="276"/>
        <v>2</v>
      </c>
      <c r="AH892" s="25" t="str">
        <f>VLOOKUP(F892,特效对应!F:G,2,FALSE)</f>
        <v>attackex</v>
      </c>
      <c r="AJ892">
        <f t="shared" si="277"/>
        <v>6</v>
      </c>
      <c r="AK892" t="s">
        <v>117</v>
      </c>
      <c r="AL892" s="4" t="s">
        <v>1034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78"/>
        <v>3</v>
      </c>
      <c r="BE892">
        <f t="shared" si="279"/>
        <v>2</v>
      </c>
    </row>
    <row r="893" spans="1:57" x14ac:dyDescent="0.15">
      <c r="A893" t="str">
        <f t="shared" si="265"/>
        <v>尼尔斯主动技能3等级7</v>
      </c>
      <c r="B893" s="8">
        <f t="shared" si="266"/>
        <v>10150307</v>
      </c>
      <c r="C893" s="8" t="str">
        <f>VLOOKUP(G893,角色!A:B,2,FALSE)</f>
        <v>尼尔斯</v>
      </c>
      <c r="D893" s="8" t="str">
        <f t="shared" si="267"/>
        <v>主动技能3</v>
      </c>
      <c r="E893" s="8">
        <f t="shared" si="249"/>
        <v>7</v>
      </c>
      <c r="F893" s="8">
        <f t="shared" si="268"/>
        <v>3</v>
      </c>
      <c r="G893" s="8">
        <f t="shared" si="269"/>
        <v>15</v>
      </c>
      <c r="H893" s="4" t="s">
        <v>988</v>
      </c>
      <c r="I893" s="20" t="str">
        <f t="shared" si="280"/>
        <v>对敌方全体攻击，造成125%攻击力（+566）点伤害。并使目标眩晕2回合。</v>
      </c>
      <c r="J893" s="4" t="s">
        <v>279</v>
      </c>
      <c r="K893" s="1" t="s">
        <v>102</v>
      </c>
      <c r="L893" s="4" t="s">
        <v>108</v>
      </c>
      <c r="M893" s="4"/>
      <c r="N893" s="4">
        <v>100</v>
      </c>
      <c r="O893" s="20">
        <f t="shared" si="271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72"/>
        <v>100006:20:2:0</v>
      </c>
      <c r="U893" s="6" t="str">
        <f t="shared" si="273"/>
        <v/>
      </c>
      <c r="V893" s="19" t="str">
        <f>VLOOKUP(G893,角色!AW:BC,主动技能!F893+1,FALSE)</f>
        <v>skill_17</v>
      </c>
      <c r="Y893">
        <f t="shared" si="281"/>
        <v>100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566</v>
      </c>
      <c r="AE893" s="25">
        <f>(VLOOKUP(G893,角色!V:AE,主动技能!F893+7,FALSE))</f>
        <v>1</v>
      </c>
      <c r="AF893" s="19">
        <f t="shared" si="275"/>
        <v>3</v>
      </c>
      <c r="AG893" s="19">
        <f t="shared" si="276"/>
        <v>2</v>
      </c>
      <c r="AH893" s="25" t="str">
        <f>VLOOKUP(F893,特效对应!F:G,2,FALSE)</f>
        <v>attackex</v>
      </c>
      <c r="AJ893">
        <f t="shared" si="277"/>
        <v>7</v>
      </c>
      <c r="AK893" t="s">
        <v>117</v>
      </c>
      <c r="AL893" s="4" t="s">
        <v>1034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78"/>
        <v>3</v>
      </c>
      <c r="BE893">
        <f t="shared" si="279"/>
        <v>2</v>
      </c>
    </row>
    <row r="894" spans="1:57" x14ac:dyDescent="0.15">
      <c r="A894" t="str">
        <f t="shared" si="265"/>
        <v>尼尔斯主动技能3等级8</v>
      </c>
      <c r="B894" s="8">
        <f t="shared" si="266"/>
        <v>10150308</v>
      </c>
      <c r="C894" s="8" t="str">
        <f>VLOOKUP(G894,角色!A:B,2,FALSE)</f>
        <v>尼尔斯</v>
      </c>
      <c r="D894" s="8" t="str">
        <f t="shared" si="267"/>
        <v>主动技能3</v>
      </c>
      <c r="E894" s="8">
        <f t="shared" si="249"/>
        <v>8</v>
      </c>
      <c r="F894" s="8">
        <f t="shared" si="268"/>
        <v>3</v>
      </c>
      <c r="G894" s="8">
        <f t="shared" si="269"/>
        <v>15</v>
      </c>
      <c r="H894" s="4" t="s">
        <v>988</v>
      </c>
      <c r="I894" s="20" t="str">
        <f t="shared" si="280"/>
        <v>对敌方全体攻击，造成125%攻击力（+800）点伤害。并使目标眩晕2回合。</v>
      </c>
      <c r="J894" s="4" t="s">
        <v>279</v>
      </c>
      <c r="K894" s="1" t="s">
        <v>102</v>
      </c>
      <c r="L894" s="4" t="s">
        <v>108</v>
      </c>
      <c r="M894" s="4"/>
      <c r="N894" s="4">
        <v>100</v>
      </c>
      <c r="O894" s="20">
        <f t="shared" si="271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72"/>
        <v>100006:20:2:0</v>
      </c>
      <c r="U894" s="6" t="str">
        <f t="shared" si="273"/>
        <v/>
      </c>
      <c r="V894" s="19" t="str">
        <f>VLOOKUP(G894,角色!AW:BC,主动技能!F894+1,FALSE)</f>
        <v>skill_17</v>
      </c>
      <c r="Y894">
        <f t="shared" si="281"/>
        <v>100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800</v>
      </c>
      <c r="AE894" s="25">
        <f>(VLOOKUP(G894,角色!V:AE,主动技能!F894+7,FALSE))</f>
        <v>1</v>
      </c>
      <c r="AF894" s="19">
        <f t="shared" si="275"/>
        <v>3</v>
      </c>
      <c r="AG894" s="19">
        <f t="shared" si="276"/>
        <v>2</v>
      </c>
      <c r="AH894" s="25" t="str">
        <f>VLOOKUP(F894,特效对应!F:G,2,FALSE)</f>
        <v>attackex</v>
      </c>
      <c r="AJ894">
        <f t="shared" si="277"/>
        <v>8</v>
      </c>
      <c r="AK894" t="s">
        <v>117</v>
      </c>
      <c r="AL894" s="4" t="s">
        <v>1034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78"/>
        <v>3</v>
      </c>
      <c r="BE894">
        <f t="shared" si="279"/>
        <v>2</v>
      </c>
    </row>
    <row r="895" spans="1:57" x14ac:dyDescent="0.15">
      <c r="A895" t="str">
        <f t="shared" si="265"/>
        <v>尼尔斯主动技能3等级9</v>
      </c>
      <c r="B895" s="8">
        <f t="shared" si="266"/>
        <v>10150309</v>
      </c>
      <c r="C895" s="8" t="str">
        <f>VLOOKUP(G895,角色!A:B,2,FALSE)</f>
        <v>尼尔斯</v>
      </c>
      <c r="D895" s="8" t="str">
        <f t="shared" si="267"/>
        <v>主动技能3</v>
      </c>
      <c r="E895" s="8">
        <f t="shared" si="249"/>
        <v>9</v>
      </c>
      <c r="F895" s="8">
        <f t="shared" si="268"/>
        <v>3</v>
      </c>
      <c r="G895" s="8">
        <f t="shared" si="269"/>
        <v>15</v>
      </c>
      <c r="H895" s="4" t="s">
        <v>988</v>
      </c>
      <c r="I895" s="20" t="str">
        <f t="shared" si="280"/>
        <v>对敌方全体攻击，造成125%攻击力（+1132）点伤害。并使目标眩晕2回合。</v>
      </c>
      <c r="J895" s="4" t="s">
        <v>279</v>
      </c>
      <c r="K895" s="1" t="s">
        <v>102</v>
      </c>
      <c r="L895" s="4" t="s">
        <v>108</v>
      </c>
      <c r="M895" s="4"/>
      <c r="N895" s="4">
        <v>100</v>
      </c>
      <c r="O895" s="20">
        <f t="shared" si="271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72"/>
        <v>100006:20:2:0</v>
      </c>
      <c r="U895" s="6" t="str">
        <f t="shared" si="273"/>
        <v/>
      </c>
      <c r="V895" s="19" t="str">
        <f>VLOOKUP(G895,角色!AW:BC,主动技能!F895+1,FALSE)</f>
        <v>skill_17</v>
      </c>
      <c r="Y895">
        <f t="shared" si="281"/>
        <v>100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1132</v>
      </c>
      <c r="AE895" s="25">
        <f>(VLOOKUP(G895,角色!V:AE,主动技能!F895+7,FALSE))</f>
        <v>1</v>
      </c>
      <c r="AF895" s="19">
        <f t="shared" si="275"/>
        <v>3</v>
      </c>
      <c r="AG895" s="19">
        <f t="shared" si="276"/>
        <v>2</v>
      </c>
      <c r="AH895" s="25" t="str">
        <f>VLOOKUP(F895,特效对应!F:G,2,FALSE)</f>
        <v>attackex</v>
      </c>
      <c r="AJ895">
        <f t="shared" si="277"/>
        <v>9</v>
      </c>
      <c r="AK895" t="s">
        <v>117</v>
      </c>
      <c r="AL895" s="4" t="s">
        <v>1034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78"/>
        <v>3</v>
      </c>
      <c r="BE895">
        <f t="shared" si="279"/>
        <v>2</v>
      </c>
    </row>
    <row r="896" spans="1:57" x14ac:dyDescent="0.15">
      <c r="A896" t="str">
        <f t="shared" si="265"/>
        <v>尼尔斯主动技能3等级10</v>
      </c>
      <c r="B896" s="8">
        <f t="shared" si="266"/>
        <v>10150310</v>
      </c>
      <c r="C896" s="8" t="str">
        <f>VLOOKUP(G896,角色!A:B,2,FALSE)</f>
        <v>尼尔斯</v>
      </c>
      <c r="D896" s="8" t="str">
        <f t="shared" si="267"/>
        <v>主动技能3</v>
      </c>
      <c r="E896" s="8">
        <f t="shared" si="249"/>
        <v>10</v>
      </c>
      <c r="F896" s="8">
        <f t="shared" si="268"/>
        <v>3</v>
      </c>
      <c r="G896" s="8">
        <f t="shared" si="269"/>
        <v>15</v>
      </c>
      <c r="H896" s="4" t="s">
        <v>988</v>
      </c>
      <c r="I896" s="20" t="str">
        <f t="shared" si="280"/>
        <v>对敌方全体攻击，造成125%攻击力（+1601）点伤害。并使目标眩晕2回合。</v>
      </c>
      <c r="J896" s="4" t="s">
        <v>279</v>
      </c>
      <c r="K896" s="1" t="s">
        <v>102</v>
      </c>
      <c r="L896" s="4" t="s">
        <v>108</v>
      </c>
      <c r="M896" s="4"/>
      <c r="N896" s="4">
        <v>100</v>
      </c>
      <c r="O896" s="20">
        <f t="shared" si="271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72"/>
        <v>100006:20:2:0</v>
      </c>
      <c r="U896" s="6" t="str">
        <f t="shared" si="273"/>
        <v/>
      </c>
      <c r="V896" s="19" t="str">
        <f>VLOOKUP(G896,角色!AW:BC,主动技能!F896+1,FALSE)</f>
        <v>skill_17</v>
      </c>
      <c r="Y896">
        <f t="shared" si="281"/>
        <v>100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1601</v>
      </c>
      <c r="AE896" s="25">
        <f>(VLOOKUP(G896,角色!V:AE,主动技能!F896+7,FALSE))</f>
        <v>1</v>
      </c>
      <c r="AF896" s="19">
        <f t="shared" si="275"/>
        <v>3</v>
      </c>
      <c r="AG896" s="19">
        <f t="shared" si="276"/>
        <v>2</v>
      </c>
      <c r="AH896" s="25" t="str">
        <f>VLOOKUP(F896,特效对应!F:G,2,FALSE)</f>
        <v>attackex</v>
      </c>
      <c r="AJ896">
        <f t="shared" si="277"/>
        <v>10</v>
      </c>
      <c r="AK896" t="s">
        <v>117</v>
      </c>
      <c r="AL896" s="4" t="s">
        <v>1034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78"/>
        <v>3</v>
      </c>
      <c r="BE896">
        <f t="shared" si="279"/>
        <v>2</v>
      </c>
    </row>
    <row r="897" spans="1:57" x14ac:dyDescent="0.15">
      <c r="A897" t="str">
        <f t="shared" si="265"/>
        <v>尼尔斯主动技能3等级11</v>
      </c>
      <c r="B897" s="8">
        <f t="shared" si="266"/>
        <v>10150311</v>
      </c>
      <c r="C897" s="8" t="str">
        <f>VLOOKUP(G897,角色!A:B,2,FALSE)</f>
        <v>尼尔斯</v>
      </c>
      <c r="D897" s="8" t="str">
        <f t="shared" si="267"/>
        <v>主动技能3</v>
      </c>
      <c r="E897" s="8">
        <f t="shared" si="249"/>
        <v>11</v>
      </c>
      <c r="F897" s="8">
        <f t="shared" si="268"/>
        <v>3</v>
      </c>
      <c r="G897" s="8">
        <f t="shared" si="269"/>
        <v>15</v>
      </c>
      <c r="H897" s="4" t="s">
        <v>988</v>
      </c>
      <c r="I897" s="20" t="str">
        <f t="shared" si="280"/>
        <v>对敌方全体攻击，造成125%攻击力（+2265）点伤害。并使目标眩晕2回合。</v>
      </c>
      <c r="J897" s="4" t="s">
        <v>279</v>
      </c>
      <c r="K897" s="1" t="s">
        <v>102</v>
      </c>
      <c r="L897" s="4" t="s">
        <v>108</v>
      </c>
      <c r="M897" s="4"/>
      <c r="N897" s="4">
        <v>100</v>
      </c>
      <c r="O897" s="20">
        <f t="shared" si="271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72"/>
        <v>100006:20:2:0</v>
      </c>
      <c r="U897" s="6" t="str">
        <f t="shared" si="273"/>
        <v/>
      </c>
      <c r="V897" s="19" t="str">
        <f>VLOOKUP(G897,角色!AW:BC,主动技能!F897+1,FALSE)</f>
        <v>skill_17</v>
      </c>
      <c r="Y897">
        <f t="shared" si="281"/>
        <v>100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2265</v>
      </c>
      <c r="AE897" s="25">
        <f>(VLOOKUP(G897,角色!V:AE,主动技能!F897+7,FALSE))</f>
        <v>1</v>
      </c>
      <c r="AF897" s="19">
        <f t="shared" si="275"/>
        <v>3</v>
      </c>
      <c r="AG897" s="19">
        <f t="shared" si="276"/>
        <v>2</v>
      </c>
      <c r="AH897" s="25" t="str">
        <f>VLOOKUP(F897,特效对应!F:G,2,FALSE)</f>
        <v>attackex</v>
      </c>
      <c r="AJ897">
        <f t="shared" si="277"/>
        <v>11</v>
      </c>
      <c r="AK897" t="s">
        <v>117</v>
      </c>
      <c r="AL897" s="4" t="s">
        <v>1034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78"/>
        <v>3</v>
      </c>
      <c r="BE897">
        <f t="shared" si="279"/>
        <v>2</v>
      </c>
    </row>
    <row r="898" spans="1:57" x14ac:dyDescent="0.15">
      <c r="A898" t="str">
        <f t="shared" si="265"/>
        <v>尼尔斯主动技能3等级12</v>
      </c>
      <c r="B898" s="8">
        <f t="shared" si="266"/>
        <v>10150312</v>
      </c>
      <c r="C898" s="8" t="str">
        <f>VLOOKUP(G898,角色!A:B,2,FALSE)</f>
        <v>尼尔斯</v>
      </c>
      <c r="D898" s="8" t="str">
        <f t="shared" si="267"/>
        <v>主动技能3</v>
      </c>
      <c r="E898" s="8">
        <f t="shared" si="249"/>
        <v>12</v>
      </c>
      <c r="F898" s="8">
        <f t="shared" si="268"/>
        <v>3</v>
      </c>
      <c r="G898" s="8">
        <f t="shared" si="269"/>
        <v>15</v>
      </c>
      <c r="H898" s="4" t="s">
        <v>988</v>
      </c>
      <c r="I898" s="20" t="str">
        <f t="shared" si="280"/>
        <v>对敌方全体攻击，造成125%攻击力（+3203）点伤害。并使目标眩晕2回合。</v>
      </c>
      <c r="J898" s="4" t="s">
        <v>279</v>
      </c>
      <c r="K898" s="1" t="s">
        <v>102</v>
      </c>
      <c r="L898" s="4" t="s">
        <v>108</v>
      </c>
      <c r="M898" s="4"/>
      <c r="N898" s="4">
        <v>100</v>
      </c>
      <c r="O898" s="20">
        <f t="shared" si="271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72"/>
        <v>100006:20:2:0</v>
      </c>
      <c r="U898" s="6" t="str">
        <f t="shared" si="273"/>
        <v/>
      </c>
      <c r="V898" s="19" t="str">
        <f>VLOOKUP(G898,角色!AW:BC,主动技能!F898+1,FALSE)</f>
        <v>skill_17</v>
      </c>
      <c r="Y898">
        <f t="shared" si="281"/>
        <v>100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3203</v>
      </c>
      <c r="AE898" s="25">
        <f>(VLOOKUP(G898,角色!V:AE,主动技能!F898+7,FALSE))</f>
        <v>1</v>
      </c>
      <c r="AF898" s="19">
        <f t="shared" si="275"/>
        <v>3</v>
      </c>
      <c r="AG898" s="19">
        <f t="shared" si="276"/>
        <v>2</v>
      </c>
      <c r="AH898" s="25" t="str">
        <f>VLOOKUP(F898,特效对应!F:G,2,FALSE)</f>
        <v>attackex</v>
      </c>
      <c r="AJ898">
        <f t="shared" si="277"/>
        <v>12</v>
      </c>
      <c r="AK898" t="s">
        <v>117</v>
      </c>
      <c r="AL898" s="4" t="s">
        <v>1034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78"/>
        <v>3</v>
      </c>
      <c r="BE898">
        <f t="shared" si="279"/>
        <v>2</v>
      </c>
    </row>
    <row r="899" spans="1:57" x14ac:dyDescent="0.15">
      <c r="A899" t="str">
        <f t="shared" si="265"/>
        <v>尼尔斯主动技能3等级13</v>
      </c>
      <c r="B899" s="8">
        <f t="shared" si="266"/>
        <v>10150313</v>
      </c>
      <c r="C899" s="8" t="str">
        <f>VLOOKUP(G899,角色!A:B,2,FALSE)</f>
        <v>尼尔斯</v>
      </c>
      <c r="D899" s="8" t="str">
        <f t="shared" si="267"/>
        <v>主动技能3</v>
      </c>
      <c r="E899" s="8">
        <f t="shared" si="249"/>
        <v>13</v>
      </c>
      <c r="F899" s="8">
        <f t="shared" si="268"/>
        <v>3</v>
      </c>
      <c r="G899" s="8">
        <f t="shared" si="269"/>
        <v>15</v>
      </c>
      <c r="H899" s="4" t="s">
        <v>988</v>
      </c>
      <c r="I899" s="20" t="str">
        <f t="shared" si="280"/>
        <v>对敌方全体攻击，造成125%攻击力（+4531）点伤害。并使目标眩晕2回合。</v>
      </c>
      <c r="J899" s="4" t="s">
        <v>279</v>
      </c>
      <c r="K899" s="1" t="s">
        <v>102</v>
      </c>
      <c r="L899" s="4" t="s">
        <v>108</v>
      </c>
      <c r="M899" s="4"/>
      <c r="N899" s="4">
        <v>100</v>
      </c>
      <c r="O899" s="20">
        <f t="shared" si="271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72"/>
        <v>100006:20:2:0</v>
      </c>
      <c r="U899" s="6" t="str">
        <f t="shared" si="273"/>
        <v/>
      </c>
      <c r="V899" s="19" t="str">
        <f>VLOOKUP(G899,角色!AW:BC,主动技能!F899+1,FALSE)</f>
        <v>skill_17</v>
      </c>
      <c r="Y899">
        <f t="shared" si="281"/>
        <v>100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4531</v>
      </c>
      <c r="AE899" s="25">
        <f>(VLOOKUP(G899,角色!V:AE,主动技能!F899+7,FALSE))</f>
        <v>1</v>
      </c>
      <c r="AF899" s="19">
        <f t="shared" si="275"/>
        <v>3</v>
      </c>
      <c r="AG899" s="19">
        <f t="shared" si="276"/>
        <v>2</v>
      </c>
      <c r="AH899" s="25" t="str">
        <f>VLOOKUP(F899,特效对应!F:G,2,FALSE)</f>
        <v>attackex</v>
      </c>
      <c r="AJ899">
        <f t="shared" si="277"/>
        <v>13</v>
      </c>
      <c r="AK899" t="s">
        <v>117</v>
      </c>
      <c r="AL899" s="4" t="s">
        <v>1034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78"/>
        <v>3</v>
      </c>
      <c r="BE899">
        <f t="shared" si="279"/>
        <v>2</v>
      </c>
    </row>
    <row r="900" spans="1:57" x14ac:dyDescent="0.15">
      <c r="A900" t="str">
        <f t="shared" si="265"/>
        <v>尼尔斯主动技能3等级14</v>
      </c>
      <c r="B900" s="8">
        <f t="shared" si="266"/>
        <v>10150314</v>
      </c>
      <c r="C900" s="8" t="str">
        <f>VLOOKUP(G900,角色!A:B,2,FALSE)</f>
        <v>尼尔斯</v>
      </c>
      <c r="D900" s="8" t="str">
        <f t="shared" si="267"/>
        <v>主动技能3</v>
      </c>
      <c r="E900" s="8">
        <f t="shared" si="249"/>
        <v>14</v>
      </c>
      <c r="F900" s="8">
        <f t="shared" si="268"/>
        <v>3</v>
      </c>
      <c r="G900" s="8">
        <f t="shared" si="269"/>
        <v>15</v>
      </c>
      <c r="H900" s="4" t="s">
        <v>988</v>
      </c>
      <c r="I900" s="20" t="str">
        <f t="shared" si="280"/>
        <v>对敌方全体攻击，造成125%攻击力（+6409）点伤害。并使目标眩晕2回合。</v>
      </c>
      <c r="J900" s="4" t="s">
        <v>279</v>
      </c>
      <c r="K900" s="1" t="s">
        <v>102</v>
      </c>
      <c r="L900" s="4" t="s">
        <v>108</v>
      </c>
      <c r="M900" s="4"/>
      <c r="N900" s="4">
        <v>100</v>
      </c>
      <c r="O900" s="20">
        <f t="shared" si="271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72"/>
        <v>100006:20:2:0</v>
      </c>
      <c r="U900" s="6" t="str">
        <f t="shared" si="273"/>
        <v/>
      </c>
      <c r="V900" s="19" t="str">
        <f>VLOOKUP(G900,角色!AW:BC,主动技能!F900+1,FALSE)</f>
        <v>skill_17</v>
      </c>
      <c r="Y900">
        <f t="shared" si="281"/>
        <v>100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6409</v>
      </c>
      <c r="AE900" s="25">
        <f>(VLOOKUP(G900,角色!V:AE,主动技能!F900+7,FALSE))</f>
        <v>1</v>
      </c>
      <c r="AF900" s="19">
        <f t="shared" si="275"/>
        <v>3</v>
      </c>
      <c r="AG900" s="19">
        <f t="shared" si="276"/>
        <v>2</v>
      </c>
      <c r="AH900" s="25" t="str">
        <f>VLOOKUP(F900,特效对应!F:G,2,FALSE)</f>
        <v>attackex</v>
      </c>
      <c r="AJ900">
        <f t="shared" si="277"/>
        <v>14</v>
      </c>
      <c r="AK900" t="s">
        <v>117</v>
      </c>
      <c r="AL900" s="4" t="s">
        <v>1034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78"/>
        <v>3</v>
      </c>
      <c r="BE900">
        <f t="shared" si="279"/>
        <v>2</v>
      </c>
    </row>
    <row r="901" spans="1:57" x14ac:dyDescent="0.15">
      <c r="A901" t="str">
        <f t="shared" si="265"/>
        <v>尼尔斯主动技能3等级15</v>
      </c>
      <c r="B901" s="8">
        <f t="shared" si="266"/>
        <v>10150315</v>
      </c>
      <c r="C901" s="8" t="str">
        <f>VLOOKUP(G901,角色!A:B,2,FALSE)</f>
        <v>尼尔斯</v>
      </c>
      <c r="D901" s="8" t="str">
        <f t="shared" si="267"/>
        <v>主动技能3</v>
      </c>
      <c r="E901" s="8">
        <f t="shared" si="249"/>
        <v>15</v>
      </c>
      <c r="F901" s="8">
        <f t="shared" si="268"/>
        <v>3</v>
      </c>
      <c r="G901" s="8">
        <f t="shared" si="269"/>
        <v>15</v>
      </c>
      <c r="H901" s="4" t="s">
        <v>988</v>
      </c>
      <c r="I901" s="20" t="str">
        <f t="shared" si="280"/>
        <v>对敌方全体攻击，造成125%攻击力（+9065）点伤害。并使目标眩晕2回合。</v>
      </c>
      <c r="J901" s="4" t="s">
        <v>279</v>
      </c>
      <c r="K901" s="1" t="s">
        <v>102</v>
      </c>
      <c r="L901" s="4" t="s">
        <v>108</v>
      </c>
      <c r="M901" s="4"/>
      <c r="N901" s="4">
        <v>100</v>
      </c>
      <c r="O901" s="20">
        <f t="shared" si="271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72"/>
        <v>100006:20:2:0</v>
      </c>
      <c r="U901" s="6" t="str">
        <f t="shared" si="273"/>
        <v/>
      </c>
      <c r="V901" s="19" t="str">
        <f>VLOOKUP(G901,角色!AW:BC,主动技能!F901+1,FALSE)</f>
        <v>skill_17</v>
      </c>
      <c r="Y901">
        <f t="shared" si="281"/>
        <v>100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9065</v>
      </c>
      <c r="AE901" s="25">
        <f>(VLOOKUP(G901,角色!V:AE,主动技能!F901+7,FALSE))</f>
        <v>1</v>
      </c>
      <c r="AF901" s="19">
        <f t="shared" si="275"/>
        <v>3</v>
      </c>
      <c r="AG901" s="19">
        <f t="shared" si="276"/>
        <v>2</v>
      </c>
      <c r="AH901" s="25" t="str">
        <f>VLOOKUP(F901,特效对应!F:G,2,FALSE)</f>
        <v>attackex</v>
      </c>
      <c r="AJ901">
        <f t="shared" si="277"/>
        <v>15</v>
      </c>
      <c r="AK901" t="s">
        <v>117</v>
      </c>
      <c r="AL901" s="4" t="s">
        <v>1034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78"/>
        <v>3</v>
      </c>
      <c r="BE901">
        <f t="shared" si="279"/>
        <v>2</v>
      </c>
    </row>
    <row r="902" spans="1:57" x14ac:dyDescent="0.15">
      <c r="A902" t="str">
        <f t="shared" si="265"/>
        <v>尼尔斯主动技能3等级16</v>
      </c>
      <c r="B902" s="8">
        <f t="shared" si="266"/>
        <v>10150316</v>
      </c>
      <c r="C902" s="8" t="str">
        <f>VLOOKUP(G902,角色!A:B,2,FALSE)</f>
        <v>尼尔斯</v>
      </c>
      <c r="D902" s="8" t="str">
        <f t="shared" si="267"/>
        <v>主动技能3</v>
      </c>
      <c r="E902" s="8">
        <f t="shared" ref="E902:E967" si="282">IF(E901=E$5,1,E901+1)</f>
        <v>16</v>
      </c>
      <c r="F902" s="8">
        <f t="shared" si="268"/>
        <v>3</v>
      </c>
      <c r="G902" s="8">
        <f t="shared" si="269"/>
        <v>15</v>
      </c>
      <c r="H902" s="4" t="s">
        <v>988</v>
      </c>
      <c r="I902" s="20" t="str">
        <f t="shared" si="280"/>
        <v>对敌方全体攻击，造成125%攻击力（+12822）点伤害。并使目标眩晕2回合。</v>
      </c>
      <c r="J902" s="4" t="s">
        <v>279</v>
      </c>
      <c r="K902" s="1" t="s">
        <v>102</v>
      </c>
      <c r="L902" s="4" t="s">
        <v>108</v>
      </c>
      <c r="M902" s="4"/>
      <c r="N902" s="4">
        <v>100</v>
      </c>
      <c r="O902" s="20">
        <f t="shared" si="271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72"/>
        <v>100006:20:2:0</v>
      </c>
      <c r="U902" s="6" t="str">
        <f t="shared" si="273"/>
        <v/>
      </c>
      <c r="V902" s="19" t="str">
        <f>VLOOKUP(G902,角色!AW:BC,主动技能!F902+1,FALSE)</f>
        <v>skill_17</v>
      </c>
      <c r="Y902">
        <f t="shared" si="281"/>
        <v>100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12822</v>
      </c>
      <c r="AE902" s="25">
        <f>(VLOOKUP(G902,角色!V:AE,主动技能!F902+7,FALSE))</f>
        <v>1</v>
      </c>
      <c r="AF902" s="19">
        <f t="shared" si="275"/>
        <v>3</v>
      </c>
      <c r="AG902" s="19">
        <f t="shared" si="276"/>
        <v>2</v>
      </c>
      <c r="AH902" s="25" t="str">
        <f>VLOOKUP(F902,特效对应!F:G,2,FALSE)</f>
        <v>attackex</v>
      </c>
      <c r="AJ902">
        <f t="shared" si="277"/>
        <v>16</v>
      </c>
      <c r="AK902" t="s">
        <v>117</v>
      </c>
      <c r="AL902" s="4" t="s">
        <v>1034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78"/>
        <v>3</v>
      </c>
      <c r="BE902">
        <f t="shared" si="279"/>
        <v>2</v>
      </c>
    </row>
    <row r="903" spans="1:57" x14ac:dyDescent="0.15">
      <c r="A903" t="str">
        <f t="shared" si="265"/>
        <v>尼尔斯主动技能3等级17</v>
      </c>
      <c r="B903" s="8">
        <f t="shared" si="266"/>
        <v>10150317</v>
      </c>
      <c r="C903" s="8" t="str">
        <f>VLOOKUP(G903,角色!A:B,2,FALSE)</f>
        <v>尼尔斯</v>
      </c>
      <c r="D903" s="8" t="str">
        <f t="shared" si="267"/>
        <v>主动技能3</v>
      </c>
      <c r="E903" s="8">
        <f t="shared" si="282"/>
        <v>17</v>
      </c>
      <c r="F903" s="8">
        <f t="shared" si="268"/>
        <v>3</v>
      </c>
      <c r="G903" s="8">
        <f t="shared" si="269"/>
        <v>15</v>
      </c>
      <c r="H903" s="4" t="s">
        <v>988</v>
      </c>
      <c r="I903" s="20" t="str">
        <f t="shared" si="280"/>
        <v>对敌方全体攻击，造成125%攻击力（+18135）点伤害。并使目标眩晕2回合。</v>
      </c>
      <c r="J903" s="4" t="s">
        <v>279</v>
      </c>
      <c r="K903" s="1" t="s">
        <v>102</v>
      </c>
      <c r="L903" s="4" t="s">
        <v>108</v>
      </c>
      <c r="M903" s="4"/>
      <c r="N903" s="4">
        <v>100</v>
      </c>
      <c r="O903" s="20">
        <f t="shared" si="271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72"/>
        <v>100006:20:2:0</v>
      </c>
      <c r="U903" s="6" t="str">
        <f t="shared" si="273"/>
        <v/>
      </c>
      <c r="V903" s="19" t="str">
        <f>VLOOKUP(G903,角色!AW:BC,主动技能!F903+1,FALSE)</f>
        <v>skill_17</v>
      </c>
      <c r="Y903">
        <f t="shared" si="281"/>
        <v>100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18135</v>
      </c>
      <c r="AE903" s="25">
        <f>(VLOOKUP(G903,角色!V:AE,主动技能!F903+7,FALSE))</f>
        <v>1</v>
      </c>
      <c r="AF903" s="19">
        <f t="shared" si="275"/>
        <v>3</v>
      </c>
      <c r="AG903" s="19">
        <f t="shared" si="276"/>
        <v>2</v>
      </c>
      <c r="AH903" s="25" t="str">
        <f>VLOOKUP(F903,特效对应!F:G,2,FALSE)</f>
        <v>attackex</v>
      </c>
      <c r="AJ903">
        <f t="shared" si="277"/>
        <v>17</v>
      </c>
      <c r="AK903" t="s">
        <v>117</v>
      </c>
      <c r="AL903" s="4" t="s">
        <v>1034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78"/>
        <v>3</v>
      </c>
      <c r="BE903">
        <f t="shared" si="279"/>
        <v>2</v>
      </c>
    </row>
    <row r="904" spans="1:57" x14ac:dyDescent="0.15">
      <c r="A904" t="str">
        <f t="shared" si="265"/>
        <v>尼尔斯主动技能3等级18</v>
      </c>
      <c r="B904" s="8">
        <f t="shared" si="266"/>
        <v>10150318</v>
      </c>
      <c r="C904" s="8" t="str">
        <f>VLOOKUP(G904,角色!A:B,2,FALSE)</f>
        <v>尼尔斯</v>
      </c>
      <c r="D904" s="8" t="str">
        <f t="shared" si="267"/>
        <v>主动技能3</v>
      </c>
      <c r="E904" s="8">
        <f t="shared" si="282"/>
        <v>18</v>
      </c>
      <c r="F904" s="8">
        <f t="shared" si="268"/>
        <v>3</v>
      </c>
      <c r="G904" s="8">
        <f t="shared" si="269"/>
        <v>15</v>
      </c>
      <c r="H904" s="4" t="s">
        <v>988</v>
      </c>
      <c r="I904" s="20" t="str">
        <f t="shared" si="280"/>
        <v>对敌方全体攻击，造成125%攻击力（+25650）点伤害。并使目标眩晕2回合。</v>
      </c>
      <c r="J904" s="4" t="s">
        <v>279</v>
      </c>
      <c r="K904" s="1" t="s">
        <v>102</v>
      </c>
      <c r="L904" s="4" t="s">
        <v>108</v>
      </c>
      <c r="M904" s="4"/>
      <c r="N904" s="4">
        <v>100</v>
      </c>
      <c r="O904" s="20">
        <f t="shared" si="271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72"/>
        <v>100006:20:2:0</v>
      </c>
      <c r="U904" s="6" t="str">
        <f t="shared" si="273"/>
        <v/>
      </c>
      <c r="V904" s="19" t="str">
        <f>VLOOKUP(G904,角色!AW:BC,主动技能!F904+1,FALSE)</f>
        <v>skill_17</v>
      </c>
      <c r="Y904">
        <f t="shared" si="281"/>
        <v>100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25650</v>
      </c>
      <c r="AE904" s="25">
        <f>(VLOOKUP(G904,角色!V:AE,主动技能!F904+7,FALSE))</f>
        <v>1</v>
      </c>
      <c r="AF904" s="19">
        <f t="shared" si="275"/>
        <v>3</v>
      </c>
      <c r="AG904" s="19">
        <f t="shared" si="276"/>
        <v>2</v>
      </c>
      <c r="AH904" s="25" t="str">
        <f>VLOOKUP(F904,特效对应!F:G,2,FALSE)</f>
        <v>attackex</v>
      </c>
      <c r="AJ904">
        <f t="shared" si="277"/>
        <v>18</v>
      </c>
      <c r="AK904" t="s">
        <v>117</v>
      </c>
      <c r="AL904" s="4" t="s">
        <v>1034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si="278"/>
        <v>3</v>
      </c>
      <c r="BE904">
        <f t="shared" si="279"/>
        <v>2</v>
      </c>
    </row>
    <row r="905" spans="1:57" x14ac:dyDescent="0.15">
      <c r="A905" t="str">
        <f t="shared" si="265"/>
        <v>尼尔斯主动技能3等级19</v>
      </c>
      <c r="B905" s="8">
        <f t="shared" si="266"/>
        <v>10150319</v>
      </c>
      <c r="C905" s="8" t="str">
        <f>VLOOKUP(G905,角色!A:B,2,FALSE)</f>
        <v>尼尔斯</v>
      </c>
      <c r="D905" s="8" t="str">
        <f t="shared" si="267"/>
        <v>主动技能3</v>
      </c>
      <c r="E905" s="8">
        <f t="shared" si="282"/>
        <v>19</v>
      </c>
      <c r="F905" s="8">
        <f t="shared" si="268"/>
        <v>3</v>
      </c>
      <c r="G905" s="8">
        <f t="shared" si="269"/>
        <v>15</v>
      </c>
      <c r="H905" s="4" t="s">
        <v>988</v>
      </c>
      <c r="I905" s="20" t="str">
        <f t="shared" si="280"/>
        <v>对敌方全体攻击，造成125%攻击力（+36280）点伤害。并使目标眩晕2回合。</v>
      </c>
      <c r="J905" s="4" t="s">
        <v>279</v>
      </c>
      <c r="K905" s="1" t="s">
        <v>102</v>
      </c>
      <c r="L905" s="4" t="s">
        <v>108</v>
      </c>
      <c r="M905" s="4"/>
      <c r="N905" s="4">
        <v>100</v>
      </c>
      <c r="O905" s="20">
        <f t="shared" si="271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72"/>
        <v>100006:20:2:0</v>
      </c>
      <c r="U905" s="6" t="str">
        <f t="shared" si="273"/>
        <v/>
      </c>
      <c r="V905" s="19" t="str">
        <f>VLOOKUP(G905,角色!AW:BC,主动技能!F905+1,FALSE)</f>
        <v>skill_17</v>
      </c>
      <c r="Y905">
        <f t="shared" si="281"/>
        <v>100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36280</v>
      </c>
      <c r="AE905" s="25">
        <f>(VLOOKUP(G905,角色!V:AE,主动技能!F905+7,FALSE))</f>
        <v>1</v>
      </c>
      <c r="AF905" s="19">
        <f t="shared" si="275"/>
        <v>3</v>
      </c>
      <c r="AG905" s="19">
        <f t="shared" si="276"/>
        <v>2</v>
      </c>
      <c r="AH905" s="25" t="str">
        <f>VLOOKUP(F905,特效对应!F:G,2,FALSE)</f>
        <v>attackex</v>
      </c>
      <c r="AJ905">
        <f t="shared" si="277"/>
        <v>19</v>
      </c>
      <c r="AK905" t="s">
        <v>117</v>
      </c>
      <c r="AL905" s="4" t="s">
        <v>1034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78"/>
        <v>3</v>
      </c>
      <c r="BE905">
        <f t="shared" si="279"/>
        <v>2</v>
      </c>
    </row>
    <row r="906" spans="1:57" x14ac:dyDescent="0.15">
      <c r="A906" t="str">
        <f t="shared" si="265"/>
        <v>尼尔斯主动技能3等级20</v>
      </c>
      <c r="B906" s="8">
        <f t="shared" si="266"/>
        <v>10150320</v>
      </c>
      <c r="C906" s="8" t="str">
        <f>VLOOKUP(G906,角色!A:B,2,FALSE)</f>
        <v>尼尔斯</v>
      </c>
      <c r="D906" s="8" t="str">
        <f t="shared" si="267"/>
        <v>主动技能3</v>
      </c>
      <c r="E906" s="8">
        <f t="shared" si="282"/>
        <v>20</v>
      </c>
      <c r="F906" s="8">
        <f t="shared" si="268"/>
        <v>3</v>
      </c>
      <c r="G906" s="8">
        <f t="shared" si="269"/>
        <v>15</v>
      </c>
      <c r="H906" s="4" t="s">
        <v>988</v>
      </c>
      <c r="I906" s="20" t="str">
        <f t="shared" si="280"/>
        <v>对敌方全体攻击，造成125%攻击力（+51314）点伤害。并使目标眩晕2回合。</v>
      </c>
      <c r="J906" s="4" t="s">
        <v>279</v>
      </c>
      <c r="K906" s="1" t="s">
        <v>102</v>
      </c>
      <c r="L906" s="4" t="s">
        <v>108</v>
      </c>
      <c r="M906" s="4"/>
      <c r="N906" s="4">
        <v>100</v>
      </c>
      <c r="O906" s="20">
        <f t="shared" si="271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72"/>
        <v>100006:20:2:0</v>
      </c>
      <c r="U906" s="6" t="str">
        <f t="shared" si="273"/>
        <v/>
      </c>
      <c r="V906" s="19" t="str">
        <f>VLOOKUP(G906,角色!AW:BC,主动技能!F906+1,FALSE)</f>
        <v>skill_17</v>
      </c>
      <c r="Y906">
        <f t="shared" si="281"/>
        <v>100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51314</v>
      </c>
      <c r="AE906" s="25">
        <f>(VLOOKUP(G906,角色!V:AE,主动技能!F906+7,FALSE))</f>
        <v>1</v>
      </c>
      <c r="AF906" s="19">
        <f t="shared" si="275"/>
        <v>3</v>
      </c>
      <c r="AG906" s="19">
        <f t="shared" si="276"/>
        <v>2</v>
      </c>
      <c r="AH906" s="25" t="str">
        <f>VLOOKUP(F906,特效对应!F:G,2,FALSE)</f>
        <v>attackex</v>
      </c>
      <c r="AJ906">
        <f t="shared" si="277"/>
        <v>20</v>
      </c>
      <c r="AK906" t="s">
        <v>117</v>
      </c>
      <c r="AL906" s="4" t="s">
        <v>1034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78"/>
        <v>3</v>
      </c>
      <c r="BE906">
        <f t="shared" si="279"/>
        <v>2</v>
      </c>
    </row>
    <row r="907" spans="1:57" x14ac:dyDescent="0.15">
      <c r="A907" t="str">
        <f t="shared" si="265"/>
        <v>柯拉主动技能1等级1</v>
      </c>
      <c r="B907" s="8">
        <f t="shared" si="266"/>
        <v>10160101</v>
      </c>
      <c r="C907" s="8" t="str">
        <f>VLOOKUP(G907,角色!A:B,2,FALSE)</f>
        <v>柯拉</v>
      </c>
      <c r="D907" s="8" t="str">
        <f t="shared" si="267"/>
        <v>主动技能1</v>
      </c>
      <c r="E907" s="8">
        <f t="shared" si="282"/>
        <v>1</v>
      </c>
      <c r="F907" s="8">
        <f t="shared" si="268"/>
        <v>1</v>
      </c>
      <c r="G907" s="8">
        <f t="shared" si="269"/>
        <v>16</v>
      </c>
      <c r="H907" s="4" t="s">
        <v>1060</v>
      </c>
      <c r="I907" s="20" t="str">
        <f t="shared" ref="I907:I926" si="283">"对敌方"&amp;L907&amp;"攻击，造成"&amp;Z907&amp;"%攻击力（+"&amp;AB907&amp;"）点伤害。"</f>
        <v>对敌方单体攻击，造成100%攻击力（+26）点伤害。</v>
      </c>
      <c r="J907" s="20" t="s">
        <v>279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71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72"/>
        <v/>
      </c>
      <c r="U907" s="19" t="str">
        <f t="shared" si="273"/>
        <v/>
      </c>
      <c r="V907" s="19" t="str">
        <f>VLOOKUP(G907,角色!AW:BC,主动技能!F907+1,FALSE)</f>
        <v>skill_01</v>
      </c>
      <c r="W907" s="19"/>
      <c r="X907" s="19"/>
      <c r="Y907" s="19">
        <f t="shared" si="281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26</v>
      </c>
      <c r="AC907" s="19"/>
      <c r="AD907" s="19"/>
      <c r="AE907" s="25">
        <f>(VLOOKUP(G907,角色!V:AE,主动技能!F907+7,FALSE))</f>
        <v>0</v>
      </c>
      <c r="AF907" s="19">
        <f t="shared" si="275"/>
        <v>0</v>
      </c>
      <c r="AG907" s="19">
        <f t="shared" si="276"/>
        <v>0</v>
      </c>
      <c r="AH907" s="25" t="str">
        <f>VLOOKUP(F907,特效对应!F:G,2,FALSE)</f>
        <v>attack</v>
      </c>
      <c r="AJ907">
        <f t="shared" si="277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78"/>
        <v>0</v>
      </c>
      <c r="BE907">
        <f t="shared" si="279"/>
        <v>0</v>
      </c>
    </row>
    <row r="908" spans="1:57" x14ac:dyDescent="0.15">
      <c r="A908" t="str">
        <f t="shared" si="265"/>
        <v>柯拉主动技能1等级2</v>
      </c>
      <c r="B908" s="8">
        <f t="shared" si="266"/>
        <v>10160102</v>
      </c>
      <c r="C908" s="8" t="str">
        <f>VLOOKUP(G908,角色!A:B,2,FALSE)</f>
        <v>柯拉</v>
      </c>
      <c r="D908" s="8" t="str">
        <f t="shared" si="267"/>
        <v>主动技能1</v>
      </c>
      <c r="E908" s="8">
        <f t="shared" si="282"/>
        <v>2</v>
      </c>
      <c r="F908" s="8">
        <f t="shared" si="268"/>
        <v>1</v>
      </c>
      <c r="G908" s="8">
        <f t="shared" si="269"/>
        <v>16</v>
      </c>
      <c r="H908" s="4" t="s">
        <v>1060</v>
      </c>
      <c r="I908" s="20" t="str">
        <f t="shared" si="283"/>
        <v>对敌方单体攻击，造成100%攻击力（+32）点伤害。</v>
      </c>
      <c r="J908" s="20" t="s">
        <v>279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71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72"/>
        <v/>
      </c>
      <c r="U908" s="6" t="str">
        <f t="shared" si="273"/>
        <v/>
      </c>
      <c r="V908" s="19" t="str">
        <f>VLOOKUP(G908,角色!AW:BC,主动技能!F908+1,FALSE)</f>
        <v>skill_01</v>
      </c>
      <c r="Y908">
        <f t="shared" si="281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32</v>
      </c>
      <c r="AE908" s="25">
        <f>(VLOOKUP(G908,角色!V:AE,主动技能!F908+7,FALSE))</f>
        <v>0</v>
      </c>
      <c r="AF908" s="19">
        <f t="shared" si="275"/>
        <v>0</v>
      </c>
      <c r="AG908" s="19">
        <f t="shared" si="276"/>
        <v>0</v>
      </c>
      <c r="AH908" s="25" t="str">
        <f>VLOOKUP(F908,特效对应!F:G,2,FALSE)</f>
        <v>attack</v>
      </c>
      <c r="AJ908">
        <f t="shared" si="277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78"/>
        <v>0</v>
      </c>
      <c r="BE908">
        <f t="shared" si="279"/>
        <v>0</v>
      </c>
    </row>
    <row r="909" spans="1:57" x14ac:dyDescent="0.15">
      <c r="A909" t="str">
        <f t="shared" si="265"/>
        <v>柯拉主动技能1等级3</v>
      </c>
      <c r="B909" s="8">
        <f t="shared" si="266"/>
        <v>10160103</v>
      </c>
      <c r="C909" s="8" t="str">
        <f>VLOOKUP(G909,角色!A:B,2,FALSE)</f>
        <v>柯拉</v>
      </c>
      <c r="D909" s="8" t="str">
        <f t="shared" si="267"/>
        <v>主动技能1</v>
      </c>
      <c r="E909" s="8">
        <f t="shared" si="282"/>
        <v>3</v>
      </c>
      <c r="F909" s="8">
        <f t="shared" si="268"/>
        <v>1</v>
      </c>
      <c r="G909" s="8">
        <f t="shared" si="269"/>
        <v>16</v>
      </c>
      <c r="H909" s="4" t="s">
        <v>1060</v>
      </c>
      <c r="I909" s="20" t="str">
        <f t="shared" si="283"/>
        <v>对敌方单体攻击，造成100%攻击力（+50）点伤害。</v>
      </c>
      <c r="J909" s="20" t="s">
        <v>279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71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72"/>
        <v/>
      </c>
      <c r="U909" s="6" t="str">
        <f t="shared" si="273"/>
        <v/>
      </c>
      <c r="V909" s="19" t="str">
        <f>VLOOKUP(G909,角色!AW:BC,主动技能!F909+1,FALSE)</f>
        <v>skill_01</v>
      </c>
      <c r="Y909">
        <f t="shared" si="281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50</v>
      </c>
      <c r="AE909" s="25">
        <f>(VLOOKUP(G909,角色!V:AE,主动技能!F909+7,FALSE))</f>
        <v>0</v>
      </c>
      <c r="AF909" s="19">
        <f t="shared" si="275"/>
        <v>0</v>
      </c>
      <c r="AG909" s="19">
        <f t="shared" si="276"/>
        <v>0</v>
      </c>
      <c r="AH909" s="25" t="str">
        <f>VLOOKUP(F909,特效对应!F:G,2,FALSE)</f>
        <v>attack</v>
      </c>
      <c r="AJ909">
        <f t="shared" si="277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78"/>
        <v>0</v>
      </c>
      <c r="BE909">
        <f t="shared" si="279"/>
        <v>0</v>
      </c>
    </row>
    <row r="910" spans="1:57" x14ac:dyDescent="0.15">
      <c r="A910" t="str">
        <f t="shared" si="265"/>
        <v>柯拉主动技能1等级4</v>
      </c>
      <c r="B910" s="8">
        <f t="shared" si="266"/>
        <v>10160104</v>
      </c>
      <c r="C910" s="8" t="str">
        <f>VLOOKUP(G910,角色!A:B,2,FALSE)</f>
        <v>柯拉</v>
      </c>
      <c r="D910" s="8" t="str">
        <f t="shared" si="267"/>
        <v>主动技能1</v>
      </c>
      <c r="E910" s="8">
        <f t="shared" si="282"/>
        <v>4</v>
      </c>
      <c r="F910" s="8">
        <f t="shared" si="268"/>
        <v>1</v>
      </c>
      <c r="G910" s="8">
        <f t="shared" si="269"/>
        <v>16</v>
      </c>
      <c r="H910" s="4" t="s">
        <v>1060</v>
      </c>
      <c r="I910" s="20" t="str">
        <f t="shared" si="283"/>
        <v>对敌方单体攻击，造成100%攻击力（+80）点伤害。</v>
      </c>
      <c r="J910" s="20" t="s">
        <v>279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71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72"/>
        <v/>
      </c>
      <c r="U910" s="6" t="str">
        <f t="shared" si="273"/>
        <v/>
      </c>
      <c r="V910" s="19" t="str">
        <f>VLOOKUP(G910,角色!AW:BC,主动技能!F910+1,FALSE)</f>
        <v>skill_01</v>
      </c>
      <c r="Y910">
        <f t="shared" si="281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80</v>
      </c>
      <c r="AE910" s="25">
        <f>(VLOOKUP(G910,角色!V:AE,主动技能!F910+7,FALSE))</f>
        <v>0</v>
      </c>
      <c r="AF910" s="19">
        <f t="shared" si="275"/>
        <v>0</v>
      </c>
      <c r="AG910" s="19">
        <f t="shared" si="276"/>
        <v>0</v>
      </c>
      <c r="AH910" s="25" t="str">
        <f>VLOOKUP(F910,特效对应!F:G,2,FALSE)</f>
        <v>attack</v>
      </c>
      <c r="AJ910">
        <f t="shared" si="277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78"/>
        <v>0</v>
      </c>
      <c r="BE910">
        <f t="shared" si="279"/>
        <v>0</v>
      </c>
    </row>
    <row r="911" spans="1:57" x14ac:dyDescent="0.15">
      <c r="A911" t="str">
        <f t="shared" si="265"/>
        <v>柯拉主动技能1等级5</v>
      </c>
      <c r="B911" s="8">
        <f t="shared" si="266"/>
        <v>10160105</v>
      </c>
      <c r="C911" s="8" t="str">
        <f>VLOOKUP(G911,角色!A:B,2,FALSE)</f>
        <v>柯拉</v>
      </c>
      <c r="D911" s="8" t="str">
        <f t="shared" si="267"/>
        <v>主动技能1</v>
      </c>
      <c r="E911" s="8">
        <f t="shared" si="282"/>
        <v>5</v>
      </c>
      <c r="F911" s="8">
        <f t="shared" si="268"/>
        <v>1</v>
      </c>
      <c r="G911" s="8">
        <f t="shared" si="269"/>
        <v>16</v>
      </c>
      <c r="H911" s="4" t="s">
        <v>1060</v>
      </c>
      <c r="I911" s="20" t="str">
        <f t="shared" si="283"/>
        <v>对敌方单体攻击，造成100%攻击力（+113）点伤害。</v>
      </c>
      <c r="J911" s="20" t="s">
        <v>279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71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72"/>
        <v/>
      </c>
      <c r="U911" s="6" t="str">
        <f t="shared" si="273"/>
        <v/>
      </c>
      <c r="V911" s="19" t="str">
        <f>VLOOKUP(G911,角色!AW:BC,主动技能!F911+1,FALSE)</f>
        <v>skill_01</v>
      </c>
      <c r="Y911">
        <f t="shared" si="281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113</v>
      </c>
      <c r="AE911" s="25">
        <f>(VLOOKUP(G911,角色!V:AE,主动技能!F911+7,FALSE))</f>
        <v>0</v>
      </c>
      <c r="AF911" s="19">
        <f t="shared" si="275"/>
        <v>0</v>
      </c>
      <c r="AG911" s="19">
        <f t="shared" si="276"/>
        <v>0</v>
      </c>
      <c r="AH911" s="25" t="str">
        <f>VLOOKUP(F911,特效对应!F:G,2,FALSE)</f>
        <v>attack</v>
      </c>
      <c r="AJ911">
        <f t="shared" si="277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78"/>
        <v>0</v>
      </c>
      <c r="BE911">
        <f t="shared" si="279"/>
        <v>0</v>
      </c>
    </row>
    <row r="912" spans="1:57" x14ac:dyDescent="0.15">
      <c r="A912" t="str">
        <f t="shared" si="265"/>
        <v>柯拉主动技能1等级6</v>
      </c>
      <c r="B912" s="8">
        <f t="shared" si="266"/>
        <v>10160106</v>
      </c>
      <c r="C912" s="8" t="str">
        <f>VLOOKUP(G912,角色!A:B,2,FALSE)</f>
        <v>柯拉</v>
      </c>
      <c r="D912" s="8" t="str">
        <f t="shared" si="267"/>
        <v>主动技能1</v>
      </c>
      <c r="E912" s="8">
        <f t="shared" si="282"/>
        <v>6</v>
      </c>
      <c r="F912" s="8">
        <f t="shared" si="268"/>
        <v>1</v>
      </c>
      <c r="G912" s="8">
        <f t="shared" si="269"/>
        <v>16</v>
      </c>
      <c r="H912" s="4" t="s">
        <v>1060</v>
      </c>
      <c r="I912" s="20" t="str">
        <f t="shared" si="283"/>
        <v>对敌方单体攻击，造成100%攻击力（+160）点伤害。</v>
      </c>
      <c r="J912" s="20" t="s">
        <v>279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71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72"/>
        <v/>
      </c>
      <c r="U912" s="6" t="str">
        <f t="shared" si="273"/>
        <v/>
      </c>
      <c r="V912" s="19" t="str">
        <f>VLOOKUP(G912,角色!AW:BC,主动技能!F912+1,FALSE)</f>
        <v>skill_01</v>
      </c>
      <c r="Y912">
        <f t="shared" si="281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160</v>
      </c>
      <c r="AE912" s="25">
        <f>(VLOOKUP(G912,角色!V:AE,主动技能!F912+7,FALSE))</f>
        <v>0</v>
      </c>
      <c r="AF912" s="19">
        <f t="shared" si="275"/>
        <v>0</v>
      </c>
      <c r="AG912" s="19">
        <f t="shared" si="276"/>
        <v>0</v>
      </c>
      <c r="AH912" s="25" t="str">
        <f>VLOOKUP(F912,特效对应!F:G,2,FALSE)</f>
        <v>attack</v>
      </c>
      <c r="AJ912">
        <f t="shared" si="277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78"/>
        <v>0</v>
      </c>
      <c r="BE912">
        <f t="shared" si="279"/>
        <v>0</v>
      </c>
    </row>
    <row r="913" spans="1:57" x14ac:dyDescent="0.15">
      <c r="A913" t="str">
        <f t="shared" si="265"/>
        <v>柯拉主动技能1等级7</v>
      </c>
      <c r="B913" s="8">
        <f t="shared" si="266"/>
        <v>10160107</v>
      </c>
      <c r="C913" s="8" t="str">
        <f>VLOOKUP(G913,角色!A:B,2,FALSE)</f>
        <v>柯拉</v>
      </c>
      <c r="D913" s="8" t="str">
        <f t="shared" si="267"/>
        <v>主动技能1</v>
      </c>
      <c r="E913" s="8">
        <f t="shared" si="282"/>
        <v>7</v>
      </c>
      <c r="F913" s="8">
        <f t="shared" si="268"/>
        <v>1</v>
      </c>
      <c r="G913" s="8">
        <f t="shared" si="269"/>
        <v>16</v>
      </c>
      <c r="H913" s="4" t="s">
        <v>1060</v>
      </c>
      <c r="I913" s="20" t="str">
        <f t="shared" si="283"/>
        <v>对敌方单体攻击，造成100%攻击力（+226）点伤害。</v>
      </c>
      <c r="J913" s="20" t="s">
        <v>279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71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72"/>
        <v/>
      </c>
      <c r="U913" s="6" t="str">
        <f t="shared" si="273"/>
        <v/>
      </c>
      <c r="V913" s="19" t="str">
        <f>VLOOKUP(G913,角色!AW:BC,主动技能!F913+1,FALSE)</f>
        <v>skill_01</v>
      </c>
      <c r="Y913">
        <f t="shared" si="281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226</v>
      </c>
      <c r="AE913" s="25">
        <f>(VLOOKUP(G913,角色!V:AE,主动技能!F913+7,FALSE))</f>
        <v>0</v>
      </c>
      <c r="AF913" s="19">
        <f t="shared" si="275"/>
        <v>0</v>
      </c>
      <c r="AG913" s="19">
        <f t="shared" si="276"/>
        <v>0</v>
      </c>
      <c r="AH913" s="25" t="str">
        <f>VLOOKUP(F913,特效对应!F:G,2,FALSE)</f>
        <v>attack</v>
      </c>
      <c r="AJ913">
        <f t="shared" si="277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78"/>
        <v>0</v>
      </c>
      <c r="BE913">
        <f t="shared" si="279"/>
        <v>0</v>
      </c>
    </row>
    <row r="914" spans="1:57" x14ac:dyDescent="0.15">
      <c r="A914" t="str">
        <f t="shared" si="265"/>
        <v>柯拉主动技能1等级8</v>
      </c>
      <c r="B914" s="8">
        <f t="shared" si="266"/>
        <v>10160108</v>
      </c>
      <c r="C914" s="8" t="str">
        <f>VLOOKUP(G914,角色!A:B,2,FALSE)</f>
        <v>柯拉</v>
      </c>
      <c r="D914" s="8" t="str">
        <f t="shared" si="267"/>
        <v>主动技能1</v>
      </c>
      <c r="E914" s="8">
        <f t="shared" si="282"/>
        <v>8</v>
      </c>
      <c r="F914" s="8">
        <f t="shared" si="268"/>
        <v>1</v>
      </c>
      <c r="G914" s="8">
        <f t="shared" si="269"/>
        <v>16</v>
      </c>
      <c r="H914" s="4" t="s">
        <v>1060</v>
      </c>
      <c r="I914" s="20" t="str">
        <f t="shared" si="283"/>
        <v>对敌方单体攻击，造成100%攻击力（+320）点伤害。</v>
      </c>
      <c r="J914" s="20" t="s">
        <v>279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71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72"/>
        <v/>
      </c>
      <c r="U914" s="6" t="str">
        <f t="shared" si="273"/>
        <v/>
      </c>
      <c r="V914" s="19" t="str">
        <f>VLOOKUP(G914,角色!AW:BC,主动技能!F914+1,FALSE)</f>
        <v>skill_01</v>
      </c>
      <c r="Y914">
        <f t="shared" si="281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320</v>
      </c>
      <c r="AE914" s="25">
        <f>(VLOOKUP(G914,角色!V:AE,主动技能!F914+7,FALSE))</f>
        <v>0</v>
      </c>
      <c r="AF914" s="19">
        <f t="shared" si="275"/>
        <v>0</v>
      </c>
      <c r="AG914" s="19">
        <f t="shared" si="276"/>
        <v>0</v>
      </c>
      <c r="AH914" s="25" t="str">
        <f>VLOOKUP(F914,特效对应!F:G,2,FALSE)</f>
        <v>attack</v>
      </c>
      <c r="AJ914">
        <f t="shared" si="277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78"/>
        <v>0</v>
      </c>
      <c r="BE914">
        <f t="shared" si="279"/>
        <v>0</v>
      </c>
    </row>
    <row r="915" spans="1:57" x14ac:dyDescent="0.15">
      <c r="A915" t="str">
        <f t="shared" si="265"/>
        <v>柯拉主动技能1等级9</v>
      </c>
      <c r="B915" s="8">
        <f t="shared" si="266"/>
        <v>10160109</v>
      </c>
      <c r="C915" s="8" t="str">
        <f>VLOOKUP(G915,角色!A:B,2,FALSE)</f>
        <v>柯拉</v>
      </c>
      <c r="D915" s="8" t="str">
        <f t="shared" si="267"/>
        <v>主动技能1</v>
      </c>
      <c r="E915" s="8">
        <f t="shared" si="282"/>
        <v>9</v>
      </c>
      <c r="F915" s="8">
        <f t="shared" si="268"/>
        <v>1</v>
      </c>
      <c r="G915" s="8">
        <f t="shared" si="269"/>
        <v>16</v>
      </c>
      <c r="H915" s="4" t="s">
        <v>1060</v>
      </c>
      <c r="I915" s="20" t="str">
        <f t="shared" si="283"/>
        <v>对敌方单体攻击，造成100%攻击力（+452）点伤害。</v>
      </c>
      <c r="J915" s="20" t="s">
        <v>279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71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72"/>
        <v/>
      </c>
      <c r="U915" s="6" t="str">
        <f t="shared" si="273"/>
        <v/>
      </c>
      <c r="V915" s="19" t="str">
        <f>VLOOKUP(G915,角色!AW:BC,主动技能!F915+1,FALSE)</f>
        <v>skill_01</v>
      </c>
      <c r="Y915">
        <f t="shared" si="281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452</v>
      </c>
      <c r="AE915" s="25">
        <f>(VLOOKUP(G915,角色!V:AE,主动技能!F915+7,FALSE))</f>
        <v>0</v>
      </c>
      <c r="AF915" s="19">
        <f t="shared" si="275"/>
        <v>0</v>
      </c>
      <c r="AG915" s="19">
        <f t="shared" si="276"/>
        <v>0</v>
      </c>
      <c r="AH915" s="25" t="str">
        <f>VLOOKUP(F915,特效对应!F:G,2,FALSE)</f>
        <v>attack</v>
      </c>
      <c r="AJ915">
        <f t="shared" si="277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78"/>
        <v>0</v>
      </c>
      <c r="BE915">
        <f t="shared" si="279"/>
        <v>0</v>
      </c>
    </row>
    <row r="916" spans="1:57" x14ac:dyDescent="0.15">
      <c r="A916" t="str">
        <f t="shared" si="265"/>
        <v>柯拉主动技能1等级10</v>
      </c>
      <c r="B916" s="8">
        <f t="shared" si="266"/>
        <v>10160110</v>
      </c>
      <c r="C916" s="8" t="str">
        <f>VLOOKUP(G916,角色!A:B,2,FALSE)</f>
        <v>柯拉</v>
      </c>
      <c r="D916" s="8" t="str">
        <f t="shared" si="267"/>
        <v>主动技能1</v>
      </c>
      <c r="E916" s="8">
        <f t="shared" si="282"/>
        <v>10</v>
      </c>
      <c r="F916" s="8">
        <f t="shared" si="268"/>
        <v>1</v>
      </c>
      <c r="G916" s="8">
        <f t="shared" si="269"/>
        <v>16</v>
      </c>
      <c r="H916" s="4" t="s">
        <v>1060</v>
      </c>
      <c r="I916" s="20" t="str">
        <f t="shared" si="283"/>
        <v>对敌方单体攻击，造成100%攻击力（+640）点伤害。</v>
      </c>
      <c r="J916" s="20" t="s">
        <v>279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71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72"/>
        <v/>
      </c>
      <c r="U916" s="6" t="str">
        <f t="shared" si="273"/>
        <v/>
      </c>
      <c r="V916" s="19" t="str">
        <f>VLOOKUP(G916,角色!AW:BC,主动技能!F916+1,FALSE)</f>
        <v>skill_01</v>
      </c>
      <c r="Y916">
        <f t="shared" si="281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640</v>
      </c>
      <c r="AE916" s="25">
        <f>(VLOOKUP(G916,角色!V:AE,主动技能!F916+7,FALSE))</f>
        <v>0</v>
      </c>
      <c r="AF916" s="19">
        <f t="shared" si="275"/>
        <v>0</v>
      </c>
      <c r="AG916" s="19">
        <f t="shared" si="276"/>
        <v>0</v>
      </c>
      <c r="AH916" s="25" t="str">
        <f>VLOOKUP(F916,特效对应!F:G,2,FALSE)</f>
        <v>attack</v>
      </c>
      <c r="AJ916">
        <f t="shared" si="277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78"/>
        <v>0</v>
      </c>
      <c r="BE916">
        <f t="shared" si="279"/>
        <v>0</v>
      </c>
    </row>
    <row r="917" spans="1:57" x14ac:dyDescent="0.15">
      <c r="A917" t="str">
        <f t="shared" si="265"/>
        <v>柯拉主动技能1等级11</v>
      </c>
      <c r="B917" s="8">
        <f t="shared" si="266"/>
        <v>10160111</v>
      </c>
      <c r="C917" s="8" t="str">
        <f>VLOOKUP(G917,角色!A:B,2,FALSE)</f>
        <v>柯拉</v>
      </c>
      <c r="D917" s="8" t="str">
        <f t="shared" si="267"/>
        <v>主动技能1</v>
      </c>
      <c r="E917" s="8">
        <f t="shared" si="282"/>
        <v>11</v>
      </c>
      <c r="F917" s="8">
        <f t="shared" si="268"/>
        <v>1</v>
      </c>
      <c r="G917" s="8">
        <f t="shared" si="269"/>
        <v>16</v>
      </c>
      <c r="H917" s="4" t="s">
        <v>1060</v>
      </c>
      <c r="I917" s="20" t="str">
        <f t="shared" si="283"/>
        <v>对敌方单体攻击，造成100%攻击力（+906）点伤害。</v>
      </c>
      <c r="J917" s="20" t="s">
        <v>279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71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72"/>
        <v/>
      </c>
      <c r="U917" s="6" t="str">
        <f t="shared" si="273"/>
        <v/>
      </c>
      <c r="V917" s="19" t="str">
        <f>VLOOKUP(G917,角色!AW:BC,主动技能!F917+1,FALSE)</f>
        <v>skill_01</v>
      </c>
      <c r="Y917">
        <f t="shared" si="281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906</v>
      </c>
      <c r="AE917" s="25">
        <f>(VLOOKUP(G917,角色!V:AE,主动技能!F917+7,FALSE))</f>
        <v>0</v>
      </c>
      <c r="AF917" s="19">
        <f t="shared" si="275"/>
        <v>0</v>
      </c>
      <c r="AG917" s="19">
        <f t="shared" si="276"/>
        <v>0</v>
      </c>
      <c r="AH917" s="25" t="str">
        <f>VLOOKUP(F917,特效对应!F:G,2,FALSE)</f>
        <v>attack</v>
      </c>
      <c r="AJ917">
        <f t="shared" si="277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78"/>
        <v>0</v>
      </c>
      <c r="BE917">
        <f t="shared" si="279"/>
        <v>0</v>
      </c>
    </row>
    <row r="918" spans="1:57" x14ac:dyDescent="0.15">
      <c r="A918" t="str">
        <f t="shared" si="265"/>
        <v>柯拉主动技能1等级12</v>
      </c>
      <c r="B918" s="8">
        <f t="shared" si="266"/>
        <v>10160112</v>
      </c>
      <c r="C918" s="8" t="str">
        <f>VLOOKUP(G918,角色!A:B,2,FALSE)</f>
        <v>柯拉</v>
      </c>
      <c r="D918" s="8" t="str">
        <f t="shared" si="267"/>
        <v>主动技能1</v>
      </c>
      <c r="E918" s="8">
        <f t="shared" si="282"/>
        <v>12</v>
      </c>
      <c r="F918" s="8">
        <f t="shared" si="268"/>
        <v>1</v>
      </c>
      <c r="G918" s="8">
        <f t="shared" si="269"/>
        <v>16</v>
      </c>
      <c r="H918" s="4" t="s">
        <v>1060</v>
      </c>
      <c r="I918" s="20" t="str">
        <f t="shared" si="283"/>
        <v>对敌方单体攻击，造成100%攻击力（+1281）点伤害。</v>
      </c>
      <c r="J918" s="20" t="s">
        <v>279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71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72"/>
        <v/>
      </c>
      <c r="U918" s="6" t="str">
        <f t="shared" si="273"/>
        <v/>
      </c>
      <c r="V918" s="19" t="str">
        <f>VLOOKUP(G918,角色!AW:BC,主动技能!F918+1,FALSE)</f>
        <v>skill_01</v>
      </c>
      <c r="Y918">
        <f t="shared" si="281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1281</v>
      </c>
      <c r="AE918" s="25">
        <f>(VLOOKUP(G918,角色!V:AE,主动技能!F918+7,FALSE))</f>
        <v>0</v>
      </c>
      <c r="AF918" s="19">
        <f t="shared" si="275"/>
        <v>0</v>
      </c>
      <c r="AG918" s="19">
        <f t="shared" si="276"/>
        <v>0</v>
      </c>
      <c r="AH918" s="25" t="str">
        <f>VLOOKUP(F918,特效对应!F:G,2,FALSE)</f>
        <v>attack</v>
      </c>
      <c r="AJ918">
        <f t="shared" si="277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78"/>
        <v>0</v>
      </c>
      <c r="BE918">
        <f t="shared" si="279"/>
        <v>0</v>
      </c>
    </row>
    <row r="919" spans="1:57" x14ac:dyDescent="0.15">
      <c r="A919" t="str">
        <f t="shared" si="265"/>
        <v>柯拉主动技能1等级13</v>
      </c>
      <c r="B919" s="8">
        <f t="shared" si="266"/>
        <v>10160113</v>
      </c>
      <c r="C919" s="8" t="str">
        <f>VLOOKUP(G919,角色!A:B,2,FALSE)</f>
        <v>柯拉</v>
      </c>
      <c r="D919" s="8" t="str">
        <f t="shared" si="267"/>
        <v>主动技能1</v>
      </c>
      <c r="E919" s="8">
        <f t="shared" si="282"/>
        <v>13</v>
      </c>
      <c r="F919" s="8">
        <f t="shared" si="268"/>
        <v>1</v>
      </c>
      <c r="G919" s="8">
        <f t="shared" si="269"/>
        <v>16</v>
      </c>
      <c r="H919" s="4" t="s">
        <v>1060</v>
      </c>
      <c r="I919" s="20" t="str">
        <f t="shared" si="283"/>
        <v>对敌方单体攻击，造成100%攻击力（+1812）点伤害。</v>
      </c>
      <c r="J919" s="20" t="s">
        <v>279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71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72"/>
        <v/>
      </c>
      <c r="U919" s="6" t="str">
        <f t="shared" si="273"/>
        <v/>
      </c>
      <c r="V919" s="19" t="str">
        <f>VLOOKUP(G919,角色!AW:BC,主动技能!F919+1,FALSE)</f>
        <v>skill_01</v>
      </c>
      <c r="Y919">
        <f t="shared" si="281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1812</v>
      </c>
      <c r="AE919" s="25">
        <f>(VLOOKUP(G919,角色!V:AE,主动技能!F919+7,FALSE))</f>
        <v>0</v>
      </c>
      <c r="AF919" s="19">
        <f t="shared" si="275"/>
        <v>0</v>
      </c>
      <c r="AG919" s="19">
        <f t="shared" si="276"/>
        <v>0</v>
      </c>
      <c r="AH919" s="25" t="str">
        <f>VLOOKUP(F919,特效对应!F:G,2,FALSE)</f>
        <v>attack</v>
      </c>
      <c r="AJ919">
        <f t="shared" si="277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78"/>
        <v>0</v>
      </c>
      <c r="BE919">
        <f t="shared" si="279"/>
        <v>0</v>
      </c>
    </row>
    <row r="920" spans="1:57" x14ac:dyDescent="0.15">
      <c r="A920" t="str">
        <f t="shared" si="265"/>
        <v>柯拉主动技能1等级14</v>
      </c>
      <c r="B920" s="8">
        <f t="shared" si="266"/>
        <v>10160114</v>
      </c>
      <c r="C920" s="8" t="str">
        <f>VLOOKUP(G920,角色!A:B,2,FALSE)</f>
        <v>柯拉</v>
      </c>
      <c r="D920" s="8" t="str">
        <f t="shared" si="267"/>
        <v>主动技能1</v>
      </c>
      <c r="E920" s="8">
        <f t="shared" si="282"/>
        <v>14</v>
      </c>
      <c r="F920" s="8">
        <f t="shared" si="268"/>
        <v>1</v>
      </c>
      <c r="G920" s="8">
        <f t="shared" si="269"/>
        <v>16</v>
      </c>
      <c r="H920" s="4" t="s">
        <v>1060</v>
      </c>
      <c r="I920" s="20" t="str">
        <f t="shared" si="283"/>
        <v>对敌方单体攻击，造成100%攻击力（+2563）点伤害。</v>
      </c>
      <c r="J920" s="20" t="s">
        <v>279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71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72"/>
        <v/>
      </c>
      <c r="U920" s="6" t="str">
        <f t="shared" si="273"/>
        <v/>
      </c>
      <c r="V920" s="19" t="str">
        <f>VLOOKUP(G920,角色!AW:BC,主动技能!F920+1,FALSE)</f>
        <v>skill_01</v>
      </c>
      <c r="Y920">
        <f t="shared" si="281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2563</v>
      </c>
      <c r="AE920" s="25">
        <f>(VLOOKUP(G920,角色!V:AE,主动技能!F920+7,FALSE))</f>
        <v>0</v>
      </c>
      <c r="AF920" s="19">
        <f t="shared" si="275"/>
        <v>0</v>
      </c>
      <c r="AG920" s="19">
        <f t="shared" si="276"/>
        <v>0</v>
      </c>
      <c r="AH920" s="25" t="str">
        <f>VLOOKUP(F920,特效对应!F:G,2,FALSE)</f>
        <v>attack</v>
      </c>
      <c r="AJ920">
        <f t="shared" si="277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78"/>
        <v>0</v>
      </c>
      <c r="BE920">
        <f t="shared" si="279"/>
        <v>0</v>
      </c>
    </row>
    <row r="921" spans="1:57" x14ac:dyDescent="0.15">
      <c r="A921" t="str">
        <f t="shared" si="265"/>
        <v>柯拉主动技能1等级15</v>
      </c>
      <c r="B921" s="8">
        <f t="shared" si="266"/>
        <v>10160115</v>
      </c>
      <c r="C921" s="8" t="str">
        <f>VLOOKUP(G921,角色!A:B,2,FALSE)</f>
        <v>柯拉</v>
      </c>
      <c r="D921" s="8" t="str">
        <f t="shared" si="267"/>
        <v>主动技能1</v>
      </c>
      <c r="E921" s="8">
        <f t="shared" si="282"/>
        <v>15</v>
      </c>
      <c r="F921" s="8">
        <f t="shared" si="268"/>
        <v>1</v>
      </c>
      <c r="G921" s="8">
        <f t="shared" si="269"/>
        <v>16</v>
      </c>
      <c r="H921" s="4" t="s">
        <v>1060</v>
      </c>
      <c r="I921" s="20" t="str">
        <f t="shared" si="283"/>
        <v>对敌方单体攻击，造成100%攻击力（+3626）点伤害。</v>
      </c>
      <c r="J921" s="20" t="s">
        <v>279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71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72"/>
        <v/>
      </c>
      <c r="U921" s="6" t="str">
        <f t="shared" si="273"/>
        <v/>
      </c>
      <c r="V921" s="19" t="str">
        <f>VLOOKUP(G921,角色!AW:BC,主动技能!F921+1,FALSE)</f>
        <v>skill_01</v>
      </c>
      <c r="Y921">
        <f t="shared" si="281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3626</v>
      </c>
      <c r="AE921" s="25">
        <f>(VLOOKUP(G921,角色!V:AE,主动技能!F921+7,FALSE))</f>
        <v>0</v>
      </c>
      <c r="AF921" s="19">
        <f t="shared" si="275"/>
        <v>0</v>
      </c>
      <c r="AG921" s="19">
        <f t="shared" si="276"/>
        <v>0</v>
      </c>
      <c r="AH921" s="25" t="str">
        <f>VLOOKUP(F921,特效对应!F:G,2,FALSE)</f>
        <v>attack</v>
      </c>
      <c r="AJ921">
        <f t="shared" si="277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78"/>
        <v>0</v>
      </c>
      <c r="BE921">
        <f t="shared" si="279"/>
        <v>0</v>
      </c>
    </row>
    <row r="922" spans="1:57" x14ac:dyDescent="0.15">
      <c r="A922" t="str">
        <f t="shared" si="265"/>
        <v>柯拉主动技能1等级16</v>
      </c>
      <c r="B922" s="8">
        <f t="shared" si="266"/>
        <v>10160116</v>
      </c>
      <c r="C922" s="8" t="str">
        <f>VLOOKUP(G922,角色!A:B,2,FALSE)</f>
        <v>柯拉</v>
      </c>
      <c r="D922" s="8" t="str">
        <f t="shared" si="267"/>
        <v>主动技能1</v>
      </c>
      <c r="E922" s="8">
        <f t="shared" si="282"/>
        <v>16</v>
      </c>
      <c r="F922" s="8">
        <f t="shared" si="268"/>
        <v>1</v>
      </c>
      <c r="G922" s="8">
        <f t="shared" si="269"/>
        <v>16</v>
      </c>
      <c r="H922" s="4" t="s">
        <v>1060</v>
      </c>
      <c r="I922" s="20" t="str">
        <f t="shared" si="283"/>
        <v>对敌方单体攻击，造成100%攻击力（+5128）点伤害。</v>
      </c>
      <c r="J922" s="20" t="s">
        <v>279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71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72"/>
        <v/>
      </c>
      <c r="U922" s="6" t="str">
        <f t="shared" si="273"/>
        <v/>
      </c>
      <c r="V922" s="19" t="str">
        <f>VLOOKUP(G922,角色!AW:BC,主动技能!F922+1,FALSE)</f>
        <v>skill_01</v>
      </c>
      <c r="Y922">
        <f t="shared" si="281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5128</v>
      </c>
      <c r="AE922" s="25">
        <f>(VLOOKUP(G922,角色!V:AE,主动技能!F922+7,FALSE))</f>
        <v>0</v>
      </c>
      <c r="AF922" s="19">
        <f t="shared" si="275"/>
        <v>0</v>
      </c>
      <c r="AG922" s="19">
        <f t="shared" si="276"/>
        <v>0</v>
      </c>
      <c r="AH922" s="25" t="str">
        <f>VLOOKUP(F922,特效对应!F:G,2,FALSE)</f>
        <v>attack</v>
      </c>
      <c r="AJ922">
        <f t="shared" si="277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78"/>
        <v>0</v>
      </c>
      <c r="BE922">
        <f t="shared" si="279"/>
        <v>0</v>
      </c>
    </row>
    <row r="923" spans="1:57" x14ac:dyDescent="0.15">
      <c r="A923" t="str">
        <f t="shared" si="265"/>
        <v>柯拉主动技能1等级17</v>
      </c>
      <c r="B923" s="8">
        <f t="shared" si="266"/>
        <v>10160117</v>
      </c>
      <c r="C923" s="8" t="str">
        <f>VLOOKUP(G923,角色!A:B,2,FALSE)</f>
        <v>柯拉</v>
      </c>
      <c r="D923" s="8" t="str">
        <f t="shared" si="267"/>
        <v>主动技能1</v>
      </c>
      <c r="E923" s="8">
        <f t="shared" si="282"/>
        <v>17</v>
      </c>
      <c r="F923" s="8">
        <f t="shared" si="268"/>
        <v>1</v>
      </c>
      <c r="G923" s="8">
        <f t="shared" si="269"/>
        <v>16</v>
      </c>
      <c r="H923" s="4" t="s">
        <v>1060</v>
      </c>
      <c r="I923" s="20" t="str">
        <f t="shared" si="283"/>
        <v>对敌方单体攻击，造成100%攻击力（+7254）点伤害。</v>
      </c>
      <c r="J923" s="20" t="s">
        <v>279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71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72"/>
        <v/>
      </c>
      <c r="U923" s="6" t="str">
        <f t="shared" si="273"/>
        <v/>
      </c>
      <c r="V923" s="19" t="str">
        <f>VLOOKUP(G923,角色!AW:BC,主动技能!F923+1,FALSE)</f>
        <v>skill_01</v>
      </c>
      <c r="Y923">
        <f t="shared" si="281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7254</v>
      </c>
      <c r="AE923" s="25">
        <f>(VLOOKUP(G923,角色!V:AE,主动技能!F923+7,FALSE))</f>
        <v>0</v>
      </c>
      <c r="AF923" s="19">
        <f t="shared" si="275"/>
        <v>0</v>
      </c>
      <c r="AG923" s="19">
        <f t="shared" si="276"/>
        <v>0</v>
      </c>
      <c r="AH923" s="25" t="str">
        <f>VLOOKUP(F923,特效对应!F:G,2,FALSE)</f>
        <v>attack</v>
      </c>
      <c r="AJ923">
        <f t="shared" si="277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78"/>
        <v>0</v>
      </c>
      <c r="BE923">
        <f t="shared" si="279"/>
        <v>0</v>
      </c>
    </row>
    <row r="924" spans="1:57" x14ac:dyDescent="0.15">
      <c r="A924" t="str">
        <f t="shared" si="265"/>
        <v>柯拉主动技能1等级18</v>
      </c>
      <c r="B924" s="8">
        <f t="shared" si="266"/>
        <v>10160118</v>
      </c>
      <c r="C924" s="8" t="str">
        <f>VLOOKUP(G924,角色!A:B,2,FALSE)</f>
        <v>柯拉</v>
      </c>
      <c r="D924" s="8" t="str">
        <f t="shared" si="267"/>
        <v>主动技能1</v>
      </c>
      <c r="E924" s="8">
        <f t="shared" si="282"/>
        <v>18</v>
      </c>
      <c r="F924" s="8">
        <f t="shared" si="268"/>
        <v>1</v>
      </c>
      <c r="G924" s="8">
        <f t="shared" si="269"/>
        <v>16</v>
      </c>
      <c r="H924" s="4" t="s">
        <v>1060</v>
      </c>
      <c r="I924" s="20" t="str">
        <f t="shared" si="283"/>
        <v>对敌方单体攻击，造成100%攻击力（+10260）点伤害。</v>
      </c>
      <c r="J924" s="20" t="s">
        <v>279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71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72"/>
        <v/>
      </c>
      <c r="U924" s="6" t="str">
        <f t="shared" si="273"/>
        <v/>
      </c>
      <c r="V924" s="19" t="str">
        <f>VLOOKUP(G924,角色!AW:BC,主动技能!F924+1,FALSE)</f>
        <v>skill_01</v>
      </c>
      <c r="Y924">
        <f t="shared" si="281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10260</v>
      </c>
      <c r="AE924" s="25">
        <f>(VLOOKUP(G924,角色!V:AE,主动技能!F924+7,FALSE))</f>
        <v>0</v>
      </c>
      <c r="AF924" s="19">
        <f t="shared" si="275"/>
        <v>0</v>
      </c>
      <c r="AG924" s="19">
        <f t="shared" si="276"/>
        <v>0</v>
      </c>
      <c r="AH924" s="25" t="str">
        <f>VLOOKUP(F924,特效对应!F:G,2,FALSE)</f>
        <v>attack</v>
      </c>
      <c r="AJ924">
        <f t="shared" si="277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78"/>
        <v>0</v>
      </c>
      <c r="BE924">
        <f t="shared" si="279"/>
        <v>0</v>
      </c>
    </row>
    <row r="925" spans="1:57" x14ac:dyDescent="0.15">
      <c r="A925" t="str">
        <f t="shared" si="265"/>
        <v>柯拉主动技能1等级19</v>
      </c>
      <c r="B925" s="8">
        <f t="shared" si="266"/>
        <v>10160119</v>
      </c>
      <c r="C925" s="8" t="str">
        <f>VLOOKUP(G925,角色!A:B,2,FALSE)</f>
        <v>柯拉</v>
      </c>
      <c r="D925" s="8" t="str">
        <f t="shared" si="267"/>
        <v>主动技能1</v>
      </c>
      <c r="E925" s="8">
        <f t="shared" si="282"/>
        <v>19</v>
      </c>
      <c r="F925" s="8">
        <f t="shared" si="268"/>
        <v>1</v>
      </c>
      <c r="G925" s="8">
        <f t="shared" si="269"/>
        <v>16</v>
      </c>
      <c r="H925" s="4" t="s">
        <v>1060</v>
      </c>
      <c r="I925" s="20" t="str">
        <f t="shared" si="283"/>
        <v>对敌方单体攻击，造成100%攻击力（+14512）点伤害。</v>
      </c>
      <c r="J925" s="20" t="s">
        <v>279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71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72"/>
        <v/>
      </c>
      <c r="U925" s="6" t="str">
        <f t="shared" si="273"/>
        <v/>
      </c>
      <c r="V925" s="19" t="str">
        <f>VLOOKUP(G925,角色!AW:BC,主动技能!F925+1,FALSE)</f>
        <v>skill_01</v>
      </c>
      <c r="Y925">
        <f t="shared" si="281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14512</v>
      </c>
      <c r="AE925" s="25">
        <f>(VLOOKUP(G925,角色!V:AE,主动技能!F925+7,FALSE))</f>
        <v>0</v>
      </c>
      <c r="AF925" s="19">
        <f t="shared" si="275"/>
        <v>0</v>
      </c>
      <c r="AG925" s="19">
        <f t="shared" si="276"/>
        <v>0</v>
      </c>
      <c r="AH925" s="25" t="str">
        <f>VLOOKUP(F925,特效对应!F:G,2,FALSE)</f>
        <v>attack</v>
      </c>
      <c r="AJ925">
        <f t="shared" si="277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78"/>
        <v>0</v>
      </c>
      <c r="BE925">
        <f t="shared" si="279"/>
        <v>0</v>
      </c>
    </row>
    <row r="926" spans="1:57" x14ac:dyDescent="0.15">
      <c r="A926" t="str">
        <f t="shared" si="265"/>
        <v>柯拉主动技能1等级20</v>
      </c>
      <c r="B926" s="8">
        <f t="shared" si="266"/>
        <v>10160120</v>
      </c>
      <c r="C926" s="8" t="str">
        <f>VLOOKUP(G926,角色!A:B,2,FALSE)</f>
        <v>柯拉</v>
      </c>
      <c r="D926" s="8" t="str">
        <f t="shared" si="267"/>
        <v>主动技能1</v>
      </c>
      <c r="E926" s="8">
        <f t="shared" si="282"/>
        <v>20</v>
      </c>
      <c r="F926" s="8">
        <f t="shared" si="268"/>
        <v>1</v>
      </c>
      <c r="G926" s="8">
        <f t="shared" si="269"/>
        <v>16</v>
      </c>
      <c r="H926" s="4" t="s">
        <v>1060</v>
      </c>
      <c r="I926" s="20" t="str">
        <f t="shared" si="283"/>
        <v>对敌方单体攻击，造成100%攻击力（+20525）点伤害。</v>
      </c>
      <c r="J926" s="20" t="s">
        <v>279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71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72"/>
        <v/>
      </c>
      <c r="U926" s="6" t="str">
        <f t="shared" si="273"/>
        <v/>
      </c>
      <c r="V926" s="19" t="str">
        <f>VLOOKUP(G926,角色!AW:BC,主动技能!F926+1,FALSE)</f>
        <v>skill_01</v>
      </c>
      <c r="Y926">
        <f t="shared" si="281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20525</v>
      </c>
      <c r="AE926" s="25">
        <f>(VLOOKUP(G926,角色!V:AE,主动技能!F926+7,FALSE))</f>
        <v>0</v>
      </c>
      <c r="AF926" s="19">
        <f t="shared" si="275"/>
        <v>0</v>
      </c>
      <c r="AG926" s="19">
        <f t="shared" si="276"/>
        <v>0</v>
      </c>
      <c r="AH926" s="25" t="str">
        <f>VLOOKUP(F926,特效对应!F:G,2,FALSE)</f>
        <v>attack</v>
      </c>
      <c r="AJ926">
        <f t="shared" si="277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78"/>
        <v>0</v>
      </c>
      <c r="BE926">
        <f t="shared" si="279"/>
        <v>0</v>
      </c>
    </row>
    <row r="927" spans="1:57" x14ac:dyDescent="0.15">
      <c r="A927" t="str">
        <f t="shared" ref="A927:A990" si="284">C927&amp;D927&amp;$E$6&amp;E927</f>
        <v>柯拉主动技能2等级1</v>
      </c>
      <c r="B927" s="8">
        <f t="shared" ref="B927:B990" si="285">1*10000000+G927*10000+F927*100+E927</f>
        <v>10160201</v>
      </c>
      <c r="C927" s="8" t="str">
        <f>VLOOKUP(G927,角色!A:B,2,FALSE)</f>
        <v>柯拉</v>
      </c>
      <c r="D927" s="8" t="str">
        <f t="shared" ref="D927:D990" si="286">$D$4&amp;F927</f>
        <v>主动技能2</v>
      </c>
      <c r="E927" s="8">
        <f t="shared" si="282"/>
        <v>1</v>
      </c>
      <c r="F927" s="8">
        <f t="shared" ref="F927:F990" si="287">IF(E927=1,IF(F926=$F$5,1,F926+1),F926)</f>
        <v>2</v>
      </c>
      <c r="G927" s="8">
        <f t="shared" ref="G927:G990" si="288">IF((F927=1)*(E927=1),G926+1,G926)</f>
        <v>16</v>
      </c>
      <c r="H927" s="4" t="s">
        <v>1084</v>
      </c>
      <c r="I927" s="20" t="str">
        <f t="shared" ref="I927:I986" si="289">"对敌方"&amp;L927&amp;"攻击，造成"&amp;Z927&amp;"%攻击力（+"&amp;AB927&amp;"）点伤害。"</f>
        <v>对敌方单体攻击，造成150%攻击力（+130）点伤害。</v>
      </c>
      <c r="J927" s="20" t="s">
        <v>279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90">IF((J927="敌方")*(L927&lt;&gt;"单体"),100,"")</f>
        <v/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91">IF(AQ927="","",AQ927)&amp;IF(AR927="","","|"&amp;AR927)&amp;IF(AS927="","","|"&amp;AS927)&amp;IF(AT927="","","|"&amp;AT927)&amp;IF(AU927="","","|"&amp;AU927)</f>
        <v/>
      </c>
      <c r="U927" s="19" t="str">
        <f t="shared" ref="U927:U990" si="292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81"/>
        <v>50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130</v>
      </c>
      <c r="AC927" s="19"/>
      <c r="AD927" s="19"/>
      <c r="AE927" s="25">
        <f>(VLOOKUP(G927,角色!V:AE,主动技能!F927+7,FALSE))</f>
        <v>1</v>
      </c>
      <c r="AF927" s="19">
        <f t="shared" ref="AF927:AF990" si="293">BD927</f>
        <v>2</v>
      </c>
      <c r="AG927" s="19">
        <f t="shared" ref="AG927:AG990" si="294">BE927</f>
        <v>1</v>
      </c>
      <c r="AH927" s="25" t="str">
        <f>VLOOKUP(F927,特效对应!F:G,2,FALSE)</f>
        <v>attackex</v>
      </c>
      <c r="AJ927">
        <f t="shared" ref="AJ927:AJ990" si="295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ref="BD927:BD990" si="296">IF(F927=1,0,IF(F927=2,2,3))</f>
        <v>2</v>
      </c>
      <c r="BE927">
        <f t="shared" ref="BE927:BE990" si="297">IF(F927=1,0,IF(F927=2,1,2))</f>
        <v>1</v>
      </c>
    </row>
    <row r="928" spans="1:57" x14ac:dyDescent="0.15">
      <c r="A928" t="str">
        <f t="shared" si="284"/>
        <v>柯拉主动技能2等级2</v>
      </c>
      <c r="B928" s="8">
        <f t="shared" si="285"/>
        <v>10160202</v>
      </c>
      <c r="C928" s="8" t="str">
        <f>VLOOKUP(G928,角色!A:B,2,FALSE)</f>
        <v>柯拉</v>
      </c>
      <c r="D928" s="8" t="str">
        <f t="shared" si="286"/>
        <v>主动技能2</v>
      </c>
      <c r="E928" s="8">
        <f t="shared" si="282"/>
        <v>2</v>
      </c>
      <c r="F928" s="8">
        <f t="shared" si="287"/>
        <v>2</v>
      </c>
      <c r="G928" s="8">
        <f t="shared" si="288"/>
        <v>16</v>
      </c>
      <c r="H928" s="4" t="s">
        <v>1084</v>
      </c>
      <c r="I928" s="20" t="str">
        <f t="shared" si="289"/>
        <v>对敌方单体攻击，造成150%攻击力（+160）点伤害。</v>
      </c>
      <c r="J928" s="20" t="s">
        <v>279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90"/>
        <v/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91"/>
        <v/>
      </c>
      <c r="U928" s="6" t="str">
        <f t="shared" si="292"/>
        <v/>
      </c>
      <c r="V928" s="19" t="str">
        <f>VLOOKUP(G928,角色!AW:BC,主动技能!F928+1,FALSE)</f>
        <v>skill_14</v>
      </c>
      <c r="Y928">
        <f t="shared" si="281"/>
        <v>50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160</v>
      </c>
      <c r="AE928" s="25">
        <f>(VLOOKUP(G928,角色!V:AE,主动技能!F928+7,FALSE))</f>
        <v>1</v>
      </c>
      <c r="AF928" s="19">
        <f t="shared" si="293"/>
        <v>2</v>
      </c>
      <c r="AG928" s="19">
        <f t="shared" si="294"/>
        <v>1</v>
      </c>
      <c r="AH928" s="25" t="str">
        <f>VLOOKUP(F928,特效对应!F:G,2,FALSE)</f>
        <v>attackex</v>
      </c>
      <c r="AJ928">
        <f t="shared" si="295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96"/>
        <v>2</v>
      </c>
      <c r="BE928">
        <f t="shared" si="297"/>
        <v>1</v>
      </c>
    </row>
    <row r="929" spans="1:57" x14ac:dyDescent="0.15">
      <c r="A929" t="str">
        <f t="shared" si="284"/>
        <v>柯拉主动技能2等级3</v>
      </c>
      <c r="B929" s="8">
        <f t="shared" si="285"/>
        <v>10160203</v>
      </c>
      <c r="C929" s="8" t="str">
        <f>VLOOKUP(G929,角色!A:B,2,FALSE)</f>
        <v>柯拉</v>
      </c>
      <c r="D929" s="8" t="str">
        <f t="shared" si="286"/>
        <v>主动技能2</v>
      </c>
      <c r="E929" s="8">
        <f t="shared" si="282"/>
        <v>3</v>
      </c>
      <c r="F929" s="8">
        <f t="shared" si="287"/>
        <v>2</v>
      </c>
      <c r="G929" s="8">
        <f t="shared" si="288"/>
        <v>16</v>
      </c>
      <c r="H929" s="4" t="s">
        <v>1084</v>
      </c>
      <c r="I929" s="20" t="str">
        <f t="shared" si="289"/>
        <v>对敌方单体攻击，造成150%攻击力（+250）点伤害。</v>
      </c>
      <c r="J929" s="20" t="s">
        <v>279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90"/>
        <v/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91"/>
        <v/>
      </c>
      <c r="U929" s="6" t="str">
        <f t="shared" si="292"/>
        <v/>
      </c>
      <c r="V929" s="19" t="str">
        <f>VLOOKUP(G929,角色!AW:BC,主动技能!F929+1,FALSE)</f>
        <v>skill_14</v>
      </c>
      <c r="Y929">
        <f t="shared" si="281"/>
        <v>50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250</v>
      </c>
      <c r="AE929" s="25">
        <f>(VLOOKUP(G929,角色!V:AE,主动技能!F929+7,FALSE))</f>
        <v>1</v>
      </c>
      <c r="AF929" s="19">
        <f t="shared" si="293"/>
        <v>2</v>
      </c>
      <c r="AG929" s="19">
        <f t="shared" si="294"/>
        <v>1</v>
      </c>
      <c r="AH929" s="25" t="str">
        <f>VLOOKUP(F929,特效对应!F:G,2,FALSE)</f>
        <v>attackex</v>
      </c>
      <c r="AJ929">
        <f t="shared" si="295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96"/>
        <v>2</v>
      </c>
      <c r="BE929">
        <f t="shared" si="297"/>
        <v>1</v>
      </c>
    </row>
    <row r="930" spans="1:57" x14ac:dyDescent="0.15">
      <c r="A930" t="str">
        <f t="shared" si="284"/>
        <v>柯拉主动技能2等级4</v>
      </c>
      <c r="B930" s="8">
        <f t="shared" si="285"/>
        <v>10160204</v>
      </c>
      <c r="C930" s="8" t="str">
        <f>VLOOKUP(G930,角色!A:B,2,FALSE)</f>
        <v>柯拉</v>
      </c>
      <c r="D930" s="8" t="str">
        <f t="shared" si="286"/>
        <v>主动技能2</v>
      </c>
      <c r="E930" s="8">
        <f t="shared" si="282"/>
        <v>4</v>
      </c>
      <c r="F930" s="8">
        <f t="shared" si="287"/>
        <v>2</v>
      </c>
      <c r="G930" s="8">
        <f t="shared" si="288"/>
        <v>16</v>
      </c>
      <c r="H930" s="4" t="s">
        <v>1084</v>
      </c>
      <c r="I930" s="20" t="str">
        <f t="shared" si="289"/>
        <v>对敌方单体攻击，造成150%攻击力（+400）点伤害。</v>
      </c>
      <c r="J930" s="20" t="s">
        <v>279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90"/>
        <v/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91"/>
        <v/>
      </c>
      <c r="U930" s="6" t="str">
        <f t="shared" si="292"/>
        <v/>
      </c>
      <c r="V930" s="19" t="str">
        <f>VLOOKUP(G930,角色!AW:BC,主动技能!F930+1,FALSE)</f>
        <v>skill_14</v>
      </c>
      <c r="Y930">
        <f t="shared" si="281"/>
        <v>50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400</v>
      </c>
      <c r="AE930" s="25">
        <f>(VLOOKUP(G930,角色!V:AE,主动技能!F930+7,FALSE))</f>
        <v>1</v>
      </c>
      <c r="AF930" s="19">
        <f t="shared" si="293"/>
        <v>2</v>
      </c>
      <c r="AG930" s="19">
        <f t="shared" si="294"/>
        <v>1</v>
      </c>
      <c r="AH930" s="25" t="str">
        <f>VLOOKUP(F930,特效对应!F:G,2,FALSE)</f>
        <v>attackex</v>
      </c>
      <c r="AJ930">
        <f t="shared" si="295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96"/>
        <v>2</v>
      </c>
      <c r="BE930">
        <f t="shared" si="297"/>
        <v>1</v>
      </c>
    </row>
    <row r="931" spans="1:57" x14ac:dyDescent="0.15">
      <c r="A931" t="str">
        <f t="shared" si="284"/>
        <v>柯拉主动技能2等级5</v>
      </c>
      <c r="B931" s="8">
        <f t="shared" si="285"/>
        <v>10160205</v>
      </c>
      <c r="C931" s="8" t="str">
        <f>VLOOKUP(G931,角色!A:B,2,FALSE)</f>
        <v>柯拉</v>
      </c>
      <c r="D931" s="8" t="str">
        <f t="shared" si="286"/>
        <v>主动技能2</v>
      </c>
      <c r="E931" s="8">
        <f t="shared" si="282"/>
        <v>5</v>
      </c>
      <c r="F931" s="8">
        <f t="shared" si="287"/>
        <v>2</v>
      </c>
      <c r="G931" s="8">
        <f t="shared" si="288"/>
        <v>16</v>
      </c>
      <c r="H931" s="4" t="s">
        <v>1084</v>
      </c>
      <c r="I931" s="20" t="str">
        <f t="shared" si="289"/>
        <v>对敌方单体攻击，造成150%攻击力（+565）点伤害。</v>
      </c>
      <c r="J931" s="20" t="s">
        <v>279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90"/>
        <v/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91"/>
        <v/>
      </c>
      <c r="U931" s="6" t="str">
        <f t="shared" si="292"/>
        <v/>
      </c>
      <c r="V931" s="19" t="str">
        <f>VLOOKUP(G931,角色!AW:BC,主动技能!F931+1,FALSE)</f>
        <v>skill_14</v>
      </c>
      <c r="Y931">
        <f t="shared" si="281"/>
        <v>50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565</v>
      </c>
      <c r="AE931" s="25">
        <f>(VLOOKUP(G931,角色!V:AE,主动技能!F931+7,FALSE))</f>
        <v>1</v>
      </c>
      <c r="AF931" s="19">
        <f t="shared" si="293"/>
        <v>2</v>
      </c>
      <c r="AG931" s="19">
        <f t="shared" si="294"/>
        <v>1</v>
      </c>
      <c r="AH931" s="25" t="str">
        <f>VLOOKUP(F931,特效对应!F:G,2,FALSE)</f>
        <v>attackex</v>
      </c>
      <c r="AJ931">
        <f t="shared" si="295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96"/>
        <v>2</v>
      </c>
      <c r="BE931">
        <f t="shared" si="297"/>
        <v>1</v>
      </c>
    </row>
    <row r="932" spans="1:57" x14ac:dyDescent="0.15">
      <c r="A932" t="str">
        <f t="shared" si="284"/>
        <v>柯拉主动技能2等级6</v>
      </c>
      <c r="B932" s="8">
        <f t="shared" si="285"/>
        <v>10160206</v>
      </c>
      <c r="C932" s="8" t="str">
        <f>VLOOKUP(G932,角色!A:B,2,FALSE)</f>
        <v>柯拉</v>
      </c>
      <c r="D932" s="8" t="str">
        <f t="shared" si="286"/>
        <v>主动技能2</v>
      </c>
      <c r="E932" s="8">
        <f t="shared" si="282"/>
        <v>6</v>
      </c>
      <c r="F932" s="8">
        <f t="shared" si="287"/>
        <v>2</v>
      </c>
      <c r="G932" s="8">
        <f t="shared" si="288"/>
        <v>16</v>
      </c>
      <c r="H932" s="4" t="s">
        <v>1084</v>
      </c>
      <c r="I932" s="20" t="str">
        <f t="shared" si="289"/>
        <v>对敌方单体攻击，造成150%攻击力（+800）点伤害。</v>
      </c>
      <c r="J932" s="20" t="s">
        <v>279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90"/>
        <v/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91"/>
        <v/>
      </c>
      <c r="U932" s="6" t="str">
        <f t="shared" si="292"/>
        <v/>
      </c>
      <c r="V932" s="19" t="str">
        <f>VLOOKUP(G932,角色!AW:BC,主动技能!F932+1,FALSE)</f>
        <v>skill_14</v>
      </c>
      <c r="Y932">
        <f t="shared" si="281"/>
        <v>50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800</v>
      </c>
      <c r="AE932" s="25">
        <f>(VLOOKUP(G932,角色!V:AE,主动技能!F932+7,FALSE))</f>
        <v>1</v>
      </c>
      <c r="AF932" s="19">
        <f t="shared" si="293"/>
        <v>2</v>
      </c>
      <c r="AG932" s="19">
        <f t="shared" si="294"/>
        <v>1</v>
      </c>
      <c r="AH932" s="25" t="str">
        <f>VLOOKUP(F932,特效对应!F:G,2,FALSE)</f>
        <v>attackex</v>
      </c>
      <c r="AJ932">
        <f t="shared" si="295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96"/>
        <v>2</v>
      </c>
      <c r="BE932">
        <f t="shared" si="297"/>
        <v>1</v>
      </c>
    </row>
    <row r="933" spans="1:57" x14ac:dyDescent="0.15">
      <c r="A933" t="str">
        <f t="shared" si="284"/>
        <v>柯拉主动技能2等级7</v>
      </c>
      <c r="B933" s="8">
        <f t="shared" si="285"/>
        <v>10160207</v>
      </c>
      <c r="C933" s="8" t="str">
        <f>VLOOKUP(G933,角色!A:B,2,FALSE)</f>
        <v>柯拉</v>
      </c>
      <c r="D933" s="8" t="str">
        <f t="shared" si="286"/>
        <v>主动技能2</v>
      </c>
      <c r="E933" s="8">
        <f t="shared" si="282"/>
        <v>7</v>
      </c>
      <c r="F933" s="8">
        <f t="shared" si="287"/>
        <v>2</v>
      </c>
      <c r="G933" s="8">
        <f t="shared" si="288"/>
        <v>16</v>
      </c>
      <c r="H933" s="4" t="s">
        <v>1084</v>
      </c>
      <c r="I933" s="20" t="str">
        <f t="shared" si="289"/>
        <v>对敌方单体攻击，造成150%攻击力（+1132）点伤害。</v>
      </c>
      <c r="J933" s="20" t="s">
        <v>279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90"/>
        <v/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91"/>
        <v/>
      </c>
      <c r="U933" s="6" t="str">
        <f t="shared" si="292"/>
        <v/>
      </c>
      <c r="V933" s="19" t="str">
        <f>VLOOKUP(G933,角色!AW:BC,主动技能!F933+1,FALSE)</f>
        <v>skill_14</v>
      </c>
      <c r="Y933">
        <f t="shared" si="281"/>
        <v>50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1132</v>
      </c>
      <c r="AE933" s="25">
        <f>(VLOOKUP(G933,角色!V:AE,主动技能!F933+7,FALSE))</f>
        <v>1</v>
      </c>
      <c r="AF933" s="19">
        <f t="shared" si="293"/>
        <v>2</v>
      </c>
      <c r="AG933" s="19">
        <f t="shared" si="294"/>
        <v>1</v>
      </c>
      <c r="AH933" s="25" t="str">
        <f>VLOOKUP(F933,特效对应!F:G,2,FALSE)</f>
        <v>attackex</v>
      </c>
      <c r="AJ933">
        <f t="shared" si="295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96"/>
        <v>2</v>
      </c>
      <c r="BE933">
        <f t="shared" si="297"/>
        <v>1</v>
      </c>
    </row>
    <row r="934" spans="1:57" x14ac:dyDescent="0.15">
      <c r="A934" t="str">
        <f t="shared" si="284"/>
        <v>柯拉主动技能2等级8</v>
      </c>
      <c r="B934" s="8">
        <f t="shared" si="285"/>
        <v>10160208</v>
      </c>
      <c r="C934" s="8" t="str">
        <f>VLOOKUP(G934,角色!A:B,2,FALSE)</f>
        <v>柯拉</v>
      </c>
      <c r="D934" s="8" t="str">
        <f t="shared" si="286"/>
        <v>主动技能2</v>
      </c>
      <c r="E934" s="8">
        <f t="shared" si="282"/>
        <v>8</v>
      </c>
      <c r="F934" s="8">
        <f t="shared" si="287"/>
        <v>2</v>
      </c>
      <c r="G934" s="8">
        <f t="shared" si="288"/>
        <v>16</v>
      </c>
      <c r="H934" s="4" t="s">
        <v>1084</v>
      </c>
      <c r="I934" s="20" t="str">
        <f t="shared" si="289"/>
        <v>对敌方单体攻击，造成150%攻击力（+1601）点伤害。</v>
      </c>
      <c r="J934" s="20" t="s">
        <v>279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90"/>
        <v/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91"/>
        <v/>
      </c>
      <c r="U934" s="6" t="str">
        <f t="shared" si="292"/>
        <v/>
      </c>
      <c r="V934" s="19" t="str">
        <f>VLOOKUP(G934,角色!AW:BC,主动技能!F934+1,FALSE)</f>
        <v>skill_14</v>
      </c>
      <c r="Y934">
        <f t="shared" si="281"/>
        <v>50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1601</v>
      </c>
      <c r="AE934" s="25">
        <f>(VLOOKUP(G934,角色!V:AE,主动技能!F934+7,FALSE))</f>
        <v>1</v>
      </c>
      <c r="AF934" s="19">
        <f t="shared" si="293"/>
        <v>2</v>
      </c>
      <c r="AG934" s="19">
        <f t="shared" si="294"/>
        <v>1</v>
      </c>
      <c r="AH934" s="25" t="str">
        <f>VLOOKUP(F934,特效对应!F:G,2,FALSE)</f>
        <v>attackex</v>
      </c>
      <c r="AJ934">
        <f t="shared" si="295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96"/>
        <v>2</v>
      </c>
      <c r="BE934">
        <f t="shared" si="297"/>
        <v>1</v>
      </c>
    </row>
    <row r="935" spans="1:57" x14ac:dyDescent="0.15">
      <c r="A935" t="str">
        <f t="shared" si="284"/>
        <v>柯拉主动技能2等级9</v>
      </c>
      <c r="B935" s="8">
        <f t="shared" si="285"/>
        <v>10160209</v>
      </c>
      <c r="C935" s="8" t="str">
        <f>VLOOKUP(G935,角色!A:B,2,FALSE)</f>
        <v>柯拉</v>
      </c>
      <c r="D935" s="8" t="str">
        <f t="shared" si="286"/>
        <v>主动技能2</v>
      </c>
      <c r="E935" s="8">
        <f t="shared" si="282"/>
        <v>9</v>
      </c>
      <c r="F935" s="8">
        <f t="shared" si="287"/>
        <v>2</v>
      </c>
      <c r="G935" s="8">
        <f t="shared" si="288"/>
        <v>16</v>
      </c>
      <c r="H935" s="4" t="s">
        <v>1084</v>
      </c>
      <c r="I935" s="20" t="str">
        <f t="shared" si="289"/>
        <v>对敌方单体攻击，造成150%攻击力（+2264）点伤害。</v>
      </c>
      <c r="J935" s="20" t="s">
        <v>279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90"/>
        <v/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91"/>
        <v/>
      </c>
      <c r="U935" s="6" t="str">
        <f t="shared" si="292"/>
        <v/>
      </c>
      <c r="V935" s="19" t="str">
        <f>VLOOKUP(G935,角色!AW:BC,主动技能!F935+1,FALSE)</f>
        <v>skill_14</v>
      </c>
      <c r="Y935">
        <f t="shared" si="281"/>
        <v>50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2264</v>
      </c>
      <c r="AE935" s="25">
        <f>(VLOOKUP(G935,角色!V:AE,主动技能!F935+7,FALSE))</f>
        <v>1</v>
      </c>
      <c r="AF935" s="19">
        <f t="shared" si="293"/>
        <v>2</v>
      </c>
      <c r="AG935" s="19">
        <f t="shared" si="294"/>
        <v>1</v>
      </c>
      <c r="AH935" s="25" t="str">
        <f>VLOOKUP(F935,特效对应!F:G,2,FALSE)</f>
        <v>attackex</v>
      </c>
      <c r="AJ935">
        <f t="shared" si="295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96"/>
        <v>2</v>
      </c>
      <c r="BE935">
        <f t="shared" si="297"/>
        <v>1</v>
      </c>
    </row>
    <row r="936" spans="1:57" x14ac:dyDescent="0.15">
      <c r="A936" t="str">
        <f t="shared" si="284"/>
        <v>柯拉主动技能2等级10</v>
      </c>
      <c r="B936" s="8">
        <f t="shared" si="285"/>
        <v>10160210</v>
      </c>
      <c r="C936" s="8" t="str">
        <f>VLOOKUP(G936,角色!A:B,2,FALSE)</f>
        <v>柯拉</v>
      </c>
      <c r="D936" s="8" t="str">
        <f t="shared" si="286"/>
        <v>主动技能2</v>
      </c>
      <c r="E936" s="8">
        <f t="shared" si="282"/>
        <v>10</v>
      </c>
      <c r="F936" s="8">
        <f t="shared" si="287"/>
        <v>2</v>
      </c>
      <c r="G936" s="8">
        <f t="shared" si="288"/>
        <v>16</v>
      </c>
      <c r="H936" s="4" t="s">
        <v>1084</v>
      </c>
      <c r="I936" s="20" t="str">
        <f t="shared" si="289"/>
        <v>对敌方单体攻击，造成150%攻击力（+3203）点伤害。</v>
      </c>
      <c r="J936" s="20" t="s">
        <v>279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90"/>
        <v/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91"/>
        <v/>
      </c>
      <c r="U936" s="6" t="str">
        <f t="shared" si="292"/>
        <v/>
      </c>
      <c r="V936" s="19" t="str">
        <f>VLOOKUP(G936,角色!AW:BC,主动技能!F936+1,FALSE)</f>
        <v>skill_14</v>
      </c>
      <c r="Y936">
        <f t="shared" si="281"/>
        <v>50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3203</v>
      </c>
      <c r="AE936" s="25">
        <f>(VLOOKUP(G936,角色!V:AE,主动技能!F936+7,FALSE))</f>
        <v>1</v>
      </c>
      <c r="AF936" s="19">
        <f t="shared" si="293"/>
        <v>2</v>
      </c>
      <c r="AG936" s="19">
        <f t="shared" si="294"/>
        <v>1</v>
      </c>
      <c r="AH936" s="25" t="str">
        <f>VLOOKUP(F936,特效对应!F:G,2,FALSE)</f>
        <v>attackex</v>
      </c>
      <c r="AJ936">
        <f t="shared" si="295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96"/>
        <v>2</v>
      </c>
      <c r="BE936">
        <f t="shared" si="297"/>
        <v>1</v>
      </c>
    </row>
    <row r="937" spans="1:57" x14ac:dyDescent="0.15">
      <c r="A937" t="str">
        <f t="shared" si="284"/>
        <v>柯拉主动技能2等级11</v>
      </c>
      <c r="B937" s="8">
        <f t="shared" si="285"/>
        <v>10160211</v>
      </c>
      <c r="C937" s="8" t="str">
        <f>VLOOKUP(G937,角色!A:B,2,FALSE)</f>
        <v>柯拉</v>
      </c>
      <c r="D937" s="8" t="str">
        <f t="shared" si="286"/>
        <v>主动技能2</v>
      </c>
      <c r="E937" s="8">
        <f t="shared" si="282"/>
        <v>11</v>
      </c>
      <c r="F937" s="8">
        <f t="shared" si="287"/>
        <v>2</v>
      </c>
      <c r="G937" s="8">
        <f t="shared" si="288"/>
        <v>16</v>
      </c>
      <c r="H937" s="4" t="s">
        <v>1084</v>
      </c>
      <c r="I937" s="20" t="str">
        <f t="shared" si="289"/>
        <v>对敌方单体攻击，造成150%攻击力（+4530）点伤害。</v>
      </c>
      <c r="J937" s="20" t="s">
        <v>279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90"/>
        <v/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91"/>
        <v/>
      </c>
      <c r="U937" s="6" t="str">
        <f t="shared" si="292"/>
        <v/>
      </c>
      <c r="V937" s="19" t="str">
        <f>VLOOKUP(G937,角色!AW:BC,主动技能!F937+1,FALSE)</f>
        <v>skill_14</v>
      </c>
      <c r="Y937">
        <f t="shared" si="281"/>
        <v>50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4530</v>
      </c>
      <c r="AE937" s="25">
        <f>(VLOOKUP(G937,角色!V:AE,主动技能!F937+7,FALSE))</f>
        <v>1</v>
      </c>
      <c r="AF937" s="19">
        <f t="shared" si="293"/>
        <v>2</v>
      </c>
      <c r="AG937" s="19">
        <f t="shared" si="294"/>
        <v>1</v>
      </c>
      <c r="AH937" s="25" t="str">
        <f>VLOOKUP(F937,特效对应!F:G,2,FALSE)</f>
        <v>attackex</v>
      </c>
      <c r="AJ937">
        <f t="shared" si="295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96"/>
        <v>2</v>
      </c>
      <c r="BE937">
        <f t="shared" si="297"/>
        <v>1</v>
      </c>
    </row>
    <row r="938" spans="1:57" x14ac:dyDescent="0.15">
      <c r="A938" t="str">
        <f t="shared" si="284"/>
        <v>柯拉主动技能2等级12</v>
      </c>
      <c r="B938" s="8">
        <f t="shared" si="285"/>
        <v>10160212</v>
      </c>
      <c r="C938" s="8" t="str">
        <f>VLOOKUP(G938,角色!A:B,2,FALSE)</f>
        <v>柯拉</v>
      </c>
      <c r="D938" s="8" t="str">
        <f t="shared" si="286"/>
        <v>主动技能2</v>
      </c>
      <c r="E938" s="8">
        <f t="shared" si="282"/>
        <v>12</v>
      </c>
      <c r="F938" s="8">
        <f t="shared" si="287"/>
        <v>2</v>
      </c>
      <c r="G938" s="8">
        <f t="shared" si="288"/>
        <v>16</v>
      </c>
      <c r="H938" s="4" t="s">
        <v>1084</v>
      </c>
      <c r="I938" s="20" t="str">
        <f t="shared" si="289"/>
        <v>对敌方单体攻击，造成150%攻击力（+6407）点伤害。</v>
      </c>
      <c r="J938" s="20" t="s">
        <v>279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90"/>
        <v/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91"/>
        <v/>
      </c>
      <c r="U938" s="6" t="str">
        <f t="shared" si="292"/>
        <v/>
      </c>
      <c r="V938" s="19" t="str">
        <f>VLOOKUP(G938,角色!AW:BC,主动技能!F938+1,FALSE)</f>
        <v>skill_14</v>
      </c>
      <c r="Y938">
        <f t="shared" si="281"/>
        <v>50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6407</v>
      </c>
      <c r="AE938" s="25">
        <f>(VLOOKUP(G938,角色!V:AE,主动技能!F938+7,FALSE))</f>
        <v>1</v>
      </c>
      <c r="AF938" s="19">
        <f t="shared" si="293"/>
        <v>2</v>
      </c>
      <c r="AG938" s="19">
        <f t="shared" si="294"/>
        <v>1</v>
      </c>
      <c r="AH938" s="25" t="str">
        <f>VLOOKUP(F938,特效对应!F:G,2,FALSE)</f>
        <v>attackex</v>
      </c>
      <c r="AJ938">
        <f t="shared" si="295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96"/>
        <v>2</v>
      </c>
      <c r="BE938">
        <f t="shared" si="297"/>
        <v>1</v>
      </c>
    </row>
    <row r="939" spans="1:57" x14ac:dyDescent="0.15">
      <c r="A939" t="str">
        <f t="shared" si="284"/>
        <v>柯拉主动技能2等级13</v>
      </c>
      <c r="B939" s="8">
        <f t="shared" si="285"/>
        <v>10160213</v>
      </c>
      <c r="C939" s="8" t="str">
        <f>VLOOKUP(G939,角色!A:B,2,FALSE)</f>
        <v>柯拉</v>
      </c>
      <c r="D939" s="8" t="str">
        <f t="shared" si="286"/>
        <v>主动技能2</v>
      </c>
      <c r="E939" s="8">
        <f t="shared" si="282"/>
        <v>13</v>
      </c>
      <c r="F939" s="8">
        <f t="shared" si="287"/>
        <v>2</v>
      </c>
      <c r="G939" s="8">
        <f t="shared" si="288"/>
        <v>16</v>
      </c>
      <c r="H939" s="4" t="s">
        <v>1084</v>
      </c>
      <c r="I939" s="20" t="str">
        <f t="shared" si="289"/>
        <v>对敌方单体攻击，造成150%攻击力（+9063）点伤害。</v>
      </c>
      <c r="J939" s="20" t="s">
        <v>279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90"/>
        <v/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91"/>
        <v/>
      </c>
      <c r="U939" s="6" t="str">
        <f t="shared" si="292"/>
        <v/>
      </c>
      <c r="V939" s="19" t="str">
        <f>VLOOKUP(G939,角色!AW:BC,主动技能!F939+1,FALSE)</f>
        <v>skill_14</v>
      </c>
      <c r="Y939">
        <f t="shared" si="281"/>
        <v>50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9063</v>
      </c>
      <c r="AE939" s="25">
        <f>(VLOOKUP(G939,角色!V:AE,主动技能!F939+7,FALSE))</f>
        <v>1</v>
      </c>
      <c r="AF939" s="19">
        <f t="shared" si="293"/>
        <v>2</v>
      </c>
      <c r="AG939" s="19">
        <f t="shared" si="294"/>
        <v>1</v>
      </c>
      <c r="AH939" s="25" t="str">
        <f>VLOOKUP(F939,特效对应!F:G,2,FALSE)</f>
        <v>attackex</v>
      </c>
      <c r="AJ939">
        <f t="shared" si="295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96"/>
        <v>2</v>
      </c>
      <c r="BE939">
        <f t="shared" si="297"/>
        <v>1</v>
      </c>
    </row>
    <row r="940" spans="1:57" x14ac:dyDescent="0.15">
      <c r="A940" t="str">
        <f t="shared" si="284"/>
        <v>柯拉主动技能2等级14</v>
      </c>
      <c r="B940" s="8">
        <f t="shared" si="285"/>
        <v>10160214</v>
      </c>
      <c r="C940" s="8" t="str">
        <f>VLOOKUP(G940,角色!A:B,2,FALSE)</f>
        <v>柯拉</v>
      </c>
      <c r="D940" s="8" t="str">
        <f t="shared" si="286"/>
        <v>主动技能2</v>
      </c>
      <c r="E940" s="8">
        <f t="shared" si="282"/>
        <v>14</v>
      </c>
      <c r="F940" s="8">
        <f t="shared" si="287"/>
        <v>2</v>
      </c>
      <c r="G940" s="8">
        <f t="shared" si="288"/>
        <v>16</v>
      </c>
      <c r="H940" s="4" t="s">
        <v>1084</v>
      </c>
      <c r="I940" s="20" t="str">
        <f t="shared" si="289"/>
        <v>对敌方单体攻击，造成150%攻击力（+12819）点伤害。</v>
      </c>
      <c r="J940" s="20" t="s">
        <v>279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90"/>
        <v/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91"/>
        <v/>
      </c>
      <c r="U940" s="6" t="str">
        <f t="shared" si="292"/>
        <v/>
      </c>
      <c r="V940" s="19" t="str">
        <f>VLOOKUP(G940,角色!AW:BC,主动技能!F940+1,FALSE)</f>
        <v>skill_14</v>
      </c>
      <c r="Y940">
        <f t="shared" si="281"/>
        <v>50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12819</v>
      </c>
      <c r="AE940" s="25">
        <f>(VLOOKUP(G940,角色!V:AE,主动技能!F940+7,FALSE))</f>
        <v>1</v>
      </c>
      <c r="AF940" s="19">
        <f t="shared" si="293"/>
        <v>2</v>
      </c>
      <c r="AG940" s="19">
        <f t="shared" si="294"/>
        <v>1</v>
      </c>
      <c r="AH940" s="25" t="str">
        <f>VLOOKUP(F940,特效对应!F:G,2,FALSE)</f>
        <v>attackex</v>
      </c>
      <c r="AJ940">
        <f t="shared" si="295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96"/>
        <v>2</v>
      </c>
      <c r="BE940">
        <f t="shared" si="297"/>
        <v>1</v>
      </c>
    </row>
    <row r="941" spans="1:57" x14ac:dyDescent="0.15">
      <c r="A941" t="str">
        <f t="shared" si="284"/>
        <v>柯拉主动技能2等级15</v>
      </c>
      <c r="B941" s="8">
        <f t="shared" si="285"/>
        <v>10160215</v>
      </c>
      <c r="C941" s="8" t="str">
        <f>VLOOKUP(G941,角色!A:B,2,FALSE)</f>
        <v>柯拉</v>
      </c>
      <c r="D941" s="8" t="str">
        <f t="shared" si="286"/>
        <v>主动技能2</v>
      </c>
      <c r="E941" s="8">
        <f t="shared" si="282"/>
        <v>15</v>
      </c>
      <c r="F941" s="8">
        <f t="shared" si="287"/>
        <v>2</v>
      </c>
      <c r="G941" s="8">
        <f t="shared" si="288"/>
        <v>16</v>
      </c>
      <c r="H941" s="4" t="s">
        <v>1084</v>
      </c>
      <c r="I941" s="20" t="str">
        <f t="shared" si="289"/>
        <v>对敌方单体攻击，造成150%攻击力（+18131）点伤害。</v>
      </c>
      <c r="J941" s="20" t="s">
        <v>279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90"/>
        <v/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91"/>
        <v/>
      </c>
      <c r="U941" s="6" t="str">
        <f t="shared" si="292"/>
        <v/>
      </c>
      <c r="V941" s="19" t="str">
        <f>VLOOKUP(G941,角色!AW:BC,主动技能!F941+1,FALSE)</f>
        <v>skill_14</v>
      </c>
      <c r="Y941">
        <f t="shared" si="281"/>
        <v>50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18131</v>
      </c>
      <c r="AE941" s="25">
        <f>(VLOOKUP(G941,角色!V:AE,主动技能!F941+7,FALSE))</f>
        <v>1</v>
      </c>
      <c r="AF941" s="19">
        <f t="shared" si="293"/>
        <v>2</v>
      </c>
      <c r="AG941" s="19">
        <f t="shared" si="294"/>
        <v>1</v>
      </c>
      <c r="AH941" s="25" t="str">
        <f>VLOOKUP(F941,特效对应!F:G,2,FALSE)</f>
        <v>attackex</v>
      </c>
      <c r="AJ941">
        <f t="shared" si="295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96"/>
        <v>2</v>
      </c>
      <c r="BE941">
        <f t="shared" si="297"/>
        <v>1</v>
      </c>
    </row>
    <row r="942" spans="1:57" x14ac:dyDescent="0.15">
      <c r="A942" t="str">
        <f t="shared" si="284"/>
        <v>柯拉主动技能2等级16</v>
      </c>
      <c r="B942" s="8">
        <f t="shared" si="285"/>
        <v>10160216</v>
      </c>
      <c r="C942" s="8" t="str">
        <f>VLOOKUP(G942,角色!A:B,2,FALSE)</f>
        <v>柯拉</v>
      </c>
      <c r="D942" s="8" t="str">
        <f t="shared" si="286"/>
        <v>主动技能2</v>
      </c>
      <c r="E942" s="8">
        <f t="shared" si="282"/>
        <v>16</v>
      </c>
      <c r="F942" s="8">
        <f t="shared" si="287"/>
        <v>2</v>
      </c>
      <c r="G942" s="8">
        <f t="shared" si="288"/>
        <v>16</v>
      </c>
      <c r="H942" s="4" t="s">
        <v>1084</v>
      </c>
      <c r="I942" s="20" t="str">
        <f t="shared" si="289"/>
        <v>对敌方单体攻击，造成150%攻击力（+25644）点伤害。</v>
      </c>
      <c r="J942" s="20" t="s">
        <v>279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90"/>
        <v/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91"/>
        <v/>
      </c>
      <c r="U942" s="6" t="str">
        <f t="shared" si="292"/>
        <v/>
      </c>
      <c r="V942" s="19" t="str">
        <f>VLOOKUP(G942,角色!AW:BC,主动技能!F942+1,FALSE)</f>
        <v>skill_14</v>
      </c>
      <c r="Y942">
        <f t="shared" si="281"/>
        <v>50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25644</v>
      </c>
      <c r="AE942" s="25">
        <f>(VLOOKUP(G942,角色!V:AE,主动技能!F942+7,FALSE))</f>
        <v>1</v>
      </c>
      <c r="AF942" s="19">
        <f t="shared" si="293"/>
        <v>2</v>
      </c>
      <c r="AG942" s="19">
        <f t="shared" si="294"/>
        <v>1</v>
      </c>
      <c r="AH942" s="25" t="str">
        <f>VLOOKUP(F942,特效对应!F:G,2,FALSE)</f>
        <v>attackex</v>
      </c>
      <c r="AJ942">
        <f t="shared" si="295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96"/>
        <v>2</v>
      </c>
      <c r="BE942">
        <f t="shared" si="297"/>
        <v>1</v>
      </c>
    </row>
    <row r="943" spans="1:57" x14ac:dyDescent="0.15">
      <c r="A943" t="str">
        <f t="shared" si="284"/>
        <v>柯拉主动技能2等级17</v>
      </c>
      <c r="B943" s="8">
        <f t="shared" si="285"/>
        <v>10160217</v>
      </c>
      <c r="C943" s="8" t="str">
        <f>VLOOKUP(G943,角色!A:B,2,FALSE)</f>
        <v>柯拉</v>
      </c>
      <c r="D943" s="8" t="str">
        <f t="shared" si="286"/>
        <v>主动技能2</v>
      </c>
      <c r="E943" s="8">
        <f t="shared" si="282"/>
        <v>17</v>
      </c>
      <c r="F943" s="8">
        <f t="shared" si="287"/>
        <v>2</v>
      </c>
      <c r="G943" s="8">
        <f t="shared" si="288"/>
        <v>16</v>
      </c>
      <c r="H943" s="4" t="s">
        <v>1084</v>
      </c>
      <c r="I943" s="20" t="str">
        <f t="shared" si="289"/>
        <v>对敌方单体攻击，造成150%攻击力（+36271）点伤害。</v>
      </c>
      <c r="J943" s="20" t="s">
        <v>279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90"/>
        <v/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91"/>
        <v/>
      </c>
      <c r="U943" s="6" t="str">
        <f t="shared" si="292"/>
        <v/>
      </c>
      <c r="V943" s="19" t="str">
        <f>VLOOKUP(G943,角色!AW:BC,主动技能!F943+1,FALSE)</f>
        <v>skill_14</v>
      </c>
      <c r="Y943">
        <f t="shared" si="281"/>
        <v>50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36271</v>
      </c>
      <c r="AE943" s="25">
        <f>(VLOOKUP(G943,角色!V:AE,主动技能!F943+7,FALSE))</f>
        <v>1</v>
      </c>
      <c r="AF943" s="19">
        <f t="shared" si="293"/>
        <v>2</v>
      </c>
      <c r="AG943" s="19">
        <f t="shared" si="294"/>
        <v>1</v>
      </c>
      <c r="AH943" s="25" t="str">
        <f>VLOOKUP(F943,特效对应!F:G,2,FALSE)</f>
        <v>attackex</v>
      </c>
      <c r="AJ943">
        <f t="shared" si="295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96"/>
        <v>2</v>
      </c>
      <c r="BE943">
        <f t="shared" si="297"/>
        <v>1</v>
      </c>
    </row>
    <row r="944" spans="1:57" x14ac:dyDescent="0.15">
      <c r="A944" t="str">
        <f t="shared" si="284"/>
        <v>柯拉主动技能2等级18</v>
      </c>
      <c r="B944" s="8">
        <f t="shared" si="285"/>
        <v>10160218</v>
      </c>
      <c r="C944" s="8" t="str">
        <f>VLOOKUP(G944,角色!A:B,2,FALSE)</f>
        <v>柯拉</v>
      </c>
      <c r="D944" s="8" t="str">
        <f t="shared" si="286"/>
        <v>主动技能2</v>
      </c>
      <c r="E944" s="8">
        <f t="shared" si="282"/>
        <v>18</v>
      </c>
      <c r="F944" s="8">
        <f t="shared" si="287"/>
        <v>2</v>
      </c>
      <c r="G944" s="8">
        <f t="shared" si="288"/>
        <v>16</v>
      </c>
      <c r="H944" s="4" t="s">
        <v>1084</v>
      </c>
      <c r="I944" s="20" t="str">
        <f t="shared" si="289"/>
        <v>对敌方单体攻击，造成150%攻击力（+51301）点伤害。</v>
      </c>
      <c r="J944" s="20" t="s">
        <v>279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90"/>
        <v/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91"/>
        <v/>
      </c>
      <c r="U944" s="6" t="str">
        <f t="shared" si="292"/>
        <v/>
      </c>
      <c r="V944" s="19" t="str">
        <f>VLOOKUP(G944,角色!AW:BC,主动技能!F944+1,FALSE)</f>
        <v>skill_14</v>
      </c>
      <c r="Y944">
        <f t="shared" si="281"/>
        <v>50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51301</v>
      </c>
      <c r="AE944" s="25">
        <f>(VLOOKUP(G944,角色!V:AE,主动技能!F944+7,FALSE))</f>
        <v>1</v>
      </c>
      <c r="AF944" s="19">
        <f t="shared" si="293"/>
        <v>2</v>
      </c>
      <c r="AG944" s="19">
        <f t="shared" si="294"/>
        <v>1</v>
      </c>
      <c r="AH944" s="25" t="str">
        <f>VLOOKUP(F944,特效对应!F:G,2,FALSE)</f>
        <v>attackex</v>
      </c>
      <c r="AJ944">
        <f t="shared" si="295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96"/>
        <v>2</v>
      </c>
      <c r="BE944">
        <f t="shared" si="297"/>
        <v>1</v>
      </c>
    </row>
    <row r="945" spans="1:57" x14ac:dyDescent="0.15">
      <c r="A945" t="str">
        <f t="shared" si="284"/>
        <v>柯拉主动技能2等级19</v>
      </c>
      <c r="B945" s="8">
        <f t="shared" si="285"/>
        <v>10160219</v>
      </c>
      <c r="C945" s="8" t="str">
        <f>VLOOKUP(G945,角色!A:B,2,FALSE)</f>
        <v>柯拉</v>
      </c>
      <c r="D945" s="8" t="str">
        <f t="shared" si="286"/>
        <v>主动技能2</v>
      </c>
      <c r="E945" s="8">
        <f t="shared" si="282"/>
        <v>19</v>
      </c>
      <c r="F945" s="8">
        <f t="shared" si="287"/>
        <v>2</v>
      </c>
      <c r="G945" s="8">
        <f t="shared" si="288"/>
        <v>16</v>
      </c>
      <c r="H945" s="4" t="s">
        <v>1084</v>
      </c>
      <c r="I945" s="20" t="str">
        <f t="shared" si="289"/>
        <v>对敌方单体攻击，造成150%攻击力（+72560）点伤害。</v>
      </c>
      <c r="J945" s="20" t="s">
        <v>279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90"/>
        <v/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91"/>
        <v/>
      </c>
      <c r="U945" s="6" t="str">
        <f t="shared" si="292"/>
        <v/>
      </c>
      <c r="V945" s="19" t="str">
        <f>VLOOKUP(G945,角色!AW:BC,主动技能!F945+1,FALSE)</f>
        <v>skill_14</v>
      </c>
      <c r="Y945">
        <f t="shared" si="281"/>
        <v>50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72560</v>
      </c>
      <c r="AE945" s="25">
        <f>(VLOOKUP(G945,角色!V:AE,主动技能!F945+7,FALSE))</f>
        <v>1</v>
      </c>
      <c r="AF945" s="19">
        <f t="shared" si="293"/>
        <v>2</v>
      </c>
      <c r="AG945" s="19">
        <f t="shared" si="294"/>
        <v>1</v>
      </c>
      <c r="AH945" s="25" t="str">
        <f>VLOOKUP(F945,特效对应!F:G,2,FALSE)</f>
        <v>attackex</v>
      </c>
      <c r="AJ945">
        <f t="shared" si="295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96"/>
        <v>2</v>
      </c>
      <c r="BE945">
        <f t="shared" si="297"/>
        <v>1</v>
      </c>
    </row>
    <row r="946" spans="1:57" x14ac:dyDescent="0.15">
      <c r="A946" t="str">
        <f t="shared" si="284"/>
        <v>柯拉主动技能2等级20</v>
      </c>
      <c r="B946" s="8">
        <f t="shared" si="285"/>
        <v>10160220</v>
      </c>
      <c r="C946" s="8" t="str">
        <f>VLOOKUP(G946,角色!A:B,2,FALSE)</f>
        <v>柯拉</v>
      </c>
      <c r="D946" s="8" t="str">
        <f t="shared" si="286"/>
        <v>主动技能2</v>
      </c>
      <c r="E946" s="8">
        <f t="shared" si="282"/>
        <v>20</v>
      </c>
      <c r="F946" s="8">
        <f t="shared" si="287"/>
        <v>2</v>
      </c>
      <c r="G946" s="8">
        <f t="shared" si="288"/>
        <v>16</v>
      </c>
      <c r="H946" s="4" t="s">
        <v>1084</v>
      </c>
      <c r="I946" s="20" t="str">
        <f t="shared" si="289"/>
        <v>对敌方单体攻击，造成150%攻击力（+102628）点伤害。</v>
      </c>
      <c r="J946" s="20" t="s">
        <v>279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90"/>
        <v/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91"/>
        <v/>
      </c>
      <c r="U946" s="6" t="str">
        <f t="shared" si="292"/>
        <v/>
      </c>
      <c r="V946" s="19" t="str">
        <f>VLOOKUP(G946,角色!AW:BC,主动技能!F946+1,FALSE)</f>
        <v>skill_14</v>
      </c>
      <c r="Y946">
        <f t="shared" si="281"/>
        <v>50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102628</v>
      </c>
      <c r="AE946" s="25">
        <f>(VLOOKUP(G946,角色!V:AE,主动技能!F946+7,FALSE))</f>
        <v>1</v>
      </c>
      <c r="AF946" s="19">
        <f t="shared" si="293"/>
        <v>2</v>
      </c>
      <c r="AG946" s="19">
        <f t="shared" si="294"/>
        <v>1</v>
      </c>
      <c r="AH946" s="25" t="str">
        <f>VLOOKUP(F946,特效对应!F:G,2,FALSE)</f>
        <v>attackex</v>
      </c>
      <c r="AJ946">
        <f t="shared" si="295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96"/>
        <v>2</v>
      </c>
      <c r="BE946">
        <f t="shared" si="297"/>
        <v>1</v>
      </c>
    </row>
    <row r="947" spans="1:57" x14ac:dyDescent="0.15">
      <c r="A947" t="str">
        <f t="shared" si="284"/>
        <v>柯拉主动技能3等级1</v>
      </c>
      <c r="B947" s="8">
        <f t="shared" si="285"/>
        <v>10160301</v>
      </c>
      <c r="C947" s="8" t="str">
        <f>VLOOKUP(G947,角色!A:B,2,FALSE)</f>
        <v>柯拉</v>
      </c>
      <c r="D947" s="8" t="str">
        <f t="shared" si="286"/>
        <v>主动技能3</v>
      </c>
      <c r="E947" s="8">
        <f t="shared" si="282"/>
        <v>1</v>
      </c>
      <c r="F947" s="8">
        <f t="shared" si="287"/>
        <v>3</v>
      </c>
      <c r="G947" s="8">
        <f t="shared" si="288"/>
        <v>16</v>
      </c>
      <c r="H947" s="4" t="s">
        <v>415</v>
      </c>
      <c r="I947" s="20" t="str">
        <f t="shared" si="289"/>
        <v>对敌方横扫攻击，造成125%攻击力（+130）点伤害。</v>
      </c>
      <c r="J947" s="4" t="s">
        <v>279</v>
      </c>
      <c r="K947" s="1" t="s">
        <v>102</v>
      </c>
      <c r="L947" s="4" t="s">
        <v>964</v>
      </c>
      <c r="M947" s="4"/>
      <c r="N947" s="4">
        <v>100</v>
      </c>
      <c r="O947" s="20">
        <f t="shared" si="290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91"/>
        <v/>
      </c>
      <c r="U947" s="6" t="str">
        <f t="shared" si="292"/>
        <v/>
      </c>
      <c r="V947" s="19" t="str">
        <f>VLOOKUP(G947,角色!AW:BC,主动技能!F947+1,FALSE)</f>
        <v>skill_20</v>
      </c>
      <c r="Y947">
        <f t="shared" si="281"/>
        <v>100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130</v>
      </c>
      <c r="AE947" s="25">
        <f>(VLOOKUP(G947,角色!V:AE,主动技能!F947+7,FALSE))</f>
        <v>1</v>
      </c>
      <c r="AF947" s="19">
        <f t="shared" si="293"/>
        <v>3</v>
      </c>
      <c r="AG947" s="19">
        <f t="shared" si="294"/>
        <v>2</v>
      </c>
      <c r="AH947" s="25" t="str">
        <f>VLOOKUP(F947,特效对应!F:G,2,FALSE)</f>
        <v>attackex</v>
      </c>
      <c r="AJ947">
        <f t="shared" si="295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96"/>
        <v>3</v>
      </c>
      <c r="BE947">
        <f t="shared" si="297"/>
        <v>2</v>
      </c>
    </row>
    <row r="948" spans="1:57" x14ac:dyDescent="0.15">
      <c r="A948" t="str">
        <f t="shared" si="284"/>
        <v>柯拉主动技能3等级2</v>
      </c>
      <c r="B948" s="8">
        <f t="shared" si="285"/>
        <v>10160302</v>
      </c>
      <c r="C948" s="8" t="str">
        <f>VLOOKUP(G948,角色!A:B,2,FALSE)</f>
        <v>柯拉</v>
      </c>
      <c r="D948" s="8" t="str">
        <f t="shared" si="286"/>
        <v>主动技能3</v>
      </c>
      <c r="E948" s="8">
        <f t="shared" si="282"/>
        <v>2</v>
      </c>
      <c r="F948" s="8">
        <f t="shared" si="287"/>
        <v>3</v>
      </c>
      <c r="G948" s="8">
        <f t="shared" si="288"/>
        <v>16</v>
      </c>
      <c r="H948" s="4" t="s">
        <v>415</v>
      </c>
      <c r="I948" s="20" t="str">
        <f t="shared" si="289"/>
        <v>对敌方横扫攻击，造成125%攻击力（+160）点伤害。</v>
      </c>
      <c r="J948" s="4" t="s">
        <v>279</v>
      </c>
      <c r="K948" s="1" t="s">
        <v>102</v>
      </c>
      <c r="L948" s="4" t="s">
        <v>964</v>
      </c>
      <c r="M948" s="4"/>
      <c r="N948" s="4">
        <v>100</v>
      </c>
      <c r="O948" s="20">
        <f t="shared" si="290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91"/>
        <v/>
      </c>
      <c r="U948" s="6" t="str">
        <f t="shared" si="292"/>
        <v/>
      </c>
      <c r="V948" s="19" t="str">
        <f>VLOOKUP(G948,角色!AW:BC,主动技能!F948+1,FALSE)</f>
        <v>skill_20</v>
      </c>
      <c r="Y948">
        <f t="shared" si="281"/>
        <v>100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160</v>
      </c>
      <c r="AE948" s="25">
        <f>(VLOOKUP(G948,角色!V:AE,主动技能!F948+7,FALSE))</f>
        <v>1</v>
      </c>
      <c r="AF948" s="19">
        <f t="shared" si="293"/>
        <v>3</v>
      </c>
      <c r="AG948" s="19">
        <f t="shared" si="294"/>
        <v>2</v>
      </c>
      <c r="AH948" s="25" t="str">
        <f>VLOOKUP(F948,特效对应!F:G,2,FALSE)</f>
        <v>attackex</v>
      </c>
      <c r="AJ948">
        <f t="shared" si="295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96"/>
        <v>3</v>
      </c>
      <c r="BE948">
        <f t="shared" si="297"/>
        <v>2</v>
      </c>
    </row>
    <row r="949" spans="1:57" x14ac:dyDescent="0.15">
      <c r="A949" t="str">
        <f t="shared" si="284"/>
        <v>柯拉主动技能3等级3</v>
      </c>
      <c r="B949" s="8">
        <f t="shared" si="285"/>
        <v>10160303</v>
      </c>
      <c r="C949" s="8" t="str">
        <f>VLOOKUP(G949,角色!A:B,2,FALSE)</f>
        <v>柯拉</v>
      </c>
      <c r="D949" s="8" t="str">
        <f t="shared" si="286"/>
        <v>主动技能3</v>
      </c>
      <c r="E949" s="8">
        <f t="shared" si="282"/>
        <v>3</v>
      </c>
      <c r="F949" s="8">
        <f t="shared" si="287"/>
        <v>3</v>
      </c>
      <c r="G949" s="8">
        <f t="shared" si="288"/>
        <v>16</v>
      </c>
      <c r="H949" s="4" t="s">
        <v>415</v>
      </c>
      <c r="I949" s="20" t="str">
        <f t="shared" si="289"/>
        <v>对敌方横扫攻击，造成125%攻击力（+250）点伤害。</v>
      </c>
      <c r="J949" s="4" t="s">
        <v>279</v>
      </c>
      <c r="K949" s="1" t="s">
        <v>102</v>
      </c>
      <c r="L949" s="4" t="s">
        <v>964</v>
      </c>
      <c r="M949" s="4"/>
      <c r="N949" s="4">
        <v>100</v>
      </c>
      <c r="O949" s="20">
        <f t="shared" si="290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91"/>
        <v/>
      </c>
      <c r="U949" s="6" t="str">
        <f t="shared" si="292"/>
        <v/>
      </c>
      <c r="V949" s="19" t="str">
        <f>VLOOKUP(G949,角色!AW:BC,主动技能!F949+1,FALSE)</f>
        <v>skill_20</v>
      </c>
      <c r="Y949">
        <f t="shared" si="281"/>
        <v>100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250</v>
      </c>
      <c r="AE949" s="25">
        <f>(VLOOKUP(G949,角色!V:AE,主动技能!F949+7,FALSE))</f>
        <v>1</v>
      </c>
      <c r="AF949" s="19">
        <f t="shared" si="293"/>
        <v>3</v>
      </c>
      <c r="AG949" s="19">
        <f t="shared" si="294"/>
        <v>2</v>
      </c>
      <c r="AH949" s="25" t="str">
        <f>VLOOKUP(F949,特效对应!F:G,2,FALSE)</f>
        <v>attackex</v>
      </c>
      <c r="AJ949">
        <f t="shared" si="295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96"/>
        <v>3</v>
      </c>
      <c r="BE949">
        <f t="shared" si="297"/>
        <v>2</v>
      </c>
    </row>
    <row r="950" spans="1:57" x14ac:dyDescent="0.15">
      <c r="A950" t="str">
        <f t="shared" si="284"/>
        <v>柯拉主动技能3等级4</v>
      </c>
      <c r="B950" s="8">
        <f t="shared" si="285"/>
        <v>10160304</v>
      </c>
      <c r="C950" s="8" t="str">
        <f>VLOOKUP(G950,角色!A:B,2,FALSE)</f>
        <v>柯拉</v>
      </c>
      <c r="D950" s="8" t="str">
        <f t="shared" si="286"/>
        <v>主动技能3</v>
      </c>
      <c r="E950" s="8">
        <f t="shared" si="282"/>
        <v>4</v>
      </c>
      <c r="F950" s="8">
        <f t="shared" si="287"/>
        <v>3</v>
      </c>
      <c r="G950" s="8">
        <f t="shared" si="288"/>
        <v>16</v>
      </c>
      <c r="H950" s="4" t="s">
        <v>415</v>
      </c>
      <c r="I950" s="20" t="str">
        <f t="shared" si="289"/>
        <v>对敌方横扫攻击，造成125%攻击力（+400）点伤害。</v>
      </c>
      <c r="J950" s="4" t="s">
        <v>279</v>
      </c>
      <c r="K950" s="1" t="s">
        <v>102</v>
      </c>
      <c r="L950" s="4" t="s">
        <v>964</v>
      </c>
      <c r="M950" s="4"/>
      <c r="N950" s="4">
        <v>100</v>
      </c>
      <c r="O950" s="20">
        <f t="shared" si="290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91"/>
        <v/>
      </c>
      <c r="U950" s="6" t="str">
        <f t="shared" si="292"/>
        <v/>
      </c>
      <c r="V950" s="19" t="str">
        <f>VLOOKUP(G950,角色!AW:BC,主动技能!F950+1,FALSE)</f>
        <v>skill_20</v>
      </c>
      <c r="Y950">
        <f t="shared" si="281"/>
        <v>100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400</v>
      </c>
      <c r="AE950" s="25">
        <f>(VLOOKUP(G950,角色!V:AE,主动技能!F950+7,FALSE))</f>
        <v>1</v>
      </c>
      <c r="AF950" s="19">
        <f t="shared" si="293"/>
        <v>3</v>
      </c>
      <c r="AG950" s="19">
        <f t="shared" si="294"/>
        <v>2</v>
      </c>
      <c r="AH950" s="25" t="str">
        <f>VLOOKUP(F950,特效对应!F:G,2,FALSE)</f>
        <v>attackex</v>
      </c>
      <c r="AJ950">
        <f t="shared" si="295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96"/>
        <v>3</v>
      </c>
      <c r="BE950">
        <f t="shared" si="297"/>
        <v>2</v>
      </c>
    </row>
    <row r="951" spans="1:57" x14ac:dyDescent="0.15">
      <c r="A951" t="str">
        <f t="shared" si="284"/>
        <v>柯拉主动技能3等级5</v>
      </c>
      <c r="B951" s="8">
        <f t="shared" si="285"/>
        <v>10160305</v>
      </c>
      <c r="C951" s="8" t="str">
        <f>VLOOKUP(G951,角色!A:B,2,FALSE)</f>
        <v>柯拉</v>
      </c>
      <c r="D951" s="8" t="str">
        <f t="shared" si="286"/>
        <v>主动技能3</v>
      </c>
      <c r="E951" s="8">
        <f t="shared" si="282"/>
        <v>5</v>
      </c>
      <c r="F951" s="8">
        <f t="shared" si="287"/>
        <v>3</v>
      </c>
      <c r="G951" s="8">
        <f t="shared" si="288"/>
        <v>16</v>
      </c>
      <c r="H951" s="4" t="s">
        <v>415</v>
      </c>
      <c r="I951" s="20" t="str">
        <f t="shared" si="289"/>
        <v>对敌方横扫攻击，造成125%攻击力（+565）点伤害。</v>
      </c>
      <c r="J951" s="4" t="s">
        <v>279</v>
      </c>
      <c r="K951" s="1" t="s">
        <v>102</v>
      </c>
      <c r="L951" s="4" t="s">
        <v>964</v>
      </c>
      <c r="M951" s="4"/>
      <c r="N951" s="4">
        <v>100</v>
      </c>
      <c r="O951" s="20">
        <f t="shared" si="290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91"/>
        <v/>
      </c>
      <c r="U951" s="6" t="str">
        <f t="shared" si="292"/>
        <v/>
      </c>
      <c r="V951" s="19" t="str">
        <f>VLOOKUP(G951,角色!AW:BC,主动技能!F951+1,FALSE)</f>
        <v>skill_20</v>
      </c>
      <c r="Y951">
        <f t="shared" ref="Y951:Y1014" si="298">VLOOKUP(D951,BF:BG,2,FALSE)</f>
        <v>100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565</v>
      </c>
      <c r="AE951" s="25">
        <f>(VLOOKUP(G951,角色!V:AE,主动技能!F951+7,FALSE))</f>
        <v>1</v>
      </c>
      <c r="AF951" s="19">
        <f t="shared" si="293"/>
        <v>3</v>
      </c>
      <c r="AG951" s="19">
        <f t="shared" si="294"/>
        <v>2</v>
      </c>
      <c r="AH951" s="25" t="str">
        <f>VLOOKUP(F951,特效对应!F:G,2,FALSE)</f>
        <v>attackex</v>
      </c>
      <c r="AJ951">
        <f t="shared" si="295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96"/>
        <v>3</v>
      </c>
      <c r="BE951">
        <f t="shared" si="297"/>
        <v>2</v>
      </c>
    </row>
    <row r="952" spans="1:57" x14ac:dyDescent="0.15">
      <c r="A952" t="str">
        <f t="shared" si="284"/>
        <v>柯拉主动技能3等级6</v>
      </c>
      <c r="B952" s="8">
        <f t="shared" si="285"/>
        <v>10160306</v>
      </c>
      <c r="C952" s="8" t="str">
        <f>VLOOKUP(G952,角色!A:B,2,FALSE)</f>
        <v>柯拉</v>
      </c>
      <c r="D952" s="8" t="str">
        <f t="shared" si="286"/>
        <v>主动技能3</v>
      </c>
      <c r="E952" s="8">
        <f t="shared" si="282"/>
        <v>6</v>
      </c>
      <c r="F952" s="8">
        <f t="shared" si="287"/>
        <v>3</v>
      </c>
      <c r="G952" s="8">
        <f t="shared" si="288"/>
        <v>16</v>
      </c>
      <c r="H952" s="4" t="s">
        <v>415</v>
      </c>
      <c r="I952" s="20" t="str">
        <f t="shared" si="289"/>
        <v>对敌方横扫攻击，造成125%攻击力（+800）点伤害。</v>
      </c>
      <c r="J952" s="4" t="s">
        <v>279</v>
      </c>
      <c r="K952" s="1" t="s">
        <v>102</v>
      </c>
      <c r="L952" s="4" t="s">
        <v>964</v>
      </c>
      <c r="M952" s="4"/>
      <c r="N952" s="4">
        <v>100</v>
      </c>
      <c r="O952" s="20">
        <f t="shared" si="290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91"/>
        <v/>
      </c>
      <c r="U952" s="6" t="str">
        <f t="shared" si="292"/>
        <v/>
      </c>
      <c r="V952" s="19" t="str">
        <f>VLOOKUP(G952,角色!AW:BC,主动技能!F952+1,FALSE)</f>
        <v>skill_20</v>
      </c>
      <c r="Y952">
        <f t="shared" si="298"/>
        <v>100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800</v>
      </c>
      <c r="AE952" s="25">
        <f>(VLOOKUP(G952,角色!V:AE,主动技能!F952+7,FALSE))</f>
        <v>1</v>
      </c>
      <c r="AF952" s="19">
        <f t="shared" si="293"/>
        <v>3</v>
      </c>
      <c r="AG952" s="19">
        <f t="shared" si="294"/>
        <v>2</v>
      </c>
      <c r="AH952" s="25" t="str">
        <f>VLOOKUP(F952,特效对应!F:G,2,FALSE)</f>
        <v>attackex</v>
      </c>
      <c r="AJ952">
        <f t="shared" si="295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96"/>
        <v>3</v>
      </c>
      <c r="BE952">
        <f t="shared" si="297"/>
        <v>2</v>
      </c>
    </row>
    <row r="953" spans="1:57" x14ac:dyDescent="0.15">
      <c r="A953" t="str">
        <f t="shared" si="284"/>
        <v>柯拉主动技能3等级7</v>
      </c>
      <c r="B953" s="8">
        <f t="shared" si="285"/>
        <v>10160307</v>
      </c>
      <c r="C953" s="8" t="str">
        <f>VLOOKUP(G953,角色!A:B,2,FALSE)</f>
        <v>柯拉</v>
      </c>
      <c r="D953" s="8" t="str">
        <f t="shared" si="286"/>
        <v>主动技能3</v>
      </c>
      <c r="E953" s="8">
        <f t="shared" si="282"/>
        <v>7</v>
      </c>
      <c r="F953" s="8">
        <f t="shared" si="287"/>
        <v>3</v>
      </c>
      <c r="G953" s="8">
        <f t="shared" si="288"/>
        <v>16</v>
      </c>
      <c r="H953" s="4" t="s">
        <v>415</v>
      </c>
      <c r="I953" s="20" t="str">
        <f t="shared" si="289"/>
        <v>对敌方横扫攻击，造成125%攻击力（+1132）点伤害。</v>
      </c>
      <c r="J953" s="4" t="s">
        <v>279</v>
      </c>
      <c r="K953" s="1" t="s">
        <v>102</v>
      </c>
      <c r="L953" s="4" t="s">
        <v>964</v>
      </c>
      <c r="M953" s="4"/>
      <c r="N953" s="4">
        <v>100</v>
      </c>
      <c r="O953" s="20">
        <f t="shared" si="290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91"/>
        <v/>
      </c>
      <c r="U953" s="6" t="str">
        <f t="shared" si="292"/>
        <v/>
      </c>
      <c r="V953" s="19" t="str">
        <f>VLOOKUP(G953,角色!AW:BC,主动技能!F953+1,FALSE)</f>
        <v>skill_20</v>
      </c>
      <c r="Y953">
        <f t="shared" si="298"/>
        <v>100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1132</v>
      </c>
      <c r="AE953" s="25">
        <f>(VLOOKUP(G953,角色!V:AE,主动技能!F953+7,FALSE))</f>
        <v>1</v>
      </c>
      <c r="AF953" s="19">
        <f t="shared" si="293"/>
        <v>3</v>
      </c>
      <c r="AG953" s="19">
        <f t="shared" si="294"/>
        <v>2</v>
      </c>
      <c r="AH953" s="25" t="str">
        <f>VLOOKUP(F953,特效对应!F:G,2,FALSE)</f>
        <v>attackex</v>
      </c>
      <c r="AJ953">
        <f t="shared" si="295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96"/>
        <v>3</v>
      </c>
      <c r="BE953">
        <f t="shared" si="297"/>
        <v>2</v>
      </c>
    </row>
    <row r="954" spans="1:57" x14ac:dyDescent="0.15">
      <c r="A954" t="str">
        <f t="shared" si="284"/>
        <v>柯拉主动技能3等级8</v>
      </c>
      <c r="B954" s="8">
        <f t="shared" si="285"/>
        <v>10160308</v>
      </c>
      <c r="C954" s="8" t="str">
        <f>VLOOKUP(G954,角色!A:B,2,FALSE)</f>
        <v>柯拉</v>
      </c>
      <c r="D954" s="8" t="str">
        <f t="shared" si="286"/>
        <v>主动技能3</v>
      </c>
      <c r="E954" s="8">
        <f t="shared" si="282"/>
        <v>8</v>
      </c>
      <c r="F954" s="8">
        <f t="shared" si="287"/>
        <v>3</v>
      </c>
      <c r="G954" s="8">
        <f t="shared" si="288"/>
        <v>16</v>
      </c>
      <c r="H954" s="4" t="s">
        <v>415</v>
      </c>
      <c r="I954" s="20" t="str">
        <f t="shared" si="289"/>
        <v>对敌方横扫攻击，造成125%攻击力（+1601）点伤害。</v>
      </c>
      <c r="J954" s="4" t="s">
        <v>279</v>
      </c>
      <c r="K954" s="1" t="s">
        <v>102</v>
      </c>
      <c r="L954" s="4" t="s">
        <v>964</v>
      </c>
      <c r="M954" s="4"/>
      <c r="N954" s="4">
        <v>100</v>
      </c>
      <c r="O954" s="20">
        <f t="shared" si="290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91"/>
        <v/>
      </c>
      <c r="U954" s="6" t="str">
        <f t="shared" si="292"/>
        <v/>
      </c>
      <c r="V954" s="19" t="str">
        <f>VLOOKUP(G954,角色!AW:BC,主动技能!F954+1,FALSE)</f>
        <v>skill_20</v>
      </c>
      <c r="Y954">
        <f t="shared" si="298"/>
        <v>100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1601</v>
      </c>
      <c r="AE954" s="25">
        <f>(VLOOKUP(G954,角色!V:AE,主动技能!F954+7,FALSE))</f>
        <v>1</v>
      </c>
      <c r="AF954" s="19">
        <f t="shared" si="293"/>
        <v>3</v>
      </c>
      <c r="AG954" s="19">
        <f t="shared" si="294"/>
        <v>2</v>
      </c>
      <c r="AH954" s="25" t="str">
        <f>VLOOKUP(F954,特效对应!F:G,2,FALSE)</f>
        <v>attackex</v>
      </c>
      <c r="AJ954">
        <f t="shared" si="295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96"/>
        <v>3</v>
      </c>
      <c r="BE954">
        <f t="shared" si="297"/>
        <v>2</v>
      </c>
    </row>
    <row r="955" spans="1:57" x14ac:dyDescent="0.15">
      <c r="A955" t="str">
        <f t="shared" si="284"/>
        <v>柯拉主动技能3等级9</v>
      </c>
      <c r="B955" s="8">
        <f t="shared" si="285"/>
        <v>10160309</v>
      </c>
      <c r="C955" s="8" t="str">
        <f>VLOOKUP(G955,角色!A:B,2,FALSE)</f>
        <v>柯拉</v>
      </c>
      <c r="D955" s="8" t="str">
        <f t="shared" si="286"/>
        <v>主动技能3</v>
      </c>
      <c r="E955" s="8">
        <f t="shared" si="282"/>
        <v>9</v>
      </c>
      <c r="F955" s="8">
        <f t="shared" si="287"/>
        <v>3</v>
      </c>
      <c r="G955" s="8">
        <f t="shared" si="288"/>
        <v>16</v>
      </c>
      <c r="H955" s="4" t="s">
        <v>415</v>
      </c>
      <c r="I955" s="20" t="str">
        <f t="shared" si="289"/>
        <v>对敌方横扫攻击，造成125%攻击力（+2264）点伤害。</v>
      </c>
      <c r="J955" s="4" t="s">
        <v>279</v>
      </c>
      <c r="K955" s="1" t="s">
        <v>102</v>
      </c>
      <c r="L955" s="4" t="s">
        <v>964</v>
      </c>
      <c r="M955" s="4"/>
      <c r="N955" s="4">
        <v>100</v>
      </c>
      <c r="O955" s="20">
        <f t="shared" si="290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91"/>
        <v/>
      </c>
      <c r="U955" s="6" t="str">
        <f t="shared" si="292"/>
        <v/>
      </c>
      <c r="V955" s="19" t="str">
        <f>VLOOKUP(G955,角色!AW:BC,主动技能!F955+1,FALSE)</f>
        <v>skill_20</v>
      </c>
      <c r="Y955">
        <f t="shared" si="298"/>
        <v>100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2264</v>
      </c>
      <c r="AE955" s="25">
        <f>(VLOOKUP(G955,角色!V:AE,主动技能!F955+7,FALSE))</f>
        <v>1</v>
      </c>
      <c r="AF955" s="19">
        <f t="shared" si="293"/>
        <v>3</v>
      </c>
      <c r="AG955" s="19">
        <f t="shared" si="294"/>
        <v>2</v>
      </c>
      <c r="AH955" s="25" t="str">
        <f>VLOOKUP(F955,特效对应!F:G,2,FALSE)</f>
        <v>attackex</v>
      </c>
      <c r="AJ955">
        <f t="shared" si="295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96"/>
        <v>3</v>
      </c>
      <c r="BE955">
        <f t="shared" si="297"/>
        <v>2</v>
      </c>
    </row>
    <row r="956" spans="1:57" x14ac:dyDescent="0.15">
      <c r="A956" t="str">
        <f t="shared" si="284"/>
        <v>柯拉主动技能3等级10</v>
      </c>
      <c r="B956" s="8">
        <f t="shared" si="285"/>
        <v>10160310</v>
      </c>
      <c r="C956" s="8" t="str">
        <f>VLOOKUP(G956,角色!A:B,2,FALSE)</f>
        <v>柯拉</v>
      </c>
      <c r="D956" s="8" t="str">
        <f t="shared" si="286"/>
        <v>主动技能3</v>
      </c>
      <c r="E956" s="8">
        <f t="shared" si="282"/>
        <v>10</v>
      </c>
      <c r="F956" s="8">
        <f t="shared" si="287"/>
        <v>3</v>
      </c>
      <c r="G956" s="8">
        <f t="shared" si="288"/>
        <v>16</v>
      </c>
      <c r="H956" s="4" t="s">
        <v>415</v>
      </c>
      <c r="I956" s="20" t="str">
        <f t="shared" si="289"/>
        <v>对敌方横扫攻击，造成125%攻击力（+3203）点伤害。</v>
      </c>
      <c r="J956" s="4" t="s">
        <v>279</v>
      </c>
      <c r="K956" s="1" t="s">
        <v>102</v>
      </c>
      <c r="L956" s="4" t="s">
        <v>964</v>
      </c>
      <c r="M956" s="4"/>
      <c r="N956" s="4">
        <v>100</v>
      </c>
      <c r="O956" s="20">
        <f t="shared" si="290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91"/>
        <v/>
      </c>
      <c r="U956" s="6" t="str">
        <f t="shared" si="292"/>
        <v/>
      </c>
      <c r="V956" s="19" t="str">
        <f>VLOOKUP(G956,角色!AW:BC,主动技能!F956+1,FALSE)</f>
        <v>skill_20</v>
      </c>
      <c r="Y956">
        <f t="shared" si="298"/>
        <v>100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3203</v>
      </c>
      <c r="AE956" s="25">
        <f>(VLOOKUP(G956,角色!V:AE,主动技能!F956+7,FALSE))</f>
        <v>1</v>
      </c>
      <c r="AF956" s="19">
        <f t="shared" si="293"/>
        <v>3</v>
      </c>
      <c r="AG956" s="19">
        <f t="shared" si="294"/>
        <v>2</v>
      </c>
      <c r="AH956" s="25" t="str">
        <f>VLOOKUP(F956,特效对应!F:G,2,FALSE)</f>
        <v>attackex</v>
      </c>
      <c r="AJ956">
        <f t="shared" si="295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96"/>
        <v>3</v>
      </c>
      <c r="BE956">
        <f t="shared" si="297"/>
        <v>2</v>
      </c>
    </row>
    <row r="957" spans="1:57" x14ac:dyDescent="0.15">
      <c r="A957" t="str">
        <f t="shared" si="284"/>
        <v>柯拉主动技能3等级11</v>
      </c>
      <c r="B957" s="8">
        <f t="shared" si="285"/>
        <v>10160311</v>
      </c>
      <c r="C957" s="8" t="str">
        <f>VLOOKUP(G957,角色!A:B,2,FALSE)</f>
        <v>柯拉</v>
      </c>
      <c r="D957" s="8" t="str">
        <f t="shared" si="286"/>
        <v>主动技能3</v>
      </c>
      <c r="E957" s="8">
        <f t="shared" si="282"/>
        <v>11</v>
      </c>
      <c r="F957" s="8">
        <f t="shared" si="287"/>
        <v>3</v>
      </c>
      <c r="G957" s="8">
        <f t="shared" si="288"/>
        <v>16</v>
      </c>
      <c r="H957" s="4" t="s">
        <v>415</v>
      </c>
      <c r="I957" s="20" t="str">
        <f t="shared" si="289"/>
        <v>对敌方横扫攻击，造成125%攻击力（+4530）点伤害。</v>
      </c>
      <c r="J957" s="4" t="s">
        <v>279</v>
      </c>
      <c r="K957" s="1" t="s">
        <v>102</v>
      </c>
      <c r="L957" s="4" t="s">
        <v>964</v>
      </c>
      <c r="M957" s="4"/>
      <c r="N957" s="4">
        <v>100</v>
      </c>
      <c r="O957" s="20">
        <f t="shared" si="290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91"/>
        <v/>
      </c>
      <c r="U957" s="6" t="str">
        <f t="shared" si="292"/>
        <v/>
      </c>
      <c r="V957" s="19" t="str">
        <f>VLOOKUP(G957,角色!AW:BC,主动技能!F957+1,FALSE)</f>
        <v>skill_20</v>
      </c>
      <c r="Y957">
        <f t="shared" si="298"/>
        <v>100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4530</v>
      </c>
      <c r="AE957" s="25">
        <f>(VLOOKUP(G957,角色!V:AE,主动技能!F957+7,FALSE))</f>
        <v>1</v>
      </c>
      <c r="AF957" s="19">
        <f t="shared" si="293"/>
        <v>3</v>
      </c>
      <c r="AG957" s="19">
        <f t="shared" si="294"/>
        <v>2</v>
      </c>
      <c r="AH957" s="25" t="str">
        <f>VLOOKUP(F957,特效对应!F:G,2,FALSE)</f>
        <v>attackex</v>
      </c>
      <c r="AJ957">
        <f t="shared" si="295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96"/>
        <v>3</v>
      </c>
      <c r="BE957">
        <f t="shared" si="297"/>
        <v>2</v>
      </c>
    </row>
    <row r="958" spans="1:57" x14ac:dyDescent="0.15">
      <c r="A958" t="str">
        <f t="shared" si="284"/>
        <v>柯拉主动技能3等级12</v>
      </c>
      <c r="B958" s="8">
        <f t="shared" si="285"/>
        <v>10160312</v>
      </c>
      <c r="C958" s="8" t="str">
        <f>VLOOKUP(G958,角色!A:B,2,FALSE)</f>
        <v>柯拉</v>
      </c>
      <c r="D958" s="8" t="str">
        <f t="shared" si="286"/>
        <v>主动技能3</v>
      </c>
      <c r="E958" s="8">
        <f t="shared" si="282"/>
        <v>12</v>
      </c>
      <c r="F958" s="8">
        <f t="shared" si="287"/>
        <v>3</v>
      </c>
      <c r="G958" s="8">
        <f t="shared" si="288"/>
        <v>16</v>
      </c>
      <c r="H958" s="4" t="s">
        <v>415</v>
      </c>
      <c r="I958" s="20" t="str">
        <f t="shared" si="289"/>
        <v>对敌方横扫攻击，造成125%攻击力（+6407）点伤害。</v>
      </c>
      <c r="J958" s="4" t="s">
        <v>279</v>
      </c>
      <c r="K958" s="1" t="s">
        <v>102</v>
      </c>
      <c r="L958" s="4" t="s">
        <v>964</v>
      </c>
      <c r="M958" s="4"/>
      <c r="N958" s="4">
        <v>100</v>
      </c>
      <c r="O958" s="20">
        <f t="shared" si="290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91"/>
        <v/>
      </c>
      <c r="U958" s="6" t="str">
        <f t="shared" si="292"/>
        <v/>
      </c>
      <c r="V958" s="19" t="str">
        <f>VLOOKUP(G958,角色!AW:BC,主动技能!F958+1,FALSE)</f>
        <v>skill_20</v>
      </c>
      <c r="Y958">
        <f t="shared" si="298"/>
        <v>100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6407</v>
      </c>
      <c r="AE958" s="25">
        <f>(VLOOKUP(G958,角色!V:AE,主动技能!F958+7,FALSE))</f>
        <v>1</v>
      </c>
      <c r="AF958" s="19">
        <f t="shared" si="293"/>
        <v>3</v>
      </c>
      <c r="AG958" s="19">
        <f t="shared" si="294"/>
        <v>2</v>
      </c>
      <c r="AH958" s="25" t="str">
        <f>VLOOKUP(F958,特效对应!F:G,2,FALSE)</f>
        <v>attackex</v>
      </c>
      <c r="AJ958">
        <f t="shared" si="295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96"/>
        <v>3</v>
      </c>
      <c r="BE958">
        <f t="shared" si="297"/>
        <v>2</v>
      </c>
    </row>
    <row r="959" spans="1:57" x14ac:dyDescent="0.15">
      <c r="A959" t="str">
        <f t="shared" si="284"/>
        <v>柯拉主动技能3等级13</v>
      </c>
      <c r="B959" s="8">
        <f t="shared" si="285"/>
        <v>10160313</v>
      </c>
      <c r="C959" s="8" t="str">
        <f>VLOOKUP(G959,角色!A:B,2,FALSE)</f>
        <v>柯拉</v>
      </c>
      <c r="D959" s="8" t="str">
        <f t="shared" si="286"/>
        <v>主动技能3</v>
      </c>
      <c r="E959" s="8">
        <f t="shared" si="282"/>
        <v>13</v>
      </c>
      <c r="F959" s="8">
        <f t="shared" si="287"/>
        <v>3</v>
      </c>
      <c r="G959" s="8">
        <f t="shared" si="288"/>
        <v>16</v>
      </c>
      <c r="H959" s="4" t="s">
        <v>415</v>
      </c>
      <c r="I959" s="20" t="str">
        <f t="shared" si="289"/>
        <v>对敌方横扫攻击，造成125%攻击力（+9063）点伤害。</v>
      </c>
      <c r="J959" s="4" t="s">
        <v>279</v>
      </c>
      <c r="K959" s="1" t="s">
        <v>102</v>
      </c>
      <c r="L959" s="4" t="s">
        <v>964</v>
      </c>
      <c r="M959" s="4"/>
      <c r="N959" s="4">
        <v>100</v>
      </c>
      <c r="O959" s="20">
        <f t="shared" si="290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91"/>
        <v/>
      </c>
      <c r="U959" s="6" t="str">
        <f t="shared" si="292"/>
        <v/>
      </c>
      <c r="V959" s="19" t="str">
        <f>VLOOKUP(G959,角色!AW:BC,主动技能!F959+1,FALSE)</f>
        <v>skill_20</v>
      </c>
      <c r="Y959">
        <f t="shared" si="298"/>
        <v>100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9063</v>
      </c>
      <c r="AE959" s="25">
        <f>(VLOOKUP(G959,角色!V:AE,主动技能!F959+7,FALSE))</f>
        <v>1</v>
      </c>
      <c r="AF959" s="19">
        <f t="shared" si="293"/>
        <v>3</v>
      </c>
      <c r="AG959" s="19">
        <f t="shared" si="294"/>
        <v>2</v>
      </c>
      <c r="AH959" s="25" t="str">
        <f>VLOOKUP(F959,特效对应!F:G,2,FALSE)</f>
        <v>attackex</v>
      </c>
      <c r="AJ959">
        <f t="shared" si="295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96"/>
        <v>3</v>
      </c>
      <c r="BE959">
        <f t="shared" si="297"/>
        <v>2</v>
      </c>
    </row>
    <row r="960" spans="1:57" x14ac:dyDescent="0.15">
      <c r="A960" t="str">
        <f t="shared" si="284"/>
        <v>柯拉主动技能3等级14</v>
      </c>
      <c r="B960" s="8">
        <f t="shared" si="285"/>
        <v>10160314</v>
      </c>
      <c r="C960" s="8" t="str">
        <f>VLOOKUP(G960,角色!A:B,2,FALSE)</f>
        <v>柯拉</v>
      </c>
      <c r="D960" s="8" t="str">
        <f t="shared" si="286"/>
        <v>主动技能3</v>
      </c>
      <c r="E960" s="8">
        <f t="shared" si="282"/>
        <v>14</v>
      </c>
      <c r="F960" s="8">
        <f t="shared" si="287"/>
        <v>3</v>
      </c>
      <c r="G960" s="8">
        <f t="shared" si="288"/>
        <v>16</v>
      </c>
      <c r="H960" s="4" t="s">
        <v>415</v>
      </c>
      <c r="I960" s="20" t="str">
        <f t="shared" si="289"/>
        <v>对敌方横扫攻击，造成125%攻击力（+12819）点伤害。</v>
      </c>
      <c r="J960" s="4" t="s">
        <v>279</v>
      </c>
      <c r="K960" s="1" t="s">
        <v>102</v>
      </c>
      <c r="L960" s="4" t="s">
        <v>964</v>
      </c>
      <c r="M960" s="4"/>
      <c r="N960" s="4">
        <v>100</v>
      </c>
      <c r="O960" s="20">
        <f t="shared" si="290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91"/>
        <v/>
      </c>
      <c r="U960" s="6" t="str">
        <f t="shared" si="292"/>
        <v/>
      </c>
      <c r="V960" s="19" t="str">
        <f>VLOOKUP(G960,角色!AW:BC,主动技能!F960+1,FALSE)</f>
        <v>skill_20</v>
      </c>
      <c r="Y960">
        <f t="shared" si="298"/>
        <v>100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12819</v>
      </c>
      <c r="AE960" s="25">
        <f>(VLOOKUP(G960,角色!V:AE,主动技能!F960+7,FALSE))</f>
        <v>1</v>
      </c>
      <c r="AF960" s="19">
        <f t="shared" si="293"/>
        <v>3</v>
      </c>
      <c r="AG960" s="19">
        <f t="shared" si="294"/>
        <v>2</v>
      </c>
      <c r="AH960" s="25" t="str">
        <f>VLOOKUP(F960,特效对应!F:G,2,FALSE)</f>
        <v>attackex</v>
      </c>
      <c r="AJ960">
        <f t="shared" si="295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96"/>
        <v>3</v>
      </c>
      <c r="BE960">
        <f t="shared" si="297"/>
        <v>2</v>
      </c>
    </row>
    <row r="961" spans="1:57" x14ac:dyDescent="0.15">
      <c r="A961" t="str">
        <f t="shared" si="284"/>
        <v>柯拉主动技能3等级15</v>
      </c>
      <c r="B961" s="8">
        <f t="shared" si="285"/>
        <v>10160315</v>
      </c>
      <c r="C961" s="8" t="str">
        <f>VLOOKUP(G961,角色!A:B,2,FALSE)</f>
        <v>柯拉</v>
      </c>
      <c r="D961" s="8" t="str">
        <f t="shared" si="286"/>
        <v>主动技能3</v>
      </c>
      <c r="E961" s="8">
        <f t="shared" si="282"/>
        <v>15</v>
      </c>
      <c r="F961" s="8">
        <f t="shared" si="287"/>
        <v>3</v>
      </c>
      <c r="G961" s="8">
        <f t="shared" si="288"/>
        <v>16</v>
      </c>
      <c r="H961" s="4" t="s">
        <v>415</v>
      </c>
      <c r="I961" s="20" t="str">
        <f t="shared" si="289"/>
        <v>对敌方横扫攻击，造成125%攻击力（+18131）点伤害。</v>
      </c>
      <c r="J961" s="4" t="s">
        <v>279</v>
      </c>
      <c r="K961" s="1" t="s">
        <v>102</v>
      </c>
      <c r="L961" s="4" t="s">
        <v>964</v>
      </c>
      <c r="M961" s="4"/>
      <c r="N961" s="4">
        <v>100</v>
      </c>
      <c r="O961" s="20">
        <f t="shared" si="290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91"/>
        <v/>
      </c>
      <c r="U961" s="6" t="str">
        <f t="shared" si="292"/>
        <v/>
      </c>
      <c r="V961" s="19" t="str">
        <f>VLOOKUP(G961,角色!AW:BC,主动技能!F961+1,FALSE)</f>
        <v>skill_20</v>
      </c>
      <c r="Y961">
        <f t="shared" si="298"/>
        <v>100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18131</v>
      </c>
      <c r="AE961" s="25">
        <f>(VLOOKUP(G961,角色!V:AE,主动技能!F961+7,FALSE))</f>
        <v>1</v>
      </c>
      <c r="AF961" s="19">
        <f t="shared" si="293"/>
        <v>3</v>
      </c>
      <c r="AG961" s="19">
        <f t="shared" si="294"/>
        <v>2</v>
      </c>
      <c r="AH961" s="25" t="str">
        <f>VLOOKUP(F961,特效对应!F:G,2,FALSE)</f>
        <v>attackex</v>
      </c>
      <c r="AJ961">
        <f t="shared" si="295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96"/>
        <v>3</v>
      </c>
      <c r="BE961">
        <f t="shared" si="297"/>
        <v>2</v>
      </c>
    </row>
    <row r="962" spans="1:57" x14ac:dyDescent="0.15">
      <c r="A962" t="str">
        <f t="shared" si="284"/>
        <v>柯拉主动技能3等级16</v>
      </c>
      <c r="B962" s="8">
        <f t="shared" si="285"/>
        <v>10160316</v>
      </c>
      <c r="C962" s="8" t="str">
        <f>VLOOKUP(G962,角色!A:B,2,FALSE)</f>
        <v>柯拉</v>
      </c>
      <c r="D962" s="8" t="str">
        <f t="shared" si="286"/>
        <v>主动技能3</v>
      </c>
      <c r="E962" s="8">
        <f t="shared" si="282"/>
        <v>16</v>
      </c>
      <c r="F962" s="8">
        <f t="shared" si="287"/>
        <v>3</v>
      </c>
      <c r="G962" s="8">
        <f t="shared" si="288"/>
        <v>16</v>
      </c>
      <c r="H962" s="4" t="s">
        <v>415</v>
      </c>
      <c r="I962" s="20" t="str">
        <f t="shared" si="289"/>
        <v>对敌方横扫攻击，造成125%攻击力（+25644）点伤害。</v>
      </c>
      <c r="J962" s="4" t="s">
        <v>279</v>
      </c>
      <c r="K962" s="1" t="s">
        <v>102</v>
      </c>
      <c r="L962" s="4" t="s">
        <v>964</v>
      </c>
      <c r="M962" s="4"/>
      <c r="N962" s="4">
        <v>100</v>
      </c>
      <c r="O962" s="20">
        <f t="shared" si="290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91"/>
        <v/>
      </c>
      <c r="U962" s="6" t="str">
        <f t="shared" si="292"/>
        <v/>
      </c>
      <c r="V962" s="19" t="str">
        <f>VLOOKUP(G962,角色!AW:BC,主动技能!F962+1,FALSE)</f>
        <v>skill_20</v>
      </c>
      <c r="Y962">
        <f t="shared" si="298"/>
        <v>100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25644</v>
      </c>
      <c r="AE962" s="25">
        <f>(VLOOKUP(G962,角色!V:AE,主动技能!F962+7,FALSE))</f>
        <v>1</v>
      </c>
      <c r="AF962" s="19">
        <f t="shared" si="293"/>
        <v>3</v>
      </c>
      <c r="AG962" s="19">
        <f t="shared" si="294"/>
        <v>2</v>
      </c>
      <c r="AH962" s="25" t="str">
        <f>VLOOKUP(F962,特效对应!F:G,2,FALSE)</f>
        <v>attackex</v>
      </c>
      <c r="AJ962">
        <f t="shared" si="295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96"/>
        <v>3</v>
      </c>
      <c r="BE962">
        <f t="shared" si="297"/>
        <v>2</v>
      </c>
    </row>
    <row r="963" spans="1:57" x14ac:dyDescent="0.15">
      <c r="A963" t="str">
        <f t="shared" si="284"/>
        <v>柯拉主动技能3等级17</v>
      </c>
      <c r="B963" s="8">
        <f t="shared" si="285"/>
        <v>10160317</v>
      </c>
      <c r="C963" s="8" t="str">
        <f>VLOOKUP(G963,角色!A:B,2,FALSE)</f>
        <v>柯拉</v>
      </c>
      <c r="D963" s="8" t="str">
        <f t="shared" si="286"/>
        <v>主动技能3</v>
      </c>
      <c r="E963" s="8">
        <f t="shared" si="282"/>
        <v>17</v>
      </c>
      <c r="F963" s="8">
        <f t="shared" si="287"/>
        <v>3</v>
      </c>
      <c r="G963" s="8">
        <f t="shared" si="288"/>
        <v>16</v>
      </c>
      <c r="H963" s="4" t="s">
        <v>415</v>
      </c>
      <c r="I963" s="20" t="str">
        <f t="shared" si="289"/>
        <v>对敌方横扫攻击，造成125%攻击力（+36271）点伤害。</v>
      </c>
      <c r="J963" s="4" t="s">
        <v>279</v>
      </c>
      <c r="K963" s="1" t="s">
        <v>102</v>
      </c>
      <c r="L963" s="4" t="s">
        <v>964</v>
      </c>
      <c r="M963" s="4"/>
      <c r="N963" s="4">
        <v>100</v>
      </c>
      <c r="O963" s="20">
        <f t="shared" si="290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91"/>
        <v/>
      </c>
      <c r="U963" s="6" t="str">
        <f t="shared" si="292"/>
        <v/>
      </c>
      <c r="V963" s="19" t="str">
        <f>VLOOKUP(G963,角色!AW:BC,主动技能!F963+1,FALSE)</f>
        <v>skill_20</v>
      </c>
      <c r="Y963">
        <f t="shared" si="298"/>
        <v>100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36271</v>
      </c>
      <c r="AE963" s="25">
        <f>(VLOOKUP(G963,角色!V:AE,主动技能!F963+7,FALSE))</f>
        <v>1</v>
      </c>
      <c r="AF963" s="19">
        <f t="shared" si="293"/>
        <v>3</v>
      </c>
      <c r="AG963" s="19">
        <f t="shared" si="294"/>
        <v>2</v>
      </c>
      <c r="AH963" s="25" t="str">
        <f>VLOOKUP(F963,特效对应!F:G,2,FALSE)</f>
        <v>attackex</v>
      </c>
      <c r="AJ963">
        <f t="shared" si="295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96"/>
        <v>3</v>
      </c>
      <c r="BE963">
        <f t="shared" si="297"/>
        <v>2</v>
      </c>
    </row>
    <row r="964" spans="1:57" x14ac:dyDescent="0.15">
      <c r="A964" t="str">
        <f t="shared" si="284"/>
        <v>柯拉主动技能3等级18</v>
      </c>
      <c r="B964" s="8">
        <f t="shared" si="285"/>
        <v>10160318</v>
      </c>
      <c r="C964" s="8" t="str">
        <f>VLOOKUP(G964,角色!A:B,2,FALSE)</f>
        <v>柯拉</v>
      </c>
      <c r="D964" s="8" t="str">
        <f t="shared" si="286"/>
        <v>主动技能3</v>
      </c>
      <c r="E964" s="8">
        <f t="shared" si="282"/>
        <v>18</v>
      </c>
      <c r="F964" s="8">
        <f t="shared" si="287"/>
        <v>3</v>
      </c>
      <c r="G964" s="8">
        <f t="shared" si="288"/>
        <v>16</v>
      </c>
      <c r="H964" s="4" t="s">
        <v>415</v>
      </c>
      <c r="I964" s="20" t="str">
        <f t="shared" si="289"/>
        <v>对敌方横扫攻击，造成125%攻击力（+51301）点伤害。</v>
      </c>
      <c r="J964" s="4" t="s">
        <v>279</v>
      </c>
      <c r="K964" s="1" t="s">
        <v>102</v>
      </c>
      <c r="L964" s="4" t="s">
        <v>964</v>
      </c>
      <c r="M964" s="4"/>
      <c r="N964" s="4">
        <v>100</v>
      </c>
      <c r="O964" s="20">
        <f t="shared" si="290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91"/>
        <v/>
      </c>
      <c r="U964" s="6" t="str">
        <f t="shared" si="292"/>
        <v/>
      </c>
      <c r="V964" s="19" t="str">
        <f>VLOOKUP(G964,角色!AW:BC,主动技能!F964+1,FALSE)</f>
        <v>skill_20</v>
      </c>
      <c r="Y964">
        <f t="shared" si="298"/>
        <v>100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51301</v>
      </c>
      <c r="AE964" s="25">
        <f>(VLOOKUP(G964,角色!V:AE,主动技能!F964+7,FALSE))</f>
        <v>1</v>
      </c>
      <c r="AF964" s="19">
        <f t="shared" si="293"/>
        <v>3</v>
      </c>
      <c r="AG964" s="19">
        <f t="shared" si="294"/>
        <v>2</v>
      </c>
      <c r="AH964" s="25" t="str">
        <f>VLOOKUP(F964,特效对应!F:G,2,FALSE)</f>
        <v>attackex</v>
      </c>
      <c r="AJ964">
        <f t="shared" si="295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96"/>
        <v>3</v>
      </c>
      <c r="BE964">
        <f t="shared" si="297"/>
        <v>2</v>
      </c>
    </row>
    <row r="965" spans="1:57" x14ac:dyDescent="0.15">
      <c r="A965" t="str">
        <f t="shared" si="284"/>
        <v>柯拉主动技能3等级19</v>
      </c>
      <c r="B965" s="8">
        <f t="shared" si="285"/>
        <v>10160319</v>
      </c>
      <c r="C965" s="8" t="str">
        <f>VLOOKUP(G965,角色!A:B,2,FALSE)</f>
        <v>柯拉</v>
      </c>
      <c r="D965" s="8" t="str">
        <f t="shared" si="286"/>
        <v>主动技能3</v>
      </c>
      <c r="E965" s="8">
        <f t="shared" si="282"/>
        <v>19</v>
      </c>
      <c r="F965" s="8">
        <f t="shared" si="287"/>
        <v>3</v>
      </c>
      <c r="G965" s="8">
        <f t="shared" si="288"/>
        <v>16</v>
      </c>
      <c r="H965" s="4" t="s">
        <v>415</v>
      </c>
      <c r="I965" s="20" t="str">
        <f t="shared" si="289"/>
        <v>对敌方横扫攻击，造成125%攻击力（+72560）点伤害。</v>
      </c>
      <c r="J965" s="4" t="s">
        <v>279</v>
      </c>
      <c r="K965" s="1" t="s">
        <v>102</v>
      </c>
      <c r="L965" s="4" t="s">
        <v>964</v>
      </c>
      <c r="M965" s="4"/>
      <c r="N965" s="4">
        <v>100</v>
      </c>
      <c r="O965" s="20">
        <f t="shared" si="290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91"/>
        <v/>
      </c>
      <c r="U965" s="6" t="str">
        <f t="shared" si="292"/>
        <v/>
      </c>
      <c r="V965" s="19" t="str">
        <f>VLOOKUP(G965,角色!AW:BC,主动技能!F965+1,FALSE)</f>
        <v>skill_20</v>
      </c>
      <c r="Y965">
        <f t="shared" si="298"/>
        <v>100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72560</v>
      </c>
      <c r="AE965" s="25">
        <f>(VLOOKUP(G965,角色!V:AE,主动技能!F965+7,FALSE))</f>
        <v>1</v>
      </c>
      <c r="AF965" s="19">
        <f t="shared" si="293"/>
        <v>3</v>
      </c>
      <c r="AG965" s="19">
        <f t="shared" si="294"/>
        <v>2</v>
      </c>
      <c r="AH965" s="25" t="str">
        <f>VLOOKUP(F965,特效对应!F:G,2,FALSE)</f>
        <v>attackex</v>
      </c>
      <c r="AJ965">
        <f t="shared" si="295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96"/>
        <v>3</v>
      </c>
      <c r="BE965">
        <f t="shared" si="297"/>
        <v>2</v>
      </c>
    </row>
    <row r="966" spans="1:57" x14ac:dyDescent="0.15">
      <c r="A966" t="str">
        <f t="shared" si="284"/>
        <v>柯拉主动技能3等级20</v>
      </c>
      <c r="B966" s="8">
        <f t="shared" si="285"/>
        <v>10160320</v>
      </c>
      <c r="C966" s="8" t="str">
        <f>VLOOKUP(G966,角色!A:B,2,FALSE)</f>
        <v>柯拉</v>
      </c>
      <c r="D966" s="8" t="str">
        <f t="shared" si="286"/>
        <v>主动技能3</v>
      </c>
      <c r="E966" s="8">
        <f t="shared" ref="E966" si="299">IF(E965=E$5,1,E965+1)</f>
        <v>20</v>
      </c>
      <c r="F966" s="8">
        <f t="shared" si="287"/>
        <v>3</v>
      </c>
      <c r="G966" s="8">
        <f t="shared" si="288"/>
        <v>16</v>
      </c>
      <c r="H966" s="4" t="s">
        <v>415</v>
      </c>
      <c r="I966" s="20" t="str">
        <f t="shared" si="289"/>
        <v>对敌方横扫攻击，造成125%攻击力（+102628）点伤害。</v>
      </c>
      <c r="J966" s="4" t="s">
        <v>279</v>
      </c>
      <c r="K966" s="1" t="s">
        <v>102</v>
      </c>
      <c r="L966" s="4" t="s">
        <v>964</v>
      </c>
      <c r="M966" s="4"/>
      <c r="N966" s="4">
        <v>100</v>
      </c>
      <c r="O966" s="20">
        <f t="shared" si="290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91"/>
        <v/>
      </c>
      <c r="U966" s="6" t="str">
        <f t="shared" si="292"/>
        <v/>
      </c>
      <c r="V966" s="19" t="str">
        <f>VLOOKUP(G966,角色!AW:BC,主动技能!F966+1,FALSE)</f>
        <v>skill_20</v>
      </c>
      <c r="Y966">
        <f t="shared" si="298"/>
        <v>100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102628</v>
      </c>
      <c r="AE966" s="25">
        <f>(VLOOKUP(G966,角色!V:AE,主动技能!F966+7,FALSE))</f>
        <v>1</v>
      </c>
      <c r="AF966" s="19">
        <f t="shared" si="293"/>
        <v>3</v>
      </c>
      <c r="AG966" s="19">
        <f t="shared" si="294"/>
        <v>2</v>
      </c>
      <c r="AH966" s="25" t="str">
        <f>VLOOKUP(F966,特效对应!F:G,2,FALSE)</f>
        <v>attackex</v>
      </c>
      <c r="AJ966">
        <f t="shared" si="295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96"/>
        <v>3</v>
      </c>
      <c r="BE966">
        <f t="shared" si="297"/>
        <v>2</v>
      </c>
    </row>
    <row r="967" spans="1:57" x14ac:dyDescent="0.15">
      <c r="A967" t="str">
        <f t="shared" si="284"/>
        <v>珍妮芙主动技能1等级1</v>
      </c>
      <c r="B967" s="8">
        <f t="shared" si="285"/>
        <v>10170101</v>
      </c>
      <c r="C967" s="8" t="str">
        <f>VLOOKUP(G967,角色!A:B,2,FALSE)</f>
        <v>珍妮芙</v>
      </c>
      <c r="D967" s="8" t="str">
        <f t="shared" si="286"/>
        <v>主动技能1</v>
      </c>
      <c r="E967" s="8">
        <f t="shared" si="282"/>
        <v>1</v>
      </c>
      <c r="F967" s="8">
        <f t="shared" si="287"/>
        <v>1</v>
      </c>
      <c r="G967" s="8">
        <f t="shared" si="288"/>
        <v>17</v>
      </c>
      <c r="H967" s="4" t="s">
        <v>1060</v>
      </c>
      <c r="I967" s="20" t="str">
        <f t="shared" si="289"/>
        <v>对敌方单体攻击，造成100%攻击力（+26）点伤害。</v>
      </c>
      <c r="J967" s="20" t="s">
        <v>279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90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91"/>
        <v/>
      </c>
      <c r="U967" s="19" t="str">
        <f t="shared" si="292"/>
        <v/>
      </c>
      <c r="V967" s="19" t="str">
        <f>VLOOKUP(G967,角色!AW:BC,主动技能!F967+1,FALSE)</f>
        <v>skill_01</v>
      </c>
      <c r="W967" s="19"/>
      <c r="X967" s="19"/>
      <c r="Y967" s="19">
        <f t="shared" si="298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26</v>
      </c>
      <c r="AC967" s="19"/>
      <c r="AD967" s="19"/>
      <c r="AE967" s="25">
        <f>(VLOOKUP(G967,角色!V:AE,主动技能!F967+7,FALSE))</f>
        <v>1</v>
      </c>
      <c r="AF967" s="19">
        <f t="shared" si="293"/>
        <v>0</v>
      </c>
      <c r="AG967" s="19">
        <f t="shared" si="294"/>
        <v>0</v>
      </c>
      <c r="AH967" s="25" t="str">
        <f>VLOOKUP(F967,特效对应!F:G,2,FALSE)</f>
        <v>attack</v>
      </c>
      <c r="AJ967">
        <f t="shared" si="295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96"/>
        <v>0</v>
      </c>
      <c r="BE967">
        <f t="shared" si="297"/>
        <v>0</v>
      </c>
    </row>
    <row r="968" spans="1:57" x14ac:dyDescent="0.15">
      <c r="A968" t="str">
        <f t="shared" si="284"/>
        <v>珍妮芙主动技能1等级2</v>
      </c>
      <c r="B968" s="8">
        <f t="shared" si="285"/>
        <v>10170102</v>
      </c>
      <c r="C968" s="8" t="str">
        <f>VLOOKUP(G968,角色!A:B,2,FALSE)</f>
        <v>珍妮芙</v>
      </c>
      <c r="D968" s="8" t="str">
        <f t="shared" si="286"/>
        <v>主动技能1</v>
      </c>
      <c r="E968" s="8">
        <f t="shared" ref="E968:E1031" si="300">IF(E967=E$5,1,E967+1)</f>
        <v>2</v>
      </c>
      <c r="F968" s="8">
        <f t="shared" si="287"/>
        <v>1</v>
      </c>
      <c r="G968" s="8">
        <f t="shared" si="288"/>
        <v>17</v>
      </c>
      <c r="H968" s="4" t="s">
        <v>1060</v>
      </c>
      <c r="I968" s="20" t="str">
        <f t="shared" si="289"/>
        <v>对敌方单体攻击，造成100%攻击力（+32）点伤害。</v>
      </c>
      <c r="J968" s="20" t="s">
        <v>279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90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91"/>
        <v/>
      </c>
      <c r="U968" s="6" t="str">
        <f t="shared" si="292"/>
        <v/>
      </c>
      <c r="V968" s="19" t="str">
        <f>VLOOKUP(G968,角色!AW:BC,主动技能!F968+1,FALSE)</f>
        <v>skill_01</v>
      </c>
      <c r="Y968">
        <f t="shared" si="298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32</v>
      </c>
      <c r="AE968" s="25">
        <f>(VLOOKUP(G968,角色!V:AE,主动技能!F968+7,FALSE))</f>
        <v>1</v>
      </c>
      <c r="AF968" s="19">
        <f t="shared" si="293"/>
        <v>0</v>
      </c>
      <c r="AG968" s="19">
        <f t="shared" si="294"/>
        <v>0</v>
      </c>
      <c r="AH968" s="25" t="str">
        <f>VLOOKUP(F968,特效对应!F:G,2,FALSE)</f>
        <v>attack</v>
      </c>
      <c r="AJ968">
        <f t="shared" si="295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si="296"/>
        <v>0</v>
      </c>
      <c r="BE968">
        <f t="shared" si="297"/>
        <v>0</v>
      </c>
    </row>
    <row r="969" spans="1:57" x14ac:dyDescent="0.15">
      <c r="A969" t="str">
        <f t="shared" si="284"/>
        <v>珍妮芙主动技能1等级3</v>
      </c>
      <c r="B969" s="8">
        <f t="shared" si="285"/>
        <v>10170103</v>
      </c>
      <c r="C969" s="8" t="str">
        <f>VLOOKUP(G969,角色!A:B,2,FALSE)</f>
        <v>珍妮芙</v>
      </c>
      <c r="D969" s="8" t="str">
        <f t="shared" si="286"/>
        <v>主动技能1</v>
      </c>
      <c r="E969" s="8">
        <f t="shared" si="300"/>
        <v>3</v>
      </c>
      <c r="F969" s="8">
        <f t="shared" si="287"/>
        <v>1</v>
      </c>
      <c r="G969" s="8">
        <f t="shared" si="288"/>
        <v>17</v>
      </c>
      <c r="H969" s="4" t="s">
        <v>1060</v>
      </c>
      <c r="I969" s="20" t="str">
        <f t="shared" si="289"/>
        <v>对敌方单体攻击，造成100%攻击力（+50）点伤害。</v>
      </c>
      <c r="J969" s="20" t="s">
        <v>279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90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91"/>
        <v/>
      </c>
      <c r="U969" s="6" t="str">
        <f t="shared" si="292"/>
        <v/>
      </c>
      <c r="V969" s="19" t="str">
        <f>VLOOKUP(G969,角色!AW:BC,主动技能!F969+1,FALSE)</f>
        <v>skill_01</v>
      </c>
      <c r="Y969">
        <f t="shared" si="298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50</v>
      </c>
      <c r="AE969" s="25">
        <f>(VLOOKUP(G969,角色!V:AE,主动技能!F969+7,FALSE))</f>
        <v>1</v>
      </c>
      <c r="AF969" s="19">
        <f t="shared" si="293"/>
        <v>0</v>
      </c>
      <c r="AG969" s="19">
        <f t="shared" si="294"/>
        <v>0</v>
      </c>
      <c r="AH969" s="25" t="str">
        <f>VLOOKUP(F969,特效对应!F:G,2,FALSE)</f>
        <v>attack</v>
      </c>
      <c r="AJ969">
        <f t="shared" si="295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96"/>
        <v>0</v>
      </c>
      <c r="BE969">
        <f t="shared" si="297"/>
        <v>0</v>
      </c>
    </row>
    <row r="970" spans="1:57" x14ac:dyDescent="0.15">
      <c r="A970" t="str">
        <f t="shared" si="284"/>
        <v>珍妮芙主动技能1等级4</v>
      </c>
      <c r="B970" s="8">
        <f t="shared" si="285"/>
        <v>10170104</v>
      </c>
      <c r="C970" s="8" t="str">
        <f>VLOOKUP(G970,角色!A:B,2,FALSE)</f>
        <v>珍妮芙</v>
      </c>
      <c r="D970" s="8" t="str">
        <f t="shared" si="286"/>
        <v>主动技能1</v>
      </c>
      <c r="E970" s="8">
        <f t="shared" si="300"/>
        <v>4</v>
      </c>
      <c r="F970" s="8">
        <f t="shared" si="287"/>
        <v>1</v>
      </c>
      <c r="G970" s="8">
        <f t="shared" si="288"/>
        <v>17</v>
      </c>
      <c r="H970" s="4" t="s">
        <v>1060</v>
      </c>
      <c r="I970" s="20" t="str">
        <f t="shared" si="289"/>
        <v>对敌方单体攻击，造成100%攻击力（+80）点伤害。</v>
      </c>
      <c r="J970" s="20" t="s">
        <v>279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90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91"/>
        <v/>
      </c>
      <c r="U970" s="6" t="str">
        <f t="shared" si="292"/>
        <v/>
      </c>
      <c r="V970" s="19" t="str">
        <f>VLOOKUP(G970,角色!AW:BC,主动技能!F970+1,FALSE)</f>
        <v>skill_01</v>
      </c>
      <c r="Y970">
        <f t="shared" si="298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80</v>
      </c>
      <c r="AE970" s="25">
        <f>(VLOOKUP(G970,角色!V:AE,主动技能!F970+7,FALSE))</f>
        <v>1</v>
      </c>
      <c r="AF970" s="19">
        <f t="shared" si="293"/>
        <v>0</v>
      </c>
      <c r="AG970" s="19">
        <f t="shared" si="294"/>
        <v>0</v>
      </c>
      <c r="AH970" s="25" t="str">
        <f>VLOOKUP(F970,特效对应!F:G,2,FALSE)</f>
        <v>attack</v>
      </c>
      <c r="AJ970">
        <f t="shared" si="295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96"/>
        <v>0</v>
      </c>
      <c r="BE970">
        <f t="shared" si="297"/>
        <v>0</v>
      </c>
    </row>
    <row r="971" spans="1:57" x14ac:dyDescent="0.15">
      <c r="A971" t="str">
        <f t="shared" si="284"/>
        <v>珍妮芙主动技能1等级5</v>
      </c>
      <c r="B971" s="8">
        <f t="shared" si="285"/>
        <v>10170105</v>
      </c>
      <c r="C971" s="8" t="str">
        <f>VLOOKUP(G971,角色!A:B,2,FALSE)</f>
        <v>珍妮芙</v>
      </c>
      <c r="D971" s="8" t="str">
        <f t="shared" si="286"/>
        <v>主动技能1</v>
      </c>
      <c r="E971" s="8">
        <f t="shared" si="300"/>
        <v>5</v>
      </c>
      <c r="F971" s="8">
        <f t="shared" si="287"/>
        <v>1</v>
      </c>
      <c r="G971" s="8">
        <f t="shared" si="288"/>
        <v>17</v>
      </c>
      <c r="H971" s="4" t="s">
        <v>1060</v>
      </c>
      <c r="I971" s="20" t="str">
        <f t="shared" si="289"/>
        <v>对敌方单体攻击，造成100%攻击力（+113）点伤害。</v>
      </c>
      <c r="J971" s="20" t="s">
        <v>279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90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91"/>
        <v/>
      </c>
      <c r="U971" s="6" t="str">
        <f t="shared" si="292"/>
        <v/>
      </c>
      <c r="V971" s="19" t="str">
        <f>VLOOKUP(G971,角色!AW:BC,主动技能!F971+1,FALSE)</f>
        <v>skill_01</v>
      </c>
      <c r="Y971">
        <f t="shared" si="298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113</v>
      </c>
      <c r="AE971" s="25">
        <f>(VLOOKUP(G971,角色!V:AE,主动技能!F971+7,FALSE))</f>
        <v>1</v>
      </c>
      <c r="AF971" s="19">
        <f t="shared" si="293"/>
        <v>0</v>
      </c>
      <c r="AG971" s="19">
        <f t="shared" si="294"/>
        <v>0</v>
      </c>
      <c r="AH971" s="25" t="str">
        <f>VLOOKUP(F971,特效对应!F:G,2,FALSE)</f>
        <v>attack</v>
      </c>
      <c r="AJ971">
        <f t="shared" si="295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96"/>
        <v>0</v>
      </c>
      <c r="BE971">
        <f t="shared" si="297"/>
        <v>0</v>
      </c>
    </row>
    <row r="972" spans="1:57" x14ac:dyDescent="0.15">
      <c r="A972" t="str">
        <f t="shared" si="284"/>
        <v>珍妮芙主动技能1等级6</v>
      </c>
      <c r="B972" s="8">
        <f t="shared" si="285"/>
        <v>10170106</v>
      </c>
      <c r="C972" s="8" t="str">
        <f>VLOOKUP(G972,角色!A:B,2,FALSE)</f>
        <v>珍妮芙</v>
      </c>
      <c r="D972" s="8" t="str">
        <f t="shared" si="286"/>
        <v>主动技能1</v>
      </c>
      <c r="E972" s="8">
        <f t="shared" si="300"/>
        <v>6</v>
      </c>
      <c r="F972" s="8">
        <f t="shared" si="287"/>
        <v>1</v>
      </c>
      <c r="G972" s="8">
        <f t="shared" si="288"/>
        <v>17</v>
      </c>
      <c r="H972" s="4" t="s">
        <v>1060</v>
      </c>
      <c r="I972" s="20" t="str">
        <f t="shared" si="289"/>
        <v>对敌方单体攻击，造成100%攻击力（+160）点伤害。</v>
      </c>
      <c r="J972" s="20" t="s">
        <v>279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90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91"/>
        <v/>
      </c>
      <c r="U972" s="6" t="str">
        <f t="shared" si="292"/>
        <v/>
      </c>
      <c r="V972" s="19" t="str">
        <f>VLOOKUP(G972,角色!AW:BC,主动技能!F972+1,FALSE)</f>
        <v>skill_01</v>
      </c>
      <c r="Y972">
        <f t="shared" si="298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160</v>
      </c>
      <c r="AE972" s="25">
        <f>(VLOOKUP(G972,角色!V:AE,主动技能!F972+7,FALSE))</f>
        <v>1</v>
      </c>
      <c r="AF972" s="19">
        <f t="shared" si="293"/>
        <v>0</v>
      </c>
      <c r="AG972" s="19">
        <f t="shared" si="294"/>
        <v>0</v>
      </c>
      <c r="AH972" s="25" t="str">
        <f>VLOOKUP(F972,特效对应!F:G,2,FALSE)</f>
        <v>attack</v>
      </c>
      <c r="AJ972">
        <f t="shared" si="295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96"/>
        <v>0</v>
      </c>
      <c r="BE972">
        <f t="shared" si="297"/>
        <v>0</v>
      </c>
    </row>
    <row r="973" spans="1:57" x14ac:dyDescent="0.15">
      <c r="A973" t="str">
        <f t="shared" si="284"/>
        <v>珍妮芙主动技能1等级7</v>
      </c>
      <c r="B973" s="8">
        <f t="shared" si="285"/>
        <v>10170107</v>
      </c>
      <c r="C973" s="8" t="str">
        <f>VLOOKUP(G973,角色!A:B,2,FALSE)</f>
        <v>珍妮芙</v>
      </c>
      <c r="D973" s="8" t="str">
        <f t="shared" si="286"/>
        <v>主动技能1</v>
      </c>
      <c r="E973" s="8">
        <f t="shared" si="300"/>
        <v>7</v>
      </c>
      <c r="F973" s="8">
        <f t="shared" si="287"/>
        <v>1</v>
      </c>
      <c r="G973" s="8">
        <f t="shared" si="288"/>
        <v>17</v>
      </c>
      <c r="H973" s="4" t="s">
        <v>1060</v>
      </c>
      <c r="I973" s="20" t="str">
        <f t="shared" si="289"/>
        <v>对敌方单体攻击，造成100%攻击力（+226）点伤害。</v>
      </c>
      <c r="J973" s="20" t="s">
        <v>279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90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91"/>
        <v/>
      </c>
      <c r="U973" s="6" t="str">
        <f t="shared" si="292"/>
        <v/>
      </c>
      <c r="V973" s="19" t="str">
        <f>VLOOKUP(G973,角色!AW:BC,主动技能!F973+1,FALSE)</f>
        <v>skill_01</v>
      </c>
      <c r="Y973">
        <f t="shared" si="298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226</v>
      </c>
      <c r="AE973" s="25">
        <f>(VLOOKUP(G973,角色!V:AE,主动技能!F973+7,FALSE))</f>
        <v>1</v>
      </c>
      <c r="AF973" s="19">
        <f t="shared" si="293"/>
        <v>0</v>
      </c>
      <c r="AG973" s="19">
        <f t="shared" si="294"/>
        <v>0</v>
      </c>
      <c r="AH973" s="25" t="str">
        <f>VLOOKUP(F973,特效对应!F:G,2,FALSE)</f>
        <v>attack</v>
      </c>
      <c r="AJ973">
        <f t="shared" si="295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96"/>
        <v>0</v>
      </c>
      <c r="BE973">
        <f t="shared" si="297"/>
        <v>0</v>
      </c>
    </row>
    <row r="974" spans="1:57" x14ac:dyDescent="0.15">
      <c r="A974" t="str">
        <f t="shared" si="284"/>
        <v>珍妮芙主动技能1等级8</v>
      </c>
      <c r="B974" s="8">
        <f t="shared" si="285"/>
        <v>10170108</v>
      </c>
      <c r="C974" s="8" t="str">
        <f>VLOOKUP(G974,角色!A:B,2,FALSE)</f>
        <v>珍妮芙</v>
      </c>
      <c r="D974" s="8" t="str">
        <f t="shared" si="286"/>
        <v>主动技能1</v>
      </c>
      <c r="E974" s="8">
        <f t="shared" si="300"/>
        <v>8</v>
      </c>
      <c r="F974" s="8">
        <f t="shared" si="287"/>
        <v>1</v>
      </c>
      <c r="G974" s="8">
        <f t="shared" si="288"/>
        <v>17</v>
      </c>
      <c r="H974" s="4" t="s">
        <v>1060</v>
      </c>
      <c r="I974" s="20" t="str">
        <f t="shared" si="289"/>
        <v>对敌方单体攻击，造成100%攻击力（+320）点伤害。</v>
      </c>
      <c r="J974" s="20" t="s">
        <v>279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90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91"/>
        <v/>
      </c>
      <c r="U974" s="6" t="str">
        <f t="shared" si="292"/>
        <v/>
      </c>
      <c r="V974" s="19" t="str">
        <f>VLOOKUP(G974,角色!AW:BC,主动技能!F974+1,FALSE)</f>
        <v>skill_01</v>
      </c>
      <c r="Y974">
        <f t="shared" si="298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320</v>
      </c>
      <c r="AE974" s="25">
        <f>(VLOOKUP(G974,角色!V:AE,主动技能!F974+7,FALSE))</f>
        <v>1</v>
      </c>
      <c r="AF974" s="19">
        <f t="shared" si="293"/>
        <v>0</v>
      </c>
      <c r="AG974" s="19">
        <f t="shared" si="294"/>
        <v>0</v>
      </c>
      <c r="AH974" s="25" t="str">
        <f>VLOOKUP(F974,特效对应!F:G,2,FALSE)</f>
        <v>attack</v>
      </c>
      <c r="AJ974">
        <f t="shared" si="295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96"/>
        <v>0</v>
      </c>
      <c r="BE974">
        <f t="shared" si="297"/>
        <v>0</v>
      </c>
    </row>
    <row r="975" spans="1:57" x14ac:dyDescent="0.15">
      <c r="A975" t="str">
        <f t="shared" si="284"/>
        <v>珍妮芙主动技能1等级9</v>
      </c>
      <c r="B975" s="8">
        <f t="shared" si="285"/>
        <v>10170109</v>
      </c>
      <c r="C975" s="8" t="str">
        <f>VLOOKUP(G975,角色!A:B,2,FALSE)</f>
        <v>珍妮芙</v>
      </c>
      <c r="D975" s="8" t="str">
        <f t="shared" si="286"/>
        <v>主动技能1</v>
      </c>
      <c r="E975" s="8">
        <f t="shared" si="300"/>
        <v>9</v>
      </c>
      <c r="F975" s="8">
        <f t="shared" si="287"/>
        <v>1</v>
      </c>
      <c r="G975" s="8">
        <f t="shared" si="288"/>
        <v>17</v>
      </c>
      <c r="H975" s="4" t="s">
        <v>1060</v>
      </c>
      <c r="I975" s="20" t="str">
        <f t="shared" si="289"/>
        <v>对敌方单体攻击，造成100%攻击力（+452）点伤害。</v>
      </c>
      <c r="J975" s="20" t="s">
        <v>279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90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91"/>
        <v/>
      </c>
      <c r="U975" s="6" t="str">
        <f t="shared" si="292"/>
        <v/>
      </c>
      <c r="V975" s="19" t="str">
        <f>VLOOKUP(G975,角色!AW:BC,主动技能!F975+1,FALSE)</f>
        <v>skill_01</v>
      </c>
      <c r="Y975">
        <f t="shared" si="298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452</v>
      </c>
      <c r="AE975" s="25">
        <f>(VLOOKUP(G975,角色!V:AE,主动技能!F975+7,FALSE))</f>
        <v>1</v>
      </c>
      <c r="AF975" s="19">
        <f t="shared" si="293"/>
        <v>0</v>
      </c>
      <c r="AG975" s="19">
        <f t="shared" si="294"/>
        <v>0</v>
      </c>
      <c r="AH975" s="25" t="str">
        <f>VLOOKUP(F975,特效对应!F:G,2,FALSE)</f>
        <v>attack</v>
      </c>
      <c r="AJ975">
        <f t="shared" si="295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96"/>
        <v>0</v>
      </c>
      <c r="BE975">
        <f t="shared" si="297"/>
        <v>0</v>
      </c>
    </row>
    <row r="976" spans="1:57" x14ac:dyDescent="0.15">
      <c r="A976" t="str">
        <f t="shared" si="284"/>
        <v>珍妮芙主动技能1等级10</v>
      </c>
      <c r="B976" s="8">
        <f t="shared" si="285"/>
        <v>10170110</v>
      </c>
      <c r="C976" s="8" t="str">
        <f>VLOOKUP(G976,角色!A:B,2,FALSE)</f>
        <v>珍妮芙</v>
      </c>
      <c r="D976" s="8" t="str">
        <f t="shared" si="286"/>
        <v>主动技能1</v>
      </c>
      <c r="E976" s="8">
        <f t="shared" si="300"/>
        <v>10</v>
      </c>
      <c r="F976" s="8">
        <f t="shared" si="287"/>
        <v>1</v>
      </c>
      <c r="G976" s="8">
        <f t="shared" si="288"/>
        <v>17</v>
      </c>
      <c r="H976" s="4" t="s">
        <v>1060</v>
      </c>
      <c r="I976" s="20" t="str">
        <f t="shared" si="289"/>
        <v>对敌方单体攻击，造成100%攻击力（+640）点伤害。</v>
      </c>
      <c r="J976" s="20" t="s">
        <v>279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90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91"/>
        <v/>
      </c>
      <c r="U976" s="6" t="str">
        <f t="shared" si="292"/>
        <v/>
      </c>
      <c r="V976" s="19" t="str">
        <f>VLOOKUP(G976,角色!AW:BC,主动技能!F976+1,FALSE)</f>
        <v>skill_01</v>
      </c>
      <c r="Y976">
        <f t="shared" si="298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640</v>
      </c>
      <c r="AE976" s="25">
        <f>(VLOOKUP(G976,角色!V:AE,主动技能!F976+7,FALSE))</f>
        <v>1</v>
      </c>
      <c r="AF976" s="19">
        <f t="shared" si="293"/>
        <v>0</v>
      </c>
      <c r="AG976" s="19">
        <f t="shared" si="294"/>
        <v>0</v>
      </c>
      <c r="AH976" s="25" t="str">
        <f>VLOOKUP(F976,特效对应!F:G,2,FALSE)</f>
        <v>attack</v>
      </c>
      <c r="AJ976">
        <f t="shared" si="295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96"/>
        <v>0</v>
      </c>
      <c r="BE976">
        <f t="shared" si="297"/>
        <v>0</v>
      </c>
    </row>
    <row r="977" spans="1:57" x14ac:dyDescent="0.15">
      <c r="A977" t="str">
        <f t="shared" si="284"/>
        <v>珍妮芙主动技能1等级11</v>
      </c>
      <c r="B977" s="8">
        <f t="shared" si="285"/>
        <v>10170111</v>
      </c>
      <c r="C977" s="8" t="str">
        <f>VLOOKUP(G977,角色!A:B,2,FALSE)</f>
        <v>珍妮芙</v>
      </c>
      <c r="D977" s="8" t="str">
        <f t="shared" si="286"/>
        <v>主动技能1</v>
      </c>
      <c r="E977" s="8">
        <f t="shared" si="300"/>
        <v>11</v>
      </c>
      <c r="F977" s="8">
        <f t="shared" si="287"/>
        <v>1</v>
      </c>
      <c r="G977" s="8">
        <f t="shared" si="288"/>
        <v>17</v>
      </c>
      <c r="H977" s="4" t="s">
        <v>1060</v>
      </c>
      <c r="I977" s="20" t="str">
        <f t="shared" si="289"/>
        <v>对敌方单体攻击，造成100%攻击力（+906）点伤害。</v>
      </c>
      <c r="J977" s="20" t="s">
        <v>279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90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91"/>
        <v/>
      </c>
      <c r="U977" s="6" t="str">
        <f t="shared" si="292"/>
        <v/>
      </c>
      <c r="V977" s="19" t="str">
        <f>VLOOKUP(G977,角色!AW:BC,主动技能!F977+1,FALSE)</f>
        <v>skill_01</v>
      </c>
      <c r="Y977">
        <f t="shared" si="298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906</v>
      </c>
      <c r="AE977" s="25">
        <f>(VLOOKUP(G977,角色!V:AE,主动技能!F977+7,FALSE))</f>
        <v>1</v>
      </c>
      <c r="AF977" s="19">
        <f t="shared" si="293"/>
        <v>0</v>
      </c>
      <c r="AG977" s="19">
        <f t="shared" si="294"/>
        <v>0</v>
      </c>
      <c r="AH977" s="25" t="str">
        <f>VLOOKUP(F977,特效对应!F:G,2,FALSE)</f>
        <v>attack</v>
      </c>
      <c r="AJ977">
        <f t="shared" si="295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96"/>
        <v>0</v>
      </c>
      <c r="BE977">
        <f t="shared" si="297"/>
        <v>0</v>
      </c>
    </row>
    <row r="978" spans="1:57" x14ac:dyDescent="0.15">
      <c r="A978" t="str">
        <f t="shared" si="284"/>
        <v>珍妮芙主动技能1等级12</v>
      </c>
      <c r="B978" s="8">
        <f t="shared" si="285"/>
        <v>10170112</v>
      </c>
      <c r="C978" s="8" t="str">
        <f>VLOOKUP(G978,角色!A:B,2,FALSE)</f>
        <v>珍妮芙</v>
      </c>
      <c r="D978" s="8" t="str">
        <f t="shared" si="286"/>
        <v>主动技能1</v>
      </c>
      <c r="E978" s="8">
        <f t="shared" si="300"/>
        <v>12</v>
      </c>
      <c r="F978" s="8">
        <f t="shared" si="287"/>
        <v>1</v>
      </c>
      <c r="G978" s="8">
        <f t="shared" si="288"/>
        <v>17</v>
      </c>
      <c r="H978" s="4" t="s">
        <v>1060</v>
      </c>
      <c r="I978" s="20" t="str">
        <f t="shared" si="289"/>
        <v>对敌方单体攻击，造成100%攻击力（+1281）点伤害。</v>
      </c>
      <c r="J978" s="20" t="s">
        <v>279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90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91"/>
        <v/>
      </c>
      <c r="U978" s="6" t="str">
        <f t="shared" si="292"/>
        <v/>
      </c>
      <c r="V978" s="19" t="str">
        <f>VLOOKUP(G978,角色!AW:BC,主动技能!F978+1,FALSE)</f>
        <v>skill_01</v>
      </c>
      <c r="Y978">
        <f t="shared" si="298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1281</v>
      </c>
      <c r="AE978" s="25">
        <f>(VLOOKUP(G978,角色!V:AE,主动技能!F978+7,FALSE))</f>
        <v>1</v>
      </c>
      <c r="AF978" s="19">
        <f t="shared" si="293"/>
        <v>0</v>
      </c>
      <c r="AG978" s="19">
        <f t="shared" si="294"/>
        <v>0</v>
      </c>
      <c r="AH978" s="25" t="str">
        <f>VLOOKUP(F978,特效对应!F:G,2,FALSE)</f>
        <v>attack</v>
      </c>
      <c r="AJ978">
        <f t="shared" si="295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96"/>
        <v>0</v>
      </c>
      <c r="BE978">
        <f t="shared" si="297"/>
        <v>0</v>
      </c>
    </row>
    <row r="979" spans="1:57" x14ac:dyDescent="0.15">
      <c r="A979" t="str">
        <f t="shared" si="284"/>
        <v>珍妮芙主动技能1等级13</v>
      </c>
      <c r="B979" s="8">
        <f t="shared" si="285"/>
        <v>10170113</v>
      </c>
      <c r="C979" s="8" t="str">
        <f>VLOOKUP(G979,角色!A:B,2,FALSE)</f>
        <v>珍妮芙</v>
      </c>
      <c r="D979" s="8" t="str">
        <f t="shared" si="286"/>
        <v>主动技能1</v>
      </c>
      <c r="E979" s="8">
        <f t="shared" si="300"/>
        <v>13</v>
      </c>
      <c r="F979" s="8">
        <f t="shared" si="287"/>
        <v>1</v>
      </c>
      <c r="G979" s="8">
        <f t="shared" si="288"/>
        <v>17</v>
      </c>
      <c r="H979" s="4" t="s">
        <v>1060</v>
      </c>
      <c r="I979" s="20" t="str">
        <f t="shared" si="289"/>
        <v>对敌方单体攻击，造成100%攻击力（+1812）点伤害。</v>
      </c>
      <c r="J979" s="20" t="s">
        <v>279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90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91"/>
        <v/>
      </c>
      <c r="U979" s="6" t="str">
        <f t="shared" si="292"/>
        <v/>
      </c>
      <c r="V979" s="19" t="str">
        <f>VLOOKUP(G979,角色!AW:BC,主动技能!F979+1,FALSE)</f>
        <v>skill_01</v>
      </c>
      <c r="Y979">
        <f t="shared" si="298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1812</v>
      </c>
      <c r="AE979" s="25">
        <f>(VLOOKUP(G979,角色!V:AE,主动技能!F979+7,FALSE))</f>
        <v>1</v>
      </c>
      <c r="AF979" s="19">
        <f t="shared" si="293"/>
        <v>0</v>
      </c>
      <c r="AG979" s="19">
        <f t="shared" si="294"/>
        <v>0</v>
      </c>
      <c r="AH979" s="25" t="str">
        <f>VLOOKUP(F979,特效对应!F:G,2,FALSE)</f>
        <v>attack</v>
      </c>
      <c r="AJ979">
        <f t="shared" si="295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96"/>
        <v>0</v>
      </c>
      <c r="BE979">
        <f t="shared" si="297"/>
        <v>0</v>
      </c>
    </row>
    <row r="980" spans="1:57" x14ac:dyDescent="0.15">
      <c r="A980" t="str">
        <f t="shared" si="284"/>
        <v>珍妮芙主动技能1等级14</v>
      </c>
      <c r="B980" s="8">
        <f t="shared" si="285"/>
        <v>10170114</v>
      </c>
      <c r="C980" s="8" t="str">
        <f>VLOOKUP(G980,角色!A:B,2,FALSE)</f>
        <v>珍妮芙</v>
      </c>
      <c r="D980" s="8" t="str">
        <f t="shared" si="286"/>
        <v>主动技能1</v>
      </c>
      <c r="E980" s="8">
        <f t="shared" si="300"/>
        <v>14</v>
      </c>
      <c r="F980" s="8">
        <f t="shared" si="287"/>
        <v>1</v>
      </c>
      <c r="G980" s="8">
        <f t="shared" si="288"/>
        <v>17</v>
      </c>
      <c r="H980" s="4" t="s">
        <v>1060</v>
      </c>
      <c r="I980" s="20" t="str">
        <f t="shared" si="289"/>
        <v>对敌方单体攻击，造成100%攻击力（+2563）点伤害。</v>
      </c>
      <c r="J980" s="20" t="s">
        <v>279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90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91"/>
        <v/>
      </c>
      <c r="U980" s="6" t="str">
        <f t="shared" si="292"/>
        <v/>
      </c>
      <c r="V980" s="19" t="str">
        <f>VLOOKUP(G980,角色!AW:BC,主动技能!F980+1,FALSE)</f>
        <v>skill_01</v>
      </c>
      <c r="Y980">
        <f t="shared" si="298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2563</v>
      </c>
      <c r="AE980" s="25">
        <f>(VLOOKUP(G980,角色!V:AE,主动技能!F980+7,FALSE))</f>
        <v>1</v>
      </c>
      <c r="AF980" s="19">
        <f t="shared" si="293"/>
        <v>0</v>
      </c>
      <c r="AG980" s="19">
        <f t="shared" si="294"/>
        <v>0</v>
      </c>
      <c r="AH980" s="25" t="str">
        <f>VLOOKUP(F980,特效对应!F:G,2,FALSE)</f>
        <v>attack</v>
      </c>
      <c r="AJ980">
        <f t="shared" si="295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96"/>
        <v>0</v>
      </c>
      <c r="BE980">
        <f t="shared" si="297"/>
        <v>0</v>
      </c>
    </row>
    <row r="981" spans="1:57" x14ac:dyDescent="0.15">
      <c r="A981" t="str">
        <f t="shared" si="284"/>
        <v>珍妮芙主动技能1等级15</v>
      </c>
      <c r="B981" s="8">
        <f t="shared" si="285"/>
        <v>10170115</v>
      </c>
      <c r="C981" s="8" t="str">
        <f>VLOOKUP(G981,角色!A:B,2,FALSE)</f>
        <v>珍妮芙</v>
      </c>
      <c r="D981" s="8" t="str">
        <f t="shared" si="286"/>
        <v>主动技能1</v>
      </c>
      <c r="E981" s="8">
        <f t="shared" si="300"/>
        <v>15</v>
      </c>
      <c r="F981" s="8">
        <f t="shared" si="287"/>
        <v>1</v>
      </c>
      <c r="G981" s="8">
        <f t="shared" si="288"/>
        <v>17</v>
      </c>
      <c r="H981" s="4" t="s">
        <v>1060</v>
      </c>
      <c r="I981" s="20" t="str">
        <f t="shared" si="289"/>
        <v>对敌方单体攻击，造成100%攻击力（+3626）点伤害。</v>
      </c>
      <c r="J981" s="20" t="s">
        <v>279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90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91"/>
        <v/>
      </c>
      <c r="U981" s="6" t="str">
        <f t="shared" si="292"/>
        <v/>
      </c>
      <c r="V981" s="19" t="str">
        <f>VLOOKUP(G981,角色!AW:BC,主动技能!F981+1,FALSE)</f>
        <v>skill_01</v>
      </c>
      <c r="Y981">
        <f t="shared" si="298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3626</v>
      </c>
      <c r="AE981" s="25">
        <f>(VLOOKUP(G981,角色!V:AE,主动技能!F981+7,FALSE))</f>
        <v>1</v>
      </c>
      <c r="AF981" s="19">
        <f t="shared" si="293"/>
        <v>0</v>
      </c>
      <c r="AG981" s="19">
        <f t="shared" si="294"/>
        <v>0</v>
      </c>
      <c r="AH981" s="25" t="str">
        <f>VLOOKUP(F981,特效对应!F:G,2,FALSE)</f>
        <v>attack</v>
      </c>
      <c r="AJ981">
        <f t="shared" si="295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96"/>
        <v>0</v>
      </c>
      <c r="BE981">
        <f t="shared" si="297"/>
        <v>0</v>
      </c>
    </row>
    <row r="982" spans="1:57" x14ac:dyDescent="0.15">
      <c r="A982" t="str">
        <f t="shared" si="284"/>
        <v>珍妮芙主动技能1等级16</v>
      </c>
      <c r="B982" s="8">
        <f t="shared" si="285"/>
        <v>10170116</v>
      </c>
      <c r="C982" s="8" t="str">
        <f>VLOOKUP(G982,角色!A:B,2,FALSE)</f>
        <v>珍妮芙</v>
      </c>
      <c r="D982" s="8" t="str">
        <f t="shared" si="286"/>
        <v>主动技能1</v>
      </c>
      <c r="E982" s="8">
        <f t="shared" si="300"/>
        <v>16</v>
      </c>
      <c r="F982" s="8">
        <f t="shared" si="287"/>
        <v>1</v>
      </c>
      <c r="G982" s="8">
        <f t="shared" si="288"/>
        <v>17</v>
      </c>
      <c r="H982" s="4" t="s">
        <v>1060</v>
      </c>
      <c r="I982" s="20" t="str">
        <f t="shared" si="289"/>
        <v>对敌方单体攻击，造成100%攻击力（+5128）点伤害。</v>
      </c>
      <c r="J982" s="20" t="s">
        <v>279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90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91"/>
        <v/>
      </c>
      <c r="U982" s="6" t="str">
        <f t="shared" si="292"/>
        <v/>
      </c>
      <c r="V982" s="19" t="str">
        <f>VLOOKUP(G982,角色!AW:BC,主动技能!F982+1,FALSE)</f>
        <v>skill_01</v>
      </c>
      <c r="Y982">
        <f t="shared" si="298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5128</v>
      </c>
      <c r="AE982" s="25">
        <f>(VLOOKUP(G982,角色!V:AE,主动技能!F982+7,FALSE))</f>
        <v>1</v>
      </c>
      <c r="AF982" s="19">
        <f t="shared" si="293"/>
        <v>0</v>
      </c>
      <c r="AG982" s="19">
        <f t="shared" si="294"/>
        <v>0</v>
      </c>
      <c r="AH982" s="25" t="str">
        <f>VLOOKUP(F982,特效对应!F:G,2,FALSE)</f>
        <v>attack</v>
      </c>
      <c r="AJ982">
        <f t="shared" si="295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96"/>
        <v>0</v>
      </c>
      <c r="BE982">
        <f t="shared" si="297"/>
        <v>0</v>
      </c>
    </row>
    <row r="983" spans="1:57" x14ac:dyDescent="0.15">
      <c r="A983" t="str">
        <f t="shared" si="284"/>
        <v>珍妮芙主动技能1等级17</v>
      </c>
      <c r="B983" s="8">
        <f t="shared" si="285"/>
        <v>10170117</v>
      </c>
      <c r="C983" s="8" t="str">
        <f>VLOOKUP(G983,角色!A:B,2,FALSE)</f>
        <v>珍妮芙</v>
      </c>
      <c r="D983" s="8" t="str">
        <f t="shared" si="286"/>
        <v>主动技能1</v>
      </c>
      <c r="E983" s="8">
        <f t="shared" si="300"/>
        <v>17</v>
      </c>
      <c r="F983" s="8">
        <f t="shared" si="287"/>
        <v>1</v>
      </c>
      <c r="G983" s="8">
        <f t="shared" si="288"/>
        <v>17</v>
      </c>
      <c r="H983" s="4" t="s">
        <v>1060</v>
      </c>
      <c r="I983" s="20" t="str">
        <f t="shared" si="289"/>
        <v>对敌方单体攻击，造成100%攻击力（+7254）点伤害。</v>
      </c>
      <c r="J983" s="20" t="s">
        <v>279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90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91"/>
        <v/>
      </c>
      <c r="U983" s="6" t="str">
        <f t="shared" si="292"/>
        <v/>
      </c>
      <c r="V983" s="19" t="str">
        <f>VLOOKUP(G983,角色!AW:BC,主动技能!F983+1,FALSE)</f>
        <v>skill_01</v>
      </c>
      <c r="Y983">
        <f t="shared" si="298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7254</v>
      </c>
      <c r="AE983" s="25">
        <f>(VLOOKUP(G983,角色!V:AE,主动技能!F983+7,FALSE))</f>
        <v>1</v>
      </c>
      <c r="AF983" s="19">
        <f t="shared" si="293"/>
        <v>0</v>
      </c>
      <c r="AG983" s="19">
        <f t="shared" si="294"/>
        <v>0</v>
      </c>
      <c r="AH983" s="25" t="str">
        <f>VLOOKUP(F983,特效对应!F:G,2,FALSE)</f>
        <v>attack</v>
      </c>
      <c r="AJ983">
        <f t="shared" si="295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96"/>
        <v>0</v>
      </c>
      <c r="BE983">
        <f t="shared" si="297"/>
        <v>0</v>
      </c>
    </row>
    <row r="984" spans="1:57" x14ac:dyDescent="0.15">
      <c r="A984" t="str">
        <f t="shared" si="284"/>
        <v>珍妮芙主动技能1等级18</v>
      </c>
      <c r="B984" s="8">
        <f t="shared" si="285"/>
        <v>10170118</v>
      </c>
      <c r="C984" s="8" t="str">
        <f>VLOOKUP(G984,角色!A:B,2,FALSE)</f>
        <v>珍妮芙</v>
      </c>
      <c r="D984" s="8" t="str">
        <f t="shared" si="286"/>
        <v>主动技能1</v>
      </c>
      <c r="E984" s="8">
        <f t="shared" si="300"/>
        <v>18</v>
      </c>
      <c r="F984" s="8">
        <f t="shared" si="287"/>
        <v>1</v>
      </c>
      <c r="G984" s="8">
        <f t="shared" si="288"/>
        <v>17</v>
      </c>
      <c r="H984" s="4" t="s">
        <v>1060</v>
      </c>
      <c r="I984" s="20" t="str">
        <f t="shared" si="289"/>
        <v>对敌方单体攻击，造成100%攻击力（+10260）点伤害。</v>
      </c>
      <c r="J984" s="20" t="s">
        <v>279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90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91"/>
        <v/>
      </c>
      <c r="U984" s="6" t="str">
        <f t="shared" si="292"/>
        <v/>
      </c>
      <c r="V984" s="19" t="str">
        <f>VLOOKUP(G984,角色!AW:BC,主动技能!F984+1,FALSE)</f>
        <v>skill_01</v>
      </c>
      <c r="Y984">
        <f t="shared" si="298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10260</v>
      </c>
      <c r="AE984" s="25">
        <f>(VLOOKUP(G984,角色!V:AE,主动技能!F984+7,FALSE))</f>
        <v>1</v>
      </c>
      <c r="AF984" s="19">
        <f t="shared" si="293"/>
        <v>0</v>
      </c>
      <c r="AG984" s="19">
        <f t="shared" si="294"/>
        <v>0</v>
      </c>
      <c r="AH984" s="25" t="str">
        <f>VLOOKUP(F984,特效对应!F:G,2,FALSE)</f>
        <v>attack</v>
      </c>
      <c r="AJ984">
        <f t="shared" si="295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96"/>
        <v>0</v>
      </c>
      <c r="BE984">
        <f t="shared" si="297"/>
        <v>0</v>
      </c>
    </row>
    <row r="985" spans="1:57" x14ac:dyDescent="0.15">
      <c r="A985" t="str">
        <f t="shared" si="284"/>
        <v>珍妮芙主动技能1等级19</v>
      </c>
      <c r="B985" s="8">
        <f t="shared" si="285"/>
        <v>10170119</v>
      </c>
      <c r="C985" s="8" t="str">
        <f>VLOOKUP(G985,角色!A:B,2,FALSE)</f>
        <v>珍妮芙</v>
      </c>
      <c r="D985" s="8" t="str">
        <f t="shared" si="286"/>
        <v>主动技能1</v>
      </c>
      <c r="E985" s="8">
        <f t="shared" si="300"/>
        <v>19</v>
      </c>
      <c r="F985" s="8">
        <f t="shared" si="287"/>
        <v>1</v>
      </c>
      <c r="G985" s="8">
        <f t="shared" si="288"/>
        <v>17</v>
      </c>
      <c r="H985" s="4" t="s">
        <v>1060</v>
      </c>
      <c r="I985" s="20" t="str">
        <f t="shared" si="289"/>
        <v>对敌方单体攻击，造成100%攻击力（+14512）点伤害。</v>
      </c>
      <c r="J985" s="20" t="s">
        <v>279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90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91"/>
        <v/>
      </c>
      <c r="U985" s="6" t="str">
        <f t="shared" si="292"/>
        <v/>
      </c>
      <c r="V985" s="19" t="str">
        <f>VLOOKUP(G985,角色!AW:BC,主动技能!F985+1,FALSE)</f>
        <v>skill_01</v>
      </c>
      <c r="Y985">
        <f t="shared" si="298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14512</v>
      </c>
      <c r="AE985" s="25">
        <f>(VLOOKUP(G985,角色!V:AE,主动技能!F985+7,FALSE))</f>
        <v>1</v>
      </c>
      <c r="AF985" s="19">
        <f t="shared" si="293"/>
        <v>0</v>
      </c>
      <c r="AG985" s="19">
        <f t="shared" si="294"/>
        <v>0</v>
      </c>
      <c r="AH985" s="25" t="str">
        <f>VLOOKUP(F985,特效对应!F:G,2,FALSE)</f>
        <v>attack</v>
      </c>
      <c r="AJ985">
        <f t="shared" si="295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96"/>
        <v>0</v>
      </c>
      <c r="BE985">
        <f t="shared" si="297"/>
        <v>0</v>
      </c>
    </row>
    <row r="986" spans="1:57" x14ac:dyDescent="0.15">
      <c r="A986" t="str">
        <f t="shared" si="284"/>
        <v>珍妮芙主动技能1等级20</v>
      </c>
      <c r="B986" s="8">
        <f t="shared" si="285"/>
        <v>10170120</v>
      </c>
      <c r="C986" s="8" t="str">
        <f>VLOOKUP(G986,角色!A:B,2,FALSE)</f>
        <v>珍妮芙</v>
      </c>
      <c r="D986" s="8" t="str">
        <f t="shared" si="286"/>
        <v>主动技能1</v>
      </c>
      <c r="E986" s="8">
        <f t="shared" si="300"/>
        <v>20</v>
      </c>
      <c r="F986" s="8">
        <f t="shared" si="287"/>
        <v>1</v>
      </c>
      <c r="G986" s="8">
        <f t="shared" si="288"/>
        <v>17</v>
      </c>
      <c r="H986" s="4" t="s">
        <v>1060</v>
      </c>
      <c r="I986" s="20" t="str">
        <f t="shared" si="289"/>
        <v>对敌方单体攻击，造成100%攻击力（+20525）点伤害。</v>
      </c>
      <c r="J986" s="20" t="s">
        <v>279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90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91"/>
        <v/>
      </c>
      <c r="U986" s="6" t="str">
        <f t="shared" si="292"/>
        <v/>
      </c>
      <c r="V986" s="19" t="str">
        <f>VLOOKUP(G986,角色!AW:BC,主动技能!F986+1,FALSE)</f>
        <v>skill_01</v>
      </c>
      <c r="Y986">
        <f t="shared" si="298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20525</v>
      </c>
      <c r="AE986" s="25">
        <f>(VLOOKUP(G986,角色!V:AE,主动技能!F986+7,FALSE))</f>
        <v>1</v>
      </c>
      <c r="AF986" s="19">
        <f t="shared" si="293"/>
        <v>0</v>
      </c>
      <c r="AG986" s="19">
        <f t="shared" si="294"/>
        <v>0</v>
      </c>
      <c r="AH986" s="25" t="str">
        <f>VLOOKUP(F986,特效对应!F:G,2,FALSE)</f>
        <v>attack</v>
      </c>
      <c r="AJ986">
        <f t="shared" si="295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96"/>
        <v>0</v>
      </c>
      <c r="BE986">
        <f t="shared" si="297"/>
        <v>0</v>
      </c>
    </row>
    <row r="987" spans="1:57" x14ac:dyDescent="0.15">
      <c r="A987" t="str">
        <f t="shared" si="284"/>
        <v>珍妮芙主动技能2等级1</v>
      </c>
      <c r="B987" s="8">
        <f t="shared" si="285"/>
        <v>10170201</v>
      </c>
      <c r="C987" s="8" t="str">
        <f>VLOOKUP(G987,角色!A:B,2,FALSE)</f>
        <v>珍妮芙</v>
      </c>
      <c r="D987" s="8" t="str">
        <f t="shared" si="286"/>
        <v>主动技能2</v>
      </c>
      <c r="E987" s="8">
        <f t="shared" si="300"/>
        <v>1</v>
      </c>
      <c r="F987" s="8">
        <f t="shared" si="287"/>
        <v>2</v>
      </c>
      <c r="G987" s="8">
        <f t="shared" si="288"/>
        <v>17</v>
      </c>
      <c r="H987" s="4" t="s">
        <v>1050</v>
      </c>
      <c r="I987" s="20" t="str">
        <f>"对敌方"&amp;L987&amp;"攻击，造成"&amp;Z987&amp;"%攻击力（+"&amp;AB987&amp;"）点伤害。"</f>
        <v>对敌方单体攻击，造成150%攻击力（+130）点伤害。</v>
      </c>
      <c r="J987" s="4" t="s">
        <v>279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90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91"/>
        <v/>
      </c>
      <c r="U987" s="6" t="str">
        <f t="shared" si="292"/>
        <v/>
      </c>
      <c r="V987" s="19" t="str">
        <f>VLOOKUP(G987,角色!AW:BC,主动技能!F987+1,FALSE)</f>
        <v>skill_10</v>
      </c>
      <c r="Y987">
        <f t="shared" si="298"/>
        <v>50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130</v>
      </c>
      <c r="AE987" s="25">
        <f>(VLOOKUP(G987,角色!V:AE,主动技能!F987+7,FALSE))</f>
        <v>1</v>
      </c>
      <c r="AF987" s="19">
        <f t="shared" si="293"/>
        <v>2</v>
      </c>
      <c r="AG987" s="19">
        <f t="shared" si="294"/>
        <v>1</v>
      </c>
      <c r="AH987" s="25" t="str">
        <f>VLOOKUP(F987,特效对应!F:G,2,FALSE)</f>
        <v>attackex</v>
      </c>
      <c r="AJ987">
        <f t="shared" si="295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96"/>
        <v>2</v>
      </c>
      <c r="BE987">
        <f t="shared" si="297"/>
        <v>1</v>
      </c>
    </row>
    <row r="988" spans="1:57" x14ac:dyDescent="0.15">
      <c r="A988" t="str">
        <f t="shared" si="284"/>
        <v>珍妮芙主动技能2等级2</v>
      </c>
      <c r="B988" s="8">
        <f t="shared" si="285"/>
        <v>10170202</v>
      </c>
      <c r="C988" s="8" t="str">
        <f>VLOOKUP(G988,角色!A:B,2,FALSE)</f>
        <v>珍妮芙</v>
      </c>
      <c r="D988" s="8" t="str">
        <f t="shared" si="286"/>
        <v>主动技能2</v>
      </c>
      <c r="E988" s="8">
        <f t="shared" si="300"/>
        <v>2</v>
      </c>
      <c r="F988" s="8">
        <f t="shared" si="287"/>
        <v>2</v>
      </c>
      <c r="G988" s="8">
        <f t="shared" si="288"/>
        <v>17</v>
      </c>
      <c r="H988" s="4" t="s">
        <v>1050</v>
      </c>
      <c r="I988" s="20" t="str">
        <f t="shared" ref="I988:I1006" si="301">"对敌方"&amp;L988&amp;"攻击，造成"&amp;Z988&amp;"%攻击力（+"&amp;AB988&amp;"）点伤害。"</f>
        <v>对敌方单体攻击，造成150%攻击力（+160）点伤害。</v>
      </c>
      <c r="J988" s="4" t="s">
        <v>279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90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91"/>
        <v/>
      </c>
      <c r="U988" s="6" t="str">
        <f t="shared" si="292"/>
        <v/>
      </c>
      <c r="V988" s="19" t="str">
        <f>VLOOKUP(G988,角色!AW:BC,主动技能!F988+1,FALSE)</f>
        <v>skill_10</v>
      </c>
      <c r="Y988">
        <f t="shared" si="298"/>
        <v>50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160</v>
      </c>
      <c r="AE988" s="25">
        <f>(VLOOKUP(G988,角色!V:AE,主动技能!F988+7,FALSE))</f>
        <v>1</v>
      </c>
      <c r="AF988" s="19">
        <f t="shared" si="293"/>
        <v>2</v>
      </c>
      <c r="AG988" s="19">
        <f t="shared" si="294"/>
        <v>1</v>
      </c>
      <c r="AH988" s="25" t="str">
        <f>VLOOKUP(F988,特效对应!F:G,2,FALSE)</f>
        <v>attackex</v>
      </c>
      <c r="AJ988">
        <f t="shared" si="295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96"/>
        <v>2</v>
      </c>
      <c r="BE988">
        <f t="shared" si="297"/>
        <v>1</v>
      </c>
    </row>
    <row r="989" spans="1:57" x14ac:dyDescent="0.15">
      <c r="A989" t="str">
        <f t="shared" si="284"/>
        <v>珍妮芙主动技能2等级3</v>
      </c>
      <c r="B989" s="8">
        <f t="shared" si="285"/>
        <v>10170203</v>
      </c>
      <c r="C989" s="8" t="str">
        <f>VLOOKUP(G989,角色!A:B,2,FALSE)</f>
        <v>珍妮芙</v>
      </c>
      <c r="D989" s="8" t="str">
        <f t="shared" si="286"/>
        <v>主动技能2</v>
      </c>
      <c r="E989" s="8">
        <f t="shared" si="300"/>
        <v>3</v>
      </c>
      <c r="F989" s="8">
        <f t="shared" si="287"/>
        <v>2</v>
      </c>
      <c r="G989" s="8">
        <f t="shared" si="288"/>
        <v>17</v>
      </c>
      <c r="H989" s="4" t="s">
        <v>1050</v>
      </c>
      <c r="I989" s="20" t="str">
        <f t="shared" si="301"/>
        <v>对敌方单体攻击，造成150%攻击力（+250）点伤害。</v>
      </c>
      <c r="J989" s="4" t="s">
        <v>279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90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91"/>
        <v/>
      </c>
      <c r="U989" s="6" t="str">
        <f t="shared" si="292"/>
        <v/>
      </c>
      <c r="V989" s="19" t="str">
        <f>VLOOKUP(G989,角色!AW:BC,主动技能!F989+1,FALSE)</f>
        <v>skill_10</v>
      </c>
      <c r="Y989">
        <f t="shared" si="298"/>
        <v>50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250</v>
      </c>
      <c r="AE989" s="25">
        <f>(VLOOKUP(G989,角色!V:AE,主动技能!F989+7,FALSE))</f>
        <v>1</v>
      </c>
      <c r="AF989" s="19">
        <f t="shared" si="293"/>
        <v>2</v>
      </c>
      <c r="AG989" s="19">
        <f t="shared" si="294"/>
        <v>1</v>
      </c>
      <c r="AH989" s="25" t="str">
        <f>VLOOKUP(F989,特效对应!F:G,2,FALSE)</f>
        <v>attackex</v>
      </c>
      <c r="AJ989">
        <f t="shared" si="295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96"/>
        <v>2</v>
      </c>
      <c r="BE989">
        <f t="shared" si="297"/>
        <v>1</v>
      </c>
    </row>
    <row r="990" spans="1:57" x14ac:dyDescent="0.15">
      <c r="A990" t="str">
        <f t="shared" si="284"/>
        <v>珍妮芙主动技能2等级4</v>
      </c>
      <c r="B990" s="8">
        <f t="shared" si="285"/>
        <v>10170204</v>
      </c>
      <c r="C990" s="8" t="str">
        <f>VLOOKUP(G990,角色!A:B,2,FALSE)</f>
        <v>珍妮芙</v>
      </c>
      <c r="D990" s="8" t="str">
        <f t="shared" si="286"/>
        <v>主动技能2</v>
      </c>
      <c r="E990" s="8">
        <f t="shared" si="300"/>
        <v>4</v>
      </c>
      <c r="F990" s="8">
        <f t="shared" si="287"/>
        <v>2</v>
      </c>
      <c r="G990" s="8">
        <f t="shared" si="288"/>
        <v>17</v>
      </c>
      <c r="H990" s="4" t="s">
        <v>1050</v>
      </c>
      <c r="I990" s="20" t="str">
        <f t="shared" si="301"/>
        <v>对敌方单体攻击，造成150%攻击力（+400）点伤害。</v>
      </c>
      <c r="J990" s="4" t="s">
        <v>279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90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91"/>
        <v/>
      </c>
      <c r="U990" s="6" t="str">
        <f t="shared" si="292"/>
        <v/>
      </c>
      <c r="V990" s="19" t="str">
        <f>VLOOKUP(G990,角色!AW:BC,主动技能!F990+1,FALSE)</f>
        <v>skill_10</v>
      </c>
      <c r="Y990">
        <f t="shared" si="298"/>
        <v>50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400</v>
      </c>
      <c r="AE990" s="25">
        <f>(VLOOKUP(G990,角色!V:AE,主动技能!F990+7,FALSE))</f>
        <v>1</v>
      </c>
      <c r="AF990" s="19">
        <f t="shared" si="293"/>
        <v>2</v>
      </c>
      <c r="AG990" s="19">
        <f t="shared" si="294"/>
        <v>1</v>
      </c>
      <c r="AH990" s="25" t="str">
        <f>VLOOKUP(F990,特效对应!F:G,2,FALSE)</f>
        <v>attackex</v>
      </c>
      <c r="AJ990">
        <f t="shared" si="295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96"/>
        <v>2</v>
      </c>
      <c r="BE990">
        <f t="shared" si="297"/>
        <v>1</v>
      </c>
    </row>
    <row r="991" spans="1:57" x14ac:dyDescent="0.15">
      <c r="A991" t="str">
        <f t="shared" ref="A991:A1054" si="302">C991&amp;D991&amp;$E$6&amp;E991</f>
        <v>珍妮芙主动技能2等级5</v>
      </c>
      <c r="B991" s="8">
        <f t="shared" ref="B991:B1054" si="303">1*10000000+G991*10000+F991*100+E991</f>
        <v>10170205</v>
      </c>
      <c r="C991" s="8" t="str">
        <f>VLOOKUP(G991,角色!A:B,2,FALSE)</f>
        <v>珍妮芙</v>
      </c>
      <c r="D991" s="8" t="str">
        <f t="shared" ref="D991:D1054" si="304">$D$4&amp;F991</f>
        <v>主动技能2</v>
      </c>
      <c r="E991" s="8">
        <f t="shared" si="300"/>
        <v>5</v>
      </c>
      <c r="F991" s="8">
        <f t="shared" ref="F991:F1054" si="305">IF(E991=1,IF(F990=$F$5,1,F990+1),F990)</f>
        <v>2</v>
      </c>
      <c r="G991" s="8">
        <f t="shared" ref="G991:G1054" si="306">IF((F991=1)*(E991=1),G990+1,G990)</f>
        <v>17</v>
      </c>
      <c r="H991" s="4" t="s">
        <v>1050</v>
      </c>
      <c r="I991" s="20" t="str">
        <f t="shared" si="301"/>
        <v>对敌方单体攻击，造成150%攻击力（+565）点伤害。</v>
      </c>
      <c r="J991" s="4" t="s">
        <v>279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307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308">IF(AQ991="","",AQ991)&amp;IF(AR991="","","|"&amp;AR991)&amp;IF(AS991="","","|"&amp;AS991)&amp;IF(AT991="","","|"&amp;AT991)&amp;IF(AU991="","","|"&amp;AU991)</f>
        <v/>
      </c>
      <c r="U991" s="6" t="str">
        <f t="shared" ref="U991:U1054" si="309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98"/>
        <v>50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565</v>
      </c>
      <c r="AE991" s="25">
        <f>(VLOOKUP(G991,角色!V:AE,主动技能!F991+7,FALSE))</f>
        <v>1</v>
      </c>
      <c r="AF991" s="19">
        <f t="shared" ref="AF991:AF1054" si="310">BD991</f>
        <v>2</v>
      </c>
      <c r="AG991" s="19">
        <f t="shared" ref="AG991:AG1054" si="311">BE991</f>
        <v>1</v>
      </c>
      <c r="AH991" s="25" t="str">
        <f>VLOOKUP(F991,特效对应!F:G,2,FALSE)</f>
        <v>attackex</v>
      </c>
      <c r="AJ991">
        <f t="shared" ref="AJ991:AJ1054" si="31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ref="BD991:BD1054" si="313">IF(F991=1,0,IF(F991=2,2,3))</f>
        <v>2</v>
      </c>
      <c r="BE991">
        <f t="shared" ref="BE991:BE1054" si="314">IF(F991=1,0,IF(F991=2,1,2))</f>
        <v>1</v>
      </c>
    </row>
    <row r="992" spans="1:57" x14ac:dyDescent="0.15">
      <c r="A992" t="str">
        <f t="shared" si="302"/>
        <v>珍妮芙主动技能2等级6</v>
      </c>
      <c r="B992" s="8">
        <f t="shared" si="303"/>
        <v>10170206</v>
      </c>
      <c r="C992" s="8" t="str">
        <f>VLOOKUP(G992,角色!A:B,2,FALSE)</f>
        <v>珍妮芙</v>
      </c>
      <c r="D992" s="8" t="str">
        <f t="shared" si="304"/>
        <v>主动技能2</v>
      </c>
      <c r="E992" s="8">
        <f t="shared" si="300"/>
        <v>6</v>
      </c>
      <c r="F992" s="8">
        <f t="shared" si="305"/>
        <v>2</v>
      </c>
      <c r="G992" s="8">
        <f t="shared" si="306"/>
        <v>17</v>
      </c>
      <c r="H992" s="4" t="s">
        <v>1050</v>
      </c>
      <c r="I992" s="20" t="str">
        <f t="shared" si="301"/>
        <v>对敌方单体攻击，造成150%攻击力（+800）点伤害。</v>
      </c>
      <c r="J992" s="4" t="s">
        <v>279</v>
      </c>
      <c r="K992" s="1" t="s">
        <v>102</v>
      </c>
      <c r="L992" s="4" t="s">
        <v>106</v>
      </c>
      <c r="M992" s="4"/>
      <c r="N992" s="4">
        <v>100</v>
      </c>
      <c r="O992" s="20" t="str">
        <f t="shared" si="307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308"/>
        <v/>
      </c>
      <c r="U992" s="6" t="str">
        <f t="shared" si="309"/>
        <v/>
      </c>
      <c r="V992" s="19" t="str">
        <f>VLOOKUP(G992,角色!AW:BC,主动技能!F992+1,FALSE)</f>
        <v>skill_10</v>
      </c>
      <c r="Y992">
        <f t="shared" si="298"/>
        <v>50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800</v>
      </c>
      <c r="AE992" s="25">
        <f>(VLOOKUP(G992,角色!V:AE,主动技能!F992+7,FALSE))</f>
        <v>1</v>
      </c>
      <c r="AF992" s="19">
        <f t="shared" si="310"/>
        <v>2</v>
      </c>
      <c r="AG992" s="19">
        <f t="shared" si="311"/>
        <v>1</v>
      </c>
      <c r="AH992" s="25" t="str">
        <f>VLOOKUP(F992,特效对应!F:G,2,FALSE)</f>
        <v>attackex</v>
      </c>
      <c r="AJ992">
        <f t="shared" si="31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313"/>
        <v>2</v>
      </c>
      <c r="BE992">
        <f t="shared" si="314"/>
        <v>1</v>
      </c>
    </row>
    <row r="993" spans="1:57" x14ac:dyDescent="0.15">
      <c r="A993" t="str">
        <f t="shared" si="302"/>
        <v>珍妮芙主动技能2等级7</v>
      </c>
      <c r="B993" s="8">
        <f t="shared" si="303"/>
        <v>10170207</v>
      </c>
      <c r="C993" s="8" t="str">
        <f>VLOOKUP(G993,角色!A:B,2,FALSE)</f>
        <v>珍妮芙</v>
      </c>
      <c r="D993" s="8" t="str">
        <f t="shared" si="304"/>
        <v>主动技能2</v>
      </c>
      <c r="E993" s="8">
        <f t="shared" si="300"/>
        <v>7</v>
      </c>
      <c r="F993" s="8">
        <f t="shared" si="305"/>
        <v>2</v>
      </c>
      <c r="G993" s="8">
        <f t="shared" si="306"/>
        <v>17</v>
      </c>
      <c r="H993" s="4" t="s">
        <v>1050</v>
      </c>
      <c r="I993" s="20" t="str">
        <f t="shared" si="301"/>
        <v>对敌方单体攻击，造成150%攻击力（+1132）点伤害。</v>
      </c>
      <c r="J993" s="4" t="s">
        <v>279</v>
      </c>
      <c r="K993" s="1" t="s">
        <v>102</v>
      </c>
      <c r="L993" s="4" t="s">
        <v>106</v>
      </c>
      <c r="M993" s="4"/>
      <c r="N993" s="4">
        <v>100</v>
      </c>
      <c r="O993" s="20" t="str">
        <f t="shared" si="307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308"/>
        <v/>
      </c>
      <c r="U993" s="6" t="str">
        <f t="shared" si="309"/>
        <v/>
      </c>
      <c r="V993" s="19" t="str">
        <f>VLOOKUP(G993,角色!AW:BC,主动技能!F993+1,FALSE)</f>
        <v>skill_10</v>
      </c>
      <c r="Y993">
        <f t="shared" si="298"/>
        <v>50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1132</v>
      </c>
      <c r="AE993" s="25">
        <f>(VLOOKUP(G993,角色!V:AE,主动技能!F993+7,FALSE))</f>
        <v>1</v>
      </c>
      <c r="AF993" s="19">
        <f t="shared" si="310"/>
        <v>2</v>
      </c>
      <c r="AG993" s="19">
        <f t="shared" si="311"/>
        <v>1</v>
      </c>
      <c r="AH993" s="25" t="str">
        <f>VLOOKUP(F993,特效对应!F:G,2,FALSE)</f>
        <v>attackex</v>
      </c>
      <c r="AJ993">
        <f t="shared" si="31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313"/>
        <v>2</v>
      </c>
      <c r="BE993">
        <f t="shared" si="314"/>
        <v>1</v>
      </c>
    </row>
    <row r="994" spans="1:57" x14ac:dyDescent="0.15">
      <c r="A994" t="str">
        <f t="shared" si="302"/>
        <v>珍妮芙主动技能2等级8</v>
      </c>
      <c r="B994" s="8">
        <f t="shared" si="303"/>
        <v>10170208</v>
      </c>
      <c r="C994" s="8" t="str">
        <f>VLOOKUP(G994,角色!A:B,2,FALSE)</f>
        <v>珍妮芙</v>
      </c>
      <c r="D994" s="8" t="str">
        <f t="shared" si="304"/>
        <v>主动技能2</v>
      </c>
      <c r="E994" s="8">
        <f t="shared" si="300"/>
        <v>8</v>
      </c>
      <c r="F994" s="8">
        <f t="shared" si="305"/>
        <v>2</v>
      </c>
      <c r="G994" s="8">
        <f t="shared" si="306"/>
        <v>17</v>
      </c>
      <c r="H994" s="4" t="s">
        <v>1050</v>
      </c>
      <c r="I994" s="20" t="str">
        <f t="shared" si="301"/>
        <v>对敌方单体攻击，造成150%攻击力（+1601）点伤害。</v>
      </c>
      <c r="J994" s="4" t="s">
        <v>279</v>
      </c>
      <c r="K994" s="1" t="s">
        <v>102</v>
      </c>
      <c r="L994" s="4" t="s">
        <v>106</v>
      </c>
      <c r="M994" s="4"/>
      <c r="N994" s="4">
        <v>100</v>
      </c>
      <c r="O994" s="20" t="str">
        <f t="shared" si="307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308"/>
        <v/>
      </c>
      <c r="U994" s="6" t="str">
        <f t="shared" si="309"/>
        <v/>
      </c>
      <c r="V994" s="19" t="str">
        <f>VLOOKUP(G994,角色!AW:BC,主动技能!F994+1,FALSE)</f>
        <v>skill_10</v>
      </c>
      <c r="Y994">
        <f t="shared" si="298"/>
        <v>50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1601</v>
      </c>
      <c r="AE994" s="25">
        <f>(VLOOKUP(G994,角色!V:AE,主动技能!F994+7,FALSE))</f>
        <v>1</v>
      </c>
      <c r="AF994" s="19">
        <f t="shared" si="310"/>
        <v>2</v>
      </c>
      <c r="AG994" s="19">
        <f t="shared" si="311"/>
        <v>1</v>
      </c>
      <c r="AH994" s="25" t="str">
        <f>VLOOKUP(F994,特效对应!F:G,2,FALSE)</f>
        <v>attackex</v>
      </c>
      <c r="AJ994">
        <f t="shared" si="31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313"/>
        <v>2</v>
      </c>
      <c r="BE994">
        <f t="shared" si="314"/>
        <v>1</v>
      </c>
    </row>
    <row r="995" spans="1:57" x14ac:dyDescent="0.15">
      <c r="A995" t="str">
        <f t="shared" si="302"/>
        <v>珍妮芙主动技能2等级9</v>
      </c>
      <c r="B995" s="8">
        <f t="shared" si="303"/>
        <v>10170209</v>
      </c>
      <c r="C995" s="8" t="str">
        <f>VLOOKUP(G995,角色!A:B,2,FALSE)</f>
        <v>珍妮芙</v>
      </c>
      <c r="D995" s="8" t="str">
        <f t="shared" si="304"/>
        <v>主动技能2</v>
      </c>
      <c r="E995" s="8">
        <f t="shared" si="300"/>
        <v>9</v>
      </c>
      <c r="F995" s="8">
        <f t="shared" si="305"/>
        <v>2</v>
      </c>
      <c r="G995" s="8">
        <f t="shared" si="306"/>
        <v>17</v>
      </c>
      <c r="H995" s="4" t="s">
        <v>1050</v>
      </c>
      <c r="I995" s="20" t="str">
        <f t="shared" si="301"/>
        <v>对敌方单体攻击，造成150%攻击力（+2264）点伤害。</v>
      </c>
      <c r="J995" s="4" t="s">
        <v>279</v>
      </c>
      <c r="K995" s="1" t="s">
        <v>102</v>
      </c>
      <c r="L995" s="4" t="s">
        <v>106</v>
      </c>
      <c r="M995" s="4"/>
      <c r="N995" s="4">
        <v>100</v>
      </c>
      <c r="O995" s="20" t="str">
        <f t="shared" si="307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308"/>
        <v/>
      </c>
      <c r="U995" s="6" t="str">
        <f t="shared" si="309"/>
        <v/>
      </c>
      <c r="V995" s="19" t="str">
        <f>VLOOKUP(G995,角色!AW:BC,主动技能!F995+1,FALSE)</f>
        <v>skill_10</v>
      </c>
      <c r="Y995">
        <f t="shared" si="298"/>
        <v>50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2264</v>
      </c>
      <c r="AE995" s="25">
        <f>(VLOOKUP(G995,角色!V:AE,主动技能!F995+7,FALSE))</f>
        <v>1</v>
      </c>
      <c r="AF995" s="19">
        <f t="shared" si="310"/>
        <v>2</v>
      </c>
      <c r="AG995" s="19">
        <f t="shared" si="311"/>
        <v>1</v>
      </c>
      <c r="AH995" s="25" t="str">
        <f>VLOOKUP(F995,特效对应!F:G,2,FALSE)</f>
        <v>attackex</v>
      </c>
      <c r="AJ995">
        <f t="shared" si="31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313"/>
        <v>2</v>
      </c>
      <c r="BE995">
        <f t="shared" si="314"/>
        <v>1</v>
      </c>
    </row>
    <row r="996" spans="1:57" x14ac:dyDescent="0.15">
      <c r="A996" t="str">
        <f t="shared" si="302"/>
        <v>珍妮芙主动技能2等级10</v>
      </c>
      <c r="B996" s="8">
        <f t="shared" si="303"/>
        <v>10170210</v>
      </c>
      <c r="C996" s="8" t="str">
        <f>VLOOKUP(G996,角色!A:B,2,FALSE)</f>
        <v>珍妮芙</v>
      </c>
      <c r="D996" s="8" t="str">
        <f t="shared" si="304"/>
        <v>主动技能2</v>
      </c>
      <c r="E996" s="8">
        <f t="shared" si="300"/>
        <v>10</v>
      </c>
      <c r="F996" s="8">
        <f t="shared" si="305"/>
        <v>2</v>
      </c>
      <c r="G996" s="8">
        <f t="shared" si="306"/>
        <v>17</v>
      </c>
      <c r="H996" s="4" t="s">
        <v>1050</v>
      </c>
      <c r="I996" s="20" t="str">
        <f t="shared" si="301"/>
        <v>对敌方单体攻击，造成150%攻击力（+3203）点伤害。</v>
      </c>
      <c r="J996" s="4" t="s">
        <v>279</v>
      </c>
      <c r="K996" s="1" t="s">
        <v>102</v>
      </c>
      <c r="L996" s="4" t="s">
        <v>106</v>
      </c>
      <c r="M996" s="4"/>
      <c r="N996" s="4">
        <v>100</v>
      </c>
      <c r="O996" s="20" t="str">
        <f t="shared" si="307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308"/>
        <v/>
      </c>
      <c r="U996" s="6" t="str">
        <f t="shared" si="309"/>
        <v/>
      </c>
      <c r="V996" s="19" t="str">
        <f>VLOOKUP(G996,角色!AW:BC,主动技能!F996+1,FALSE)</f>
        <v>skill_10</v>
      </c>
      <c r="Y996">
        <f t="shared" si="298"/>
        <v>50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3203</v>
      </c>
      <c r="AE996" s="25">
        <f>(VLOOKUP(G996,角色!V:AE,主动技能!F996+7,FALSE))</f>
        <v>1</v>
      </c>
      <c r="AF996" s="19">
        <f t="shared" si="310"/>
        <v>2</v>
      </c>
      <c r="AG996" s="19">
        <f t="shared" si="311"/>
        <v>1</v>
      </c>
      <c r="AH996" s="25" t="str">
        <f>VLOOKUP(F996,特效对应!F:G,2,FALSE)</f>
        <v>attackex</v>
      </c>
      <c r="AJ996">
        <f t="shared" si="31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313"/>
        <v>2</v>
      </c>
      <c r="BE996">
        <f t="shared" si="314"/>
        <v>1</v>
      </c>
    </row>
    <row r="997" spans="1:57" x14ac:dyDescent="0.15">
      <c r="A997" t="str">
        <f t="shared" si="302"/>
        <v>珍妮芙主动技能2等级11</v>
      </c>
      <c r="B997" s="8">
        <f t="shared" si="303"/>
        <v>10170211</v>
      </c>
      <c r="C997" s="8" t="str">
        <f>VLOOKUP(G997,角色!A:B,2,FALSE)</f>
        <v>珍妮芙</v>
      </c>
      <c r="D997" s="8" t="str">
        <f t="shared" si="304"/>
        <v>主动技能2</v>
      </c>
      <c r="E997" s="8">
        <f t="shared" si="300"/>
        <v>11</v>
      </c>
      <c r="F997" s="8">
        <f t="shared" si="305"/>
        <v>2</v>
      </c>
      <c r="G997" s="8">
        <f t="shared" si="306"/>
        <v>17</v>
      </c>
      <c r="H997" s="4" t="s">
        <v>1050</v>
      </c>
      <c r="I997" s="20" t="str">
        <f t="shared" si="301"/>
        <v>对敌方单体攻击，造成150%攻击力（+4530）点伤害。</v>
      </c>
      <c r="J997" s="4" t="s">
        <v>279</v>
      </c>
      <c r="K997" s="1" t="s">
        <v>102</v>
      </c>
      <c r="L997" s="4" t="s">
        <v>106</v>
      </c>
      <c r="M997" s="4"/>
      <c r="N997" s="4">
        <v>100</v>
      </c>
      <c r="O997" s="20" t="str">
        <f t="shared" si="307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308"/>
        <v/>
      </c>
      <c r="U997" s="6" t="str">
        <f t="shared" si="309"/>
        <v/>
      </c>
      <c r="V997" s="19" t="str">
        <f>VLOOKUP(G997,角色!AW:BC,主动技能!F997+1,FALSE)</f>
        <v>skill_10</v>
      </c>
      <c r="Y997">
        <f t="shared" si="298"/>
        <v>50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4530</v>
      </c>
      <c r="AE997" s="25">
        <f>(VLOOKUP(G997,角色!V:AE,主动技能!F997+7,FALSE))</f>
        <v>1</v>
      </c>
      <c r="AF997" s="19">
        <f t="shared" si="310"/>
        <v>2</v>
      </c>
      <c r="AG997" s="19">
        <f t="shared" si="311"/>
        <v>1</v>
      </c>
      <c r="AH997" s="25" t="str">
        <f>VLOOKUP(F997,特效对应!F:G,2,FALSE)</f>
        <v>attackex</v>
      </c>
      <c r="AJ997">
        <f t="shared" si="31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313"/>
        <v>2</v>
      </c>
      <c r="BE997">
        <f t="shared" si="314"/>
        <v>1</v>
      </c>
    </row>
    <row r="998" spans="1:57" x14ac:dyDescent="0.15">
      <c r="A998" t="str">
        <f t="shared" si="302"/>
        <v>珍妮芙主动技能2等级12</v>
      </c>
      <c r="B998" s="8">
        <f t="shared" si="303"/>
        <v>10170212</v>
      </c>
      <c r="C998" s="8" t="str">
        <f>VLOOKUP(G998,角色!A:B,2,FALSE)</f>
        <v>珍妮芙</v>
      </c>
      <c r="D998" s="8" t="str">
        <f t="shared" si="304"/>
        <v>主动技能2</v>
      </c>
      <c r="E998" s="8">
        <f t="shared" si="300"/>
        <v>12</v>
      </c>
      <c r="F998" s="8">
        <f t="shared" si="305"/>
        <v>2</v>
      </c>
      <c r="G998" s="8">
        <f t="shared" si="306"/>
        <v>17</v>
      </c>
      <c r="H998" s="4" t="s">
        <v>1050</v>
      </c>
      <c r="I998" s="20" t="str">
        <f t="shared" si="301"/>
        <v>对敌方单体攻击，造成150%攻击力（+6407）点伤害。</v>
      </c>
      <c r="J998" s="4" t="s">
        <v>279</v>
      </c>
      <c r="K998" s="1" t="s">
        <v>102</v>
      </c>
      <c r="L998" s="4" t="s">
        <v>106</v>
      </c>
      <c r="M998" s="4"/>
      <c r="N998" s="4">
        <v>100</v>
      </c>
      <c r="O998" s="20" t="str">
        <f t="shared" si="307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308"/>
        <v/>
      </c>
      <c r="U998" s="6" t="str">
        <f t="shared" si="309"/>
        <v/>
      </c>
      <c r="V998" s="19" t="str">
        <f>VLOOKUP(G998,角色!AW:BC,主动技能!F998+1,FALSE)</f>
        <v>skill_10</v>
      </c>
      <c r="Y998">
        <f t="shared" si="298"/>
        <v>50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6407</v>
      </c>
      <c r="AE998" s="25">
        <f>(VLOOKUP(G998,角色!V:AE,主动技能!F998+7,FALSE))</f>
        <v>1</v>
      </c>
      <c r="AF998" s="19">
        <f t="shared" si="310"/>
        <v>2</v>
      </c>
      <c r="AG998" s="19">
        <f t="shared" si="311"/>
        <v>1</v>
      </c>
      <c r="AH998" s="25" t="str">
        <f>VLOOKUP(F998,特效对应!F:G,2,FALSE)</f>
        <v>attackex</v>
      </c>
      <c r="AJ998">
        <f t="shared" si="31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313"/>
        <v>2</v>
      </c>
      <c r="BE998">
        <f t="shared" si="314"/>
        <v>1</v>
      </c>
    </row>
    <row r="999" spans="1:57" x14ac:dyDescent="0.15">
      <c r="A999" t="str">
        <f t="shared" si="302"/>
        <v>珍妮芙主动技能2等级13</v>
      </c>
      <c r="B999" s="8">
        <f t="shared" si="303"/>
        <v>10170213</v>
      </c>
      <c r="C999" s="8" t="str">
        <f>VLOOKUP(G999,角色!A:B,2,FALSE)</f>
        <v>珍妮芙</v>
      </c>
      <c r="D999" s="8" t="str">
        <f t="shared" si="304"/>
        <v>主动技能2</v>
      </c>
      <c r="E999" s="8">
        <f t="shared" si="300"/>
        <v>13</v>
      </c>
      <c r="F999" s="8">
        <f t="shared" si="305"/>
        <v>2</v>
      </c>
      <c r="G999" s="8">
        <f t="shared" si="306"/>
        <v>17</v>
      </c>
      <c r="H999" s="4" t="s">
        <v>1050</v>
      </c>
      <c r="I999" s="20" t="str">
        <f t="shared" si="301"/>
        <v>对敌方单体攻击，造成150%攻击力（+9063）点伤害。</v>
      </c>
      <c r="J999" s="4" t="s">
        <v>279</v>
      </c>
      <c r="K999" s="1" t="s">
        <v>102</v>
      </c>
      <c r="L999" s="4" t="s">
        <v>106</v>
      </c>
      <c r="M999" s="4"/>
      <c r="N999" s="4">
        <v>100</v>
      </c>
      <c r="O999" s="20" t="str">
        <f t="shared" si="307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308"/>
        <v/>
      </c>
      <c r="U999" s="6" t="str">
        <f t="shared" si="309"/>
        <v/>
      </c>
      <c r="V999" s="19" t="str">
        <f>VLOOKUP(G999,角色!AW:BC,主动技能!F999+1,FALSE)</f>
        <v>skill_10</v>
      </c>
      <c r="Y999">
        <f t="shared" si="298"/>
        <v>50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9063</v>
      </c>
      <c r="AE999" s="25">
        <f>(VLOOKUP(G999,角色!V:AE,主动技能!F999+7,FALSE))</f>
        <v>1</v>
      </c>
      <c r="AF999" s="19">
        <f t="shared" si="310"/>
        <v>2</v>
      </c>
      <c r="AG999" s="19">
        <f t="shared" si="311"/>
        <v>1</v>
      </c>
      <c r="AH999" s="25" t="str">
        <f>VLOOKUP(F999,特效对应!F:G,2,FALSE)</f>
        <v>attackex</v>
      </c>
      <c r="AJ999">
        <f t="shared" si="31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313"/>
        <v>2</v>
      </c>
      <c r="BE999">
        <f t="shared" si="314"/>
        <v>1</v>
      </c>
    </row>
    <row r="1000" spans="1:57" x14ac:dyDescent="0.15">
      <c r="A1000" t="str">
        <f t="shared" si="302"/>
        <v>珍妮芙主动技能2等级14</v>
      </c>
      <c r="B1000" s="8">
        <f t="shared" si="303"/>
        <v>10170214</v>
      </c>
      <c r="C1000" s="8" t="str">
        <f>VLOOKUP(G1000,角色!A:B,2,FALSE)</f>
        <v>珍妮芙</v>
      </c>
      <c r="D1000" s="8" t="str">
        <f t="shared" si="304"/>
        <v>主动技能2</v>
      </c>
      <c r="E1000" s="8">
        <f t="shared" si="300"/>
        <v>14</v>
      </c>
      <c r="F1000" s="8">
        <f t="shared" si="305"/>
        <v>2</v>
      </c>
      <c r="G1000" s="8">
        <f t="shared" si="306"/>
        <v>17</v>
      </c>
      <c r="H1000" s="4" t="s">
        <v>1050</v>
      </c>
      <c r="I1000" s="20" t="str">
        <f t="shared" si="301"/>
        <v>对敌方单体攻击，造成150%攻击力（+12819）点伤害。</v>
      </c>
      <c r="J1000" s="4" t="s">
        <v>279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307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308"/>
        <v/>
      </c>
      <c r="U1000" s="6" t="str">
        <f t="shared" si="309"/>
        <v/>
      </c>
      <c r="V1000" s="19" t="str">
        <f>VLOOKUP(G1000,角色!AW:BC,主动技能!F1000+1,FALSE)</f>
        <v>skill_10</v>
      </c>
      <c r="Y1000">
        <f t="shared" si="298"/>
        <v>50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12819</v>
      </c>
      <c r="AE1000" s="25">
        <f>(VLOOKUP(G1000,角色!V:AE,主动技能!F1000+7,FALSE))</f>
        <v>1</v>
      </c>
      <c r="AF1000" s="19">
        <f t="shared" si="310"/>
        <v>2</v>
      </c>
      <c r="AG1000" s="19">
        <f t="shared" si="311"/>
        <v>1</v>
      </c>
      <c r="AH1000" s="25" t="str">
        <f>VLOOKUP(F1000,特效对应!F:G,2,FALSE)</f>
        <v>attackex</v>
      </c>
      <c r="AJ1000">
        <f t="shared" si="31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313"/>
        <v>2</v>
      </c>
      <c r="BE1000">
        <f t="shared" si="314"/>
        <v>1</v>
      </c>
    </row>
    <row r="1001" spans="1:57" x14ac:dyDescent="0.15">
      <c r="A1001" t="str">
        <f t="shared" si="302"/>
        <v>珍妮芙主动技能2等级15</v>
      </c>
      <c r="B1001" s="8">
        <f t="shared" si="303"/>
        <v>10170215</v>
      </c>
      <c r="C1001" s="8" t="str">
        <f>VLOOKUP(G1001,角色!A:B,2,FALSE)</f>
        <v>珍妮芙</v>
      </c>
      <c r="D1001" s="8" t="str">
        <f t="shared" si="304"/>
        <v>主动技能2</v>
      </c>
      <c r="E1001" s="8">
        <f t="shared" si="300"/>
        <v>15</v>
      </c>
      <c r="F1001" s="8">
        <f t="shared" si="305"/>
        <v>2</v>
      </c>
      <c r="G1001" s="8">
        <f t="shared" si="306"/>
        <v>17</v>
      </c>
      <c r="H1001" s="4" t="s">
        <v>1050</v>
      </c>
      <c r="I1001" s="20" t="str">
        <f t="shared" si="301"/>
        <v>对敌方单体攻击，造成150%攻击力（+18131）点伤害。</v>
      </c>
      <c r="J1001" s="4" t="s">
        <v>279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307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308"/>
        <v/>
      </c>
      <c r="U1001" s="6" t="str">
        <f t="shared" si="309"/>
        <v/>
      </c>
      <c r="V1001" s="19" t="str">
        <f>VLOOKUP(G1001,角色!AW:BC,主动技能!F1001+1,FALSE)</f>
        <v>skill_10</v>
      </c>
      <c r="Y1001">
        <f t="shared" si="298"/>
        <v>50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18131</v>
      </c>
      <c r="AE1001" s="25">
        <f>(VLOOKUP(G1001,角色!V:AE,主动技能!F1001+7,FALSE))</f>
        <v>1</v>
      </c>
      <c r="AF1001" s="19">
        <f t="shared" si="310"/>
        <v>2</v>
      </c>
      <c r="AG1001" s="19">
        <f t="shared" si="311"/>
        <v>1</v>
      </c>
      <c r="AH1001" s="25" t="str">
        <f>VLOOKUP(F1001,特效对应!F:G,2,FALSE)</f>
        <v>attackex</v>
      </c>
      <c r="AJ1001">
        <f t="shared" si="31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313"/>
        <v>2</v>
      </c>
      <c r="BE1001">
        <f t="shared" si="314"/>
        <v>1</v>
      </c>
    </row>
    <row r="1002" spans="1:57" x14ac:dyDescent="0.15">
      <c r="A1002" t="str">
        <f t="shared" si="302"/>
        <v>珍妮芙主动技能2等级16</v>
      </c>
      <c r="B1002" s="8">
        <f t="shared" si="303"/>
        <v>10170216</v>
      </c>
      <c r="C1002" s="8" t="str">
        <f>VLOOKUP(G1002,角色!A:B,2,FALSE)</f>
        <v>珍妮芙</v>
      </c>
      <c r="D1002" s="8" t="str">
        <f t="shared" si="304"/>
        <v>主动技能2</v>
      </c>
      <c r="E1002" s="8">
        <f t="shared" si="300"/>
        <v>16</v>
      </c>
      <c r="F1002" s="8">
        <f t="shared" si="305"/>
        <v>2</v>
      </c>
      <c r="G1002" s="8">
        <f t="shared" si="306"/>
        <v>17</v>
      </c>
      <c r="H1002" s="4" t="s">
        <v>1050</v>
      </c>
      <c r="I1002" s="20" t="str">
        <f t="shared" si="301"/>
        <v>对敌方单体攻击，造成150%攻击力（+25644）点伤害。</v>
      </c>
      <c r="J1002" s="4" t="s">
        <v>279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307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308"/>
        <v/>
      </c>
      <c r="U1002" s="6" t="str">
        <f t="shared" si="309"/>
        <v/>
      </c>
      <c r="V1002" s="19" t="str">
        <f>VLOOKUP(G1002,角色!AW:BC,主动技能!F1002+1,FALSE)</f>
        <v>skill_10</v>
      </c>
      <c r="Y1002">
        <f t="shared" si="298"/>
        <v>50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25644</v>
      </c>
      <c r="AE1002" s="25">
        <f>(VLOOKUP(G1002,角色!V:AE,主动技能!F1002+7,FALSE))</f>
        <v>1</v>
      </c>
      <c r="AF1002" s="19">
        <f t="shared" si="310"/>
        <v>2</v>
      </c>
      <c r="AG1002" s="19">
        <f t="shared" si="311"/>
        <v>1</v>
      </c>
      <c r="AH1002" s="25" t="str">
        <f>VLOOKUP(F1002,特效对应!F:G,2,FALSE)</f>
        <v>attackex</v>
      </c>
      <c r="AJ1002">
        <f t="shared" si="31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313"/>
        <v>2</v>
      </c>
      <c r="BE1002">
        <f t="shared" si="314"/>
        <v>1</v>
      </c>
    </row>
    <row r="1003" spans="1:57" x14ac:dyDescent="0.15">
      <c r="A1003" t="str">
        <f t="shared" si="302"/>
        <v>珍妮芙主动技能2等级17</v>
      </c>
      <c r="B1003" s="8">
        <f t="shared" si="303"/>
        <v>10170217</v>
      </c>
      <c r="C1003" s="8" t="str">
        <f>VLOOKUP(G1003,角色!A:B,2,FALSE)</f>
        <v>珍妮芙</v>
      </c>
      <c r="D1003" s="8" t="str">
        <f t="shared" si="304"/>
        <v>主动技能2</v>
      </c>
      <c r="E1003" s="8">
        <f t="shared" si="300"/>
        <v>17</v>
      </c>
      <c r="F1003" s="8">
        <f t="shared" si="305"/>
        <v>2</v>
      </c>
      <c r="G1003" s="8">
        <f t="shared" si="306"/>
        <v>17</v>
      </c>
      <c r="H1003" s="4" t="s">
        <v>1050</v>
      </c>
      <c r="I1003" s="20" t="str">
        <f t="shared" si="301"/>
        <v>对敌方单体攻击，造成150%攻击力（+36271）点伤害。</v>
      </c>
      <c r="J1003" s="4" t="s">
        <v>279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307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308"/>
        <v/>
      </c>
      <c r="U1003" s="6" t="str">
        <f t="shared" si="309"/>
        <v/>
      </c>
      <c r="V1003" s="19" t="str">
        <f>VLOOKUP(G1003,角色!AW:BC,主动技能!F1003+1,FALSE)</f>
        <v>skill_10</v>
      </c>
      <c r="Y1003">
        <f t="shared" si="298"/>
        <v>50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36271</v>
      </c>
      <c r="AE1003" s="25">
        <f>(VLOOKUP(G1003,角色!V:AE,主动技能!F1003+7,FALSE))</f>
        <v>1</v>
      </c>
      <c r="AF1003" s="19">
        <f t="shared" si="310"/>
        <v>2</v>
      </c>
      <c r="AG1003" s="19">
        <f t="shared" si="311"/>
        <v>1</v>
      </c>
      <c r="AH1003" s="25" t="str">
        <f>VLOOKUP(F1003,特效对应!F:G,2,FALSE)</f>
        <v>attackex</v>
      </c>
      <c r="AJ1003">
        <f t="shared" si="31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313"/>
        <v>2</v>
      </c>
      <c r="BE1003">
        <f t="shared" si="314"/>
        <v>1</v>
      </c>
    </row>
    <row r="1004" spans="1:57" x14ac:dyDescent="0.15">
      <c r="A1004" t="str">
        <f t="shared" si="302"/>
        <v>珍妮芙主动技能2等级18</v>
      </c>
      <c r="B1004" s="8">
        <f t="shared" si="303"/>
        <v>10170218</v>
      </c>
      <c r="C1004" s="8" t="str">
        <f>VLOOKUP(G1004,角色!A:B,2,FALSE)</f>
        <v>珍妮芙</v>
      </c>
      <c r="D1004" s="8" t="str">
        <f t="shared" si="304"/>
        <v>主动技能2</v>
      </c>
      <c r="E1004" s="8">
        <f t="shared" si="300"/>
        <v>18</v>
      </c>
      <c r="F1004" s="8">
        <f t="shared" si="305"/>
        <v>2</v>
      </c>
      <c r="G1004" s="8">
        <f t="shared" si="306"/>
        <v>17</v>
      </c>
      <c r="H1004" s="4" t="s">
        <v>1050</v>
      </c>
      <c r="I1004" s="20" t="str">
        <f t="shared" si="301"/>
        <v>对敌方单体攻击，造成150%攻击力（+51301）点伤害。</v>
      </c>
      <c r="J1004" s="4" t="s">
        <v>279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307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308"/>
        <v/>
      </c>
      <c r="U1004" s="6" t="str">
        <f t="shared" si="309"/>
        <v/>
      </c>
      <c r="V1004" s="19" t="str">
        <f>VLOOKUP(G1004,角色!AW:BC,主动技能!F1004+1,FALSE)</f>
        <v>skill_10</v>
      </c>
      <c r="Y1004">
        <f t="shared" si="298"/>
        <v>50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51301</v>
      </c>
      <c r="AE1004" s="25">
        <f>(VLOOKUP(G1004,角色!V:AE,主动技能!F1004+7,FALSE))</f>
        <v>1</v>
      </c>
      <c r="AF1004" s="19">
        <f t="shared" si="310"/>
        <v>2</v>
      </c>
      <c r="AG1004" s="19">
        <f t="shared" si="311"/>
        <v>1</v>
      </c>
      <c r="AH1004" s="25" t="str">
        <f>VLOOKUP(F1004,特效对应!F:G,2,FALSE)</f>
        <v>attackex</v>
      </c>
      <c r="AJ1004">
        <f t="shared" si="31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313"/>
        <v>2</v>
      </c>
      <c r="BE1004">
        <f t="shared" si="314"/>
        <v>1</v>
      </c>
    </row>
    <row r="1005" spans="1:57" x14ac:dyDescent="0.15">
      <c r="A1005" t="str">
        <f t="shared" si="302"/>
        <v>珍妮芙主动技能2等级19</v>
      </c>
      <c r="B1005" s="8">
        <f t="shared" si="303"/>
        <v>10170219</v>
      </c>
      <c r="C1005" s="8" t="str">
        <f>VLOOKUP(G1005,角色!A:B,2,FALSE)</f>
        <v>珍妮芙</v>
      </c>
      <c r="D1005" s="8" t="str">
        <f t="shared" si="304"/>
        <v>主动技能2</v>
      </c>
      <c r="E1005" s="8">
        <f t="shared" si="300"/>
        <v>19</v>
      </c>
      <c r="F1005" s="8">
        <f t="shared" si="305"/>
        <v>2</v>
      </c>
      <c r="G1005" s="8">
        <f t="shared" si="306"/>
        <v>17</v>
      </c>
      <c r="H1005" s="4" t="s">
        <v>1050</v>
      </c>
      <c r="I1005" s="20" t="str">
        <f t="shared" si="301"/>
        <v>对敌方单体攻击，造成150%攻击力（+72560）点伤害。</v>
      </c>
      <c r="J1005" s="4" t="s">
        <v>279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307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308"/>
        <v/>
      </c>
      <c r="U1005" s="6" t="str">
        <f t="shared" si="309"/>
        <v/>
      </c>
      <c r="V1005" s="19" t="str">
        <f>VLOOKUP(G1005,角色!AW:BC,主动技能!F1005+1,FALSE)</f>
        <v>skill_10</v>
      </c>
      <c r="Y1005">
        <f t="shared" si="298"/>
        <v>50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72560</v>
      </c>
      <c r="AE1005" s="25">
        <f>(VLOOKUP(G1005,角色!V:AE,主动技能!F1005+7,FALSE))</f>
        <v>1</v>
      </c>
      <c r="AF1005" s="19">
        <f t="shared" si="310"/>
        <v>2</v>
      </c>
      <c r="AG1005" s="19">
        <f t="shared" si="311"/>
        <v>1</v>
      </c>
      <c r="AH1005" s="25" t="str">
        <f>VLOOKUP(F1005,特效对应!F:G,2,FALSE)</f>
        <v>attackex</v>
      </c>
      <c r="AJ1005">
        <f t="shared" si="31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313"/>
        <v>2</v>
      </c>
      <c r="BE1005">
        <f t="shared" si="314"/>
        <v>1</v>
      </c>
    </row>
    <row r="1006" spans="1:57" x14ac:dyDescent="0.15">
      <c r="A1006" t="str">
        <f t="shared" si="302"/>
        <v>珍妮芙主动技能2等级20</v>
      </c>
      <c r="B1006" s="8">
        <f t="shared" si="303"/>
        <v>10170220</v>
      </c>
      <c r="C1006" s="8" t="str">
        <f>VLOOKUP(G1006,角色!A:B,2,FALSE)</f>
        <v>珍妮芙</v>
      </c>
      <c r="D1006" s="8" t="str">
        <f t="shared" si="304"/>
        <v>主动技能2</v>
      </c>
      <c r="E1006" s="8">
        <f t="shared" si="300"/>
        <v>20</v>
      </c>
      <c r="F1006" s="8">
        <f t="shared" si="305"/>
        <v>2</v>
      </c>
      <c r="G1006" s="8">
        <f t="shared" si="306"/>
        <v>17</v>
      </c>
      <c r="H1006" s="4" t="s">
        <v>1050</v>
      </c>
      <c r="I1006" s="20" t="str">
        <f t="shared" si="301"/>
        <v>对敌方单体攻击，造成150%攻击力（+102628）点伤害。</v>
      </c>
      <c r="J1006" s="4" t="s">
        <v>279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307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308"/>
        <v/>
      </c>
      <c r="U1006" s="6" t="str">
        <f t="shared" si="309"/>
        <v/>
      </c>
      <c r="V1006" s="19" t="str">
        <f>VLOOKUP(G1006,角色!AW:BC,主动技能!F1006+1,FALSE)</f>
        <v>skill_10</v>
      </c>
      <c r="Y1006">
        <f t="shared" si="298"/>
        <v>50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102628</v>
      </c>
      <c r="AE1006" s="25">
        <f>(VLOOKUP(G1006,角色!V:AE,主动技能!F1006+7,FALSE))</f>
        <v>1</v>
      </c>
      <c r="AF1006" s="19">
        <f t="shared" si="310"/>
        <v>2</v>
      </c>
      <c r="AG1006" s="19">
        <f t="shared" si="311"/>
        <v>1</v>
      </c>
      <c r="AH1006" s="25" t="str">
        <f>VLOOKUP(F1006,特效对应!F:G,2,FALSE)</f>
        <v>attackex</v>
      </c>
      <c r="AJ1006">
        <f t="shared" si="31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313"/>
        <v>2</v>
      </c>
      <c r="BE1006">
        <f t="shared" si="314"/>
        <v>1</v>
      </c>
    </row>
    <row r="1007" spans="1:57" x14ac:dyDescent="0.15">
      <c r="A1007" t="str">
        <f t="shared" si="302"/>
        <v>珍妮芙主动技能3等级1</v>
      </c>
      <c r="B1007" s="8">
        <f t="shared" si="303"/>
        <v>10170301</v>
      </c>
      <c r="C1007" s="8" t="str">
        <f>VLOOKUP(G1007,角色!A:B,2,FALSE)</f>
        <v>珍妮芙</v>
      </c>
      <c r="D1007" s="8" t="str">
        <f t="shared" si="304"/>
        <v>主动技能3</v>
      </c>
      <c r="E1007" s="8">
        <f t="shared" si="300"/>
        <v>1</v>
      </c>
      <c r="F1007" s="8">
        <f t="shared" si="305"/>
        <v>3</v>
      </c>
      <c r="G1007" s="8">
        <f t="shared" si="306"/>
        <v>17</v>
      </c>
      <c r="H1007" s="4" t="s">
        <v>988</v>
      </c>
      <c r="I1007" s="20" t="str">
        <f t="shared" ref="I1007:I1026" si="315">"对敌方"&amp;L1007&amp;"攻击，造成"&amp;Z1007&amp;"%攻击力（+"&amp;AB1007&amp;"）点伤害。并使目标眩晕2回合。"</f>
        <v>对敌方全体攻击，造成125%攻击力（+65）点伤害。并使目标眩晕2回合。</v>
      </c>
      <c r="J1007" s="4" t="s">
        <v>279</v>
      </c>
      <c r="K1007" s="1" t="s">
        <v>102</v>
      </c>
      <c r="L1007" s="4" t="s">
        <v>108</v>
      </c>
      <c r="M1007" s="4"/>
      <c r="N1007" s="4">
        <v>100</v>
      </c>
      <c r="O1007" s="20">
        <f t="shared" si="307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308"/>
        <v>100006:20:2:0</v>
      </c>
      <c r="U1007" s="6" t="str">
        <f t="shared" si="309"/>
        <v/>
      </c>
      <c r="V1007" s="19" t="str">
        <f>VLOOKUP(G1007,角色!AW:BC,主动技能!F1007+1,FALSE)</f>
        <v>skill_17</v>
      </c>
      <c r="Y1007">
        <f t="shared" si="298"/>
        <v>100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65</v>
      </c>
      <c r="AE1007" s="25">
        <f>(VLOOKUP(G1007,角色!V:AE,主动技能!F1007+7,FALSE))</f>
        <v>1</v>
      </c>
      <c r="AF1007" s="19">
        <f t="shared" si="310"/>
        <v>3</v>
      </c>
      <c r="AG1007" s="19">
        <f t="shared" si="311"/>
        <v>2</v>
      </c>
      <c r="AH1007" s="25" t="str">
        <f>VLOOKUP(F1007,特效对应!F:G,2,FALSE)</f>
        <v>attackex</v>
      </c>
      <c r="AJ1007">
        <f t="shared" si="312"/>
        <v>1</v>
      </c>
      <c r="AK1007" t="s">
        <v>117</v>
      </c>
      <c r="AL1007" s="4" t="s">
        <v>1034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313"/>
        <v>3</v>
      </c>
      <c r="BE1007">
        <f t="shared" si="314"/>
        <v>2</v>
      </c>
    </row>
    <row r="1008" spans="1:57" x14ac:dyDescent="0.15">
      <c r="A1008" t="str">
        <f t="shared" si="302"/>
        <v>珍妮芙主动技能3等级2</v>
      </c>
      <c r="B1008" s="8">
        <f t="shared" si="303"/>
        <v>10170302</v>
      </c>
      <c r="C1008" s="8" t="str">
        <f>VLOOKUP(G1008,角色!A:B,2,FALSE)</f>
        <v>珍妮芙</v>
      </c>
      <c r="D1008" s="8" t="str">
        <f t="shared" si="304"/>
        <v>主动技能3</v>
      </c>
      <c r="E1008" s="8">
        <f t="shared" si="300"/>
        <v>2</v>
      </c>
      <c r="F1008" s="8">
        <f t="shared" si="305"/>
        <v>3</v>
      </c>
      <c r="G1008" s="8">
        <f t="shared" si="306"/>
        <v>17</v>
      </c>
      <c r="H1008" s="4" t="s">
        <v>988</v>
      </c>
      <c r="I1008" s="20" t="str">
        <f t="shared" si="315"/>
        <v>对敌方全体攻击，造成125%攻击力（+80）点伤害。并使目标眩晕2回合。</v>
      </c>
      <c r="J1008" s="4" t="s">
        <v>279</v>
      </c>
      <c r="K1008" s="1" t="s">
        <v>102</v>
      </c>
      <c r="L1008" s="4" t="s">
        <v>108</v>
      </c>
      <c r="M1008" s="4"/>
      <c r="N1008" s="4">
        <v>100</v>
      </c>
      <c r="O1008" s="20">
        <f t="shared" si="307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308"/>
        <v>100006:20:2:0</v>
      </c>
      <c r="U1008" s="6" t="str">
        <f t="shared" si="309"/>
        <v/>
      </c>
      <c r="V1008" s="19" t="str">
        <f>VLOOKUP(G1008,角色!AW:BC,主动技能!F1008+1,FALSE)</f>
        <v>skill_17</v>
      </c>
      <c r="Y1008">
        <f t="shared" si="298"/>
        <v>100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80</v>
      </c>
      <c r="AE1008" s="25">
        <f>(VLOOKUP(G1008,角色!V:AE,主动技能!F1008+7,FALSE))</f>
        <v>1</v>
      </c>
      <c r="AF1008" s="19">
        <f t="shared" si="310"/>
        <v>3</v>
      </c>
      <c r="AG1008" s="19">
        <f t="shared" si="311"/>
        <v>2</v>
      </c>
      <c r="AH1008" s="25" t="str">
        <f>VLOOKUP(F1008,特效对应!F:G,2,FALSE)</f>
        <v>attackex</v>
      </c>
      <c r="AJ1008">
        <f t="shared" si="312"/>
        <v>2</v>
      </c>
      <c r="AK1008" t="s">
        <v>117</v>
      </c>
      <c r="AL1008" s="4" t="s">
        <v>1034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313"/>
        <v>3</v>
      </c>
      <c r="BE1008">
        <f t="shared" si="314"/>
        <v>2</v>
      </c>
    </row>
    <row r="1009" spans="1:57" x14ac:dyDescent="0.15">
      <c r="A1009" t="str">
        <f t="shared" si="302"/>
        <v>珍妮芙主动技能3等级3</v>
      </c>
      <c r="B1009" s="8">
        <f t="shared" si="303"/>
        <v>10170303</v>
      </c>
      <c r="C1009" s="8" t="str">
        <f>VLOOKUP(G1009,角色!A:B,2,FALSE)</f>
        <v>珍妮芙</v>
      </c>
      <c r="D1009" s="8" t="str">
        <f t="shared" si="304"/>
        <v>主动技能3</v>
      </c>
      <c r="E1009" s="8">
        <f t="shared" si="300"/>
        <v>3</v>
      </c>
      <c r="F1009" s="8">
        <f t="shared" si="305"/>
        <v>3</v>
      </c>
      <c r="G1009" s="8">
        <f t="shared" si="306"/>
        <v>17</v>
      </c>
      <c r="H1009" s="4" t="s">
        <v>988</v>
      </c>
      <c r="I1009" s="20" t="str">
        <f t="shared" si="315"/>
        <v>对敌方全体攻击，造成125%攻击力（+125）点伤害。并使目标眩晕2回合。</v>
      </c>
      <c r="J1009" s="4" t="s">
        <v>279</v>
      </c>
      <c r="K1009" s="1" t="s">
        <v>102</v>
      </c>
      <c r="L1009" s="4" t="s">
        <v>108</v>
      </c>
      <c r="M1009" s="4"/>
      <c r="N1009" s="4">
        <v>100</v>
      </c>
      <c r="O1009" s="20">
        <f t="shared" si="307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308"/>
        <v>100006:20:2:0</v>
      </c>
      <c r="U1009" s="6" t="str">
        <f t="shared" si="309"/>
        <v/>
      </c>
      <c r="V1009" s="19" t="str">
        <f>VLOOKUP(G1009,角色!AW:BC,主动技能!F1009+1,FALSE)</f>
        <v>skill_17</v>
      </c>
      <c r="Y1009">
        <f t="shared" si="298"/>
        <v>100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125</v>
      </c>
      <c r="AE1009" s="25">
        <f>(VLOOKUP(G1009,角色!V:AE,主动技能!F1009+7,FALSE))</f>
        <v>1</v>
      </c>
      <c r="AF1009" s="19">
        <f t="shared" si="310"/>
        <v>3</v>
      </c>
      <c r="AG1009" s="19">
        <f t="shared" si="311"/>
        <v>2</v>
      </c>
      <c r="AH1009" s="25" t="str">
        <f>VLOOKUP(F1009,特效对应!F:G,2,FALSE)</f>
        <v>attackex</v>
      </c>
      <c r="AJ1009">
        <f t="shared" si="312"/>
        <v>3</v>
      </c>
      <c r="AK1009" t="s">
        <v>117</v>
      </c>
      <c r="AL1009" s="4" t="s">
        <v>1034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313"/>
        <v>3</v>
      </c>
      <c r="BE1009">
        <f t="shared" si="314"/>
        <v>2</v>
      </c>
    </row>
    <row r="1010" spans="1:57" x14ac:dyDescent="0.15">
      <c r="A1010" t="str">
        <f t="shared" si="302"/>
        <v>珍妮芙主动技能3等级4</v>
      </c>
      <c r="B1010" s="8">
        <f t="shared" si="303"/>
        <v>10170304</v>
      </c>
      <c r="C1010" s="8" t="str">
        <f>VLOOKUP(G1010,角色!A:B,2,FALSE)</f>
        <v>珍妮芙</v>
      </c>
      <c r="D1010" s="8" t="str">
        <f t="shared" si="304"/>
        <v>主动技能3</v>
      </c>
      <c r="E1010" s="8">
        <f t="shared" si="300"/>
        <v>4</v>
      </c>
      <c r="F1010" s="8">
        <f t="shared" si="305"/>
        <v>3</v>
      </c>
      <c r="G1010" s="8">
        <f t="shared" si="306"/>
        <v>17</v>
      </c>
      <c r="H1010" s="4" t="s">
        <v>988</v>
      </c>
      <c r="I1010" s="20" t="str">
        <f t="shared" si="315"/>
        <v>对敌方全体攻击，造成125%攻击力（+200）点伤害。并使目标眩晕2回合。</v>
      </c>
      <c r="J1010" s="4" t="s">
        <v>279</v>
      </c>
      <c r="K1010" s="1" t="s">
        <v>102</v>
      </c>
      <c r="L1010" s="4" t="s">
        <v>108</v>
      </c>
      <c r="M1010" s="4"/>
      <c r="N1010" s="4">
        <v>100</v>
      </c>
      <c r="O1010" s="20">
        <f t="shared" si="307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308"/>
        <v>100006:20:2:0</v>
      </c>
      <c r="U1010" s="6" t="str">
        <f t="shared" si="309"/>
        <v/>
      </c>
      <c r="V1010" s="19" t="str">
        <f>VLOOKUP(G1010,角色!AW:BC,主动技能!F1010+1,FALSE)</f>
        <v>skill_17</v>
      </c>
      <c r="Y1010">
        <f t="shared" si="298"/>
        <v>100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200</v>
      </c>
      <c r="AE1010" s="25">
        <f>(VLOOKUP(G1010,角色!V:AE,主动技能!F1010+7,FALSE))</f>
        <v>1</v>
      </c>
      <c r="AF1010" s="19">
        <f t="shared" si="310"/>
        <v>3</v>
      </c>
      <c r="AG1010" s="19">
        <f t="shared" si="311"/>
        <v>2</v>
      </c>
      <c r="AH1010" s="25" t="str">
        <f>VLOOKUP(F1010,特效对应!F:G,2,FALSE)</f>
        <v>attackex</v>
      </c>
      <c r="AJ1010">
        <f t="shared" si="312"/>
        <v>4</v>
      </c>
      <c r="AK1010" t="s">
        <v>117</v>
      </c>
      <c r="AL1010" s="4" t="s">
        <v>1034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313"/>
        <v>3</v>
      </c>
      <c r="BE1010">
        <f t="shared" si="314"/>
        <v>2</v>
      </c>
    </row>
    <row r="1011" spans="1:57" x14ac:dyDescent="0.15">
      <c r="A1011" t="str">
        <f t="shared" si="302"/>
        <v>珍妮芙主动技能3等级5</v>
      </c>
      <c r="B1011" s="8">
        <f t="shared" si="303"/>
        <v>10170305</v>
      </c>
      <c r="C1011" s="8" t="str">
        <f>VLOOKUP(G1011,角色!A:B,2,FALSE)</f>
        <v>珍妮芙</v>
      </c>
      <c r="D1011" s="8" t="str">
        <f t="shared" si="304"/>
        <v>主动技能3</v>
      </c>
      <c r="E1011" s="8">
        <f t="shared" si="300"/>
        <v>5</v>
      </c>
      <c r="F1011" s="8">
        <f t="shared" si="305"/>
        <v>3</v>
      </c>
      <c r="G1011" s="8">
        <f t="shared" si="306"/>
        <v>17</v>
      </c>
      <c r="H1011" s="4" t="s">
        <v>988</v>
      </c>
      <c r="I1011" s="20" t="str">
        <f t="shared" si="315"/>
        <v>对敌方全体攻击，造成125%攻击力（+282）点伤害。并使目标眩晕2回合。</v>
      </c>
      <c r="J1011" s="4" t="s">
        <v>279</v>
      </c>
      <c r="K1011" s="1" t="s">
        <v>102</v>
      </c>
      <c r="L1011" s="4" t="s">
        <v>108</v>
      </c>
      <c r="M1011" s="4"/>
      <c r="N1011" s="4">
        <v>100</v>
      </c>
      <c r="O1011" s="20">
        <f t="shared" si="307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308"/>
        <v>100006:20:2:0</v>
      </c>
      <c r="U1011" s="6" t="str">
        <f t="shared" si="309"/>
        <v/>
      </c>
      <c r="V1011" s="19" t="str">
        <f>VLOOKUP(G1011,角色!AW:BC,主动技能!F1011+1,FALSE)</f>
        <v>skill_17</v>
      </c>
      <c r="Y1011">
        <f t="shared" si="298"/>
        <v>100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282</v>
      </c>
      <c r="AE1011" s="25">
        <f>(VLOOKUP(G1011,角色!V:AE,主动技能!F1011+7,FALSE))</f>
        <v>1</v>
      </c>
      <c r="AF1011" s="19">
        <f t="shared" si="310"/>
        <v>3</v>
      </c>
      <c r="AG1011" s="19">
        <f t="shared" si="311"/>
        <v>2</v>
      </c>
      <c r="AH1011" s="25" t="str">
        <f>VLOOKUP(F1011,特效对应!F:G,2,FALSE)</f>
        <v>attackex</v>
      </c>
      <c r="AJ1011">
        <f t="shared" si="312"/>
        <v>5</v>
      </c>
      <c r="AK1011" t="s">
        <v>117</v>
      </c>
      <c r="AL1011" s="4" t="s">
        <v>1034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313"/>
        <v>3</v>
      </c>
      <c r="BE1011">
        <f t="shared" si="314"/>
        <v>2</v>
      </c>
    </row>
    <row r="1012" spans="1:57" x14ac:dyDescent="0.15">
      <c r="A1012" t="str">
        <f t="shared" si="302"/>
        <v>珍妮芙主动技能3等级6</v>
      </c>
      <c r="B1012" s="8">
        <f t="shared" si="303"/>
        <v>10170306</v>
      </c>
      <c r="C1012" s="8" t="str">
        <f>VLOOKUP(G1012,角色!A:B,2,FALSE)</f>
        <v>珍妮芙</v>
      </c>
      <c r="D1012" s="8" t="str">
        <f t="shared" si="304"/>
        <v>主动技能3</v>
      </c>
      <c r="E1012" s="8">
        <f t="shared" si="300"/>
        <v>6</v>
      </c>
      <c r="F1012" s="8">
        <f t="shared" si="305"/>
        <v>3</v>
      </c>
      <c r="G1012" s="8">
        <f t="shared" si="306"/>
        <v>17</v>
      </c>
      <c r="H1012" s="4" t="s">
        <v>988</v>
      </c>
      <c r="I1012" s="20" t="str">
        <f t="shared" si="315"/>
        <v>对敌方全体攻击，造成125%攻击力（+400）点伤害。并使目标眩晕2回合。</v>
      </c>
      <c r="J1012" s="4" t="s">
        <v>279</v>
      </c>
      <c r="K1012" s="1" t="s">
        <v>102</v>
      </c>
      <c r="L1012" s="4" t="s">
        <v>108</v>
      </c>
      <c r="M1012" s="4"/>
      <c r="N1012" s="4">
        <v>100</v>
      </c>
      <c r="O1012" s="20">
        <f t="shared" si="307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308"/>
        <v>100006:20:2:0</v>
      </c>
      <c r="U1012" s="6" t="str">
        <f t="shared" si="309"/>
        <v/>
      </c>
      <c r="V1012" s="19" t="str">
        <f>VLOOKUP(G1012,角色!AW:BC,主动技能!F1012+1,FALSE)</f>
        <v>skill_17</v>
      </c>
      <c r="Y1012">
        <f t="shared" si="298"/>
        <v>100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400</v>
      </c>
      <c r="AE1012" s="25">
        <f>(VLOOKUP(G1012,角色!V:AE,主动技能!F1012+7,FALSE))</f>
        <v>1</v>
      </c>
      <c r="AF1012" s="19">
        <f t="shared" si="310"/>
        <v>3</v>
      </c>
      <c r="AG1012" s="19">
        <f t="shared" si="311"/>
        <v>2</v>
      </c>
      <c r="AH1012" s="25" t="str">
        <f>VLOOKUP(F1012,特效对应!F:G,2,FALSE)</f>
        <v>attackex</v>
      </c>
      <c r="AJ1012">
        <f t="shared" si="312"/>
        <v>6</v>
      </c>
      <c r="AK1012" t="s">
        <v>117</v>
      </c>
      <c r="AL1012" s="4" t="s">
        <v>1034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313"/>
        <v>3</v>
      </c>
      <c r="BE1012">
        <f t="shared" si="314"/>
        <v>2</v>
      </c>
    </row>
    <row r="1013" spans="1:57" x14ac:dyDescent="0.15">
      <c r="A1013" t="str">
        <f t="shared" si="302"/>
        <v>珍妮芙主动技能3等级7</v>
      </c>
      <c r="B1013" s="8">
        <f t="shared" si="303"/>
        <v>10170307</v>
      </c>
      <c r="C1013" s="8" t="str">
        <f>VLOOKUP(G1013,角色!A:B,2,FALSE)</f>
        <v>珍妮芙</v>
      </c>
      <c r="D1013" s="8" t="str">
        <f t="shared" si="304"/>
        <v>主动技能3</v>
      </c>
      <c r="E1013" s="8">
        <f t="shared" si="300"/>
        <v>7</v>
      </c>
      <c r="F1013" s="8">
        <f t="shared" si="305"/>
        <v>3</v>
      </c>
      <c r="G1013" s="8">
        <f t="shared" si="306"/>
        <v>17</v>
      </c>
      <c r="H1013" s="4" t="s">
        <v>988</v>
      </c>
      <c r="I1013" s="20" t="str">
        <f t="shared" si="315"/>
        <v>对敌方全体攻击，造成125%攻击力（+566）点伤害。并使目标眩晕2回合。</v>
      </c>
      <c r="J1013" s="4" t="s">
        <v>279</v>
      </c>
      <c r="K1013" s="1" t="s">
        <v>102</v>
      </c>
      <c r="L1013" s="4" t="s">
        <v>108</v>
      </c>
      <c r="M1013" s="4"/>
      <c r="N1013" s="4">
        <v>100</v>
      </c>
      <c r="O1013" s="20">
        <f t="shared" si="307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308"/>
        <v>100006:20:2:0</v>
      </c>
      <c r="U1013" s="6" t="str">
        <f t="shared" si="309"/>
        <v/>
      </c>
      <c r="V1013" s="19" t="str">
        <f>VLOOKUP(G1013,角色!AW:BC,主动技能!F1013+1,FALSE)</f>
        <v>skill_17</v>
      </c>
      <c r="Y1013">
        <f t="shared" si="298"/>
        <v>100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566</v>
      </c>
      <c r="AE1013" s="25">
        <f>(VLOOKUP(G1013,角色!V:AE,主动技能!F1013+7,FALSE))</f>
        <v>1</v>
      </c>
      <c r="AF1013" s="19">
        <f t="shared" si="310"/>
        <v>3</v>
      </c>
      <c r="AG1013" s="19">
        <f t="shared" si="311"/>
        <v>2</v>
      </c>
      <c r="AH1013" s="25" t="str">
        <f>VLOOKUP(F1013,特效对应!F:G,2,FALSE)</f>
        <v>attackex</v>
      </c>
      <c r="AJ1013">
        <f t="shared" si="312"/>
        <v>7</v>
      </c>
      <c r="AK1013" t="s">
        <v>117</v>
      </c>
      <c r="AL1013" s="4" t="s">
        <v>1034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313"/>
        <v>3</v>
      </c>
      <c r="BE1013">
        <f t="shared" si="314"/>
        <v>2</v>
      </c>
    </row>
    <row r="1014" spans="1:57" x14ac:dyDescent="0.15">
      <c r="A1014" t="str">
        <f t="shared" si="302"/>
        <v>珍妮芙主动技能3等级8</v>
      </c>
      <c r="B1014" s="8">
        <f t="shared" si="303"/>
        <v>10170308</v>
      </c>
      <c r="C1014" s="8" t="str">
        <f>VLOOKUP(G1014,角色!A:B,2,FALSE)</f>
        <v>珍妮芙</v>
      </c>
      <c r="D1014" s="8" t="str">
        <f t="shared" si="304"/>
        <v>主动技能3</v>
      </c>
      <c r="E1014" s="8">
        <f t="shared" si="300"/>
        <v>8</v>
      </c>
      <c r="F1014" s="8">
        <f t="shared" si="305"/>
        <v>3</v>
      </c>
      <c r="G1014" s="8">
        <f t="shared" si="306"/>
        <v>17</v>
      </c>
      <c r="H1014" s="4" t="s">
        <v>988</v>
      </c>
      <c r="I1014" s="20" t="str">
        <f t="shared" si="315"/>
        <v>对敌方全体攻击，造成125%攻击力（+800）点伤害。并使目标眩晕2回合。</v>
      </c>
      <c r="J1014" s="4" t="s">
        <v>279</v>
      </c>
      <c r="K1014" s="1" t="s">
        <v>102</v>
      </c>
      <c r="L1014" s="4" t="s">
        <v>108</v>
      </c>
      <c r="M1014" s="4"/>
      <c r="N1014" s="4">
        <v>100</v>
      </c>
      <c r="O1014" s="20">
        <f t="shared" si="307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308"/>
        <v>100006:20:2:0</v>
      </c>
      <c r="U1014" s="6" t="str">
        <f t="shared" si="309"/>
        <v/>
      </c>
      <c r="V1014" s="19" t="str">
        <f>VLOOKUP(G1014,角色!AW:BC,主动技能!F1014+1,FALSE)</f>
        <v>skill_17</v>
      </c>
      <c r="Y1014">
        <f t="shared" si="298"/>
        <v>100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800</v>
      </c>
      <c r="AE1014" s="25">
        <f>(VLOOKUP(G1014,角色!V:AE,主动技能!F1014+7,FALSE))</f>
        <v>1</v>
      </c>
      <c r="AF1014" s="19">
        <f t="shared" si="310"/>
        <v>3</v>
      </c>
      <c r="AG1014" s="19">
        <f t="shared" si="311"/>
        <v>2</v>
      </c>
      <c r="AH1014" s="25" t="str">
        <f>VLOOKUP(F1014,特效对应!F:G,2,FALSE)</f>
        <v>attackex</v>
      </c>
      <c r="AJ1014">
        <f t="shared" si="312"/>
        <v>8</v>
      </c>
      <c r="AK1014" t="s">
        <v>117</v>
      </c>
      <c r="AL1014" s="4" t="s">
        <v>1034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313"/>
        <v>3</v>
      </c>
      <c r="BE1014">
        <f t="shared" si="314"/>
        <v>2</v>
      </c>
    </row>
    <row r="1015" spans="1:57" x14ac:dyDescent="0.15">
      <c r="A1015" t="str">
        <f t="shared" si="302"/>
        <v>珍妮芙主动技能3等级9</v>
      </c>
      <c r="B1015" s="8">
        <f t="shared" si="303"/>
        <v>10170309</v>
      </c>
      <c r="C1015" s="8" t="str">
        <f>VLOOKUP(G1015,角色!A:B,2,FALSE)</f>
        <v>珍妮芙</v>
      </c>
      <c r="D1015" s="8" t="str">
        <f t="shared" si="304"/>
        <v>主动技能3</v>
      </c>
      <c r="E1015" s="8">
        <f t="shared" si="300"/>
        <v>9</v>
      </c>
      <c r="F1015" s="8">
        <f t="shared" si="305"/>
        <v>3</v>
      </c>
      <c r="G1015" s="8">
        <f t="shared" si="306"/>
        <v>17</v>
      </c>
      <c r="H1015" s="4" t="s">
        <v>988</v>
      </c>
      <c r="I1015" s="20" t="str">
        <f t="shared" si="315"/>
        <v>对敌方全体攻击，造成125%攻击力（+1132）点伤害。并使目标眩晕2回合。</v>
      </c>
      <c r="J1015" s="4" t="s">
        <v>279</v>
      </c>
      <c r="K1015" s="1" t="s">
        <v>102</v>
      </c>
      <c r="L1015" s="4" t="s">
        <v>108</v>
      </c>
      <c r="M1015" s="4"/>
      <c r="N1015" s="4">
        <v>100</v>
      </c>
      <c r="O1015" s="20">
        <f t="shared" si="307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308"/>
        <v>100006:20:2:0</v>
      </c>
      <c r="U1015" s="6" t="str">
        <f t="shared" si="309"/>
        <v/>
      </c>
      <c r="V1015" s="19" t="str">
        <f>VLOOKUP(G1015,角色!AW:BC,主动技能!F1015+1,FALSE)</f>
        <v>skill_17</v>
      </c>
      <c r="Y1015">
        <f t="shared" ref="Y1015:Y1078" si="316">VLOOKUP(D1015,BF:BG,2,FALSE)</f>
        <v>100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1132</v>
      </c>
      <c r="AE1015" s="25">
        <f>(VLOOKUP(G1015,角色!V:AE,主动技能!F1015+7,FALSE))</f>
        <v>1</v>
      </c>
      <c r="AF1015" s="19">
        <f t="shared" si="310"/>
        <v>3</v>
      </c>
      <c r="AG1015" s="19">
        <f t="shared" si="311"/>
        <v>2</v>
      </c>
      <c r="AH1015" s="25" t="str">
        <f>VLOOKUP(F1015,特效对应!F:G,2,FALSE)</f>
        <v>attackex</v>
      </c>
      <c r="AJ1015">
        <f t="shared" si="312"/>
        <v>9</v>
      </c>
      <c r="AK1015" t="s">
        <v>117</v>
      </c>
      <c r="AL1015" s="4" t="s">
        <v>1034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313"/>
        <v>3</v>
      </c>
      <c r="BE1015">
        <f t="shared" si="314"/>
        <v>2</v>
      </c>
    </row>
    <row r="1016" spans="1:57" x14ac:dyDescent="0.15">
      <c r="A1016" t="str">
        <f t="shared" si="302"/>
        <v>珍妮芙主动技能3等级10</v>
      </c>
      <c r="B1016" s="8">
        <f t="shared" si="303"/>
        <v>10170310</v>
      </c>
      <c r="C1016" s="8" t="str">
        <f>VLOOKUP(G1016,角色!A:B,2,FALSE)</f>
        <v>珍妮芙</v>
      </c>
      <c r="D1016" s="8" t="str">
        <f t="shared" si="304"/>
        <v>主动技能3</v>
      </c>
      <c r="E1016" s="8">
        <f t="shared" si="300"/>
        <v>10</v>
      </c>
      <c r="F1016" s="8">
        <f t="shared" si="305"/>
        <v>3</v>
      </c>
      <c r="G1016" s="8">
        <f t="shared" si="306"/>
        <v>17</v>
      </c>
      <c r="H1016" s="4" t="s">
        <v>988</v>
      </c>
      <c r="I1016" s="20" t="str">
        <f t="shared" si="315"/>
        <v>对敌方全体攻击，造成125%攻击力（+1601）点伤害。并使目标眩晕2回合。</v>
      </c>
      <c r="J1016" s="4" t="s">
        <v>279</v>
      </c>
      <c r="K1016" s="1" t="s">
        <v>102</v>
      </c>
      <c r="L1016" s="4" t="s">
        <v>108</v>
      </c>
      <c r="M1016" s="4"/>
      <c r="N1016" s="4">
        <v>100</v>
      </c>
      <c r="O1016" s="20">
        <f t="shared" si="307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308"/>
        <v>100006:20:2:0</v>
      </c>
      <c r="U1016" s="6" t="str">
        <f t="shared" si="309"/>
        <v/>
      </c>
      <c r="V1016" s="19" t="str">
        <f>VLOOKUP(G1016,角色!AW:BC,主动技能!F1016+1,FALSE)</f>
        <v>skill_17</v>
      </c>
      <c r="Y1016">
        <f t="shared" si="316"/>
        <v>100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1601</v>
      </c>
      <c r="AE1016" s="25">
        <f>(VLOOKUP(G1016,角色!V:AE,主动技能!F1016+7,FALSE))</f>
        <v>1</v>
      </c>
      <c r="AF1016" s="19">
        <f t="shared" si="310"/>
        <v>3</v>
      </c>
      <c r="AG1016" s="19">
        <f t="shared" si="311"/>
        <v>2</v>
      </c>
      <c r="AH1016" s="25" t="str">
        <f>VLOOKUP(F1016,特效对应!F:G,2,FALSE)</f>
        <v>attackex</v>
      </c>
      <c r="AJ1016">
        <f t="shared" si="312"/>
        <v>10</v>
      </c>
      <c r="AK1016" t="s">
        <v>117</v>
      </c>
      <c r="AL1016" s="4" t="s">
        <v>1034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313"/>
        <v>3</v>
      </c>
      <c r="BE1016">
        <f t="shared" si="314"/>
        <v>2</v>
      </c>
    </row>
    <row r="1017" spans="1:57" x14ac:dyDescent="0.15">
      <c r="A1017" t="str">
        <f t="shared" si="302"/>
        <v>珍妮芙主动技能3等级11</v>
      </c>
      <c r="B1017" s="8">
        <f t="shared" si="303"/>
        <v>10170311</v>
      </c>
      <c r="C1017" s="8" t="str">
        <f>VLOOKUP(G1017,角色!A:B,2,FALSE)</f>
        <v>珍妮芙</v>
      </c>
      <c r="D1017" s="8" t="str">
        <f t="shared" si="304"/>
        <v>主动技能3</v>
      </c>
      <c r="E1017" s="8">
        <f t="shared" si="300"/>
        <v>11</v>
      </c>
      <c r="F1017" s="8">
        <f t="shared" si="305"/>
        <v>3</v>
      </c>
      <c r="G1017" s="8">
        <f t="shared" si="306"/>
        <v>17</v>
      </c>
      <c r="H1017" s="4" t="s">
        <v>988</v>
      </c>
      <c r="I1017" s="20" t="str">
        <f t="shared" si="315"/>
        <v>对敌方全体攻击，造成125%攻击力（+2265）点伤害。并使目标眩晕2回合。</v>
      </c>
      <c r="J1017" s="4" t="s">
        <v>279</v>
      </c>
      <c r="K1017" s="1" t="s">
        <v>102</v>
      </c>
      <c r="L1017" s="4" t="s">
        <v>108</v>
      </c>
      <c r="M1017" s="4"/>
      <c r="N1017" s="4">
        <v>100</v>
      </c>
      <c r="O1017" s="20">
        <f t="shared" si="307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308"/>
        <v>100006:20:2:0</v>
      </c>
      <c r="U1017" s="6" t="str">
        <f t="shared" si="309"/>
        <v/>
      </c>
      <c r="V1017" s="19" t="str">
        <f>VLOOKUP(G1017,角色!AW:BC,主动技能!F1017+1,FALSE)</f>
        <v>skill_17</v>
      </c>
      <c r="Y1017">
        <f t="shared" si="316"/>
        <v>100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2265</v>
      </c>
      <c r="AE1017" s="25">
        <f>(VLOOKUP(G1017,角色!V:AE,主动技能!F1017+7,FALSE))</f>
        <v>1</v>
      </c>
      <c r="AF1017" s="19">
        <f t="shared" si="310"/>
        <v>3</v>
      </c>
      <c r="AG1017" s="19">
        <f t="shared" si="311"/>
        <v>2</v>
      </c>
      <c r="AH1017" s="25" t="str">
        <f>VLOOKUP(F1017,特效对应!F:G,2,FALSE)</f>
        <v>attackex</v>
      </c>
      <c r="AJ1017">
        <f t="shared" si="312"/>
        <v>11</v>
      </c>
      <c r="AK1017" t="s">
        <v>117</v>
      </c>
      <c r="AL1017" s="4" t="s">
        <v>1034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313"/>
        <v>3</v>
      </c>
      <c r="BE1017">
        <f t="shared" si="314"/>
        <v>2</v>
      </c>
    </row>
    <row r="1018" spans="1:57" x14ac:dyDescent="0.15">
      <c r="A1018" t="str">
        <f t="shared" si="302"/>
        <v>珍妮芙主动技能3等级12</v>
      </c>
      <c r="B1018" s="8">
        <f t="shared" si="303"/>
        <v>10170312</v>
      </c>
      <c r="C1018" s="8" t="str">
        <f>VLOOKUP(G1018,角色!A:B,2,FALSE)</f>
        <v>珍妮芙</v>
      </c>
      <c r="D1018" s="8" t="str">
        <f t="shared" si="304"/>
        <v>主动技能3</v>
      </c>
      <c r="E1018" s="8">
        <f t="shared" si="300"/>
        <v>12</v>
      </c>
      <c r="F1018" s="8">
        <f t="shared" si="305"/>
        <v>3</v>
      </c>
      <c r="G1018" s="8">
        <f t="shared" si="306"/>
        <v>17</v>
      </c>
      <c r="H1018" s="4" t="s">
        <v>988</v>
      </c>
      <c r="I1018" s="20" t="str">
        <f t="shared" si="315"/>
        <v>对敌方全体攻击，造成125%攻击力（+3203）点伤害。并使目标眩晕2回合。</v>
      </c>
      <c r="J1018" s="4" t="s">
        <v>279</v>
      </c>
      <c r="K1018" s="1" t="s">
        <v>102</v>
      </c>
      <c r="L1018" s="4" t="s">
        <v>108</v>
      </c>
      <c r="M1018" s="4"/>
      <c r="N1018" s="4">
        <v>100</v>
      </c>
      <c r="O1018" s="20">
        <f t="shared" si="307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308"/>
        <v>100006:20:2:0</v>
      </c>
      <c r="U1018" s="6" t="str">
        <f t="shared" si="309"/>
        <v/>
      </c>
      <c r="V1018" s="19" t="str">
        <f>VLOOKUP(G1018,角色!AW:BC,主动技能!F1018+1,FALSE)</f>
        <v>skill_17</v>
      </c>
      <c r="Y1018">
        <f t="shared" si="316"/>
        <v>100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3203</v>
      </c>
      <c r="AE1018" s="25">
        <f>(VLOOKUP(G1018,角色!V:AE,主动技能!F1018+7,FALSE))</f>
        <v>1</v>
      </c>
      <c r="AF1018" s="19">
        <f t="shared" si="310"/>
        <v>3</v>
      </c>
      <c r="AG1018" s="19">
        <f t="shared" si="311"/>
        <v>2</v>
      </c>
      <c r="AH1018" s="25" t="str">
        <f>VLOOKUP(F1018,特效对应!F:G,2,FALSE)</f>
        <v>attackex</v>
      </c>
      <c r="AJ1018">
        <f t="shared" si="312"/>
        <v>12</v>
      </c>
      <c r="AK1018" t="s">
        <v>117</v>
      </c>
      <c r="AL1018" s="4" t="s">
        <v>1034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313"/>
        <v>3</v>
      </c>
      <c r="BE1018">
        <f t="shared" si="314"/>
        <v>2</v>
      </c>
    </row>
    <row r="1019" spans="1:57" x14ac:dyDescent="0.15">
      <c r="A1019" t="str">
        <f t="shared" si="302"/>
        <v>珍妮芙主动技能3等级13</v>
      </c>
      <c r="B1019" s="8">
        <f t="shared" si="303"/>
        <v>10170313</v>
      </c>
      <c r="C1019" s="8" t="str">
        <f>VLOOKUP(G1019,角色!A:B,2,FALSE)</f>
        <v>珍妮芙</v>
      </c>
      <c r="D1019" s="8" t="str">
        <f t="shared" si="304"/>
        <v>主动技能3</v>
      </c>
      <c r="E1019" s="8">
        <f t="shared" si="300"/>
        <v>13</v>
      </c>
      <c r="F1019" s="8">
        <f t="shared" si="305"/>
        <v>3</v>
      </c>
      <c r="G1019" s="8">
        <f t="shared" si="306"/>
        <v>17</v>
      </c>
      <c r="H1019" s="4" t="s">
        <v>988</v>
      </c>
      <c r="I1019" s="20" t="str">
        <f t="shared" si="315"/>
        <v>对敌方全体攻击，造成125%攻击力（+4531）点伤害。并使目标眩晕2回合。</v>
      </c>
      <c r="J1019" s="4" t="s">
        <v>279</v>
      </c>
      <c r="K1019" s="1" t="s">
        <v>102</v>
      </c>
      <c r="L1019" s="4" t="s">
        <v>108</v>
      </c>
      <c r="M1019" s="4"/>
      <c r="N1019" s="4">
        <v>100</v>
      </c>
      <c r="O1019" s="20">
        <f t="shared" si="307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308"/>
        <v>100006:20:2:0</v>
      </c>
      <c r="U1019" s="6" t="str">
        <f t="shared" si="309"/>
        <v/>
      </c>
      <c r="V1019" s="19" t="str">
        <f>VLOOKUP(G1019,角色!AW:BC,主动技能!F1019+1,FALSE)</f>
        <v>skill_17</v>
      </c>
      <c r="Y1019">
        <f t="shared" si="316"/>
        <v>100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4531</v>
      </c>
      <c r="AE1019" s="25">
        <f>(VLOOKUP(G1019,角色!V:AE,主动技能!F1019+7,FALSE))</f>
        <v>1</v>
      </c>
      <c r="AF1019" s="19">
        <f t="shared" si="310"/>
        <v>3</v>
      </c>
      <c r="AG1019" s="19">
        <f t="shared" si="311"/>
        <v>2</v>
      </c>
      <c r="AH1019" s="25" t="str">
        <f>VLOOKUP(F1019,特效对应!F:G,2,FALSE)</f>
        <v>attackex</v>
      </c>
      <c r="AJ1019">
        <f t="shared" si="312"/>
        <v>13</v>
      </c>
      <c r="AK1019" t="s">
        <v>117</v>
      </c>
      <c r="AL1019" s="4" t="s">
        <v>1034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313"/>
        <v>3</v>
      </c>
      <c r="BE1019">
        <f t="shared" si="314"/>
        <v>2</v>
      </c>
    </row>
    <row r="1020" spans="1:57" x14ac:dyDescent="0.15">
      <c r="A1020" t="str">
        <f t="shared" si="302"/>
        <v>珍妮芙主动技能3等级14</v>
      </c>
      <c r="B1020" s="8">
        <f t="shared" si="303"/>
        <v>10170314</v>
      </c>
      <c r="C1020" s="8" t="str">
        <f>VLOOKUP(G1020,角色!A:B,2,FALSE)</f>
        <v>珍妮芙</v>
      </c>
      <c r="D1020" s="8" t="str">
        <f t="shared" si="304"/>
        <v>主动技能3</v>
      </c>
      <c r="E1020" s="8">
        <f t="shared" si="300"/>
        <v>14</v>
      </c>
      <c r="F1020" s="8">
        <f t="shared" si="305"/>
        <v>3</v>
      </c>
      <c r="G1020" s="8">
        <f t="shared" si="306"/>
        <v>17</v>
      </c>
      <c r="H1020" s="4" t="s">
        <v>988</v>
      </c>
      <c r="I1020" s="20" t="str">
        <f t="shared" si="315"/>
        <v>对敌方全体攻击，造成125%攻击力（+6409）点伤害。并使目标眩晕2回合。</v>
      </c>
      <c r="J1020" s="4" t="s">
        <v>279</v>
      </c>
      <c r="K1020" s="1" t="s">
        <v>102</v>
      </c>
      <c r="L1020" s="4" t="s">
        <v>108</v>
      </c>
      <c r="M1020" s="4"/>
      <c r="N1020" s="4">
        <v>100</v>
      </c>
      <c r="O1020" s="20">
        <f t="shared" si="307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308"/>
        <v>100006:20:2:0</v>
      </c>
      <c r="U1020" s="6" t="str">
        <f t="shared" si="309"/>
        <v/>
      </c>
      <c r="V1020" s="19" t="str">
        <f>VLOOKUP(G1020,角色!AW:BC,主动技能!F1020+1,FALSE)</f>
        <v>skill_17</v>
      </c>
      <c r="Y1020">
        <f t="shared" si="316"/>
        <v>100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6409</v>
      </c>
      <c r="AE1020" s="25">
        <f>(VLOOKUP(G1020,角色!V:AE,主动技能!F1020+7,FALSE))</f>
        <v>1</v>
      </c>
      <c r="AF1020" s="19">
        <f t="shared" si="310"/>
        <v>3</v>
      </c>
      <c r="AG1020" s="19">
        <f t="shared" si="311"/>
        <v>2</v>
      </c>
      <c r="AH1020" s="25" t="str">
        <f>VLOOKUP(F1020,特效对应!F:G,2,FALSE)</f>
        <v>attackex</v>
      </c>
      <c r="AJ1020">
        <f t="shared" si="312"/>
        <v>14</v>
      </c>
      <c r="AK1020" t="s">
        <v>117</v>
      </c>
      <c r="AL1020" s="4" t="s">
        <v>1034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313"/>
        <v>3</v>
      </c>
      <c r="BE1020">
        <f t="shared" si="314"/>
        <v>2</v>
      </c>
    </row>
    <row r="1021" spans="1:57" x14ac:dyDescent="0.15">
      <c r="A1021" t="str">
        <f t="shared" si="302"/>
        <v>珍妮芙主动技能3等级15</v>
      </c>
      <c r="B1021" s="8">
        <f t="shared" si="303"/>
        <v>10170315</v>
      </c>
      <c r="C1021" s="8" t="str">
        <f>VLOOKUP(G1021,角色!A:B,2,FALSE)</f>
        <v>珍妮芙</v>
      </c>
      <c r="D1021" s="8" t="str">
        <f t="shared" si="304"/>
        <v>主动技能3</v>
      </c>
      <c r="E1021" s="8">
        <f t="shared" si="300"/>
        <v>15</v>
      </c>
      <c r="F1021" s="8">
        <f t="shared" si="305"/>
        <v>3</v>
      </c>
      <c r="G1021" s="8">
        <f t="shared" si="306"/>
        <v>17</v>
      </c>
      <c r="H1021" s="4" t="s">
        <v>988</v>
      </c>
      <c r="I1021" s="20" t="str">
        <f t="shared" si="315"/>
        <v>对敌方全体攻击，造成125%攻击力（+9065）点伤害。并使目标眩晕2回合。</v>
      </c>
      <c r="J1021" s="4" t="s">
        <v>279</v>
      </c>
      <c r="K1021" s="1" t="s">
        <v>102</v>
      </c>
      <c r="L1021" s="4" t="s">
        <v>108</v>
      </c>
      <c r="M1021" s="4"/>
      <c r="N1021" s="4">
        <v>100</v>
      </c>
      <c r="O1021" s="20">
        <f t="shared" si="307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308"/>
        <v>100006:20:2:0</v>
      </c>
      <c r="U1021" s="6" t="str">
        <f t="shared" si="309"/>
        <v/>
      </c>
      <c r="V1021" s="19" t="str">
        <f>VLOOKUP(G1021,角色!AW:BC,主动技能!F1021+1,FALSE)</f>
        <v>skill_17</v>
      </c>
      <c r="Y1021">
        <f t="shared" si="316"/>
        <v>100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9065</v>
      </c>
      <c r="AE1021" s="25">
        <f>(VLOOKUP(G1021,角色!V:AE,主动技能!F1021+7,FALSE))</f>
        <v>1</v>
      </c>
      <c r="AF1021" s="19">
        <f t="shared" si="310"/>
        <v>3</v>
      </c>
      <c r="AG1021" s="19">
        <f t="shared" si="311"/>
        <v>2</v>
      </c>
      <c r="AH1021" s="25" t="str">
        <f>VLOOKUP(F1021,特效对应!F:G,2,FALSE)</f>
        <v>attackex</v>
      </c>
      <c r="AJ1021">
        <f t="shared" si="312"/>
        <v>15</v>
      </c>
      <c r="AK1021" t="s">
        <v>117</v>
      </c>
      <c r="AL1021" s="4" t="s">
        <v>1034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313"/>
        <v>3</v>
      </c>
      <c r="BE1021">
        <f t="shared" si="314"/>
        <v>2</v>
      </c>
    </row>
    <row r="1022" spans="1:57" x14ac:dyDescent="0.15">
      <c r="A1022" t="str">
        <f t="shared" si="302"/>
        <v>珍妮芙主动技能3等级16</v>
      </c>
      <c r="B1022" s="8">
        <f t="shared" si="303"/>
        <v>10170316</v>
      </c>
      <c r="C1022" s="8" t="str">
        <f>VLOOKUP(G1022,角色!A:B,2,FALSE)</f>
        <v>珍妮芙</v>
      </c>
      <c r="D1022" s="8" t="str">
        <f t="shared" si="304"/>
        <v>主动技能3</v>
      </c>
      <c r="E1022" s="8">
        <f t="shared" si="300"/>
        <v>16</v>
      </c>
      <c r="F1022" s="8">
        <f t="shared" si="305"/>
        <v>3</v>
      </c>
      <c r="G1022" s="8">
        <f t="shared" si="306"/>
        <v>17</v>
      </c>
      <c r="H1022" s="4" t="s">
        <v>988</v>
      </c>
      <c r="I1022" s="20" t="str">
        <f t="shared" si="315"/>
        <v>对敌方全体攻击，造成125%攻击力（+12822）点伤害。并使目标眩晕2回合。</v>
      </c>
      <c r="J1022" s="4" t="s">
        <v>279</v>
      </c>
      <c r="K1022" s="1" t="s">
        <v>102</v>
      </c>
      <c r="L1022" s="4" t="s">
        <v>108</v>
      </c>
      <c r="M1022" s="4"/>
      <c r="N1022" s="4">
        <v>100</v>
      </c>
      <c r="O1022" s="20">
        <f t="shared" si="307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308"/>
        <v>100006:20:2:0</v>
      </c>
      <c r="U1022" s="6" t="str">
        <f t="shared" si="309"/>
        <v/>
      </c>
      <c r="V1022" s="19" t="str">
        <f>VLOOKUP(G1022,角色!AW:BC,主动技能!F1022+1,FALSE)</f>
        <v>skill_17</v>
      </c>
      <c r="Y1022">
        <f t="shared" si="316"/>
        <v>100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12822</v>
      </c>
      <c r="AE1022" s="25">
        <f>(VLOOKUP(G1022,角色!V:AE,主动技能!F1022+7,FALSE))</f>
        <v>1</v>
      </c>
      <c r="AF1022" s="19">
        <f t="shared" si="310"/>
        <v>3</v>
      </c>
      <c r="AG1022" s="19">
        <f t="shared" si="311"/>
        <v>2</v>
      </c>
      <c r="AH1022" s="25" t="str">
        <f>VLOOKUP(F1022,特效对应!F:G,2,FALSE)</f>
        <v>attackex</v>
      </c>
      <c r="AJ1022">
        <f t="shared" si="312"/>
        <v>16</v>
      </c>
      <c r="AK1022" t="s">
        <v>117</v>
      </c>
      <c r="AL1022" s="4" t="s">
        <v>1034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313"/>
        <v>3</v>
      </c>
      <c r="BE1022">
        <f t="shared" si="314"/>
        <v>2</v>
      </c>
    </row>
    <row r="1023" spans="1:57" x14ac:dyDescent="0.15">
      <c r="A1023" t="str">
        <f t="shared" si="302"/>
        <v>珍妮芙主动技能3等级17</v>
      </c>
      <c r="B1023" s="8">
        <f t="shared" si="303"/>
        <v>10170317</v>
      </c>
      <c r="C1023" s="8" t="str">
        <f>VLOOKUP(G1023,角色!A:B,2,FALSE)</f>
        <v>珍妮芙</v>
      </c>
      <c r="D1023" s="8" t="str">
        <f t="shared" si="304"/>
        <v>主动技能3</v>
      </c>
      <c r="E1023" s="8">
        <f t="shared" si="300"/>
        <v>17</v>
      </c>
      <c r="F1023" s="8">
        <f t="shared" si="305"/>
        <v>3</v>
      </c>
      <c r="G1023" s="8">
        <f t="shared" si="306"/>
        <v>17</v>
      </c>
      <c r="H1023" s="4" t="s">
        <v>988</v>
      </c>
      <c r="I1023" s="20" t="str">
        <f t="shared" si="315"/>
        <v>对敌方全体攻击，造成125%攻击力（+18135）点伤害。并使目标眩晕2回合。</v>
      </c>
      <c r="J1023" s="4" t="s">
        <v>279</v>
      </c>
      <c r="K1023" s="1" t="s">
        <v>102</v>
      </c>
      <c r="L1023" s="4" t="s">
        <v>108</v>
      </c>
      <c r="M1023" s="4"/>
      <c r="N1023" s="4">
        <v>100</v>
      </c>
      <c r="O1023" s="20">
        <f t="shared" si="307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308"/>
        <v>100006:20:2:0</v>
      </c>
      <c r="U1023" s="6" t="str">
        <f t="shared" si="309"/>
        <v/>
      </c>
      <c r="V1023" s="19" t="str">
        <f>VLOOKUP(G1023,角色!AW:BC,主动技能!F1023+1,FALSE)</f>
        <v>skill_17</v>
      </c>
      <c r="Y1023">
        <f t="shared" si="316"/>
        <v>100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18135</v>
      </c>
      <c r="AE1023" s="25">
        <f>(VLOOKUP(G1023,角色!V:AE,主动技能!F1023+7,FALSE))</f>
        <v>1</v>
      </c>
      <c r="AF1023" s="19">
        <f t="shared" si="310"/>
        <v>3</v>
      </c>
      <c r="AG1023" s="19">
        <f t="shared" si="311"/>
        <v>2</v>
      </c>
      <c r="AH1023" s="25" t="str">
        <f>VLOOKUP(F1023,特效对应!F:G,2,FALSE)</f>
        <v>attackex</v>
      </c>
      <c r="AJ1023">
        <f t="shared" si="312"/>
        <v>17</v>
      </c>
      <c r="AK1023" t="s">
        <v>117</v>
      </c>
      <c r="AL1023" s="4" t="s">
        <v>1034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313"/>
        <v>3</v>
      </c>
      <c r="BE1023">
        <f t="shared" si="314"/>
        <v>2</v>
      </c>
    </row>
    <row r="1024" spans="1:57" x14ac:dyDescent="0.15">
      <c r="A1024" t="str">
        <f t="shared" si="302"/>
        <v>珍妮芙主动技能3等级18</v>
      </c>
      <c r="B1024" s="8">
        <f t="shared" si="303"/>
        <v>10170318</v>
      </c>
      <c r="C1024" s="8" t="str">
        <f>VLOOKUP(G1024,角色!A:B,2,FALSE)</f>
        <v>珍妮芙</v>
      </c>
      <c r="D1024" s="8" t="str">
        <f t="shared" si="304"/>
        <v>主动技能3</v>
      </c>
      <c r="E1024" s="8">
        <f t="shared" si="300"/>
        <v>18</v>
      </c>
      <c r="F1024" s="8">
        <f t="shared" si="305"/>
        <v>3</v>
      </c>
      <c r="G1024" s="8">
        <f t="shared" si="306"/>
        <v>17</v>
      </c>
      <c r="H1024" s="4" t="s">
        <v>988</v>
      </c>
      <c r="I1024" s="20" t="str">
        <f t="shared" si="315"/>
        <v>对敌方全体攻击，造成125%攻击力（+25650）点伤害。并使目标眩晕2回合。</v>
      </c>
      <c r="J1024" s="4" t="s">
        <v>279</v>
      </c>
      <c r="K1024" s="1" t="s">
        <v>102</v>
      </c>
      <c r="L1024" s="4" t="s">
        <v>108</v>
      </c>
      <c r="M1024" s="4"/>
      <c r="N1024" s="4">
        <v>100</v>
      </c>
      <c r="O1024" s="20">
        <f t="shared" si="307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308"/>
        <v>100006:20:2:0</v>
      </c>
      <c r="U1024" s="6" t="str">
        <f t="shared" si="309"/>
        <v/>
      </c>
      <c r="V1024" s="19" t="str">
        <f>VLOOKUP(G1024,角色!AW:BC,主动技能!F1024+1,FALSE)</f>
        <v>skill_17</v>
      </c>
      <c r="Y1024">
        <f t="shared" si="316"/>
        <v>100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25650</v>
      </c>
      <c r="AE1024" s="25">
        <f>(VLOOKUP(G1024,角色!V:AE,主动技能!F1024+7,FALSE))</f>
        <v>1</v>
      </c>
      <c r="AF1024" s="19">
        <f t="shared" si="310"/>
        <v>3</v>
      </c>
      <c r="AG1024" s="19">
        <f t="shared" si="311"/>
        <v>2</v>
      </c>
      <c r="AH1024" s="25" t="str">
        <f>VLOOKUP(F1024,特效对应!F:G,2,FALSE)</f>
        <v>attackex</v>
      </c>
      <c r="AJ1024">
        <f t="shared" si="312"/>
        <v>18</v>
      </c>
      <c r="AK1024" t="s">
        <v>117</v>
      </c>
      <c r="AL1024" s="4" t="s">
        <v>1034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313"/>
        <v>3</v>
      </c>
      <c r="BE1024">
        <f t="shared" si="314"/>
        <v>2</v>
      </c>
    </row>
    <row r="1025" spans="1:57" x14ac:dyDescent="0.15">
      <c r="A1025" t="str">
        <f t="shared" si="302"/>
        <v>珍妮芙主动技能3等级19</v>
      </c>
      <c r="B1025" s="8">
        <f t="shared" si="303"/>
        <v>10170319</v>
      </c>
      <c r="C1025" s="8" t="str">
        <f>VLOOKUP(G1025,角色!A:B,2,FALSE)</f>
        <v>珍妮芙</v>
      </c>
      <c r="D1025" s="8" t="str">
        <f t="shared" si="304"/>
        <v>主动技能3</v>
      </c>
      <c r="E1025" s="8">
        <f t="shared" si="300"/>
        <v>19</v>
      </c>
      <c r="F1025" s="8">
        <f t="shared" si="305"/>
        <v>3</v>
      </c>
      <c r="G1025" s="8">
        <f t="shared" si="306"/>
        <v>17</v>
      </c>
      <c r="H1025" s="4" t="s">
        <v>988</v>
      </c>
      <c r="I1025" s="20" t="str">
        <f t="shared" si="315"/>
        <v>对敌方全体攻击，造成125%攻击力（+36280）点伤害。并使目标眩晕2回合。</v>
      </c>
      <c r="J1025" s="4" t="s">
        <v>279</v>
      </c>
      <c r="K1025" s="1" t="s">
        <v>102</v>
      </c>
      <c r="L1025" s="4" t="s">
        <v>108</v>
      </c>
      <c r="M1025" s="4"/>
      <c r="N1025" s="4">
        <v>100</v>
      </c>
      <c r="O1025" s="20">
        <f t="shared" si="307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308"/>
        <v>100006:20:2:0</v>
      </c>
      <c r="U1025" s="6" t="str">
        <f t="shared" si="309"/>
        <v/>
      </c>
      <c r="V1025" s="19" t="str">
        <f>VLOOKUP(G1025,角色!AW:BC,主动技能!F1025+1,FALSE)</f>
        <v>skill_17</v>
      </c>
      <c r="Y1025">
        <f t="shared" si="316"/>
        <v>100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36280</v>
      </c>
      <c r="AE1025" s="25">
        <f>(VLOOKUP(G1025,角色!V:AE,主动技能!F1025+7,FALSE))</f>
        <v>1</v>
      </c>
      <c r="AF1025" s="19">
        <f t="shared" si="310"/>
        <v>3</v>
      </c>
      <c r="AG1025" s="19">
        <f t="shared" si="311"/>
        <v>2</v>
      </c>
      <c r="AH1025" s="25" t="str">
        <f>VLOOKUP(F1025,特效对应!F:G,2,FALSE)</f>
        <v>attackex</v>
      </c>
      <c r="AJ1025">
        <f t="shared" si="312"/>
        <v>19</v>
      </c>
      <c r="AK1025" t="s">
        <v>117</v>
      </c>
      <c r="AL1025" s="4" t="s">
        <v>1034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313"/>
        <v>3</v>
      </c>
      <c r="BE1025">
        <f t="shared" si="314"/>
        <v>2</v>
      </c>
    </row>
    <row r="1026" spans="1:57" x14ac:dyDescent="0.15">
      <c r="A1026" t="str">
        <f t="shared" si="302"/>
        <v>珍妮芙主动技能3等级20</v>
      </c>
      <c r="B1026" s="8">
        <f t="shared" si="303"/>
        <v>10170320</v>
      </c>
      <c r="C1026" s="8" t="str">
        <f>VLOOKUP(G1026,角色!A:B,2,FALSE)</f>
        <v>珍妮芙</v>
      </c>
      <c r="D1026" s="8" t="str">
        <f t="shared" si="304"/>
        <v>主动技能3</v>
      </c>
      <c r="E1026" s="8">
        <f t="shared" si="300"/>
        <v>20</v>
      </c>
      <c r="F1026" s="8">
        <f t="shared" si="305"/>
        <v>3</v>
      </c>
      <c r="G1026" s="8">
        <f t="shared" si="306"/>
        <v>17</v>
      </c>
      <c r="H1026" s="4" t="s">
        <v>988</v>
      </c>
      <c r="I1026" s="20" t="str">
        <f t="shared" si="315"/>
        <v>对敌方全体攻击，造成125%攻击力（+51314）点伤害。并使目标眩晕2回合。</v>
      </c>
      <c r="J1026" s="4" t="s">
        <v>279</v>
      </c>
      <c r="K1026" s="1" t="s">
        <v>102</v>
      </c>
      <c r="L1026" s="4" t="s">
        <v>108</v>
      </c>
      <c r="M1026" s="4"/>
      <c r="N1026" s="4">
        <v>100</v>
      </c>
      <c r="O1026" s="20">
        <f t="shared" si="307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308"/>
        <v>100006:20:2:0</v>
      </c>
      <c r="U1026" s="6" t="str">
        <f t="shared" si="309"/>
        <v/>
      </c>
      <c r="V1026" s="19" t="str">
        <f>VLOOKUP(G1026,角色!AW:BC,主动技能!F1026+1,FALSE)</f>
        <v>skill_17</v>
      </c>
      <c r="Y1026">
        <f t="shared" si="316"/>
        <v>100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51314</v>
      </c>
      <c r="AE1026" s="25">
        <f>(VLOOKUP(G1026,角色!V:AE,主动技能!F1026+7,FALSE))</f>
        <v>1</v>
      </c>
      <c r="AF1026" s="19">
        <f t="shared" si="310"/>
        <v>3</v>
      </c>
      <c r="AG1026" s="19">
        <f t="shared" si="311"/>
        <v>2</v>
      </c>
      <c r="AH1026" s="25" t="str">
        <f>VLOOKUP(F1026,特效对应!F:G,2,FALSE)</f>
        <v>attackex</v>
      </c>
      <c r="AJ1026">
        <f t="shared" si="312"/>
        <v>20</v>
      </c>
      <c r="AK1026" t="s">
        <v>117</v>
      </c>
      <c r="AL1026" s="4" t="s">
        <v>1034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313"/>
        <v>3</v>
      </c>
      <c r="BE1026">
        <f t="shared" si="314"/>
        <v>2</v>
      </c>
    </row>
    <row r="1027" spans="1:57" x14ac:dyDescent="0.15">
      <c r="A1027" t="str">
        <f t="shared" si="302"/>
        <v>霍尔主动技能1等级1</v>
      </c>
      <c r="B1027" s="8">
        <f t="shared" si="303"/>
        <v>10180101</v>
      </c>
      <c r="C1027" s="8" t="str">
        <f>VLOOKUP(G1027,角色!A:B,2,FALSE)</f>
        <v>霍尔</v>
      </c>
      <c r="D1027" s="8" t="str">
        <f t="shared" si="304"/>
        <v>主动技能1</v>
      </c>
      <c r="E1027" s="8">
        <f t="shared" si="300"/>
        <v>1</v>
      </c>
      <c r="F1027" s="8">
        <f t="shared" si="305"/>
        <v>1</v>
      </c>
      <c r="G1027" s="8">
        <f t="shared" si="306"/>
        <v>18</v>
      </c>
      <c r="H1027" s="4" t="s">
        <v>1060</v>
      </c>
      <c r="I1027" s="20" t="str">
        <f t="shared" ref="I1027:I1046" si="317">"对敌方"&amp;L1027&amp;"攻击，造成"&amp;Z1027&amp;"%攻击力（+"&amp;AB1027&amp;"）点伤害。"</f>
        <v>对敌方单体攻击，造成100%攻击力（+26）点伤害。</v>
      </c>
      <c r="J1027" s="20" t="s">
        <v>279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307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308"/>
        <v/>
      </c>
      <c r="U1027" s="19" t="str">
        <f t="shared" si="309"/>
        <v/>
      </c>
      <c r="V1027" s="19" t="str">
        <f>VLOOKUP(G1027,角色!AW:BC,主动技能!F1027+1,FALSE)</f>
        <v>skill_01</v>
      </c>
      <c r="W1027" s="19"/>
      <c r="X1027" s="19"/>
      <c r="Y1027" s="19">
        <f t="shared" si="316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26</v>
      </c>
      <c r="AC1027" s="19"/>
      <c r="AD1027" s="19"/>
      <c r="AE1027" s="25">
        <f>(VLOOKUP(G1027,角色!V:AE,主动技能!F1027+7,FALSE))</f>
        <v>1</v>
      </c>
      <c r="AF1027" s="19">
        <f t="shared" si="310"/>
        <v>0</v>
      </c>
      <c r="AG1027" s="19">
        <f t="shared" si="311"/>
        <v>0</v>
      </c>
      <c r="AH1027" s="25" t="str">
        <f>VLOOKUP(F1027,特效对应!F:G,2,FALSE)</f>
        <v>attack</v>
      </c>
      <c r="AJ1027">
        <f t="shared" si="31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313"/>
        <v>0</v>
      </c>
      <c r="BE1027">
        <f t="shared" si="314"/>
        <v>0</v>
      </c>
    </row>
    <row r="1028" spans="1:57" x14ac:dyDescent="0.15">
      <c r="A1028" t="str">
        <f t="shared" si="302"/>
        <v>霍尔主动技能1等级2</v>
      </c>
      <c r="B1028" s="8">
        <f t="shared" si="303"/>
        <v>10180102</v>
      </c>
      <c r="C1028" s="8" t="str">
        <f>VLOOKUP(G1028,角色!A:B,2,FALSE)</f>
        <v>霍尔</v>
      </c>
      <c r="D1028" s="8" t="str">
        <f t="shared" si="304"/>
        <v>主动技能1</v>
      </c>
      <c r="E1028" s="8">
        <f t="shared" si="300"/>
        <v>2</v>
      </c>
      <c r="F1028" s="8">
        <f t="shared" si="305"/>
        <v>1</v>
      </c>
      <c r="G1028" s="8">
        <f t="shared" si="306"/>
        <v>18</v>
      </c>
      <c r="H1028" s="4" t="s">
        <v>1060</v>
      </c>
      <c r="I1028" s="20" t="str">
        <f t="shared" si="317"/>
        <v>对敌方单体攻击，造成100%攻击力（+32）点伤害。</v>
      </c>
      <c r="J1028" s="20" t="s">
        <v>279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307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308"/>
        <v/>
      </c>
      <c r="U1028" s="6" t="str">
        <f t="shared" si="309"/>
        <v/>
      </c>
      <c r="V1028" s="19" t="str">
        <f>VLOOKUP(G1028,角色!AW:BC,主动技能!F1028+1,FALSE)</f>
        <v>skill_01</v>
      </c>
      <c r="Y1028">
        <f t="shared" si="316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32</v>
      </c>
      <c r="AE1028" s="25">
        <f>(VLOOKUP(G1028,角色!V:AE,主动技能!F1028+7,FALSE))</f>
        <v>1</v>
      </c>
      <c r="AF1028" s="19">
        <f t="shared" si="310"/>
        <v>0</v>
      </c>
      <c r="AG1028" s="19">
        <f t="shared" si="311"/>
        <v>0</v>
      </c>
      <c r="AH1028" s="25" t="str">
        <f>VLOOKUP(F1028,特效对应!F:G,2,FALSE)</f>
        <v>attack</v>
      </c>
      <c r="AJ1028">
        <f t="shared" si="31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313"/>
        <v>0</v>
      </c>
      <c r="BE1028">
        <f t="shared" si="314"/>
        <v>0</v>
      </c>
    </row>
    <row r="1029" spans="1:57" x14ac:dyDescent="0.15">
      <c r="A1029" t="str">
        <f t="shared" si="302"/>
        <v>霍尔主动技能1等级3</v>
      </c>
      <c r="B1029" s="8">
        <f t="shared" si="303"/>
        <v>10180103</v>
      </c>
      <c r="C1029" s="8" t="str">
        <f>VLOOKUP(G1029,角色!A:B,2,FALSE)</f>
        <v>霍尔</v>
      </c>
      <c r="D1029" s="8" t="str">
        <f t="shared" si="304"/>
        <v>主动技能1</v>
      </c>
      <c r="E1029" s="8">
        <f t="shared" si="300"/>
        <v>3</v>
      </c>
      <c r="F1029" s="8">
        <f t="shared" si="305"/>
        <v>1</v>
      </c>
      <c r="G1029" s="8">
        <f t="shared" si="306"/>
        <v>18</v>
      </c>
      <c r="H1029" s="4" t="s">
        <v>1060</v>
      </c>
      <c r="I1029" s="20" t="str">
        <f t="shared" si="317"/>
        <v>对敌方单体攻击，造成100%攻击力（+50）点伤害。</v>
      </c>
      <c r="J1029" s="20" t="s">
        <v>279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307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308"/>
        <v/>
      </c>
      <c r="U1029" s="6" t="str">
        <f t="shared" si="309"/>
        <v/>
      </c>
      <c r="V1029" s="19" t="str">
        <f>VLOOKUP(G1029,角色!AW:BC,主动技能!F1029+1,FALSE)</f>
        <v>skill_01</v>
      </c>
      <c r="Y1029">
        <f t="shared" si="316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50</v>
      </c>
      <c r="AE1029" s="25">
        <f>(VLOOKUP(G1029,角色!V:AE,主动技能!F1029+7,FALSE))</f>
        <v>1</v>
      </c>
      <c r="AF1029" s="19">
        <f t="shared" si="310"/>
        <v>0</v>
      </c>
      <c r="AG1029" s="19">
        <f t="shared" si="311"/>
        <v>0</v>
      </c>
      <c r="AH1029" s="25" t="str">
        <f>VLOOKUP(F1029,特效对应!F:G,2,FALSE)</f>
        <v>attack</v>
      </c>
      <c r="AJ1029">
        <f t="shared" si="31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313"/>
        <v>0</v>
      </c>
      <c r="BE1029">
        <f t="shared" si="314"/>
        <v>0</v>
      </c>
    </row>
    <row r="1030" spans="1:57" x14ac:dyDescent="0.15">
      <c r="A1030" t="str">
        <f t="shared" si="302"/>
        <v>霍尔主动技能1等级4</v>
      </c>
      <c r="B1030" s="8">
        <f t="shared" si="303"/>
        <v>10180104</v>
      </c>
      <c r="C1030" s="8" t="str">
        <f>VLOOKUP(G1030,角色!A:B,2,FALSE)</f>
        <v>霍尔</v>
      </c>
      <c r="D1030" s="8" t="str">
        <f t="shared" si="304"/>
        <v>主动技能1</v>
      </c>
      <c r="E1030" s="8">
        <f t="shared" si="300"/>
        <v>4</v>
      </c>
      <c r="F1030" s="8">
        <f t="shared" si="305"/>
        <v>1</v>
      </c>
      <c r="G1030" s="8">
        <f t="shared" si="306"/>
        <v>18</v>
      </c>
      <c r="H1030" s="4" t="s">
        <v>1060</v>
      </c>
      <c r="I1030" s="20" t="str">
        <f t="shared" si="317"/>
        <v>对敌方单体攻击，造成100%攻击力（+80）点伤害。</v>
      </c>
      <c r="J1030" s="20" t="s">
        <v>279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307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308"/>
        <v/>
      </c>
      <c r="U1030" s="6" t="str">
        <f t="shared" si="309"/>
        <v/>
      </c>
      <c r="V1030" s="19" t="str">
        <f>VLOOKUP(G1030,角色!AW:BC,主动技能!F1030+1,FALSE)</f>
        <v>skill_01</v>
      </c>
      <c r="Y1030">
        <f t="shared" si="316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80</v>
      </c>
      <c r="AE1030" s="25">
        <f>(VLOOKUP(G1030,角色!V:AE,主动技能!F1030+7,FALSE))</f>
        <v>1</v>
      </c>
      <c r="AF1030" s="19">
        <f t="shared" si="310"/>
        <v>0</v>
      </c>
      <c r="AG1030" s="19">
        <f t="shared" si="311"/>
        <v>0</v>
      </c>
      <c r="AH1030" s="25" t="str">
        <f>VLOOKUP(F1030,特效对应!F:G,2,FALSE)</f>
        <v>attack</v>
      </c>
      <c r="AJ1030">
        <f t="shared" si="31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313"/>
        <v>0</v>
      </c>
      <c r="BE1030">
        <f t="shared" si="314"/>
        <v>0</v>
      </c>
    </row>
    <row r="1031" spans="1:57" x14ac:dyDescent="0.15">
      <c r="A1031" t="str">
        <f t="shared" si="302"/>
        <v>霍尔主动技能1等级5</v>
      </c>
      <c r="B1031" s="8">
        <f t="shared" si="303"/>
        <v>10180105</v>
      </c>
      <c r="C1031" s="8" t="str">
        <f>VLOOKUP(G1031,角色!A:B,2,FALSE)</f>
        <v>霍尔</v>
      </c>
      <c r="D1031" s="8" t="str">
        <f t="shared" si="304"/>
        <v>主动技能1</v>
      </c>
      <c r="E1031" s="8">
        <f t="shared" si="300"/>
        <v>5</v>
      </c>
      <c r="F1031" s="8">
        <f t="shared" si="305"/>
        <v>1</v>
      </c>
      <c r="G1031" s="8">
        <f t="shared" si="306"/>
        <v>18</v>
      </c>
      <c r="H1031" s="4" t="s">
        <v>1060</v>
      </c>
      <c r="I1031" s="20" t="str">
        <f t="shared" si="317"/>
        <v>对敌方单体攻击，造成100%攻击力（+113）点伤害。</v>
      </c>
      <c r="J1031" s="20" t="s">
        <v>279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307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308"/>
        <v/>
      </c>
      <c r="U1031" s="6" t="str">
        <f t="shared" si="309"/>
        <v/>
      </c>
      <c r="V1031" s="19" t="str">
        <f>VLOOKUP(G1031,角色!AW:BC,主动技能!F1031+1,FALSE)</f>
        <v>skill_01</v>
      </c>
      <c r="Y1031">
        <f t="shared" si="316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113</v>
      </c>
      <c r="AE1031" s="25">
        <f>(VLOOKUP(G1031,角色!V:AE,主动技能!F1031+7,FALSE))</f>
        <v>1</v>
      </c>
      <c r="AF1031" s="19">
        <f t="shared" si="310"/>
        <v>0</v>
      </c>
      <c r="AG1031" s="19">
        <f t="shared" si="311"/>
        <v>0</v>
      </c>
      <c r="AH1031" s="25" t="str">
        <f>VLOOKUP(F1031,特效对应!F:G,2,FALSE)</f>
        <v>attack</v>
      </c>
      <c r="AJ1031">
        <f t="shared" si="31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313"/>
        <v>0</v>
      </c>
      <c r="BE1031">
        <f t="shared" si="314"/>
        <v>0</v>
      </c>
    </row>
    <row r="1032" spans="1:57" x14ac:dyDescent="0.15">
      <c r="A1032" t="str">
        <f t="shared" si="302"/>
        <v>霍尔主动技能1等级6</v>
      </c>
      <c r="B1032" s="8">
        <f t="shared" si="303"/>
        <v>10180106</v>
      </c>
      <c r="C1032" s="8" t="str">
        <f>VLOOKUP(G1032,角色!A:B,2,FALSE)</f>
        <v>霍尔</v>
      </c>
      <c r="D1032" s="8" t="str">
        <f t="shared" si="304"/>
        <v>主动技能1</v>
      </c>
      <c r="E1032" s="8">
        <f t="shared" ref="E1032:E1095" si="318">IF(E1031=E$5,1,E1031+1)</f>
        <v>6</v>
      </c>
      <c r="F1032" s="8">
        <f t="shared" si="305"/>
        <v>1</v>
      </c>
      <c r="G1032" s="8">
        <f t="shared" si="306"/>
        <v>18</v>
      </c>
      <c r="H1032" s="4" t="s">
        <v>1060</v>
      </c>
      <c r="I1032" s="20" t="str">
        <f t="shared" si="317"/>
        <v>对敌方单体攻击，造成100%攻击力（+160）点伤害。</v>
      </c>
      <c r="J1032" s="20" t="s">
        <v>279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307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308"/>
        <v/>
      </c>
      <c r="U1032" s="6" t="str">
        <f t="shared" si="309"/>
        <v/>
      </c>
      <c r="V1032" s="19" t="str">
        <f>VLOOKUP(G1032,角色!AW:BC,主动技能!F1032+1,FALSE)</f>
        <v>skill_01</v>
      </c>
      <c r="Y1032">
        <f t="shared" si="316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160</v>
      </c>
      <c r="AE1032" s="25">
        <f>(VLOOKUP(G1032,角色!V:AE,主动技能!F1032+7,FALSE))</f>
        <v>1</v>
      </c>
      <c r="AF1032" s="19">
        <f t="shared" si="310"/>
        <v>0</v>
      </c>
      <c r="AG1032" s="19">
        <f t="shared" si="311"/>
        <v>0</v>
      </c>
      <c r="AH1032" s="25" t="str">
        <f>VLOOKUP(F1032,特效对应!F:G,2,FALSE)</f>
        <v>attack</v>
      </c>
      <c r="AJ1032">
        <f t="shared" si="31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si="313"/>
        <v>0</v>
      </c>
      <c r="BE1032">
        <f t="shared" si="314"/>
        <v>0</v>
      </c>
    </row>
    <row r="1033" spans="1:57" x14ac:dyDescent="0.15">
      <c r="A1033" t="str">
        <f t="shared" si="302"/>
        <v>霍尔主动技能1等级7</v>
      </c>
      <c r="B1033" s="8">
        <f t="shared" si="303"/>
        <v>10180107</v>
      </c>
      <c r="C1033" s="8" t="str">
        <f>VLOOKUP(G1033,角色!A:B,2,FALSE)</f>
        <v>霍尔</v>
      </c>
      <c r="D1033" s="8" t="str">
        <f t="shared" si="304"/>
        <v>主动技能1</v>
      </c>
      <c r="E1033" s="8">
        <f t="shared" si="318"/>
        <v>7</v>
      </c>
      <c r="F1033" s="8">
        <f t="shared" si="305"/>
        <v>1</v>
      </c>
      <c r="G1033" s="8">
        <f t="shared" si="306"/>
        <v>18</v>
      </c>
      <c r="H1033" s="4" t="s">
        <v>1060</v>
      </c>
      <c r="I1033" s="20" t="str">
        <f t="shared" si="317"/>
        <v>对敌方单体攻击，造成100%攻击力（+226）点伤害。</v>
      </c>
      <c r="J1033" s="20" t="s">
        <v>279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307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308"/>
        <v/>
      </c>
      <c r="U1033" s="6" t="str">
        <f t="shared" si="309"/>
        <v/>
      </c>
      <c r="V1033" s="19" t="str">
        <f>VLOOKUP(G1033,角色!AW:BC,主动技能!F1033+1,FALSE)</f>
        <v>skill_01</v>
      </c>
      <c r="Y1033">
        <f t="shared" si="316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226</v>
      </c>
      <c r="AE1033" s="25">
        <f>(VLOOKUP(G1033,角色!V:AE,主动技能!F1033+7,FALSE))</f>
        <v>1</v>
      </c>
      <c r="AF1033" s="19">
        <f t="shared" si="310"/>
        <v>0</v>
      </c>
      <c r="AG1033" s="19">
        <f t="shared" si="311"/>
        <v>0</v>
      </c>
      <c r="AH1033" s="25" t="str">
        <f>VLOOKUP(F1033,特效对应!F:G,2,FALSE)</f>
        <v>attack</v>
      </c>
      <c r="AJ1033">
        <f t="shared" si="31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313"/>
        <v>0</v>
      </c>
      <c r="BE1033">
        <f t="shared" si="314"/>
        <v>0</v>
      </c>
    </row>
    <row r="1034" spans="1:57" x14ac:dyDescent="0.15">
      <c r="A1034" t="str">
        <f t="shared" si="302"/>
        <v>霍尔主动技能1等级8</v>
      </c>
      <c r="B1034" s="8">
        <f t="shared" si="303"/>
        <v>10180108</v>
      </c>
      <c r="C1034" s="8" t="str">
        <f>VLOOKUP(G1034,角色!A:B,2,FALSE)</f>
        <v>霍尔</v>
      </c>
      <c r="D1034" s="8" t="str">
        <f t="shared" si="304"/>
        <v>主动技能1</v>
      </c>
      <c r="E1034" s="8">
        <f t="shared" si="318"/>
        <v>8</v>
      </c>
      <c r="F1034" s="8">
        <f t="shared" si="305"/>
        <v>1</v>
      </c>
      <c r="G1034" s="8">
        <f t="shared" si="306"/>
        <v>18</v>
      </c>
      <c r="H1034" s="4" t="s">
        <v>1060</v>
      </c>
      <c r="I1034" s="20" t="str">
        <f t="shared" si="317"/>
        <v>对敌方单体攻击，造成100%攻击力（+320）点伤害。</v>
      </c>
      <c r="J1034" s="20" t="s">
        <v>279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307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308"/>
        <v/>
      </c>
      <c r="U1034" s="6" t="str">
        <f t="shared" si="309"/>
        <v/>
      </c>
      <c r="V1034" s="19" t="str">
        <f>VLOOKUP(G1034,角色!AW:BC,主动技能!F1034+1,FALSE)</f>
        <v>skill_01</v>
      </c>
      <c r="Y1034">
        <f t="shared" si="316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320</v>
      </c>
      <c r="AE1034" s="25">
        <f>(VLOOKUP(G1034,角色!V:AE,主动技能!F1034+7,FALSE))</f>
        <v>1</v>
      </c>
      <c r="AF1034" s="19">
        <f t="shared" si="310"/>
        <v>0</v>
      </c>
      <c r="AG1034" s="19">
        <f t="shared" si="311"/>
        <v>0</v>
      </c>
      <c r="AH1034" s="25" t="str">
        <f>VLOOKUP(F1034,特效对应!F:G,2,FALSE)</f>
        <v>attack</v>
      </c>
      <c r="AJ1034">
        <f t="shared" si="31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313"/>
        <v>0</v>
      </c>
      <c r="BE1034">
        <f t="shared" si="314"/>
        <v>0</v>
      </c>
    </row>
    <row r="1035" spans="1:57" x14ac:dyDescent="0.15">
      <c r="A1035" t="str">
        <f t="shared" si="302"/>
        <v>霍尔主动技能1等级9</v>
      </c>
      <c r="B1035" s="8">
        <f t="shared" si="303"/>
        <v>10180109</v>
      </c>
      <c r="C1035" s="8" t="str">
        <f>VLOOKUP(G1035,角色!A:B,2,FALSE)</f>
        <v>霍尔</v>
      </c>
      <c r="D1035" s="8" t="str">
        <f t="shared" si="304"/>
        <v>主动技能1</v>
      </c>
      <c r="E1035" s="8">
        <f t="shared" si="318"/>
        <v>9</v>
      </c>
      <c r="F1035" s="8">
        <f t="shared" si="305"/>
        <v>1</v>
      </c>
      <c r="G1035" s="8">
        <f t="shared" si="306"/>
        <v>18</v>
      </c>
      <c r="H1035" s="4" t="s">
        <v>1060</v>
      </c>
      <c r="I1035" s="20" t="str">
        <f t="shared" si="317"/>
        <v>对敌方单体攻击，造成100%攻击力（+452）点伤害。</v>
      </c>
      <c r="J1035" s="20" t="s">
        <v>279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307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308"/>
        <v/>
      </c>
      <c r="U1035" s="6" t="str">
        <f t="shared" si="309"/>
        <v/>
      </c>
      <c r="V1035" s="19" t="str">
        <f>VLOOKUP(G1035,角色!AW:BC,主动技能!F1035+1,FALSE)</f>
        <v>skill_01</v>
      </c>
      <c r="Y1035">
        <f t="shared" si="316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452</v>
      </c>
      <c r="AE1035" s="25">
        <f>(VLOOKUP(G1035,角色!V:AE,主动技能!F1035+7,FALSE))</f>
        <v>1</v>
      </c>
      <c r="AF1035" s="19">
        <f t="shared" si="310"/>
        <v>0</v>
      </c>
      <c r="AG1035" s="19">
        <f t="shared" si="311"/>
        <v>0</v>
      </c>
      <c r="AH1035" s="25" t="str">
        <f>VLOOKUP(F1035,特效对应!F:G,2,FALSE)</f>
        <v>attack</v>
      </c>
      <c r="AJ1035">
        <f t="shared" si="31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313"/>
        <v>0</v>
      </c>
      <c r="BE1035">
        <f t="shared" si="314"/>
        <v>0</v>
      </c>
    </row>
    <row r="1036" spans="1:57" x14ac:dyDescent="0.15">
      <c r="A1036" t="str">
        <f t="shared" si="302"/>
        <v>霍尔主动技能1等级10</v>
      </c>
      <c r="B1036" s="8">
        <f t="shared" si="303"/>
        <v>10180110</v>
      </c>
      <c r="C1036" s="8" t="str">
        <f>VLOOKUP(G1036,角色!A:B,2,FALSE)</f>
        <v>霍尔</v>
      </c>
      <c r="D1036" s="8" t="str">
        <f t="shared" si="304"/>
        <v>主动技能1</v>
      </c>
      <c r="E1036" s="8">
        <f t="shared" si="318"/>
        <v>10</v>
      </c>
      <c r="F1036" s="8">
        <f t="shared" si="305"/>
        <v>1</v>
      </c>
      <c r="G1036" s="8">
        <f t="shared" si="306"/>
        <v>18</v>
      </c>
      <c r="H1036" s="4" t="s">
        <v>1060</v>
      </c>
      <c r="I1036" s="20" t="str">
        <f t="shared" si="317"/>
        <v>对敌方单体攻击，造成100%攻击力（+640）点伤害。</v>
      </c>
      <c r="J1036" s="20" t="s">
        <v>279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307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308"/>
        <v/>
      </c>
      <c r="U1036" s="6" t="str">
        <f t="shared" si="309"/>
        <v/>
      </c>
      <c r="V1036" s="19" t="str">
        <f>VLOOKUP(G1036,角色!AW:BC,主动技能!F1036+1,FALSE)</f>
        <v>skill_01</v>
      </c>
      <c r="Y1036">
        <f t="shared" si="316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640</v>
      </c>
      <c r="AE1036" s="25">
        <f>(VLOOKUP(G1036,角色!V:AE,主动技能!F1036+7,FALSE))</f>
        <v>1</v>
      </c>
      <c r="AF1036" s="19">
        <f t="shared" si="310"/>
        <v>0</v>
      </c>
      <c r="AG1036" s="19">
        <f t="shared" si="311"/>
        <v>0</v>
      </c>
      <c r="AH1036" s="25" t="str">
        <f>VLOOKUP(F1036,特效对应!F:G,2,FALSE)</f>
        <v>attack</v>
      </c>
      <c r="AJ1036">
        <f t="shared" si="31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313"/>
        <v>0</v>
      </c>
      <c r="BE1036">
        <f t="shared" si="314"/>
        <v>0</v>
      </c>
    </row>
    <row r="1037" spans="1:57" x14ac:dyDescent="0.15">
      <c r="A1037" t="str">
        <f t="shared" si="302"/>
        <v>霍尔主动技能1等级11</v>
      </c>
      <c r="B1037" s="8">
        <f t="shared" si="303"/>
        <v>10180111</v>
      </c>
      <c r="C1037" s="8" t="str">
        <f>VLOOKUP(G1037,角色!A:B,2,FALSE)</f>
        <v>霍尔</v>
      </c>
      <c r="D1037" s="8" t="str">
        <f t="shared" si="304"/>
        <v>主动技能1</v>
      </c>
      <c r="E1037" s="8">
        <f t="shared" si="318"/>
        <v>11</v>
      </c>
      <c r="F1037" s="8">
        <f t="shared" si="305"/>
        <v>1</v>
      </c>
      <c r="G1037" s="8">
        <f t="shared" si="306"/>
        <v>18</v>
      </c>
      <c r="H1037" s="4" t="s">
        <v>1060</v>
      </c>
      <c r="I1037" s="20" t="str">
        <f t="shared" si="317"/>
        <v>对敌方单体攻击，造成100%攻击力（+906）点伤害。</v>
      </c>
      <c r="J1037" s="20" t="s">
        <v>279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307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308"/>
        <v/>
      </c>
      <c r="U1037" s="6" t="str">
        <f t="shared" si="309"/>
        <v/>
      </c>
      <c r="V1037" s="19" t="str">
        <f>VLOOKUP(G1037,角色!AW:BC,主动技能!F1037+1,FALSE)</f>
        <v>skill_01</v>
      </c>
      <c r="Y1037">
        <f t="shared" si="316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906</v>
      </c>
      <c r="AE1037" s="25">
        <f>(VLOOKUP(G1037,角色!V:AE,主动技能!F1037+7,FALSE))</f>
        <v>1</v>
      </c>
      <c r="AF1037" s="19">
        <f t="shared" si="310"/>
        <v>0</v>
      </c>
      <c r="AG1037" s="19">
        <f t="shared" si="311"/>
        <v>0</v>
      </c>
      <c r="AH1037" s="25" t="str">
        <f>VLOOKUP(F1037,特效对应!F:G,2,FALSE)</f>
        <v>attack</v>
      </c>
      <c r="AJ1037">
        <f t="shared" si="31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313"/>
        <v>0</v>
      </c>
      <c r="BE1037">
        <f t="shared" si="314"/>
        <v>0</v>
      </c>
    </row>
    <row r="1038" spans="1:57" x14ac:dyDescent="0.15">
      <c r="A1038" t="str">
        <f t="shared" si="302"/>
        <v>霍尔主动技能1等级12</v>
      </c>
      <c r="B1038" s="8">
        <f t="shared" si="303"/>
        <v>10180112</v>
      </c>
      <c r="C1038" s="8" t="str">
        <f>VLOOKUP(G1038,角色!A:B,2,FALSE)</f>
        <v>霍尔</v>
      </c>
      <c r="D1038" s="8" t="str">
        <f t="shared" si="304"/>
        <v>主动技能1</v>
      </c>
      <c r="E1038" s="8">
        <f t="shared" si="318"/>
        <v>12</v>
      </c>
      <c r="F1038" s="8">
        <f t="shared" si="305"/>
        <v>1</v>
      </c>
      <c r="G1038" s="8">
        <f t="shared" si="306"/>
        <v>18</v>
      </c>
      <c r="H1038" s="4" t="s">
        <v>1060</v>
      </c>
      <c r="I1038" s="20" t="str">
        <f t="shared" si="317"/>
        <v>对敌方单体攻击，造成100%攻击力（+1281）点伤害。</v>
      </c>
      <c r="J1038" s="20" t="s">
        <v>279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307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308"/>
        <v/>
      </c>
      <c r="U1038" s="6" t="str">
        <f t="shared" si="309"/>
        <v/>
      </c>
      <c r="V1038" s="19" t="str">
        <f>VLOOKUP(G1038,角色!AW:BC,主动技能!F1038+1,FALSE)</f>
        <v>skill_01</v>
      </c>
      <c r="Y1038">
        <f t="shared" si="316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1281</v>
      </c>
      <c r="AE1038" s="25">
        <f>(VLOOKUP(G1038,角色!V:AE,主动技能!F1038+7,FALSE))</f>
        <v>1</v>
      </c>
      <c r="AF1038" s="19">
        <f t="shared" si="310"/>
        <v>0</v>
      </c>
      <c r="AG1038" s="19">
        <f t="shared" si="311"/>
        <v>0</v>
      </c>
      <c r="AH1038" s="25" t="str">
        <f>VLOOKUP(F1038,特效对应!F:G,2,FALSE)</f>
        <v>attack</v>
      </c>
      <c r="AJ1038">
        <f t="shared" si="31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313"/>
        <v>0</v>
      </c>
      <c r="BE1038">
        <f t="shared" si="314"/>
        <v>0</v>
      </c>
    </row>
    <row r="1039" spans="1:57" x14ac:dyDescent="0.15">
      <c r="A1039" t="str">
        <f t="shared" si="302"/>
        <v>霍尔主动技能1等级13</v>
      </c>
      <c r="B1039" s="8">
        <f t="shared" si="303"/>
        <v>10180113</v>
      </c>
      <c r="C1039" s="8" t="str">
        <f>VLOOKUP(G1039,角色!A:B,2,FALSE)</f>
        <v>霍尔</v>
      </c>
      <c r="D1039" s="8" t="str">
        <f t="shared" si="304"/>
        <v>主动技能1</v>
      </c>
      <c r="E1039" s="8">
        <f t="shared" si="318"/>
        <v>13</v>
      </c>
      <c r="F1039" s="8">
        <f t="shared" si="305"/>
        <v>1</v>
      </c>
      <c r="G1039" s="8">
        <f t="shared" si="306"/>
        <v>18</v>
      </c>
      <c r="H1039" s="4" t="s">
        <v>1060</v>
      </c>
      <c r="I1039" s="20" t="str">
        <f t="shared" si="317"/>
        <v>对敌方单体攻击，造成100%攻击力（+1812）点伤害。</v>
      </c>
      <c r="J1039" s="20" t="s">
        <v>279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307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308"/>
        <v/>
      </c>
      <c r="U1039" s="6" t="str">
        <f t="shared" si="309"/>
        <v/>
      </c>
      <c r="V1039" s="19" t="str">
        <f>VLOOKUP(G1039,角色!AW:BC,主动技能!F1039+1,FALSE)</f>
        <v>skill_01</v>
      </c>
      <c r="Y1039">
        <f t="shared" si="316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1812</v>
      </c>
      <c r="AE1039" s="25">
        <f>(VLOOKUP(G1039,角色!V:AE,主动技能!F1039+7,FALSE))</f>
        <v>1</v>
      </c>
      <c r="AF1039" s="19">
        <f t="shared" si="310"/>
        <v>0</v>
      </c>
      <c r="AG1039" s="19">
        <f t="shared" si="311"/>
        <v>0</v>
      </c>
      <c r="AH1039" s="25" t="str">
        <f>VLOOKUP(F1039,特效对应!F:G,2,FALSE)</f>
        <v>attack</v>
      </c>
      <c r="AJ1039">
        <f t="shared" si="31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313"/>
        <v>0</v>
      </c>
      <c r="BE1039">
        <f t="shared" si="314"/>
        <v>0</v>
      </c>
    </row>
    <row r="1040" spans="1:57" x14ac:dyDescent="0.15">
      <c r="A1040" t="str">
        <f t="shared" si="302"/>
        <v>霍尔主动技能1等级14</v>
      </c>
      <c r="B1040" s="8">
        <f t="shared" si="303"/>
        <v>10180114</v>
      </c>
      <c r="C1040" s="8" t="str">
        <f>VLOOKUP(G1040,角色!A:B,2,FALSE)</f>
        <v>霍尔</v>
      </c>
      <c r="D1040" s="8" t="str">
        <f t="shared" si="304"/>
        <v>主动技能1</v>
      </c>
      <c r="E1040" s="8">
        <f t="shared" si="318"/>
        <v>14</v>
      </c>
      <c r="F1040" s="8">
        <f t="shared" si="305"/>
        <v>1</v>
      </c>
      <c r="G1040" s="8">
        <f t="shared" si="306"/>
        <v>18</v>
      </c>
      <c r="H1040" s="4" t="s">
        <v>1060</v>
      </c>
      <c r="I1040" s="20" t="str">
        <f t="shared" si="317"/>
        <v>对敌方单体攻击，造成100%攻击力（+2563）点伤害。</v>
      </c>
      <c r="J1040" s="20" t="s">
        <v>279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307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308"/>
        <v/>
      </c>
      <c r="U1040" s="6" t="str">
        <f t="shared" si="309"/>
        <v/>
      </c>
      <c r="V1040" s="19" t="str">
        <f>VLOOKUP(G1040,角色!AW:BC,主动技能!F1040+1,FALSE)</f>
        <v>skill_01</v>
      </c>
      <c r="Y1040">
        <f t="shared" si="316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2563</v>
      </c>
      <c r="AE1040" s="25">
        <f>(VLOOKUP(G1040,角色!V:AE,主动技能!F1040+7,FALSE))</f>
        <v>1</v>
      </c>
      <c r="AF1040" s="19">
        <f t="shared" si="310"/>
        <v>0</v>
      </c>
      <c r="AG1040" s="19">
        <f t="shared" si="311"/>
        <v>0</v>
      </c>
      <c r="AH1040" s="25" t="str">
        <f>VLOOKUP(F1040,特效对应!F:G,2,FALSE)</f>
        <v>attack</v>
      </c>
      <c r="AJ1040">
        <f t="shared" si="31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313"/>
        <v>0</v>
      </c>
      <c r="BE1040">
        <f t="shared" si="314"/>
        <v>0</v>
      </c>
    </row>
    <row r="1041" spans="1:57" x14ac:dyDescent="0.15">
      <c r="A1041" t="str">
        <f t="shared" si="302"/>
        <v>霍尔主动技能1等级15</v>
      </c>
      <c r="B1041" s="8">
        <f t="shared" si="303"/>
        <v>10180115</v>
      </c>
      <c r="C1041" s="8" t="str">
        <f>VLOOKUP(G1041,角色!A:B,2,FALSE)</f>
        <v>霍尔</v>
      </c>
      <c r="D1041" s="8" t="str">
        <f t="shared" si="304"/>
        <v>主动技能1</v>
      </c>
      <c r="E1041" s="8">
        <f t="shared" si="318"/>
        <v>15</v>
      </c>
      <c r="F1041" s="8">
        <f t="shared" si="305"/>
        <v>1</v>
      </c>
      <c r="G1041" s="8">
        <f t="shared" si="306"/>
        <v>18</v>
      </c>
      <c r="H1041" s="4" t="s">
        <v>1060</v>
      </c>
      <c r="I1041" s="20" t="str">
        <f t="shared" si="317"/>
        <v>对敌方单体攻击，造成100%攻击力（+3626）点伤害。</v>
      </c>
      <c r="J1041" s="20" t="s">
        <v>279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307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308"/>
        <v/>
      </c>
      <c r="U1041" s="6" t="str">
        <f t="shared" si="309"/>
        <v/>
      </c>
      <c r="V1041" s="19" t="str">
        <f>VLOOKUP(G1041,角色!AW:BC,主动技能!F1041+1,FALSE)</f>
        <v>skill_01</v>
      </c>
      <c r="Y1041">
        <f t="shared" si="316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3626</v>
      </c>
      <c r="AE1041" s="25">
        <f>(VLOOKUP(G1041,角色!V:AE,主动技能!F1041+7,FALSE))</f>
        <v>1</v>
      </c>
      <c r="AF1041" s="19">
        <f t="shared" si="310"/>
        <v>0</v>
      </c>
      <c r="AG1041" s="19">
        <f t="shared" si="311"/>
        <v>0</v>
      </c>
      <c r="AH1041" s="25" t="str">
        <f>VLOOKUP(F1041,特效对应!F:G,2,FALSE)</f>
        <v>attack</v>
      </c>
      <c r="AJ1041">
        <f t="shared" si="31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313"/>
        <v>0</v>
      </c>
      <c r="BE1041">
        <f t="shared" si="314"/>
        <v>0</v>
      </c>
    </row>
    <row r="1042" spans="1:57" x14ac:dyDescent="0.15">
      <c r="A1042" t="str">
        <f t="shared" si="302"/>
        <v>霍尔主动技能1等级16</v>
      </c>
      <c r="B1042" s="8">
        <f t="shared" si="303"/>
        <v>10180116</v>
      </c>
      <c r="C1042" s="8" t="str">
        <f>VLOOKUP(G1042,角色!A:B,2,FALSE)</f>
        <v>霍尔</v>
      </c>
      <c r="D1042" s="8" t="str">
        <f t="shared" si="304"/>
        <v>主动技能1</v>
      </c>
      <c r="E1042" s="8">
        <f t="shared" si="318"/>
        <v>16</v>
      </c>
      <c r="F1042" s="8">
        <f t="shared" si="305"/>
        <v>1</v>
      </c>
      <c r="G1042" s="8">
        <f t="shared" si="306"/>
        <v>18</v>
      </c>
      <c r="H1042" s="4" t="s">
        <v>1060</v>
      </c>
      <c r="I1042" s="20" t="str">
        <f t="shared" si="317"/>
        <v>对敌方单体攻击，造成100%攻击力（+5128）点伤害。</v>
      </c>
      <c r="J1042" s="20" t="s">
        <v>279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307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308"/>
        <v/>
      </c>
      <c r="U1042" s="6" t="str">
        <f t="shared" si="309"/>
        <v/>
      </c>
      <c r="V1042" s="19" t="str">
        <f>VLOOKUP(G1042,角色!AW:BC,主动技能!F1042+1,FALSE)</f>
        <v>skill_01</v>
      </c>
      <c r="Y1042">
        <f t="shared" si="316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5128</v>
      </c>
      <c r="AE1042" s="25">
        <f>(VLOOKUP(G1042,角色!V:AE,主动技能!F1042+7,FALSE))</f>
        <v>1</v>
      </c>
      <c r="AF1042" s="19">
        <f t="shared" si="310"/>
        <v>0</v>
      </c>
      <c r="AG1042" s="19">
        <f t="shared" si="311"/>
        <v>0</v>
      </c>
      <c r="AH1042" s="25" t="str">
        <f>VLOOKUP(F1042,特效对应!F:G,2,FALSE)</f>
        <v>attack</v>
      </c>
      <c r="AJ1042">
        <f t="shared" si="31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313"/>
        <v>0</v>
      </c>
      <c r="BE1042">
        <f t="shared" si="314"/>
        <v>0</v>
      </c>
    </row>
    <row r="1043" spans="1:57" x14ac:dyDescent="0.15">
      <c r="A1043" t="str">
        <f t="shared" si="302"/>
        <v>霍尔主动技能1等级17</v>
      </c>
      <c r="B1043" s="8">
        <f t="shared" si="303"/>
        <v>10180117</v>
      </c>
      <c r="C1043" s="8" t="str">
        <f>VLOOKUP(G1043,角色!A:B,2,FALSE)</f>
        <v>霍尔</v>
      </c>
      <c r="D1043" s="8" t="str">
        <f t="shared" si="304"/>
        <v>主动技能1</v>
      </c>
      <c r="E1043" s="8">
        <f t="shared" si="318"/>
        <v>17</v>
      </c>
      <c r="F1043" s="8">
        <f t="shared" si="305"/>
        <v>1</v>
      </c>
      <c r="G1043" s="8">
        <f t="shared" si="306"/>
        <v>18</v>
      </c>
      <c r="H1043" s="4" t="s">
        <v>1060</v>
      </c>
      <c r="I1043" s="20" t="str">
        <f t="shared" si="317"/>
        <v>对敌方单体攻击，造成100%攻击力（+7254）点伤害。</v>
      </c>
      <c r="J1043" s="20" t="s">
        <v>279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307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308"/>
        <v/>
      </c>
      <c r="U1043" s="6" t="str">
        <f t="shared" si="309"/>
        <v/>
      </c>
      <c r="V1043" s="19" t="str">
        <f>VLOOKUP(G1043,角色!AW:BC,主动技能!F1043+1,FALSE)</f>
        <v>skill_01</v>
      </c>
      <c r="Y1043">
        <f t="shared" si="316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7254</v>
      </c>
      <c r="AE1043" s="25">
        <f>(VLOOKUP(G1043,角色!V:AE,主动技能!F1043+7,FALSE))</f>
        <v>1</v>
      </c>
      <c r="AF1043" s="19">
        <f t="shared" si="310"/>
        <v>0</v>
      </c>
      <c r="AG1043" s="19">
        <f t="shared" si="311"/>
        <v>0</v>
      </c>
      <c r="AH1043" s="25" t="str">
        <f>VLOOKUP(F1043,特效对应!F:G,2,FALSE)</f>
        <v>attack</v>
      </c>
      <c r="AJ1043">
        <f t="shared" si="31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313"/>
        <v>0</v>
      </c>
      <c r="BE1043">
        <f t="shared" si="314"/>
        <v>0</v>
      </c>
    </row>
    <row r="1044" spans="1:57" x14ac:dyDescent="0.15">
      <c r="A1044" t="str">
        <f t="shared" si="302"/>
        <v>霍尔主动技能1等级18</v>
      </c>
      <c r="B1044" s="8">
        <f t="shared" si="303"/>
        <v>10180118</v>
      </c>
      <c r="C1044" s="8" t="str">
        <f>VLOOKUP(G1044,角色!A:B,2,FALSE)</f>
        <v>霍尔</v>
      </c>
      <c r="D1044" s="8" t="str">
        <f t="shared" si="304"/>
        <v>主动技能1</v>
      </c>
      <c r="E1044" s="8">
        <f t="shared" si="318"/>
        <v>18</v>
      </c>
      <c r="F1044" s="8">
        <f t="shared" si="305"/>
        <v>1</v>
      </c>
      <c r="G1044" s="8">
        <f t="shared" si="306"/>
        <v>18</v>
      </c>
      <c r="H1044" s="4" t="s">
        <v>1060</v>
      </c>
      <c r="I1044" s="20" t="str">
        <f t="shared" si="317"/>
        <v>对敌方单体攻击，造成100%攻击力（+10260）点伤害。</v>
      </c>
      <c r="J1044" s="20" t="s">
        <v>279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307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308"/>
        <v/>
      </c>
      <c r="U1044" s="6" t="str">
        <f t="shared" si="309"/>
        <v/>
      </c>
      <c r="V1044" s="19" t="str">
        <f>VLOOKUP(G1044,角色!AW:BC,主动技能!F1044+1,FALSE)</f>
        <v>skill_01</v>
      </c>
      <c r="Y1044">
        <f t="shared" si="316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10260</v>
      </c>
      <c r="AE1044" s="25">
        <f>(VLOOKUP(G1044,角色!V:AE,主动技能!F1044+7,FALSE))</f>
        <v>1</v>
      </c>
      <c r="AF1044" s="19">
        <f t="shared" si="310"/>
        <v>0</v>
      </c>
      <c r="AG1044" s="19">
        <f t="shared" si="311"/>
        <v>0</v>
      </c>
      <c r="AH1044" s="25" t="str">
        <f>VLOOKUP(F1044,特效对应!F:G,2,FALSE)</f>
        <v>attack</v>
      </c>
      <c r="AJ1044">
        <f t="shared" si="31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313"/>
        <v>0</v>
      </c>
      <c r="BE1044">
        <f t="shared" si="314"/>
        <v>0</v>
      </c>
    </row>
    <row r="1045" spans="1:57" x14ac:dyDescent="0.15">
      <c r="A1045" t="str">
        <f t="shared" si="302"/>
        <v>霍尔主动技能1等级19</v>
      </c>
      <c r="B1045" s="8">
        <f t="shared" si="303"/>
        <v>10180119</v>
      </c>
      <c r="C1045" s="8" t="str">
        <f>VLOOKUP(G1045,角色!A:B,2,FALSE)</f>
        <v>霍尔</v>
      </c>
      <c r="D1045" s="8" t="str">
        <f t="shared" si="304"/>
        <v>主动技能1</v>
      </c>
      <c r="E1045" s="8">
        <f t="shared" si="318"/>
        <v>19</v>
      </c>
      <c r="F1045" s="8">
        <f t="shared" si="305"/>
        <v>1</v>
      </c>
      <c r="G1045" s="8">
        <f t="shared" si="306"/>
        <v>18</v>
      </c>
      <c r="H1045" s="4" t="s">
        <v>1060</v>
      </c>
      <c r="I1045" s="20" t="str">
        <f t="shared" si="317"/>
        <v>对敌方单体攻击，造成100%攻击力（+14512）点伤害。</v>
      </c>
      <c r="J1045" s="20" t="s">
        <v>279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307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308"/>
        <v/>
      </c>
      <c r="U1045" s="6" t="str">
        <f t="shared" si="309"/>
        <v/>
      </c>
      <c r="V1045" s="19" t="str">
        <f>VLOOKUP(G1045,角色!AW:BC,主动技能!F1045+1,FALSE)</f>
        <v>skill_01</v>
      </c>
      <c r="Y1045">
        <f t="shared" si="316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14512</v>
      </c>
      <c r="AE1045" s="25">
        <f>(VLOOKUP(G1045,角色!V:AE,主动技能!F1045+7,FALSE))</f>
        <v>1</v>
      </c>
      <c r="AF1045" s="19">
        <f t="shared" si="310"/>
        <v>0</v>
      </c>
      <c r="AG1045" s="19">
        <f t="shared" si="311"/>
        <v>0</v>
      </c>
      <c r="AH1045" s="25" t="str">
        <f>VLOOKUP(F1045,特效对应!F:G,2,FALSE)</f>
        <v>attack</v>
      </c>
      <c r="AJ1045">
        <f t="shared" si="31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313"/>
        <v>0</v>
      </c>
      <c r="BE1045">
        <f t="shared" si="314"/>
        <v>0</v>
      </c>
    </row>
    <row r="1046" spans="1:57" x14ac:dyDescent="0.15">
      <c r="A1046" t="str">
        <f t="shared" si="302"/>
        <v>霍尔主动技能1等级20</v>
      </c>
      <c r="B1046" s="8">
        <f t="shared" si="303"/>
        <v>10180120</v>
      </c>
      <c r="C1046" s="8" t="str">
        <f>VLOOKUP(G1046,角色!A:B,2,FALSE)</f>
        <v>霍尔</v>
      </c>
      <c r="D1046" s="8" t="str">
        <f t="shared" si="304"/>
        <v>主动技能1</v>
      </c>
      <c r="E1046" s="8">
        <f t="shared" si="318"/>
        <v>20</v>
      </c>
      <c r="F1046" s="8">
        <f t="shared" si="305"/>
        <v>1</v>
      </c>
      <c r="G1046" s="8">
        <f t="shared" si="306"/>
        <v>18</v>
      </c>
      <c r="H1046" s="4" t="s">
        <v>1060</v>
      </c>
      <c r="I1046" s="20" t="str">
        <f t="shared" si="317"/>
        <v>对敌方单体攻击，造成100%攻击力（+20525）点伤害。</v>
      </c>
      <c r="J1046" s="20" t="s">
        <v>279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307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308"/>
        <v/>
      </c>
      <c r="U1046" s="6" t="str">
        <f t="shared" si="309"/>
        <v/>
      </c>
      <c r="V1046" s="19" t="str">
        <f>VLOOKUP(G1046,角色!AW:BC,主动技能!F1046+1,FALSE)</f>
        <v>skill_01</v>
      </c>
      <c r="Y1046">
        <f t="shared" si="316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20525</v>
      </c>
      <c r="AE1046" s="25">
        <f>(VLOOKUP(G1046,角色!V:AE,主动技能!F1046+7,FALSE))</f>
        <v>1</v>
      </c>
      <c r="AF1046" s="19">
        <f t="shared" si="310"/>
        <v>0</v>
      </c>
      <c r="AG1046" s="19">
        <f t="shared" si="311"/>
        <v>0</v>
      </c>
      <c r="AH1046" s="25" t="str">
        <f>VLOOKUP(F1046,特效对应!F:G,2,FALSE)</f>
        <v>attack</v>
      </c>
      <c r="AJ1046">
        <f t="shared" si="31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313"/>
        <v>0</v>
      </c>
      <c r="BE1046">
        <f t="shared" si="314"/>
        <v>0</v>
      </c>
    </row>
    <row r="1047" spans="1:57" x14ac:dyDescent="0.15">
      <c r="A1047" t="str">
        <f t="shared" si="302"/>
        <v>霍尔主动技能2等级1</v>
      </c>
      <c r="B1047" s="8">
        <f t="shared" si="303"/>
        <v>10180201</v>
      </c>
      <c r="C1047" s="8" t="str">
        <f>VLOOKUP(G1047,角色!A:B,2,FALSE)</f>
        <v>霍尔</v>
      </c>
      <c r="D1047" s="8" t="str">
        <f t="shared" si="304"/>
        <v>主动技能2</v>
      </c>
      <c r="E1047" s="8">
        <f t="shared" si="318"/>
        <v>1</v>
      </c>
      <c r="F1047" s="8">
        <f t="shared" si="305"/>
        <v>2</v>
      </c>
      <c r="G1047" s="8">
        <f t="shared" si="306"/>
        <v>18</v>
      </c>
      <c r="H1047" s="4" t="s">
        <v>1046</v>
      </c>
      <c r="I1047" s="20" t="str">
        <f t="shared" ref="I1047:I1066" si="319">"对敌方后排"&amp;L1047&amp;"攻击，造成"&amp;Z1047&amp;"%攻击力（+"&amp;AB1047&amp;"）点伤害。"</f>
        <v>对敌方后排单体攻击，造成150%攻击力（+130）点伤害。</v>
      </c>
      <c r="J1047" s="4" t="s">
        <v>279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307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308"/>
        <v/>
      </c>
      <c r="U1047" s="6" t="str">
        <f t="shared" si="309"/>
        <v/>
      </c>
      <c r="V1047" s="19" t="str">
        <f>VLOOKUP(G1047,角色!AW:BC,主动技能!F1047+1,FALSE)</f>
        <v>skill_08</v>
      </c>
      <c r="Y1047">
        <f t="shared" si="316"/>
        <v>50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130</v>
      </c>
      <c r="AE1047" s="25">
        <f>(VLOOKUP(G1047,角色!V:AE,主动技能!F1047+7,FALSE))</f>
        <v>1</v>
      </c>
      <c r="AF1047" s="19">
        <f t="shared" si="310"/>
        <v>2</v>
      </c>
      <c r="AG1047" s="19">
        <f t="shared" si="311"/>
        <v>1</v>
      </c>
      <c r="AH1047" s="25" t="str">
        <f>VLOOKUP(F1047,特效对应!F:G,2,FALSE)</f>
        <v>attackex</v>
      </c>
      <c r="AJ1047">
        <f t="shared" si="31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313"/>
        <v>2</v>
      </c>
      <c r="BE1047">
        <f t="shared" si="314"/>
        <v>1</v>
      </c>
    </row>
    <row r="1048" spans="1:57" x14ac:dyDescent="0.15">
      <c r="A1048" t="str">
        <f t="shared" si="302"/>
        <v>霍尔主动技能2等级2</v>
      </c>
      <c r="B1048" s="8">
        <f t="shared" si="303"/>
        <v>10180202</v>
      </c>
      <c r="C1048" s="8" t="str">
        <f>VLOOKUP(G1048,角色!A:B,2,FALSE)</f>
        <v>霍尔</v>
      </c>
      <c r="D1048" s="8" t="str">
        <f t="shared" si="304"/>
        <v>主动技能2</v>
      </c>
      <c r="E1048" s="8">
        <f t="shared" si="318"/>
        <v>2</v>
      </c>
      <c r="F1048" s="8">
        <f t="shared" si="305"/>
        <v>2</v>
      </c>
      <c r="G1048" s="8">
        <f t="shared" si="306"/>
        <v>18</v>
      </c>
      <c r="H1048" s="4" t="s">
        <v>1046</v>
      </c>
      <c r="I1048" s="20" t="str">
        <f t="shared" si="319"/>
        <v>对敌方后排单体攻击，造成150%攻击力（+160）点伤害。</v>
      </c>
      <c r="J1048" s="4" t="s">
        <v>279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307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308"/>
        <v/>
      </c>
      <c r="U1048" s="6" t="str">
        <f t="shared" si="309"/>
        <v/>
      </c>
      <c r="V1048" s="19" t="str">
        <f>VLOOKUP(G1048,角色!AW:BC,主动技能!F1048+1,FALSE)</f>
        <v>skill_08</v>
      </c>
      <c r="Y1048">
        <f t="shared" si="316"/>
        <v>50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160</v>
      </c>
      <c r="AE1048" s="25">
        <f>(VLOOKUP(G1048,角色!V:AE,主动技能!F1048+7,FALSE))</f>
        <v>1</v>
      </c>
      <c r="AF1048" s="19">
        <f t="shared" si="310"/>
        <v>2</v>
      </c>
      <c r="AG1048" s="19">
        <f t="shared" si="311"/>
        <v>1</v>
      </c>
      <c r="AH1048" s="25" t="str">
        <f>VLOOKUP(F1048,特效对应!F:G,2,FALSE)</f>
        <v>attackex</v>
      </c>
      <c r="AJ1048">
        <f t="shared" si="31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313"/>
        <v>2</v>
      </c>
      <c r="BE1048">
        <f t="shared" si="314"/>
        <v>1</v>
      </c>
    </row>
    <row r="1049" spans="1:57" x14ac:dyDescent="0.15">
      <c r="A1049" t="str">
        <f t="shared" si="302"/>
        <v>霍尔主动技能2等级3</v>
      </c>
      <c r="B1049" s="8">
        <f t="shared" si="303"/>
        <v>10180203</v>
      </c>
      <c r="C1049" s="8" t="str">
        <f>VLOOKUP(G1049,角色!A:B,2,FALSE)</f>
        <v>霍尔</v>
      </c>
      <c r="D1049" s="8" t="str">
        <f t="shared" si="304"/>
        <v>主动技能2</v>
      </c>
      <c r="E1049" s="8">
        <f t="shared" si="318"/>
        <v>3</v>
      </c>
      <c r="F1049" s="8">
        <f t="shared" si="305"/>
        <v>2</v>
      </c>
      <c r="G1049" s="8">
        <f t="shared" si="306"/>
        <v>18</v>
      </c>
      <c r="H1049" s="4" t="s">
        <v>1046</v>
      </c>
      <c r="I1049" s="20" t="str">
        <f t="shared" si="319"/>
        <v>对敌方后排单体攻击，造成150%攻击力（+250）点伤害。</v>
      </c>
      <c r="J1049" s="4" t="s">
        <v>279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307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308"/>
        <v/>
      </c>
      <c r="U1049" s="6" t="str">
        <f t="shared" si="309"/>
        <v/>
      </c>
      <c r="V1049" s="19" t="str">
        <f>VLOOKUP(G1049,角色!AW:BC,主动技能!F1049+1,FALSE)</f>
        <v>skill_08</v>
      </c>
      <c r="Y1049">
        <f t="shared" si="316"/>
        <v>50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250</v>
      </c>
      <c r="AE1049" s="25">
        <f>(VLOOKUP(G1049,角色!V:AE,主动技能!F1049+7,FALSE))</f>
        <v>1</v>
      </c>
      <c r="AF1049" s="19">
        <f t="shared" si="310"/>
        <v>2</v>
      </c>
      <c r="AG1049" s="19">
        <f t="shared" si="311"/>
        <v>1</v>
      </c>
      <c r="AH1049" s="25" t="str">
        <f>VLOOKUP(F1049,特效对应!F:G,2,FALSE)</f>
        <v>attackex</v>
      </c>
      <c r="AJ1049">
        <f t="shared" si="31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313"/>
        <v>2</v>
      </c>
      <c r="BE1049">
        <f t="shared" si="314"/>
        <v>1</v>
      </c>
    </row>
    <row r="1050" spans="1:57" x14ac:dyDescent="0.15">
      <c r="A1050" t="str">
        <f t="shared" si="302"/>
        <v>霍尔主动技能2等级4</v>
      </c>
      <c r="B1050" s="8">
        <f t="shared" si="303"/>
        <v>10180204</v>
      </c>
      <c r="C1050" s="8" t="str">
        <f>VLOOKUP(G1050,角色!A:B,2,FALSE)</f>
        <v>霍尔</v>
      </c>
      <c r="D1050" s="8" t="str">
        <f t="shared" si="304"/>
        <v>主动技能2</v>
      </c>
      <c r="E1050" s="8">
        <f t="shared" si="318"/>
        <v>4</v>
      </c>
      <c r="F1050" s="8">
        <f t="shared" si="305"/>
        <v>2</v>
      </c>
      <c r="G1050" s="8">
        <f t="shared" si="306"/>
        <v>18</v>
      </c>
      <c r="H1050" s="4" t="s">
        <v>1046</v>
      </c>
      <c r="I1050" s="20" t="str">
        <f t="shared" si="319"/>
        <v>对敌方后排单体攻击，造成150%攻击力（+400）点伤害。</v>
      </c>
      <c r="J1050" s="4" t="s">
        <v>279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307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308"/>
        <v/>
      </c>
      <c r="U1050" s="6" t="str">
        <f t="shared" si="309"/>
        <v/>
      </c>
      <c r="V1050" s="19" t="str">
        <f>VLOOKUP(G1050,角色!AW:BC,主动技能!F1050+1,FALSE)</f>
        <v>skill_08</v>
      </c>
      <c r="Y1050">
        <f t="shared" si="316"/>
        <v>50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400</v>
      </c>
      <c r="AE1050" s="25">
        <f>(VLOOKUP(G1050,角色!V:AE,主动技能!F1050+7,FALSE))</f>
        <v>1</v>
      </c>
      <c r="AF1050" s="19">
        <f t="shared" si="310"/>
        <v>2</v>
      </c>
      <c r="AG1050" s="19">
        <f t="shared" si="311"/>
        <v>1</v>
      </c>
      <c r="AH1050" s="25" t="str">
        <f>VLOOKUP(F1050,特效对应!F:G,2,FALSE)</f>
        <v>attackex</v>
      </c>
      <c r="AJ1050">
        <f t="shared" si="31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313"/>
        <v>2</v>
      </c>
      <c r="BE1050">
        <f t="shared" si="314"/>
        <v>1</v>
      </c>
    </row>
    <row r="1051" spans="1:57" x14ac:dyDescent="0.15">
      <c r="A1051" t="str">
        <f t="shared" si="302"/>
        <v>霍尔主动技能2等级5</v>
      </c>
      <c r="B1051" s="8">
        <f t="shared" si="303"/>
        <v>10180205</v>
      </c>
      <c r="C1051" s="8" t="str">
        <f>VLOOKUP(G1051,角色!A:B,2,FALSE)</f>
        <v>霍尔</v>
      </c>
      <c r="D1051" s="8" t="str">
        <f t="shared" si="304"/>
        <v>主动技能2</v>
      </c>
      <c r="E1051" s="8">
        <f t="shared" si="318"/>
        <v>5</v>
      </c>
      <c r="F1051" s="8">
        <f t="shared" si="305"/>
        <v>2</v>
      </c>
      <c r="G1051" s="8">
        <f t="shared" si="306"/>
        <v>18</v>
      </c>
      <c r="H1051" s="4" t="s">
        <v>1046</v>
      </c>
      <c r="I1051" s="20" t="str">
        <f t="shared" si="319"/>
        <v>对敌方后排单体攻击，造成150%攻击力（+565）点伤害。</v>
      </c>
      <c r="J1051" s="4" t="s">
        <v>279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307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308"/>
        <v/>
      </c>
      <c r="U1051" s="6" t="str">
        <f t="shared" si="309"/>
        <v/>
      </c>
      <c r="V1051" s="19" t="str">
        <f>VLOOKUP(G1051,角色!AW:BC,主动技能!F1051+1,FALSE)</f>
        <v>skill_08</v>
      </c>
      <c r="Y1051">
        <f t="shared" si="316"/>
        <v>50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565</v>
      </c>
      <c r="AE1051" s="25">
        <f>(VLOOKUP(G1051,角色!V:AE,主动技能!F1051+7,FALSE))</f>
        <v>1</v>
      </c>
      <c r="AF1051" s="19">
        <f t="shared" si="310"/>
        <v>2</v>
      </c>
      <c r="AG1051" s="19">
        <f t="shared" si="311"/>
        <v>1</v>
      </c>
      <c r="AH1051" s="25" t="str">
        <f>VLOOKUP(F1051,特效对应!F:G,2,FALSE)</f>
        <v>attackex</v>
      </c>
      <c r="AJ1051">
        <f t="shared" si="31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313"/>
        <v>2</v>
      </c>
      <c r="BE1051">
        <f t="shared" si="314"/>
        <v>1</v>
      </c>
    </row>
    <row r="1052" spans="1:57" x14ac:dyDescent="0.15">
      <c r="A1052" t="str">
        <f t="shared" si="302"/>
        <v>霍尔主动技能2等级6</v>
      </c>
      <c r="B1052" s="8">
        <f t="shared" si="303"/>
        <v>10180206</v>
      </c>
      <c r="C1052" s="8" t="str">
        <f>VLOOKUP(G1052,角色!A:B,2,FALSE)</f>
        <v>霍尔</v>
      </c>
      <c r="D1052" s="8" t="str">
        <f t="shared" si="304"/>
        <v>主动技能2</v>
      </c>
      <c r="E1052" s="8">
        <f t="shared" si="318"/>
        <v>6</v>
      </c>
      <c r="F1052" s="8">
        <f t="shared" si="305"/>
        <v>2</v>
      </c>
      <c r="G1052" s="8">
        <f t="shared" si="306"/>
        <v>18</v>
      </c>
      <c r="H1052" s="4" t="s">
        <v>1046</v>
      </c>
      <c r="I1052" s="20" t="str">
        <f t="shared" si="319"/>
        <v>对敌方后排单体攻击，造成150%攻击力（+800）点伤害。</v>
      </c>
      <c r="J1052" s="4" t="s">
        <v>279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307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308"/>
        <v/>
      </c>
      <c r="U1052" s="6" t="str">
        <f t="shared" si="309"/>
        <v/>
      </c>
      <c r="V1052" s="19" t="str">
        <f>VLOOKUP(G1052,角色!AW:BC,主动技能!F1052+1,FALSE)</f>
        <v>skill_08</v>
      </c>
      <c r="Y1052">
        <f t="shared" si="316"/>
        <v>50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800</v>
      </c>
      <c r="AE1052" s="25">
        <f>(VLOOKUP(G1052,角色!V:AE,主动技能!F1052+7,FALSE))</f>
        <v>1</v>
      </c>
      <c r="AF1052" s="19">
        <f t="shared" si="310"/>
        <v>2</v>
      </c>
      <c r="AG1052" s="19">
        <f t="shared" si="311"/>
        <v>1</v>
      </c>
      <c r="AH1052" s="25" t="str">
        <f>VLOOKUP(F1052,特效对应!F:G,2,FALSE)</f>
        <v>attackex</v>
      </c>
      <c r="AJ1052">
        <f t="shared" si="31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313"/>
        <v>2</v>
      </c>
      <c r="BE1052">
        <f t="shared" si="314"/>
        <v>1</v>
      </c>
    </row>
    <row r="1053" spans="1:57" x14ac:dyDescent="0.15">
      <c r="A1053" t="str">
        <f t="shared" si="302"/>
        <v>霍尔主动技能2等级7</v>
      </c>
      <c r="B1053" s="8">
        <f t="shared" si="303"/>
        <v>10180207</v>
      </c>
      <c r="C1053" s="8" t="str">
        <f>VLOOKUP(G1053,角色!A:B,2,FALSE)</f>
        <v>霍尔</v>
      </c>
      <c r="D1053" s="8" t="str">
        <f t="shared" si="304"/>
        <v>主动技能2</v>
      </c>
      <c r="E1053" s="8">
        <f t="shared" si="318"/>
        <v>7</v>
      </c>
      <c r="F1053" s="8">
        <f t="shared" si="305"/>
        <v>2</v>
      </c>
      <c r="G1053" s="8">
        <f t="shared" si="306"/>
        <v>18</v>
      </c>
      <c r="H1053" s="4" t="s">
        <v>1046</v>
      </c>
      <c r="I1053" s="20" t="str">
        <f t="shared" si="319"/>
        <v>对敌方后排单体攻击，造成150%攻击力（+1132）点伤害。</v>
      </c>
      <c r="J1053" s="4" t="s">
        <v>279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307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308"/>
        <v/>
      </c>
      <c r="U1053" s="6" t="str">
        <f t="shared" si="309"/>
        <v/>
      </c>
      <c r="V1053" s="19" t="str">
        <f>VLOOKUP(G1053,角色!AW:BC,主动技能!F1053+1,FALSE)</f>
        <v>skill_08</v>
      </c>
      <c r="Y1053">
        <f t="shared" si="316"/>
        <v>50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1132</v>
      </c>
      <c r="AE1053" s="25">
        <f>(VLOOKUP(G1053,角色!V:AE,主动技能!F1053+7,FALSE))</f>
        <v>1</v>
      </c>
      <c r="AF1053" s="19">
        <f t="shared" si="310"/>
        <v>2</v>
      </c>
      <c r="AG1053" s="19">
        <f t="shared" si="311"/>
        <v>1</v>
      </c>
      <c r="AH1053" s="25" t="str">
        <f>VLOOKUP(F1053,特效对应!F:G,2,FALSE)</f>
        <v>attackex</v>
      </c>
      <c r="AJ1053">
        <f t="shared" si="31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313"/>
        <v>2</v>
      </c>
      <c r="BE1053">
        <f t="shared" si="314"/>
        <v>1</v>
      </c>
    </row>
    <row r="1054" spans="1:57" x14ac:dyDescent="0.15">
      <c r="A1054" t="str">
        <f t="shared" si="302"/>
        <v>霍尔主动技能2等级8</v>
      </c>
      <c r="B1054" s="8">
        <f t="shared" si="303"/>
        <v>10180208</v>
      </c>
      <c r="C1054" s="8" t="str">
        <f>VLOOKUP(G1054,角色!A:B,2,FALSE)</f>
        <v>霍尔</v>
      </c>
      <c r="D1054" s="8" t="str">
        <f t="shared" si="304"/>
        <v>主动技能2</v>
      </c>
      <c r="E1054" s="8">
        <f t="shared" si="318"/>
        <v>8</v>
      </c>
      <c r="F1054" s="8">
        <f t="shared" si="305"/>
        <v>2</v>
      </c>
      <c r="G1054" s="8">
        <f t="shared" si="306"/>
        <v>18</v>
      </c>
      <c r="H1054" s="4" t="s">
        <v>1046</v>
      </c>
      <c r="I1054" s="20" t="str">
        <f t="shared" si="319"/>
        <v>对敌方后排单体攻击，造成150%攻击力（+1601）点伤害。</v>
      </c>
      <c r="J1054" s="4" t="s">
        <v>279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307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308"/>
        <v/>
      </c>
      <c r="U1054" s="6" t="str">
        <f t="shared" si="309"/>
        <v/>
      </c>
      <c r="V1054" s="19" t="str">
        <f>VLOOKUP(G1054,角色!AW:BC,主动技能!F1054+1,FALSE)</f>
        <v>skill_08</v>
      </c>
      <c r="Y1054">
        <f t="shared" si="316"/>
        <v>50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1601</v>
      </c>
      <c r="AE1054" s="25">
        <f>(VLOOKUP(G1054,角色!V:AE,主动技能!F1054+7,FALSE))</f>
        <v>1</v>
      </c>
      <c r="AF1054" s="19">
        <f t="shared" si="310"/>
        <v>2</v>
      </c>
      <c r="AG1054" s="19">
        <f t="shared" si="311"/>
        <v>1</v>
      </c>
      <c r="AH1054" s="25" t="str">
        <f>VLOOKUP(F1054,特效对应!F:G,2,FALSE)</f>
        <v>attackex</v>
      </c>
      <c r="AJ1054">
        <f t="shared" si="31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313"/>
        <v>2</v>
      </c>
      <c r="BE1054">
        <f t="shared" si="314"/>
        <v>1</v>
      </c>
    </row>
    <row r="1055" spans="1:57" x14ac:dyDescent="0.15">
      <c r="A1055" t="str">
        <f t="shared" ref="A1055:A1118" si="320">C1055&amp;D1055&amp;$E$6&amp;E1055</f>
        <v>霍尔主动技能2等级9</v>
      </c>
      <c r="B1055" s="8">
        <f t="shared" ref="B1055:B1118" si="321">1*10000000+G1055*10000+F1055*100+E1055</f>
        <v>10180209</v>
      </c>
      <c r="C1055" s="8" t="str">
        <f>VLOOKUP(G1055,角色!A:B,2,FALSE)</f>
        <v>霍尔</v>
      </c>
      <c r="D1055" s="8" t="str">
        <f t="shared" ref="D1055:D1118" si="322">$D$4&amp;F1055</f>
        <v>主动技能2</v>
      </c>
      <c r="E1055" s="8">
        <f t="shared" si="318"/>
        <v>9</v>
      </c>
      <c r="F1055" s="8">
        <f t="shared" ref="F1055:F1118" si="323">IF(E1055=1,IF(F1054=$F$5,1,F1054+1),F1054)</f>
        <v>2</v>
      </c>
      <c r="G1055" s="8">
        <f t="shared" ref="G1055:G1118" si="324">IF((F1055=1)*(E1055=1),G1054+1,G1054)</f>
        <v>18</v>
      </c>
      <c r="H1055" s="4" t="s">
        <v>1046</v>
      </c>
      <c r="I1055" s="20" t="str">
        <f t="shared" si="319"/>
        <v>对敌方后排单体攻击，造成150%攻击力（+2264）点伤害。</v>
      </c>
      <c r="J1055" s="4" t="s">
        <v>279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25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26">IF(AQ1055="","",AQ1055)&amp;IF(AR1055="","","|"&amp;AR1055)&amp;IF(AS1055="","","|"&amp;AS1055)&amp;IF(AT1055="","","|"&amp;AT1055)&amp;IF(AU1055="","","|"&amp;AU1055)</f>
        <v/>
      </c>
      <c r="U1055" s="6" t="str">
        <f t="shared" ref="U1055:U1118" si="327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316"/>
        <v>50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2264</v>
      </c>
      <c r="AE1055" s="25">
        <f>(VLOOKUP(G1055,角色!V:AE,主动技能!F1055+7,FALSE))</f>
        <v>1</v>
      </c>
      <c r="AF1055" s="19">
        <f t="shared" ref="AF1055:AF1118" si="328">BD1055</f>
        <v>2</v>
      </c>
      <c r="AG1055" s="19">
        <f t="shared" ref="AG1055:AG1118" si="329">BE1055</f>
        <v>1</v>
      </c>
      <c r="AH1055" s="25" t="str">
        <f>VLOOKUP(F1055,特效对应!F:G,2,FALSE)</f>
        <v>attackex</v>
      </c>
      <c r="AJ1055">
        <f t="shared" ref="AJ1055:AJ1118" si="330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ref="BD1055:BD1118" si="331">IF(F1055=1,0,IF(F1055=2,2,3))</f>
        <v>2</v>
      </c>
      <c r="BE1055">
        <f t="shared" ref="BE1055:BE1118" si="332">IF(F1055=1,0,IF(F1055=2,1,2))</f>
        <v>1</v>
      </c>
    </row>
    <row r="1056" spans="1:57" x14ac:dyDescent="0.15">
      <c r="A1056" t="str">
        <f t="shared" si="320"/>
        <v>霍尔主动技能2等级10</v>
      </c>
      <c r="B1056" s="8">
        <f t="shared" si="321"/>
        <v>10180210</v>
      </c>
      <c r="C1056" s="8" t="str">
        <f>VLOOKUP(G1056,角色!A:B,2,FALSE)</f>
        <v>霍尔</v>
      </c>
      <c r="D1056" s="8" t="str">
        <f t="shared" si="322"/>
        <v>主动技能2</v>
      </c>
      <c r="E1056" s="8">
        <f t="shared" si="318"/>
        <v>10</v>
      </c>
      <c r="F1056" s="8">
        <f t="shared" si="323"/>
        <v>2</v>
      </c>
      <c r="G1056" s="8">
        <f t="shared" si="324"/>
        <v>18</v>
      </c>
      <c r="H1056" s="4" t="s">
        <v>1046</v>
      </c>
      <c r="I1056" s="20" t="str">
        <f t="shared" si="319"/>
        <v>对敌方后排单体攻击，造成150%攻击力（+3203）点伤害。</v>
      </c>
      <c r="J1056" s="4" t="s">
        <v>279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25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26"/>
        <v/>
      </c>
      <c r="U1056" s="6" t="str">
        <f t="shared" si="327"/>
        <v/>
      </c>
      <c r="V1056" s="19" t="str">
        <f>VLOOKUP(G1056,角色!AW:BC,主动技能!F1056+1,FALSE)</f>
        <v>skill_08</v>
      </c>
      <c r="Y1056">
        <f t="shared" si="316"/>
        <v>50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3203</v>
      </c>
      <c r="AE1056" s="25">
        <f>(VLOOKUP(G1056,角色!V:AE,主动技能!F1056+7,FALSE))</f>
        <v>1</v>
      </c>
      <c r="AF1056" s="19">
        <f t="shared" si="328"/>
        <v>2</v>
      </c>
      <c r="AG1056" s="19">
        <f t="shared" si="329"/>
        <v>1</v>
      </c>
      <c r="AH1056" s="25" t="str">
        <f>VLOOKUP(F1056,特效对应!F:G,2,FALSE)</f>
        <v>attackex</v>
      </c>
      <c r="AJ1056">
        <f t="shared" si="330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331"/>
        <v>2</v>
      </c>
      <c r="BE1056">
        <f t="shared" si="332"/>
        <v>1</v>
      </c>
    </row>
    <row r="1057" spans="1:57" x14ac:dyDescent="0.15">
      <c r="A1057" t="str">
        <f t="shared" si="320"/>
        <v>霍尔主动技能2等级11</v>
      </c>
      <c r="B1057" s="8">
        <f t="shared" si="321"/>
        <v>10180211</v>
      </c>
      <c r="C1057" s="8" t="str">
        <f>VLOOKUP(G1057,角色!A:B,2,FALSE)</f>
        <v>霍尔</v>
      </c>
      <c r="D1057" s="8" t="str">
        <f t="shared" si="322"/>
        <v>主动技能2</v>
      </c>
      <c r="E1057" s="8">
        <f t="shared" si="318"/>
        <v>11</v>
      </c>
      <c r="F1057" s="8">
        <f t="shared" si="323"/>
        <v>2</v>
      </c>
      <c r="G1057" s="8">
        <f t="shared" si="324"/>
        <v>18</v>
      </c>
      <c r="H1057" s="4" t="s">
        <v>1046</v>
      </c>
      <c r="I1057" s="20" t="str">
        <f t="shared" si="319"/>
        <v>对敌方后排单体攻击，造成150%攻击力（+4530）点伤害。</v>
      </c>
      <c r="J1057" s="4" t="s">
        <v>279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25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26"/>
        <v/>
      </c>
      <c r="U1057" s="6" t="str">
        <f t="shared" si="327"/>
        <v/>
      </c>
      <c r="V1057" s="19" t="str">
        <f>VLOOKUP(G1057,角色!AW:BC,主动技能!F1057+1,FALSE)</f>
        <v>skill_08</v>
      </c>
      <c r="Y1057">
        <f t="shared" si="316"/>
        <v>50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4530</v>
      </c>
      <c r="AE1057" s="25">
        <f>(VLOOKUP(G1057,角色!V:AE,主动技能!F1057+7,FALSE))</f>
        <v>1</v>
      </c>
      <c r="AF1057" s="19">
        <f t="shared" si="328"/>
        <v>2</v>
      </c>
      <c r="AG1057" s="19">
        <f t="shared" si="329"/>
        <v>1</v>
      </c>
      <c r="AH1057" s="25" t="str">
        <f>VLOOKUP(F1057,特效对应!F:G,2,FALSE)</f>
        <v>attackex</v>
      </c>
      <c r="AJ1057">
        <f t="shared" si="330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331"/>
        <v>2</v>
      </c>
      <c r="BE1057">
        <f t="shared" si="332"/>
        <v>1</v>
      </c>
    </row>
    <row r="1058" spans="1:57" x14ac:dyDescent="0.15">
      <c r="A1058" t="str">
        <f t="shared" si="320"/>
        <v>霍尔主动技能2等级12</v>
      </c>
      <c r="B1058" s="8">
        <f t="shared" si="321"/>
        <v>10180212</v>
      </c>
      <c r="C1058" s="8" t="str">
        <f>VLOOKUP(G1058,角色!A:B,2,FALSE)</f>
        <v>霍尔</v>
      </c>
      <c r="D1058" s="8" t="str">
        <f t="shared" si="322"/>
        <v>主动技能2</v>
      </c>
      <c r="E1058" s="8">
        <f t="shared" si="318"/>
        <v>12</v>
      </c>
      <c r="F1058" s="8">
        <f t="shared" si="323"/>
        <v>2</v>
      </c>
      <c r="G1058" s="8">
        <f t="shared" si="324"/>
        <v>18</v>
      </c>
      <c r="H1058" s="4" t="s">
        <v>1046</v>
      </c>
      <c r="I1058" s="20" t="str">
        <f t="shared" si="319"/>
        <v>对敌方后排单体攻击，造成150%攻击力（+6407）点伤害。</v>
      </c>
      <c r="J1058" s="4" t="s">
        <v>279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25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26"/>
        <v/>
      </c>
      <c r="U1058" s="6" t="str">
        <f t="shared" si="327"/>
        <v/>
      </c>
      <c r="V1058" s="19" t="str">
        <f>VLOOKUP(G1058,角色!AW:BC,主动技能!F1058+1,FALSE)</f>
        <v>skill_08</v>
      </c>
      <c r="Y1058">
        <f t="shared" si="316"/>
        <v>50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6407</v>
      </c>
      <c r="AE1058" s="25">
        <f>(VLOOKUP(G1058,角色!V:AE,主动技能!F1058+7,FALSE))</f>
        <v>1</v>
      </c>
      <c r="AF1058" s="19">
        <f t="shared" si="328"/>
        <v>2</v>
      </c>
      <c r="AG1058" s="19">
        <f t="shared" si="329"/>
        <v>1</v>
      </c>
      <c r="AH1058" s="25" t="str">
        <f>VLOOKUP(F1058,特效对应!F:G,2,FALSE)</f>
        <v>attackex</v>
      </c>
      <c r="AJ1058">
        <f t="shared" si="330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331"/>
        <v>2</v>
      </c>
      <c r="BE1058">
        <f t="shared" si="332"/>
        <v>1</v>
      </c>
    </row>
    <row r="1059" spans="1:57" x14ac:dyDescent="0.15">
      <c r="A1059" t="str">
        <f t="shared" si="320"/>
        <v>霍尔主动技能2等级13</v>
      </c>
      <c r="B1059" s="8">
        <f t="shared" si="321"/>
        <v>10180213</v>
      </c>
      <c r="C1059" s="8" t="str">
        <f>VLOOKUP(G1059,角色!A:B,2,FALSE)</f>
        <v>霍尔</v>
      </c>
      <c r="D1059" s="8" t="str">
        <f t="shared" si="322"/>
        <v>主动技能2</v>
      </c>
      <c r="E1059" s="8">
        <f t="shared" si="318"/>
        <v>13</v>
      </c>
      <c r="F1059" s="8">
        <f t="shared" si="323"/>
        <v>2</v>
      </c>
      <c r="G1059" s="8">
        <f t="shared" si="324"/>
        <v>18</v>
      </c>
      <c r="H1059" s="4" t="s">
        <v>1046</v>
      </c>
      <c r="I1059" s="20" t="str">
        <f t="shared" si="319"/>
        <v>对敌方后排单体攻击，造成150%攻击力（+9063）点伤害。</v>
      </c>
      <c r="J1059" s="4" t="s">
        <v>279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25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26"/>
        <v/>
      </c>
      <c r="U1059" s="6" t="str">
        <f t="shared" si="327"/>
        <v/>
      </c>
      <c r="V1059" s="19" t="str">
        <f>VLOOKUP(G1059,角色!AW:BC,主动技能!F1059+1,FALSE)</f>
        <v>skill_08</v>
      </c>
      <c r="Y1059">
        <f t="shared" si="316"/>
        <v>50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9063</v>
      </c>
      <c r="AE1059" s="25">
        <f>(VLOOKUP(G1059,角色!V:AE,主动技能!F1059+7,FALSE))</f>
        <v>1</v>
      </c>
      <c r="AF1059" s="19">
        <f t="shared" si="328"/>
        <v>2</v>
      </c>
      <c r="AG1059" s="19">
        <f t="shared" si="329"/>
        <v>1</v>
      </c>
      <c r="AH1059" s="25" t="str">
        <f>VLOOKUP(F1059,特效对应!F:G,2,FALSE)</f>
        <v>attackex</v>
      </c>
      <c r="AJ1059">
        <f t="shared" si="330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331"/>
        <v>2</v>
      </c>
      <c r="BE1059">
        <f t="shared" si="332"/>
        <v>1</v>
      </c>
    </row>
    <row r="1060" spans="1:57" x14ac:dyDescent="0.15">
      <c r="A1060" t="str">
        <f t="shared" si="320"/>
        <v>霍尔主动技能2等级14</v>
      </c>
      <c r="B1060" s="8">
        <f t="shared" si="321"/>
        <v>10180214</v>
      </c>
      <c r="C1060" s="8" t="str">
        <f>VLOOKUP(G1060,角色!A:B,2,FALSE)</f>
        <v>霍尔</v>
      </c>
      <c r="D1060" s="8" t="str">
        <f t="shared" si="322"/>
        <v>主动技能2</v>
      </c>
      <c r="E1060" s="8">
        <f t="shared" si="318"/>
        <v>14</v>
      </c>
      <c r="F1060" s="8">
        <f t="shared" si="323"/>
        <v>2</v>
      </c>
      <c r="G1060" s="8">
        <f t="shared" si="324"/>
        <v>18</v>
      </c>
      <c r="H1060" s="4" t="s">
        <v>1046</v>
      </c>
      <c r="I1060" s="20" t="str">
        <f t="shared" si="319"/>
        <v>对敌方后排单体攻击，造成150%攻击力（+12819）点伤害。</v>
      </c>
      <c r="J1060" s="4" t="s">
        <v>279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25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26"/>
        <v/>
      </c>
      <c r="U1060" s="6" t="str">
        <f t="shared" si="327"/>
        <v/>
      </c>
      <c r="V1060" s="19" t="str">
        <f>VLOOKUP(G1060,角色!AW:BC,主动技能!F1060+1,FALSE)</f>
        <v>skill_08</v>
      </c>
      <c r="Y1060">
        <f t="shared" si="316"/>
        <v>50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12819</v>
      </c>
      <c r="AE1060" s="25">
        <f>(VLOOKUP(G1060,角色!V:AE,主动技能!F1060+7,FALSE))</f>
        <v>1</v>
      </c>
      <c r="AF1060" s="19">
        <f t="shared" si="328"/>
        <v>2</v>
      </c>
      <c r="AG1060" s="19">
        <f t="shared" si="329"/>
        <v>1</v>
      </c>
      <c r="AH1060" s="25" t="str">
        <f>VLOOKUP(F1060,特效对应!F:G,2,FALSE)</f>
        <v>attackex</v>
      </c>
      <c r="AJ1060">
        <f t="shared" si="330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331"/>
        <v>2</v>
      </c>
      <c r="BE1060">
        <f t="shared" si="332"/>
        <v>1</v>
      </c>
    </row>
    <row r="1061" spans="1:57" x14ac:dyDescent="0.15">
      <c r="A1061" t="str">
        <f t="shared" si="320"/>
        <v>霍尔主动技能2等级15</v>
      </c>
      <c r="B1061" s="8">
        <f t="shared" si="321"/>
        <v>10180215</v>
      </c>
      <c r="C1061" s="8" t="str">
        <f>VLOOKUP(G1061,角色!A:B,2,FALSE)</f>
        <v>霍尔</v>
      </c>
      <c r="D1061" s="8" t="str">
        <f t="shared" si="322"/>
        <v>主动技能2</v>
      </c>
      <c r="E1061" s="8">
        <f t="shared" si="318"/>
        <v>15</v>
      </c>
      <c r="F1061" s="8">
        <f t="shared" si="323"/>
        <v>2</v>
      </c>
      <c r="G1061" s="8">
        <f t="shared" si="324"/>
        <v>18</v>
      </c>
      <c r="H1061" s="4" t="s">
        <v>1046</v>
      </c>
      <c r="I1061" s="20" t="str">
        <f t="shared" si="319"/>
        <v>对敌方后排单体攻击，造成150%攻击力（+18131）点伤害。</v>
      </c>
      <c r="J1061" s="4" t="s">
        <v>279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25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26"/>
        <v/>
      </c>
      <c r="U1061" s="6" t="str">
        <f t="shared" si="327"/>
        <v/>
      </c>
      <c r="V1061" s="19" t="str">
        <f>VLOOKUP(G1061,角色!AW:BC,主动技能!F1061+1,FALSE)</f>
        <v>skill_08</v>
      </c>
      <c r="Y1061">
        <f t="shared" si="316"/>
        <v>50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18131</v>
      </c>
      <c r="AE1061" s="25">
        <f>(VLOOKUP(G1061,角色!V:AE,主动技能!F1061+7,FALSE))</f>
        <v>1</v>
      </c>
      <c r="AF1061" s="19">
        <f t="shared" si="328"/>
        <v>2</v>
      </c>
      <c r="AG1061" s="19">
        <f t="shared" si="329"/>
        <v>1</v>
      </c>
      <c r="AH1061" s="25" t="str">
        <f>VLOOKUP(F1061,特效对应!F:G,2,FALSE)</f>
        <v>attackex</v>
      </c>
      <c r="AJ1061">
        <f t="shared" si="330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331"/>
        <v>2</v>
      </c>
      <c r="BE1061">
        <f t="shared" si="332"/>
        <v>1</v>
      </c>
    </row>
    <row r="1062" spans="1:57" x14ac:dyDescent="0.15">
      <c r="A1062" t="str">
        <f t="shared" si="320"/>
        <v>霍尔主动技能2等级16</v>
      </c>
      <c r="B1062" s="8">
        <f t="shared" si="321"/>
        <v>10180216</v>
      </c>
      <c r="C1062" s="8" t="str">
        <f>VLOOKUP(G1062,角色!A:B,2,FALSE)</f>
        <v>霍尔</v>
      </c>
      <c r="D1062" s="8" t="str">
        <f t="shared" si="322"/>
        <v>主动技能2</v>
      </c>
      <c r="E1062" s="8">
        <f t="shared" si="318"/>
        <v>16</v>
      </c>
      <c r="F1062" s="8">
        <f t="shared" si="323"/>
        <v>2</v>
      </c>
      <c r="G1062" s="8">
        <f t="shared" si="324"/>
        <v>18</v>
      </c>
      <c r="H1062" s="4" t="s">
        <v>1046</v>
      </c>
      <c r="I1062" s="20" t="str">
        <f t="shared" si="319"/>
        <v>对敌方后排单体攻击，造成150%攻击力（+25644）点伤害。</v>
      </c>
      <c r="J1062" s="4" t="s">
        <v>279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25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26"/>
        <v/>
      </c>
      <c r="U1062" s="6" t="str">
        <f t="shared" si="327"/>
        <v/>
      </c>
      <c r="V1062" s="19" t="str">
        <f>VLOOKUP(G1062,角色!AW:BC,主动技能!F1062+1,FALSE)</f>
        <v>skill_08</v>
      </c>
      <c r="Y1062">
        <f t="shared" si="316"/>
        <v>50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25644</v>
      </c>
      <c r="AE1062" s="25">
        <f>(VLOOKUP(G1062,角色!V:AE,主动技能!F1062+7,FALSE))</f>
        <v>1</v>
      </c>
      <c r="AF1062" s="19">
        <f t="shared" si="328"/>
        <v>2</v>
      </c>
      <c r="AG1062" s="19">
        <f t="shared" si="329"/>
        <v>1</v>
      </c>
      <c r="AH1062" s="25" t="str">
        <f>VLOOKUP(F1062,特效对应!F:G,2,FALSE)</f>
        <v>attackex</v>
      </c>
      <c r="AJ1062">
        <f t="shared" si="330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331"/>
        <v>2</v>
      </c>
      <c r="BE1062">
        <f t="shared" si="332"/>
        <v>1</v>
      </c>
    </row>
    <row r="1063" spans="1:57" x14ac:dyDescent="0.15">
      <c r="A1063" t="str">
        <f t="shared" si="320"/>
        <v>霍尔主动技能2等级17</v>
      </c>
      <c r="B1063" s="8">
        <f t="shared" si="321"/>
        <v>10180217</v>
      </c>
      <c r="C1063" s="8" t="str">
        <f>VLOOKUP(G1063,角色!A:B,2,FALSE)</f>
        <v>霍尔</v>
      </c>
      <c r="D1063" s="8" t="str">
        <f t="shared" si="322"/>
        <v>主动技能2</v>
      </c>
      <c r="E1063" s="8">
        <f t="shared" si="318"/>
        <v>17</v>
      </c>
      <c r="F1063" s="8">
        <f t="shared" si="323"/>
        <v>2</v>
      </c>
      <c r="G1063" s="8">
        <f t="shared" si="324"/>
        <v>18</v>
      </c>
      <c r="H1063" s="4" t="s">
        <v>1046</v>
      </c>
      <c r="I1063" s="20" t="str">
        <f t="shared" si="319"/>
        <v>对敌方后排单体攻击，造成150%攻击力（+36271）点伤害。</v>
      </c>
      <c r="J1063" s="4" t="s">
        <v>279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25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26"/>
        <v/>
      </c>
      <c r="U1063" s="6" t="str">
        <f t="shared" si="327"/>
        <v/>
      </c>
      <c r="V1063" s="19" t="str">
        <f>VLOOKUP(G1063,角色!AW:BC,主动技能!F1063+1,FALSE)</f>
        <v>skill_08</v>
      </c>
      <c r="Y1063">
        <f t="shared" si="316"/>
        <v>50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36271</v>
      </c>
      <c r="AE1063" s="25">
        <f>(VLOOKUP(G1063,角色!V:AE,主动技能!F1063+7,FALSE))</f>
        <v>1</v>
      </c>
      <c r="AF1063" s="19">
        <f t="shared" si="328"/>
        <v>2</v>
      </c>
      <c r="AG1063" s="19">
        <f t="shared" si="329"/>
        <v>1</v>
      </c>
      <c r="AH1063" s="25" t="str">
        <f>VLOOKUP(F1063,特效对应!F:G,2,FALSE)</f>
        <v>attackex</v>
      </c>
      <c r="AJ1063">
        <f t="shared" si="330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331"/>
        <v>2</v>
      </c>
      <c r="BE1063">
        <f t="shared" si="332"/>
        <v>1</v>
      </c>
    </row>
    <row r="1064" spans="1:57" x14ac:dyDescent="0.15">
      <c r="A1064" t="str">
        <f t="shared" si="320"/>
        <v>霍尔主动技能2等级18</v>
      </c>
      <c r="B1064" s="8">
        <f t="shared" si="321"/>
        <v>10180218</v>
      </c>
      <c r="C1064" s="8" t="str">
        <f>VLOOKUP(G1064,角色!A:B,2,FALSE)</f>
        <v>霍尔</v>
      </c>
      <c r="D1064" s="8" t="str">
        <f t="shared" si="322"/>
        <v>主动技能2</v>
      </c>
      <c r="E1064" s="8">
        <f t="shared" si="318"/>
        <v>18</v>
      </c>
      <c r="F1064" s="8">
        <f t="shared" si="323"/>
        <v>2</v>
      </c>
      <c r="G1064" s="8">
        <f t="shared" si="324"/>
        <v>18</v>
      </c>
      <c r="H1064" s="4" t="s">
        <v>1046</v>
      </c>
      <c r="I1064" s="20" t="str">
        <f t="shared" si="319"/>
        <v>对敌方后排单体攻击，造成150%攻击力（+51301）点伤害。</v>
      </c>
      <c r="J1064" s="4" t="s">
        <v>279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25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26"/>
        <v/>
      </c>
      <c r="U1064" s="6" t="str">
        <f t="shared" si="327"/>
        <v/>
      </c>
      <c r="V1064" s="19" t="str">
        <f>VLOOKUP(G1064,角色!AW:BC,主动技能!F1064+1,FALSE)</f>
        <v>skill_08</v>
      </c>
      <c r="Y1064">
        <f t="shared" si="316"/>
        <v>50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51301</v>
      </c>
      <c r="AE1064" s="25">
        <f>(VLOOKUP(G1064,角色!V:AE,主动技能!F1064+7,FALSE))</f>
        <v>1</v>
      </c>
      <c r="AF1064" s="19">
        <f t="shared" si="328"/>
        <v>2</v>
      </c>
      <c r="AG1064" s="19">
        <f t="shared" si="329"/>
        <v>1</v>
      </c>
      <c r="AH1064" s="25" t="str">
        <f>VLOOKUP(F1064,特效对应!F:G,2,FALSE)</f>
        <v>attackex</v>
      </c>
      <c r="AJ1064">
        <f t="shared" si="330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331"/>
        <v>2</v>
      </c>
      <c r="BE1064">
        <f t="shared" si="332"/>
        <v>1</v>
      </c>
    </row>
    <row r="1065" spans="1:57" x14ac:dyDescent="0.15">
      <c r="A1065" t="str">
        <f t="shared" si="320"/>
        <v>霍尔主动技能2等级19</v>
      </c>
      <c r="B1065" s="8">
        <f t="shared" si="321"/>
        <v>10180219</v>
      </c>
      <c r="C1065" s="8" t="str">
        <f>VLOOKUP(G1065,角色!A:B,2,FALSE)</f>
        <v>霍尔</v>
      </c>
      <c r="D1065" s="8" t="str">
        <f t="shared" si="322"/>
        <v>主动技能2</v>
      </c>
      <c r="E1065" s="8">
        <f t="shared" si="318"/>
        <v>19</v>
      </c>
      <c r="F1065" s="8">
        <f t="shared" si="323"/>
        <v>2</v>
      </c>
      <c r="G1065" s="8">
        <f t="shared" si="324"/>
        <v>18</v>
      </c>
      <c r="H1065" s="4" t="s">
        <v>1046</v>
      </c>
      <c r="I1065" s="20" t="str">
        <f t="shared" si="319"/>
        <v>对敌方后排单体攻击，造成150%攻击力（+72560）点伤害。</v>
      </c>
      <c r="J1065" s="4" t="s">
        <v>279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25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26"/>
        <v/>
      </c>
      <c r="U1065" s="6" t="str">
        <f t="shared" si="327"/>
        <v/>
      </c>
      <c r="V1065" s="19" t="str">
        <f>VLOOKUP(G1065,角色!AW:BC,主动技能!F1065+1,FALSE)</f>
        <v>skill_08</v>
      </c>
      <c r="Y1065">
        <f t="shared" si="316"/>
        <v>50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72560</v>
      </c>
      <c r="AE1065" s="25">
        <f>(VLOOKUP(G1065,角色!V:AE,主动技能!F1065+7,FALSE))</f>
        <v>1</v>
      </c>
      <c r="AF1065" s="19">
        <f t="shared" si="328"/>
        <v>2</v>
      </c>
      <c r="AG1065" s="19">
        <f t="shared" si="329"/>
        <v>1</v>
      </c>
      <c r="AH1065" s="25" t="str">
        <f>VLOOKUP(F1065,特效对应!F:G,2,FALSE)</f>
        <v>attackex</v>
      </c>
      <c r="AJ1065">
        <f t="shared" si="330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331"/>
        <v>2</v>
      </c>
      <c r="BE1065">
        <f t="shared" si="332"/>
        <v>1</v>
      </c>
    </row>
    <row r="1066" spans="1:57" x14ac:dyDescent="0.15">
      <c r="A1066" t="str">
        <f t="shared" si="320"/>
        <v>霍尔主动技能2等级20</v>
      </c>
      <c r="B1066" s="8">
        <f t="shared" si="321"/>
        <v>10180220</v>
      </c>
      <c r="C1066" s="8" t="str">
        <f>VLOOKUP(G1066,角色!A:B,2,FALSE)</f>
        <v>霍尔</v>
      </c>
      <c r="D1066" s="8" t="str">
        <f t="shared" si="322"/>
        <v>主动技能2</v>
      </c>
      <c r="E1066" s="8">
        <f t="shared" si="318"/>
        <v>20</v>
      </c>
      <c r="F1066" s="8">
        <f t="shared" si="323"/>
        <v>2</v>
      </c>
      <c r="G1066" s="8">
        <f t="shared" si="324"/>
        <v>18</v>
      </c>
      <c r="H1066" s="4" t="s">
        <v>1046</v>
      </c>
      <c r="I1066" s="20" t="str">
        <f t="shared" si="319"/>
        <v>对敌方后排单体攻击，造成150%攻击力（+102628）点伤害。</v>
      </c>
      <c r="J1066" s="4" t="s">
        <v>279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25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26"/>
        <v/>
      </c>
      <c r="U1066" s="6" t="str">
        <f t="shared" si="327"/>
        <v/>
      </c>
      <c r="V1066" s="19" t="str">
        <f>VLOOKUP(G1066,角色!AW:BC,主动技能!F1066+1,FALSE)</f>
        <v>skill_08</v>
      </c>
      <c r="Y1066">
        <f t="shared" si="316"/>
        <v>50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102628</v>
      </c>
      <c r="AE1066" s="25">
        <f>(VLOOKUP(G1066,角色!V:AE,主动技能!F1066+7,FALSE))</f>
        <v>1</v>
      </c>
      <c r="AF1066" s="19">
        <f t="shared" si="328"/>
        <v>2</v>
      </c>
      <c r="AG1066" s="19">
        <f t="shared" si="329"/>
        <v>1</v>
      </c>
      <c r="AH1066" s="25" t="str">
        <f>VLOOKUP(F1066,特效对应!F:G,2,FALSE)</f>
        <v>attackex</v>
      </c>
      <c r="AJ1066">
        <f t="shared" si="330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331"/>
        <v>2</v>
      </c>
      <c r="BE1066">
        <f t="shared" si="332"/>
        <v>1</v>
      </c>
    </row>
    <row r="1067" spans="1:57" x14ac:dyDescent="0.15">
      <c r="A1067" t="str">
        <f t="shared" si="320"/>
        <v>霍尔主动技能3等级1</v>
      </c>
      <c r="B1067" s="8">
        <f t="shared" si="321"/>
        <v>10180301</v>
      </c>
      <c r="C1067" s="8" t="str">
        <f>VLOOKUP(G1067,角色!A:B,2,FALSE)</f>
        <v>霍尔</v>
      </c>
      <c r="D1067" s="8" t="str">
        <f t="shared" si="322"/>
        <v>主动技能3</v>
      </c>
      <c r="E1067" s="8">
        <f t="shared" si="318"/>
        <v>1</v>
      </c>
      <c r="F1067" s="8">
        <f t="shared" si="323"/>
        <v>3</v>
      </c>
      <c r="G1067" s="8">
        <f t="shared" si="324"/>
        <v>18</v>
      </c>
      <c r="H1067" s="4" t="s">
        <v>963</v>
      </c>
      <c r="I1067" s="20" t="str">
        <f>"对敌方全体攻击，造成"&amp;Z1067&amp;"%攻击力（+"&amp;AB1067&amp;"）点伤害。并附带流血。"</f>
        <v>对敌方全体攻击，造成125%攻击力（+65）点伤害。并附带流血。</v>
      </c>
      <c r="J1067" s="4" t="s">
        <v>279</v>
      </c>
      <c r="K1067" s="1" t="s">
        <v>102</v>
      </c>
      <c r="L1067" s="4" t="s">
        <v>965</v>
      </c>
      <c r="M1067" s="4"/>
      <c r="N1067" s="4">
        <v>100</v>
      </c>
      <c r="O1067" s="20">
        <f t="shared" si="325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26"/>
        <v>100001:100:2:0</v>
      </c>
      <c r="U1067" s="6" t="str">
        <f t="shared" si="327"/>
        <v/>
      </c>
      <c r="V1067" s="19" t="str">
        <f>VLOOKUP(G1067,角色!AW:BC,主动技能!F1067+1,FALSE)</f>
        <v>skill_15</v>
      </c>
      <c r="Y1067">
        <f t="shared" si="316"/>
        <v>100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65</v>
      </c>
      <c r="AE1067" s="25">
        <f>(VLOOKUP(G1067,角色!V:AE,主动技能!F1067+7,FALSE))</f>
        <v>1</v>
      </c>
      <c r="AF1067" s="19">
        <f t="shared" si="328"/>
        <v>3</v>
      </c>
      <c r="AG1067" s="19">
        <f t="shared" si="329"/>
        <v>2</v>
      </c>
      <c r="AH1067" s="25" t="str">
        <f>VLOOKUP(F1067,特效对应!F:G,2,FALSE)</f>
        <v>attackex</v>
      </c>
      <c r="AJ1067">
        <f t="shared" si="330"/>
        <v>1</v>
      </c>
      <c r="AK1067" t="s">
        <v>117</v>
      </c>
      <c r="AL1067" s="4" t="s">
        <v>584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33">BA1067</f>
        <v>-5</v>
      </c>
      <c r="BC1067">
        <f t="shared" ref="BC1067:BC1086" si="334">BB1067</f>
        <v>-5</v>
      </c>
      <c r="BD1067">
        <f t="shared" si="331"/>
        <v>3</v>
      </c>
      <c r="BE1067">
        <f t="shared" si="332"/>
        <v>2</v>
      </c>
    </row>
    <row r="1068" spans="1:57" x14ac:dyDescent="0.15">
      <c r="A1068" t="str">
        <f t="shared" si="320"/>
        <v>霍尔主动技能3等级2</v>
      </c>
      <c r="B1068" s="8">
        <f t="shared" si="321"/>
        <v>10180302</v>
      </c>
      <c r="C1068" s="8" t="str">
        <f>VLOOKUP(G1068,角色!A:B,2,FALSE)</f>
        <v>霍尔</v>
      </c>
      <c r="D1068" s="8" t="str">
        <f t="shared" si="322"/>
        <v>主动技能3</v>
      </c>
      <c r="E1068" s="8">
        <f t="shared" si="318"/>
        <v>2</v>
      </c>
      <c r="F1068" s="8">
        <f t="shared" si="323"/>
        <v>3</v>
      </c>
      <c r="G1068" s="8">
        <f t="shared" si="324"/>
        <v>18</v>
      </c>
      <c r="H1068" s="4" t="s">
        <v>963</v>
      </c>
      <c r="I1068" s="20" t="str">
        <f t="shared" ref="I1068:I1086" si="335">"对敌方全体攻击，造成"&amp;Z1068&amp;"%攻击力（+"&amp;AB1068&amp;"）点伤害。并附带流血。"</f>
        <v>对敌方全体攻击，造成125%攻击力（+80）点伤害。并附带流血。</v>
      </c>
      <c r="J1068" s="4" t="s">
        <v>279</v>
      </c>
      <c r="K1068" s="1" t="s">
        <v>102</v>
      </c>
      <c r="L1068" s="4" t="s">
        <v>965</v>
      </c>
      <c r="M1068" s="4"/>
      <c r="N1068" s="4">
        <v>100</v>
      </c>
      <c r="O1068" s="20">
        <f t="shared" si="325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26"/>
        <v>100001:100:2:0</v>
      </c>
      <c r="U1068" s="6" t="str">
        <f t="shared" si="327"/>
        <v/>
      </c>
      <c r="V1068" s="19" t="str">
        <f>VLOOKUP(G1068,角色!AW:BC,主动技能!F1068+1,FALSE)</f>
        <v>skill_15</v>
      </c>
      <c r="Y1068">
        <f t="shared" si="316"/>
        <v>100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80</v>
      </c>
      <c r="AE1068" s="25">
        <f>(VLOOKUP(G1068,角色!V:AE,主动技能!F1068+7,FALSE))</f>
        <v>1</v>
      </c>
      <c r="AF1068" s="19">
        <f t="shared" si="328"/>
        <v>3</v>
      </c>
      <c r="AG1068" s="19">
        <f t="shared" si="329"/>
        <v>2</v>
      </c>
      <c r="AH1068" s="25" t="str">
        <f>VLOOKUP(F1068,特效对应!F:G,2,FALSE)</f>
        <v>attackex</v>
      </c>
      <c r="AJ1068">
        <f t="shared" si="330"/>
        <v>2</v>
      </c>
      <c r="AK1068" t="s">
        <v>117</v>
      </c>
      <c r="AL1068" s="4" t="s">
        <v>584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33"/>
        <v>-5</v>
      </c>
      <c r="BC1068">
        <f t="shared" si="334"/>
        <v>-5</v>
      </c>
      <c r="BD1068">
        <f t="shared" si="331"/>
        <v>3</v>
      </c>
      <c r="BE1068">
        <f t="shared" si="332"/>
        <v>2</v>
      </c>
    </row>
    <row r="1069" spans="1:57" x14ac:dyDescent="0.15">
      <c r="A1069" t="str">
        <f t="shared" si="320"/>
        <v>霍尔主动技能3等级3</v>
      </c>
      <c r="B1069" s="8">
        <f t="shared" si="321"/>
        <v>10180303</v>
      </c>
      <c r="C1069" s="8" t="str">
        <f>VLOOKUP(G1069,角色!A:B,2,FALSE)</f>
        <v>霍尔</v>
      </c>
      <c r="D1069" s="8" t="str">
        <f t="shared" si="322"/>
        <v>主动技能3</v>
      </c>
      <c r="E1069" s="8">
        <f t="shared" si="318"/>
        <v>3</v>
      </c>
      <c r="F1069" s="8">
        <f t="shared" si="323"/>
        <v>3</v>
      </c>
      <c r="G1069" s="8">
        <f t="shared" si="324"/>
        <v>18</v>
      </c>
      <c r="H1069" s="4" t="s">
        <v>963</v>
      </c>
      <c r="I1069" s="20" t="str">
        <f t="shared" si="335"/>
        <v>对敌方全体攻击，造成125%攻击力（+125）点伤害。并附带流血。</v>
      </c>
      <c r="J1069" s="4" t="s">
        <v>279</v>
      </c>
      <c r="K1069" s="1" t="s">
        <v>102</v>
      </c>
      <c r="L1069" s="4" t="s">
        <v>965</v>
      </c>
      <c r="M1069" s="4"/>
      <c r="N1069" s="4">
        <v>100</v>
      </c>
      <c r="O1069" s="20">
        <f t="shared" si="325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26"/>
        <v>100001:100:2:0</v>
      </c>
      <c r="U1069" s="6" t="str">
        <f t="shared" si="327"/>
        <v/>
      </c>
      <c r="V1069" s="19" t="str">
        <f>VLOOKUP(G1069,角色!AW:BC,主动技能!F1069+1,FALSE)</f>
        <v>skill_15</v>
      </c>
      <c r="Y1069">
        <f t="shared" si="316"/>
        <v>100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125</v>
      </c>
      <c r="AE1069" s="25">
        <f>(VLOOKUP(G1069,角色!V:AE,主动技能!F1069+7,FALSE))</f>
        <v>1</v>
      </c>
      <c r="AF1069" s="19">
        <f t="shared" si="328"/>
        <v>3</v>
      </c>
      <c r="AG1069" s="19">
        <f t="shared" si="329"/>
        <v>2</v>
      </c>
      <c r="AH1069" s="25" t="str">
        <f>VLOOKUP(F1069,特效对应!F:G,2,FALSE)</f>
        <v>attackex</v>
      </c>
      <c r="AJ1069">
        <f t="shared" si="330"/>
        <v>3</v>
      </c>
      <c r="AK1069" t="s">
        <v>117</v>
      </c>
      <c r="AL1069" s="4" t="s">
        <v>584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33"/>
        <v>-5</v>
      </c>
      <c r="BC1069">
        <f t="shared" si="334"/>
        <v>-5</v>
      </c>
      <c r="BD1069">
        <f t="shared" si="331"/>
        <v>3</v>
      </c>
      <c r="BE1069">
        <f t="shared" si="332"/>
        <v>2</v>
      </c>
    </row>
    <row r="1070" spans="1:57" x14ac:dyDescent="0.15">
      <c r="A1070" t="str">
        <f t="shared" si="320"/>
        <v>霍尔主动技能3等级4</v>
      </c>
      <c r="B1070" s="8">
        <f t="shared" si="321"/>
        <v>10180304</v>
      </c>
      <c r="C1070" s="8" t="str">
        <f>VLOOKUP(G1070,角色!A:B,2,FALSE)</f>
        <v>霍尔</v>
      </c>
      <c r="D1070" s="8" t="str">
        <f t="shared" si="322"/>
        <v>主动技能3</v>
      </c>
      <c r="E1070" s="8">
        <f t="shared" si="318"/>
        <v>4</v>
      </c>
      <c r="F1070" s="8">
        <f t="shared" si="323"/>
        <v>3</v>
      </c>
      <c r="G1070" s="8">
        <f t="shared" si="324"/>
        <v>18</v>
      </c>
      <c r="H1070" s="4" t="s">
        <v>963</v>
      </c>
      <c r="I1070" s="20" t="str">
        <f t="shared" si="335"/>
        <v>对敌方全体攻击，造成125%攻击力（+200）点伤害。并附带流血。</v>
      </c>
      <c r="J1070" s="4" t="s">
        <v>279</v>
      </c>
      <c r="K1070" s="1" t="s">
        <v>102</v>
      </c>
      <c r="L1070" s="4" t="s">
        <v>965</v>
      </c>
      <c r="M1070" s="4"/>
      <c r="N1070" s="4">
        <v>100</v>
      </c>
      <c r="O1070" s="20">
        <f t="shared" si="325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26"/>
        <v>100001:100:2:0</v>
      </c>
      <c r="U1070" s="6" t="str">
        <f t="shared" si="327"/>
        <v/>
      </c>
      <c r="V1070" s="19" t="str">
        <f>VLOOKUP(G1070,角色!AW:BC,主动技能!F1070+1,FALSE)</f>
        <v>skill_15</v>
      </c>
      <c r="Y1070">
        <f t="shared" si="316"/>
        <v>100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200</v>
      </c>
      <c r="AE1070" s="25">
        <f>(VLOOKUP(G1070,角色!V:AE,主动技能!F1070+7,FALSE))</f>
        <v>1</v>
      </c>
      <c r="AF1070" s="19">
        <f t="shared" si="328"/>
        <v>3</v>
      </c>
      <c r="AG1070" s="19">
        <f t="shared" si="329"/>
        <v>2</v>
      </c>
      <c r="AH1070" s="25" t="str">
        <f>VLOOKUP(F1070,特效对应!F:G,2,FALSE)</f>
        <v>attackex</v>
      </c>
      <c r="AJ1070">
        <f t="shared" si="330"/>
        <v>4</v>
      </c>
      <c r="AK1070" t="s">
        <v>117</v>
      </c>
      <c r="AL1070" s="4" t="s">
        <v>584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33"/>
        <v>-5</v>
      </c>
      <c r="BC1070">
        <f t="shared" si="334"/>
        <v>-5</v>
      </c>
      <c r="BD1070">
        <f t="shared" si="331"/>
        <v>3</v>
      </c>
      <c r="BE1070">
        <f t="shared" si="332"/>
        <v>2</v>
      </c>
    </row>
    <row r="1071" spans="1:57" x14ac:dyDescent="0.15">
      <c r="A1071" t="str">
        <f t="shared" si="320"/>
        <v>霍尔主动技能3等级5</v>
      </c>
      <c r="B1071" s="8">
        <f t="shared" si="321"/>
        <v>10180305</v>
      </c>
      <c r="C1071" s="8" t="str">
        <f>VLOOKUP(G1071,角色!A:B,2,FALSE)</f>
        <v>霍尔</v>
      </c>
      <c r="D1071" s="8" t="str">
        <f t="shared" si="322"/>
        <v>主动技能3</v>
      </c>
      <c r="E1071" s="8">
        <f t="shared" si="318"/>
        <v>5</v>
      </c>
      <c r="F1071" s="8">
        <f t="shared" si="323"/>
        <v>3</v>
      </c>
      <c r="G1071" s="8">
        <f t="shared" si="324"/>
        <v>18</v>
      </c>
      <c r="H1071" s="4" t="s">
        <v>963</v>
      </c>
      <c r="I1071" s="20" t="str">
        <f t="shared" si="335"/>
        <v>对敌方全体攻击，造成125%攻击力（+282）点伤害。并附带流血。</v>
      </c>
      <c r="J1071" s="4" t="s">
        <v>279</v>
      </c>
      <c r="K1071" s="1" t="s">
        <v>102</v>
      </c>
      <c r="L1071" s="4" t="s">
        <v>965</v>
      </c>
      <c r="M1071" s="4"/>
      <c r="N1071" s="4">
        <v>100</v>
      </c>
      <c r="O1071" s="20">
        <f t="shared" si="325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26"/>
        <v>100001:100:2:0</v>
      </c>
      <c r="U1071" s="6" t="str">
        <f t="shared" si="327"/>
        <v/>
      </c>
      <c r="V1071" s="19" t="str">
        <f>VLOOKUP(G1071,角色!AW:BC,主动技能!F1071+1,FALSE)</f>
        <v>skill_15</v>
      </c>
      <c r="Y1071">
        <f t="shared" si="316"/>
        <v>100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282</v>
      </c>
      <c r="AE1071" s="25">
        <f>(VLOOKUP(G1071,角色!V:AE,主动技能!F1071+7,FALSE))</f>
        <v>1</v>
      </c>
      <c r="AF1071" s="19">
        <f t="shared" si="328"/>
        <v>3</v>
      </c>
      <c r="AG1071" s="19">
        <f t="shared" si="329"/>
        <v>2</v>
      </c>
      <c r="AH1071" s="25" t="str">
        <f>VLOOKUP(F1071,特效对应!F:G,2,FALSE)</f>
        <v>attackex</v>
      </c>
      <c r="AJ1071">
        <f t="shared" si="330"/>
        <v>5</v>
      </c>
      <c r="AK1071" t="s">
        <v>117</v>
      </c>
      <c r="AL1071" s="4" t="s">
        <v>584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33"/>
        <v>-5</v>
      </c>
      <c r="BC1071">
        <f t="shared" si="334"/>
        <v>-5</v>
      </c>
      <c r="BD1071">
        <f t="shared" si="331"/>
        <v>3</v>
      </c>
      <c r="BE1071">
        <f t="shared" si="332"/>
        <v>2</v>
      </c>
    </row>
    <row r="1072" spans="1:57" x14ac:dyDescent="0.15">
      <c r="A1072" t="str">
        <f t="shared" si="320"/>
        <v>霍尔主动技能3等级6</v>
      </c>
      <c r="B1072" s="8">
        <f t="shared" si="321"/>
        <v>10180306</v>
      </c>
      <c r="C1072" s="8" t="str">
        <f>VLOOKUP(G1072,角色!A:B,2,FALSE)</f>
        <v>霍尔</v>
      </c>
      <c r="D1072" s="8" t="str">
        <f t="shared" si="322"/>
        <v>主动技能3</v>
      </c>
      <c r="E1072" s="8">
        <f t="shared" si="318"/>
        <v>6</v>
      </c>
      <c r="F1072" s="8">
        <f t="shared" si="323"/>
        <v>3</v>
      </c>
      <c r="G1072" s="8">
        <f t="shared" si="324"/>
        <v>18</v>
      </c>
      <c r="H1072" s="4" t="s">
        <v>963</v>
      </c>
      <c r="I1072" s="20" t="str">
        <f t="shared" si="335"/>
        <v>对敌方全体攻击，造成125%攻击力（+400）点伤害。并附带流血。</v>
      </c>
      <c r="J1072" s="4" t="s">
        <v>279</v>
      </c>
      <c r="K1072" s="1" t="s">
        <v>102</v>
      </c>
      <c r="L1072" s="4" t="s">
        <v>965</v>
      </c>
      <c r="M1072" s="4"/>
      <c r="N1072" s="4">
        <v>100</v>
      </c>
      <c r="O1072" s="20">
        <f t="shared" si="325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26"/>
        <v>100001:100:2:0</v>
      </c>
      <c r="U1072" s="6" t="str">
        <f t="shared" si="327"/>
        <v/>
      </c>
      <c r="V1072" s="19" t="str">
        <f>VLOOKUP(G1072,角色!AW:BC,主动技能!F1072+1,FALSE)</f>
        <v>skill_15</v>
      </c>
      <c r="Y1072">
        <f t="shared" si="316"/>
        <v>100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400</v>
      </c>
      <c r="AE1072" s="25">
        <f>(VLOOKUP(G1072,角色!V:AE,主动技能!F1072+7,FALSE))</f>
        <v>1</v>
      </c>
      <c r="AF1072" s="19">
        <f t="shared" si="328"/>
        <v>3</v>
      </c>
      <c r="AG1072" s="19">
        <f t="shared" si="329"/>
        <v>2</v>
      </c>
      <c r="AH1072" s="25" t="str">
        <f>VLOOKUP(F1072,特效对应!F:G,2,FALSE)</f>
        <v>attackex</v>
      </c>
      <c r="AJ1072">
        <f t="shared" si="330"/>
        <v>6</v>
      </c>
      <c r="AK1072" t="s">
        <v>117</v>
      </c>
      <c r="AL1072" s="4" t="s">
        <v>584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33"/>
        <v>-5</v>
      </c>
      <c r="BC1072">
        <f t="shared" si="334"/>
        <v>-5</v>
      </c>
      <c r="BD1072">
        <f t="shared" si="331"/>
        <v>3</v>
      </c>
      <c r="BE1072">
        <f t="shared" si="332"/>
        <v>2</v>
      </c>
    </row>
    <row r="1073" spans="1:57" x14ac:dyDescent="0.15">
      <c r="A1073" t="str">
        <f t="shared" si="320"/>
        <v>霍尔主动技能3等级7</v>
      </c>
      <c r="B1073" s="8">
        <f t="shared" si="321"/>
        <v>10180307</v>
      </c>
      <c r="C1073" s="8" t="str">
        <f>VLOOKUP(G1073,角色!A:B,2,FALSE)</f>
        <v>霍尔</v>
      </c>
      <c r="D1073" s="8" t="str">
        <f t="shared" si="322"/>
        <v>主动技能3</v>
      </c>
      <c r="E1073" s="8">
        <f t="shared" si="318"/>
        <v>7</v>
      </c>
      <c r="F1073" s="8">
        <f t="shared" si="323"/>
        <v>3</v>
      </c>
      <c r="G1073" s="8">
        <f t="shared" si="324"/>
        <v>18</v>
      </c>
      <c r="H1073" s="4" t="s">
        <v>963</v>
      </c>
      <c r="I1073" s="20" t="str">
        <f t="shared" si="335"/>
        <v>对敌方全体攻击，造成125%攻击力（+566）点伤害。并附带流血。</v>
      </c>
      <c r="J1073" s="4" t="s">
        <v>279</v>
      </c>
      <c r="K1073" s="1" t="s">
        <v>102</v>
      </c>
      <c r="L1073" s="4" t="s">
        <v>965</v>
      </c>
      <c r="M1073" s="4"/>
      <c r="N1073" s="4">
        <v>100</v>
      </c>
      <c r="O1073" s="20">
        <f t="shared" si="325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26"/>
        <v>100001:100:2:0</v>
      </c>
      <c r="U1073" s="6" t="str">
        <f t="shared" si="327"/>
        <v/>
      </c>
      <c r="V1073" s="19" t="str">
        <f>VLOOKUP(G1073,角色!AW:BC,主动技能!F1073+1,FALSE)</f>
        <v>skill_15</v>
      </c>
      <c r="Y1073">
        <f t="shared" si="316"/>
        <v>100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566</v>
      </c>
      <c r="AE1073" s="25">
        <f>(VLOOKUP(G1073,角色!V:AE,主动技能!F1073+7,FALSE))</f>
        <v>1</v>
      </c>
      <c r="AF1073" s="19">
        <f t="shared" si="328"/>
        <v>3</v>
      </c>
      <c r="AG1073" s="19">
        <f t="shared" si="329"/>
        <v>2</v>
      </c>
      <c r="AH1073" s="25" t="str">
        <f>VLOOKUP(F1073,特效对应!F:G,2,FALSE)</f>
        <v>attackex</v>
      </c>
      <c r="AJ1073">
        <f t="shared" si="330"/>
        <v>7</v>
      </c>
      <c r="AK1073" t="s">
        <v>117</v>
      </c>
      <c r="AL1073" s="4" t="s">
        <v>584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33"/>
        <v>-5</v>
      </c>
      <c r="BC1073">
        <f t="shared" si="334"/>
        <v>-5</v>
      </c>
      <c r="BD1073">
        <f t="shared" si="331"/>
        <v>3</v>
      </c>
      <c r="BE1073">
        <f t="shared" si="332"/>
        <v>2</v>
      </c>
    </row>
    <row r="1074" spans="1:57" x14ac:dyDescent="0.15">
      <c r="A1074" t="str">
        <f t="shared" si="320"/>
        <v>霍尔主动技能3等级8</v>
      </c>
      <c r="B1074" s="8">
        <f t="shared" si="321"/>
        <v>10180308</v>
      </c>
      <c r="C1074" s="8" t="str">
        <f>VLOOKUP(G1074,角色!A:B,2,FALSE)</f>
        <v>霍尔</v>
      </c>
      <c r="D1074" s="8" t="str">
        <f t="shared" si="322"/>
        <v>主动技能3</v>
      </c>
      <c r="E1074" s="8">
        <f t="shared" si="318"/>
        <v>8</v>
      </c>
      <c r="F1074" s="8">
        <f t="shared" si="323"/>
        <v>3</v>
      </c>
      <c r="G1074" s="8">
        <f t="shared" si="324"/>
        <v>18</v>
      </c>
      <c r="H1074" s="4" t="s">
        <v>963</v>
      </c>
      <c r="I1074" s="20" t="str">
        <f t="shared" si="335"/>
        <v>对敌方全体攻击，造成125%攻击力（+800）点伤害。并附带流血。</v>
      </c>
      <c r="J1074" s="4" t="s">
        <v>279</v>
      </c>
      <c r="K1074" s="1" t="s">
        <v>102</v>
      </c>
      <c r="L1074" s="4" t="s">
        <v>965</v>
      </c>
      <c r="M1074" s="4"/>
      <c r="N1074" s="4">
        <v>100</v>
      </c>
      <c r="O1074" s="20">
        <f t="shared" si="325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26"/>
        <v>100001:100:2:0</v>
      </c>
      <c r="U1074" s="6" t="str">
        <f t="shared" si="327"/>
        <v/>
      </c>
      <c r="V1074" s="19" t="str">
        <f>VLOOKUP(G1074,角色!AW:BC,主动技能!F1074+1,FALSE)</f>
        <v>skill_15</v>
      </c>
      <c r="Y1074">
        <f t="shared" si="316"/>
        <v>100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800</v>
      </c>
      <c r="AE1074" s="25">
        <f>(VLOOKUP(G1074,角色!V:AE,主动技能!F1074+7,FALSE))</f>
        <v>1</v>
      </c>
      <c r="AF1074" s="19">
        <f t="shared" si="328"/>
        <v>3</v>
      </c>
      <c r="AG1074" s="19">
        <f t="shared" si="329"/>
        <v>2</v>
      </c>
      <c r="AH1074" s="25" t="str">
        <f>VLOOKUP(F1074,特效对应!F:G,2,FALSE)</f>
        <v>attackex</v>
      </c>
      <c r="AJ1074">
        <f t="shared" si="330"/>
        <v>8</v>
      </c>
      <c r="AK1074" t="s">
        <v>117</v>
      </c>
      <c r="AL1074" s="4" t="s">
        <v>584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33"/>
        <v>-5</v>
      </c>
      <c r="BC1074">
        <f t="shared" si="334"/>
        <v>-5</v>
      </c>
      <c r="BD1074">
        <f t="shared" si="331"/>
        <v>3</v>
      </c>
      <c r="BE1074">
        <f t="shared" si="332"/>
        <v>2</v>
      </c>
    </row>
    <row r="1075" spans="1:57" x14ac:dyDescent="0.15">
      <c r="A1075" t="str">
        <f t="shared" si="320"/>
        <v>霍尔主动技能3等级9</v>
      </c>
      <c r="B1075" s="8">
        <f t="shared" si="321"/>
        <v>10180309</v>
      </c>
      <c r="C1075" s="8" t="str">
        <f>VLOOKUP(G1075,角色!A:B,2,FALSE)</f>
        <v>霍尔</v>
      </c>
      <c r="D1075" s="8" t="str">
        <f t="shared" si="322"/>
        <v>主动技能3</v>
      </c>
      <c r="E1075" s="8">
        <f t="shared" si="318"/>
        <v>9</v>
      </c>
      <c r="F1075" s="8">
        <f t="shared" si="323"/>
        <v>3</v>
      </c>
      <c r="G1075" s="8">
        <f t="shared" si="324"/>
        <v>18</v>
      </c>
      <c r="H1075" s="4" t="s">
        <v>963</v>
      </c>
      <c r="I1075" s="20" t="str">
        <f t="shared" si="335"/>
        <v>对敌方全体攻击，造成125%攻击力（+1132）点伤害。并附带流血。</v>
      </c>
      <c r="J1075" s="4" t="s">
        <v>279</v>
      </c>
      <c r="K1075" s="1" t="s">
        <v>102</v>
      </c>
      <c r="L1075" s="4" t="s">
        <v>965</v>
      </c>
      <c r="M1075" s="4"/>
      <c r="N1075" s="4">
        <v>100</v>
      </c>
      <c r="O1075" s="20">
        <f t="shared" si="325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26"/>
        <v>100001:100:2:0</v>
      </c>
      <c r="U1075" s="6" t="str">
        <f t="shared" si="327"/>
        <v/>
      </c>
      <c r="V1075" s="19" t="str">
        <f>VLOOKUP(G1075,角色!AW:BC,主动技能!F1075+1,FALSE)</f>
        <v>skill_15</v>
      </c>
      <c r="Y1075">
        <f t="shared" si="316"/>
        <v>100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1132</v>
      </c>
      <c r="AE1075" s="25">
        <f>(VLOOKUP(G1075,角色!V:AE,主动技能!F1075+7,FALSE))</f>
        <v>1</v>
      </c>
      <c r="AF1075" s="19">
        <f t="shared" si="328"/>
        <v>3</v>
      </c>
      <c r="AG1075" s="19">
        <f t="shared" si="329"/>
        <v>2</v>
      </c>
      <c r="AH1075" s="25" t="str">
        <f>VLOOKUP(F1075,特效对应!F:G,2,FALSE)</f>
        <v>attackex</v>
      </c>
      <c r="AJ1075">
        <f t="shared" si="330"/>
        <v>9</v>
      </c>
      <c r="AK1075" t="s">
        <v>117</v>
      </c>
      <c r="AL1075" s="4" t="s">
        <v>584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33"/>
        <v>-5</v>
      </c>
      <c r="BC1075">
        <f t="shared" si="334"/>
        <v>-5</v>
      </c>
      <c r="BD1075">
        <f t="shared" si="331"/>
        <v>3</v>
      </c>
      <c r="BE1075">
        <f t="shared" si="332"/>
        <v>2</v>
      </c>
    </row>
    <row r="1076" spans="1:57" x14ac:dyDescent="0.15">
      <c r="A1076" t="str">
        <f t="shared" si="320"/>
        <v>霍尔主动技能3等级10</v>
      </c>
      <c r="B1076" s="8">
        <f t="shared" si="321"/>
        <v>10180310</v>
      </c>
      <c r="C1076" s="8" t="str">
        <f>VLOOKUP(G1076,角色!A:B,2,FALSE)</f>
        <v>霍尔</v>
      </c>
      <c r="D1076" s="8" t="str">
        <f t="shared" si="322"/>
        <v>主动技能3</v>
      </c>
      <c r="E1076" s="8">
        <f t="shared" si="318"/>
        <v>10</v>
      </c>
      <c r="F1076" s="8">
        <f t="shared" si="323"/>
        <v>3</v>
      </c>
      <c r="G1076" s="8">
        <f t="shared" si="324"/>
        <v>18</v>
      </c>
      <c r="H1076" s="4" t="s">
        <v>963</v>
      </c>
      <c r="I1076" s="20" t="str">
        <f t="shared" si="335"/>
        <v>对敌方全体攻击，造成125%攻击力（+1601）点伤害。并附带流血。</v>
      </c>
      <c r="J1076" s="4" t="s">
        <v>279</v>
      </c>
      <c r="K1076" s="1" t="s">
        <v>102</v>
      </c>
      <c r="L1076" s="4" t="s">
        <v>965</v>
      </c>
      <c r="M1076" s="4"/>
      <c r="N1076" s="4">
        <v>100</v>
      </c>
      <c r="O1076" s="20">
        <f t="shared" si="325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26"/>
        <v>100001:100:2:0</v>
      </c>
      <c r="U1076" s="6" t="str">
        <f t="shared" si="327"/>
        <v/>
      </c>
      <c r="V1076" s="19" t="str">
        <f>VLOOKUP(G1076,角色!AW:BC,主动技能!F1076+1,FALSE)</f>
        <v>skill_15</v>
      </c>
      <c r="Y1076">
        <f t="shared" si="316"/>
        <v>100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1601</v>
      </c>
      <c r="AE1076" s="25">
        <f>(VLOOKUP(G1076,角色!V:AE,主动技能!F1076+7,FALSE))</f>
        <v>1</v>
      </c>
      <c r="AF1076" s="19">
        <f t="shared" si="328"/>
        <v>3</v>
      </c>
      <c r="AG1076" s="19">
        <f t="shared" si="329"/>
        <v>2</v>
      </c>
      <c r="AH1076" s="25" t="str">
        <f>VLOOKUP(F1076,特效对应!F:G,2,FALSE)</f>
        <v>attackex</v>
      </c>
      <c r="AJ1076">
        <f t="shared" si="330"/>
        <v>10</v>
      </c>
      <c r="AK1076" t="s">
        <v>117</v>
      </c>
      <c r="AL1076" s="4" t="s">
        <v>584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33"/>
        <v>-5</v>
      </c>
      <c r="BC1076">
        <f t="shared" si="334"/>
        <v>-5</v>
      </c>
      <c r="BD1076">
        <f t="shared" si="331"/>
        <v>3</v>
      </c>
      <c r="BE1076">
        <f t="shared" si="332"/>
        <v>2</v>
      </c>
    </row>
    <row r="1077" spans="1:57" x14ac:dyDescent="0.15">
      <c r="A1077" t="str">
        <f t="shared" si="320"/>
        <v>霍尔主动技能3等级11</v>
      </c>
      <c r="B1077" s="8">
        <f t="shared" si="321"/>
        <v>10180311</v>
      </c>
      <c r="C1077" s="8" t="str">
        <f>VLOOKUP(G1077,角色!A:B,2,FALSE)</f>
        <v>霍尔</v>
      </c>
      <c r="D1077" s="8" t="str">
        <f t="shared" si="322"/>
        <v>主动技能3</v>
      </c>
      <c r="E1077" s="8">
        <f t="shared" si="318"/>
        <v>11</v>
      </c>
      <c r="F1077" s="8">
        <f t="shared" si="323"/>
        <v>3</v>
      </c>
      <c r="G1077" s="8">
        <f t="shared" si="324"/>
        <v>18</v>
      </c>
      <c r="H1077" s="4" t="s">
        <v>963</v>
      </c>
      <c r="I1077" s="20" t="str">
        <f t="shared" si="335"/>
        <v>对敌方全体攻击，造成125%攻击力（+2265）点伤害。并附带流血。</v>
      </c>
      <c r="J1077" s="4" t="s">
        <v>279</v>
      </c>
      <c r="K1077" s="1" t="s">
        <v>102</v>
      </c>
      <c r="L1077" s="4" t="s">
        <v>965</v>
      </c>
      <c r="M1077" s="4"/>
      <c r="N1077" s="4">
        <v>100</v>
      </c>
      <c r="O1077" s="20">
        <f t="shared" si="325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26"/>
        <v>100001:100:2:0</v>
      </c>
      <c r="U1077" s="6" t="str">
        <f t="shared" si="327"/>
        <v/>
      </c>
      <c r="V1077" s="19" t="str">
        <f>VLOOKUP(G1077,角色!AW:BC,主动技能!F1077+1,FALSE)</f>
        <v>skill_15</v>
      </c>
      <c r="Y1077">
        <f t="shared" si="316"/>
        <v>100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2265</v>
      </c>
      <c r="AE1077" s="25">
        <f>(VLOOKUP(G1077,角色!V:AE,主动技能!F1077+7,FALSE))</f>
        <v>1</v>
      </c>
      <c r="AF1077" s="19">
        <f t="shared" si="328"/>
        <v>3</v>
      </c>
      <c r="AG1077" s="19">
        <f t="shared" si="329"/>
        <v>2</v>
      </c>
      <c r="AH1077" s="25" t="str">
        <f>VLOOKUP(F1077,特效对应!F:G,2,FALSE)</f>
        <v>attackex</v>
      </c>
      <c r="AJ1077">
        <f t="shared" si="330"/>
        <v>11</v>
      </c>
      <c r="AK1077" t="s">
        <v>117</v>
      </c>
      <c r="AL1077" s="4" t="s">
        <v>584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33"/>
        <v>-5</v>
      </c>
      <c r="BC1077">
        <f t="shared" si="334"/>
        <v>-5</v>
      </c>
      <c r="BD1077">
        <f t="shared" si="331"/>
        <v>3</v>
      </c>
      <c r="BE1077">
        <f t="shared" si="332"/>
        <v>2</v>
      </c>
    </row>
    <row r="1078" spans="1:57" x14ac:dyDescent="0.15">
      <c r="A1078" t="str">
        <f t="shared" si="320"/>
        <v>霍尔主动技能3等级12</v>
      </c>
      <c r="B1078" s="8">
        <f t="shared" si="321"/>
        <v>10180312</v>
      </c>
      <c r="C1078" s="8" t="str">
        <f>VLOOKUP(G1078,角色!A:B,2,FALSE)</f>
        <v>霍尔</v>
      </c>
      <c r="D1078" s="8" t="str">
        <f t="shared" si="322"/>
        <v>主动技能3</v>
      </c>
      <c r="E1078" s="8">
        <f t="shared" si="318"/>
        <v>12</v>
      </c>
      <c r="F1078" s="8">
        <f t="shared" si="323"/>
        <v>3</v>
      </c>
      <c r="G1078" s="8">
        <f t="shared" si="324"/>
        <v>18</v>
      </c>
      <c r="H1078" s="4" t="s">
        <v>963</v>
      </c>
      <c r="I1078" s="20" t="str">
        <f t="shared" si="335"/>
        <v>对敌方全体攻击，造成125%攻击力（+3203）点伤害。并附带流血。</v>
      </c>
      <c r="J1078" s="4" t="s">
        <v>279</v>
      </c>
      <c r="K1078" s="1" t="s">
        <v>102</v>
      </c>
      <c r="L1078" s="4" t="s">
        <v>965</v>
      </c>
      <c r="M1078" s="4"/>
      <c r="N1078" s="4">
        <v>100</v>
      </c>
      <c r="O1078" s="20">
        <f t="shared" si="325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26"/>
        <v>100001:100:2:0</v>
      </c>
      <c r="U1078" s="6" t="str">
        <f t="shared" si="327"/>
        <v/>
      </c>
      <c r="V1078" s="19" t="str">
        <f>VLOOKUP(G1078,角色!AW:BC,主动技能!F1078+1,FALSE)</f>
        <v>skill_15</v>
      </c>
      <c r="Y1078">
        <f t="shared" si="316"/>
        <v>100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3203</v>
      </c>
      <c r="AE1078" s="25">
        <f>(VLOOKUP(G1078,角色!V:AE,主动技能!F1078+7,FALSE))</f>
        <v>1</v>
      </c>
      <c r="AF1078" s="19">
        <f t="shared" si="328"/>
        <v>3</v>
      </c>
      <c r="AG1078" s="19">
        <f t="shared" si="329"/>
        <v>2</v>
      </c>
      <c r="AH1078" s="25" t="str">
        <f>VLOOKUP(F1078,特效对应!F:G,2,FALSE)</f>
        <v>attackex</v>
      </c>
      <c r="AJ1078">
        <f t="shared" si="330"/>
        <v>12</v>
      </c>
      <c r="AK1078" t="s">
        <v>117</v>
      </c>
      <c r="AL1078" s="4" t="s">
        <v>584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33"/>
        <v>-5</v>
      </c>
      <c r="BC1078">
        <f t="shared" si="334"/>
        <v>-5</v>
      </c>
      <c r="BD1078">
        <f t="shared" si="331"/>
        <v>3</v>
      </c>
      <c r="BE1078">
        <f t="shared" si="332"/>
        <v>2</v>
      </c>
    </row>
    <row r="1079" spans="1:57" x14ac:dyDescent="0.15">
      <c r="A1079" t="str">
        <f t="shared" si="320"/>
        <v>霍尔主动技能3等级13</v>
      </c>
      <c r="B1079" s="8">
        <f t="shared" si="321"/>
        <v>10180313</v>
      </c>
      <c r="C1079" s="8" t="str">
        <f>VLOOKUP(G1079,角色!A:B,2,FALSE)</f>
        <v>霍尔</v>
      </c>
      <c r="D1079" s="8" t="str">
        <f t="shared" si="322"/>
        <v>主动技能3</v>
      </c>
      <c r="E1079" s="8">
        <f t="shared" si="318"/>
        <v>13</v>
      </c>
      <c r="F1079" s="8">
        <f t="shared" si="323"/>
        <v>3</v>
      </c>
      <c r="G1079" s="8">
        <f t="shared" si="324"/>
        <v>18</v>
      </c>
      <c r="H1079" s="4" t="s">
        <v>963</v>
      </c>
      <c r="I1079" s="20" t="str">
        <f t="shared" si="335"/>
        <v>对敌方全体攻击，造成125%攻击力（+4531）点伤害。并附带流血。</v>
      </c>
      <c r="J1079" s="4" t="s">
        <v>279</v>
      </c>
      <c r="K1079" s="1" t="s">
        <v>102</v>
      </c>
      <c r="L1079" s="4" t="s">
        <v>965</v>
      </c>
      <c r="M1079" s="4"/>
      <c r="N1079" s="4">
        <v>100</v>
      </c>
      <c r="O1079" s="20">
        <f t="shared" si="325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26"/>
        <v>100001:100:2:0</v>
      </c>
      <c r="U1079" s="6" t="str">
        <f t="shared" si="327"/>
        <v/>
      </c>
      <c r="V1079" s="19" t="str">
        <f>VLOOKUP(G1079,角色!AW:BC,主动技能!F1079+1,FALSE)</f>
        <v>skill_15</v>
      </c>
      <c r="Y1079">
        <f t="shared" ref="Y1079:Y1142" si="336">VLOOKUP(D1079,BF:BG,2,FALSE)</f>
        <v>100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4531</v>
      </c>
      <c r="AE1079" s="25">
        <f>(VLOOKUP(G1079,角色!V:AE,主动技能!F1079+7,FALSE))</f>
        <v>1</v>
      </c>
      <c r="AF1079" s="19">
        <f t="shared" si="328"/>
        <v>3</v>
      </c>
      <c r="AG1079" s="19">
        <f t="shared" si="329"/>
        <v>2</v>
      </c>
      <c r="AH1079" s="25" t="str">
        <f>VLOOKUP(F1079,特效对应!F:G,2,FALSE)</f>
        <v>attackex</v>
      </c>
      <c r="AJ1079">
        <f t="shared" si="330"/>
        <v>13</v>
      </c>
      <c r="AK1079" t="s">
        <v>117</v>
      </c>
      <c r="AL1079" s="4" t="s">
        <v>584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33"/>
        <v>-5</v>
      </c>
      <c r="BC1079">
        <f t="shared" si="334"/>
        <v>-5</v>
      </c>
      <c r="BD1079">
        <f t="shared" si="331"/>
        <v>3</v>
      </c>
      <c r="BE1079">
        <f t="shared" si="332"/>
        <v>2</v>
      </c>
    </row>
    <row r="1080" spans="1:57" x14ac:dyDescent="0.15">
      <c r="A1080" t="str">
        <f t="shared" si="320"/>
        <v>霍尔主动技能3等级14</v>
      </c>
      <c r="B1080" s="8">
        <f t="shared" si="321"/>
        <v>10180314</v>
      </c>
      <c r="C1080" s="8" t="str">
        <f>VLOOKUP(G1080,角色!A:B,2,FALSE)</f>
        <v>霍尔</v>
      </c>
      <c r="D1080" s="8" t="str">
        <f t="shared" si="322"/>
        <v>主动技能3</v>
      </c>
      <c r="E1080" s="8">
        <f t="shared" si="318"/>
        <v>14</v>
      </c>
      <c r="F1080" s="8">
        <f t="shared" si="323"/>
        <v>3</v>
      </c>
      <c r="G1080" s="8">
        <f t="shared" si="324"/>
        <v>18</v>
      </c>
      <c r="H1080" s="4" t="s">
        <v>963</v>
      </c>
      <c r="I1080" s="20" t="str">
        <f t="shared" si="335"/>
        <v>对敌方全体攻击，造成125%攻击力（+6409）点伤害。并附带流血。</v>
      </c>
      <c r="J1080" s="4" t="s">
        <v>279</v>
      </c>
      <c r="K1080" s="1" t="s">
        <v>102</v>
      </c>
      <c r="L1080" s="4" t="s">
        <v>965</v>
      </c>
      <c r="M1080" s="4"/>
      <c r="N1080" s="4">
        <v>100</v>
      </c>
      <c r="O1080" s="20">
        <f t="shared" si="325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26"/>
        <v>100001:100:2:0</v>
      </c>
      <c r="U1080" s="6" t="str">
        <f t="shared" si="327"/>
        <v/>
      </c>
      <c r="V1080" s="19" t="str">
        <f>VLOOKUP(G1080,角色!AW:BC,主动技能!F1080+1,FALSE)</f>
        <v>skill_15</v>
      </c>
      <c r="Y1080">
        <f t="shared" si="336"/>
        <v>100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6409</v>
      </c>
      <c r="AE1080" s="25">
        <f>(VLOOKUP(G1080,角色!V:AE,主动技能!F1080+7,FALSE))</f>
        <v>1</v>
      </c>
      <c r="AF1080" s="19">
        <f t="shared" si="328"/>
        <v>3</v>
      </c>
      <c r="AG1080" s="19">
        <f t="shared" si="329"/>
        <v>2</v>
      </c>
      <c r="AH1080" s="25" t="str">
        <f>VLOOKUP(F1080,特效对应!F:G,2,FALSE)</f>
        <v>attackex</v>
      </c>
      <c r="AJ1080">
        <f t="shared" si="330"/>
        <v>14</v>
      </c>
      <c r="AK1080" t="s">
        <v>117</v>
      </c>
      <c r="AL1080" s="4" t="s">
        <v>584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33"/>
        <v>-5</v>
      </c>
      <c r="BC1080">
        <f t="shared" si="334"/>
        <v>-5</v>
      </c>
      <c r="BD1080">
        <f t="shared" si="331"/>
        <v>3</v>
      </c>
      <c r="BE1080">
        <f t="shared" si="332"/>
        <v>2</v>
      </c>
    </row>
    <row r="1081" spans="1:57" x14ac:dyDescent="0.15">
      <c r="A1081" t="str">
        <f t="shared" si="320"/>
        <v>霍尔主动技能3等级15</v>
      </c>
      <c r="B1081" s="8">
        <f t="shared" si="321"/>
        <v>10180315</v>
      </c>
      <c r="C1081" s="8" t="str">
        <f>VLOOKUP(G1081,角色!A:B,2,FALSE)</f>
        <v>霍尔</v>
      </c>
      <c r="D1081" s="8" t="str">
        <f t="shared" si="322"/>
        <v>主动技能3</v>
      </c>
      <c r="E1081" s="8">
        <f t="shared" si="318"/>
        <v>15</v>
      </c>
      <c r="F1081" s="8">
        <f t="shared" si="323"/>
        <v>3</v>
      </c>
      <c r="G1081" s="8">
        <f t="shared" si="324"/>
        <v>18</v>
      </c>
      <c r="H1081" s="4" t="s">
        <v>963</v>
      </c>
      <c r="I1081" s="20" t="str">
        <f t="shared" si="335"/>
        <v>对敌方全体攻击，造成125%攻击力（+9065）点伤害。并附带流血。</v>
      </c>
      <c r="J1081" s="4" t="s">
        <v>279</v>
      </c>
      <c r="K1081" s="1" t="s">
        <v>102</v>
      </c>
      <c r="L1081" s="4" t="s">
        <v>965</v>
      </c>
      <c r="M1081" s="4"/>
      <c r="N1081" s="4">
        <v>100</v>
      </c>
      <c r="O1081" s="20">
        <f t="shared" si="325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26"/>
        <v>100001:100:2:0</v>
      </c>
      <c r="U1081" s="6" t="str">
        <f t="shared" si="327"/>
        <v/>
      </c>
      <c r="V1081" s="19" t="str">
        <f>VLOOKUP(G1081,角色!AW:BC,主动技能!F1081+1,FALSE)</f>
        <v>skill_15</v>
      </c>
      <c r="Y1081">
        <f t="shared" si="336"/>
        <v>100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9065</v>
      </c>
      <c r="AE1081" s="25">
        <f>(VLOOKUP(G1081,角色!V:AE,主动技能!F1081+7,FALSE))</f>
        <v>1</v>
      </c>
      <c r="AF1081" s="19">
        <f t="shared" si="328"/>
        <v>3</v>
      </c>
      <c r="AG1081" s="19">
        <f t="shared" si="329"/>
        <v>2</v>
      </c>
      <c r="AH1081" s="25" t="str">
        <f>VLOOKUP(F1081,特效对应!F:G,2,FALSE)</f>
        <v>attackex</v>
      </c>
      <c r="AJ1081">
        <f t="shared" si="330"/>
        <v>15</v>
      </c>
      <c r="AK1081" t="s">
        <v>117</v>
      </c>
      <c r="AL1081" s="4" t="s">
        <v>584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33"/>
        <v>-5</v>
      </c>
      <c r="BC1081">
        <f t="shared" si="334"/>
        <v>-5</v>
      </c>
      <c r="BD1081">
        <f t="shared" si="331"/>
        <v>3</v>
      </c>
      <c r="BE1081">
        <f t="shared" si="332"/>
        <v>2</v>
      </c>
    </row>
    <row r="1082" spans="1:57" x14ac:dyDescent="0.15">
      <c r="A1082" t="str">
        <f t="shared" si="320"/>
        <v>霍尔主动技能3等级16</v>
      </c>
      <c r="B1082" s="8">
        <f t="shared" si="321"/>
        <v>10180316</v>
      </c>
      <c r="C1082" s="8" t="str">
        <f>VLOOKUP(G1082,角色!A:B,2,FALSE)</f>
        <v>霍尔</v>
      </c>
      <c r="D1082" s="8" t="str">
        <f t="shared" si="322"/>
        <v>主动技能3</v>
      </c>
      <c r="E1082" s="8">
        <f t="shared" si="318"/>
        <v>16</v>
      </c>
      <c r="F1082" s="8">
        <f t="shared" si="323"/>
        <v>3</v>
      </c>
      <c r="G1082" s="8">
        <f t="shared" si="324"/>
        <v>18</v>
      </c>
      <c r="H1082" s="4" t="s">
        <v>963</v>
      </c>
      <c r="I1082" s="20" t="str">
        <f t="shared" si="335"/>
        <v>对敌方全体攻击，造成125%攻击力（+12822）点伤害。并附带流血。</v>
      </c>
      <c r="J1082" s="4" t="s">
        <v>279</v>
      </c>
      <c r="K1082" s="1" t="s">
        <v>102</v>
      </c>
      <c r="L1082" s="4" t="s">
        <v>965</v>
      </c>
      <c r="M1082" s="4"/>
      <c r="N1082" s="4">
        <v>100</v>
      </c>
      <c r="O1082" s="20">
        <f t="shared" si="325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26"/>
        <v>100001:100:2:0</v>
      </c>
      <c r="U1082" s="6" t="str">
        <f t="shared" si="327"/>
        <v/>
      </c>
      <c r="V1082" s="19" t="str">
        <f>VLOOKUP(G1082,角色!AW:BC,主动技能!F1082+1,FALSE)</f>
        <v>skill_15</v>
      </c>
      <c r="Y1082">
        <f t="shared" si="336"/>
        <v>100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12822</v>
      </c>
      <c r="AE1082" s="25">
        <f>(VLOOKUP(G1082,角色!V:AE,主动技能!F1082+7,FALSE))</f>
        <v>1</v>
      </c>
      <c r="AF1082" s="19">
        <f t="shared" si="328"/>
        <v>3</v>
      </c>
      <c r="AG1082" s="19">
        <f t="shared" si="329"/>
        <v>2</v>
      </c>
      <c r="AH1082" s="25" t="str">
        <f>VLOOKUP(F1082,特效对应!F:G,2,FALSE)</f>
        <v>attackex</v>
      </c>
      <c r="AJ1082">
        <f t="shared" si="330"/>
        <v>16</v>
      </c>
      <c r="AK1082" t="s">
        <v>117</v>
      </c>
      <c r="AL1082" s="4" t="s">
        <v>584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33"/>
        <v>-5</v>
      </c>
      <c r="BC1082">
        <f t="shared" si="334"/>
        <v>-5</v>
      </c>
      <c r="BD1082">
        <f t="shared" si="331"/>
        <v>3</v>
      </c>
      <c r="BE1082">
        <f t="shared" si="332"/>
        <v>2</v>
      </c>
    </row>
    <row r="1083" spans="1:57" x14ac:dyDescent="0.15">
      <c r="A1083" t="str">
        <f t="shared" si="320"/>
        <v>霍尔主动技能3等级17</v>
      </c>
      <c r="B1083" s="8">
        <f t="shared" si="321"/>
        <v>10180317</v>
      </c>
      <c r="C1083" s="8" t="str">
        <f>VLOOKUP(G1083,角色!A:B,2,FALSE)</f>
        <v>霍尔</v>
      </c>
      <c r="D1083" s="8" t="str">
        <f t="shared" si="322"/>
        <v>主动技能3</v>
      </c>
      <c r="E1083" s="8">
        <f t="shared" si="318"/>
        <v>17</v>
      </c>
      <c r="F1083" s="8">
        <f t="shared" si="323"/>
        <v>3</v>
      </c>
      <c r="G1083" s="8">
        <f t="shared" si="324"/>
        <v>18</v>
      </c>
      <c r="H1083" s="4" t="s">
        <v>963</v>
      </c>
      <c r="I1083" s="20" t="str">
        <f t="shared" si="335"/>
        <v>对敌方全体攻击，造成125%攻击力（+18135）点伤害。并附带流血。</v>
      </c>
      <c r="J1083" s="4" t="s">
        <v>279</v>
      </c>
      <c r="K1083" s="1" t="s">
        <v>102</v>
      </c>
      <c r="L1083" s="4" t="s">
        <v>965</v>
      </c>
      <c r="M1083" s="4"/>
      <c r="N1083" s="4">
        <v>100</v>
      </c>
      <c r="O1083" s="20">
        <f t="shared" si="325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26"/>
        <v>100001:100:2:0</v>
      </c>
      <c r="U1083" s="6" t="str">
        <f t="shared" si="327"/>
        <v/>
      </c>
      <c r="V1083" s="19" t="str">
        <f>VLOOKUP(G1083,角色!AW:BC,主动技能!F1083+1,FALSE)</f>
        <v>skill_15</v>
      </c>
      <c r="Y1083">
        <f t="shared" si="336"/>
        <v>100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18135</v>
      </c>
      <c r="AE1083" s="25">
        <f>(VLOOKUP(G1083,角色!V:AE,主动技能!F1083+7,FALSE))</f>
        <v>1</v>
      </c>
      <c r="AF1083" s="19">
        <f t="shared" si="328"/>
        <v>3</v>
      </c>
      <c r="AG1083" s="19">
        <f t="shared" si="329"/>
        <v>2</v>
      </c>
      <c r="AH1083" s="25" t="str">
        <f>VLOOKUP(F1083,特效对应!F:G,2,FALSE)</f>
        <v>attackex</v>
      </c>
      <c r="AJ1083">
        <f t="shared" si="330"/>
        <v>17</v>
      </c>
      <c r="AK1083" t="s">
        <v>117</v>
      </c>
      <c r="AL1083" s="4" t="s">
        <v>584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33"/>
        <v>-5</v>
      </c>
      <c r="BC1083">
        <f t="shared" si="334"/>
        <v>-5</v>
      </c>
      <c r="BD1083">
        <f t="shared" si="331"/>
        <v>3</v>
      </c>
      <c r="BE1083">
        <f t="shared" si="332"/>
        <v>2</v>
      </c>
    </row>
    <row r="1084" spans="1:57" x14ac:dyDescent="0.15">
      <c r="A1084" t="str">
        <f t="shared" si="320"/>
        <v>霍尔主动技能3等级18</v>
      </c>
      <c r="B1084" s="8">
        <f t="shared" si="321"/>
        <v>10180318</v>
      </c>
      <c r="C1084" s="8" t="str">
        <f>VLOOKUP(G1084,角色!A:B,2,FALSE)</f>
        <v>霍尔</v>
      </c>
      <c r="D1084" s="8" t="str">
        <f t="shared" si="322"/>
        <v>主动技能3</v>
      </c>
      <c r="E1084" s="8">
        <f t="shared" si="318"/>
        <v>18</v>
      </c>
      <c r="F1084" s="8">
        <f t="shared" si="323"/>
        <v>3</v>
      </c>
      <c r="G1084" s="8">
        <f t="shared" si="324"/>
        <v>18</v>
      </c>
      <c r="H1084" s="4" t="s">
        <v>963</v>
      </c>
      <c r="I1084" s="20" t="str">
        <f t="shared" si="335"/>
        <v>对敌方全体攻击，造成125%攻击力（+25650）点伤害。并附带流血。</v>
      </c>
      <c r="J1084" s="4" t="s">
        <v>279</v>
      </c>
      <c r="K1084" s="1" t="s">
        <v>102</v>
      </c>
      <c r="L1084" s="4" t="s">
        <v>965</v>
      </c>
      <c r="M1084" s="4"/>
      <c r="N1084" s="4">
        <v>100</v>
      </c>
      <c r="O1084" s="20">
        <f t="shared" si="325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26"/>
        <v>100001:100:2:0</v>
      </c>
      <c r="U1084" s="6" t="str">
        <f t="shared" si="327"/>
        <v/>
      </c>
      <c r="V1084" s="19" t="str">
        <f>VLOOKUP(G1084,角色!AW:BC,主动技能!F1084+1,FALSE)</f>
        <v>skill_15</v>
      </c>
      <c r="Y1084">
        <f t="shared" si="336"/>
        <v>100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25650</v>
      </c>
      <c r="AE1084" s="25">
        <f>(VLOOKUP(G1084,角色!V:AE,主动技能!F1084+7,FALSE))</f>
        <v>1</v>
      </c>
      <c r="AF1084" s="19">
        <f t="shared" si="328"/>
        <v>3</v>
      </c>
      <c r="AG1084" s="19">
        <f t="shared" si="329"/>
        <v>2</v>
      </c>
      <c r="AH1084" s="25" t="str">
        <f>VLOOKUP(F1084,特效对应!F:G,2,FALSE)</f>
        <v>attackex</v>
      </c>
      <c r="AJ1084">
        <f t="shared" si="330"/>
        <v>18</v>
      </c>
      <c r="AK1084" t="s">
        <v>117</v>
      </c>
      <c r="AL1084" s="4" t="s">
        <v>584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33"/>
        <v>-5</v>
      </c>
      <c r="BC1084">
        <f t="shared" si="334"/>
        <v>-5</v>
      </c>
      <c r="BD1084">
        <f t="shared" si="331"/>
        <v>3</v>
      </c>
      <c r="BE1084">
        <f t="shared" si="332"/>
        <v>2</v>
      </c>
    </row>
    <row r="1085" spans="1:57" x14ac:dyDescent="0.15">
      <c r="A1085" t="str">
        <f t="shared" si="320"/>
        <v>霍尔主动技能3等级19</v>
      </c>
      <c r="B1085" s="8">
        <f t="shared" si="321"/>
        <v>10180319</v>
      </c>
      <c r="C1085" s="8" t="str">
        <f>VLOOKUP(G1085,角色!A:B,2,FALSE)</f>
        <v>霍尔</v>
      </c>
      <c r="D1085" s="8" t="str">
        <f t="shared" si="322"/>
        <v>主动技能3</v>
      </c>
      <c r="E1085" s="8">
        <f t="shared" si="318"/>
        <v>19</v>
      </c>
      <c r="F1085" s="8">
        <f t="shared" si="323"/>
        <v>3</v>
      </c>
      <c r="G1085" s="8">
        <f t="shared" si="324"/>
        <v>18</v>
      </c>
      <c r="H1085" s="4" t="s">
        <v>963</v>
      </c>
      <c r="I1085" s="20" t="str">
        <f t="shared" si="335"/>
        <v>对敌方全体攻击，造成125%攻击力（+36280）点伤害。并附带流血。</v>
      </c>
      <c r="J1085" s="4" t="s">
        <v>279</v>
      </c>
      <c r="K1085" s="1" t="s">
        <v>102</v>
      </c>
      <c r="L1085" s="4" t="s">
        <v>965</v>
      </c>
      <c r="M1085" s="4"/>
      <c r="N1085" s="4">
        <v>100</v>
      </c>
      <c r="O1085" s="20">
        <f t="shared" si="325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26"/>
        <v>100001:100:2:0</v>
      </c>
      <c r="U1085" s="6" t="str">
        <f t="shared" si="327"/>
        <v/>
      </c>
      <c r="V1085" s="19" t="str">
        <f>VLOOKUP(G1085,角色!AW:BC,主动技能!F1085+1,FALSE)</f>
        <v>skill_15</v>
      </c>
      <c r="Y1085">
        <f t="shared" si="336"/>
        <v>100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36280</v>
      </c>
      <c r="AE1085" s="25">
        <f>(VLOOKUP(G1085,角色!V:AE,主动技能!F1085+7,FALSE))</f>
        <v>1</v>
      </c>
      <c r="AF1085" s="19">
        <f t="shared" si="328"/>
        <v>3</v>
      </c>
      <c r="AG1085" s="19">
        <f t="shared" si="329"/>
        <v>2</v>
      </c>
      <c r="AH1085" s="25" t="str">
        <f>VLOOKUP(F1085,特效对应!F:G,2,FALSE)</f>
        <v>attackex</v>
      </c>
      <c r="AJ1085">
        <f t="shared" si="330"/>
        <v>19</v>
      </c>
      <c r="AK1085" t="s">
        <v>117</v>
      </c>
      <c r="AL1085" s="4" t="s">
        <v>584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33"/>
        <v>-5</v>
      </c>
      <c r="BC1085">
        <f t="shared" si="334"/>
        <v>-5</v>
      </c>
      <c r="BD1085">
        <f t="shared" si="331"/>
        <v>3</v>
      </c>
      <c r="BE1085">
        <f t="shared" si="332"/>
        <v>2</v>
      </c>
    </row>
    <row r="1086" spans="1:57" x14ac:dyDescent="0.15">
      <c r="A1086" t="str">
        <f t="shared" si="320"/>
        <v>霍尔主动技能3等级20</v>
      </c>
      <c r="B1086" s="8">
        <f t="shared" si="321"/>
        <v>10180320</v>
      </c>
      <c r="C1086" s="8" t="str">
        <f>VLOOKUP(G1086,角色!A:B,2,FALSE)</f>
        <v>霍尔</v>
      </c>
      <c r="D1086" s="8" t="str">
        <f t="shared" si="322"/>
        <v>主动技能3</v>
      </c>
      <c r="E1086" s="8">
        <f t="shared" si="318"/>
        <v>20</v>
      </c>
      <c r="F1086" s="8">
        <f t="shared" si="323"/>
        <v>3</v>
      </c>
      <c r="G1086" s="8">
        <f t="shared" si="324"/>
        <v>18</v>
      </c>
      <c r="H1086" s="4" t="s">
        <v>963</v>
      </c>
      <c r="I1086" s="20" t="str">
        <f t="shared" si="335"/>
        <v>对敌方全体攻击，造成125%攻击力（+51314）点伤害。并附带流血。</v>
      </c>
      <c r="J1086" s="4" t="s">
        <v>279</v>
      </c>
      <c r="K1086" s="1" t="s">
        <v>102</v>
      </c>
      <c r="L1086" s="4" t="s">
        <v>965</v>
      </c>
      <c r="M1086" s="4"/>
      <c r="N1086" s="4">
        <v>100</v>
      </c>
      <c r="O1086" s="20">
        <f t="shared" si="325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26"/>
        <v>100001:100:2:0</v>
      </c>
      <c r="U1086" s="6" t="str">
        <f t="shared" si="327"/>
        <v/>
      </c>
      <c r="V1086" s="19" t="str">
        <f>VLOOKUP(G1086,角色!AW:BC,主动技能!F1086+1,FALSE)</f>
        <v>skill_15</v>
      </c>
      <c r="Y1086">
        <f t="shared" si="336"/>
        <v>100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51314</v>
      </c>
      <c r="AE1086" s="25">
        <f>(VLOOKUP(G1086,角色!V:AE,主动技能!F1086+7,FALSE))</f>
        <v>1</v>
      </c>
      <c r="AF1086" s="19">
        <f t="shared" si="328"/>
        <v>3</v>
      </c>
      <c r="AG1086" s="19">
        <f t="shared" si="329"/>
        <v>2</v>
      </c>
      <c r="AH1086" s="25" t="str">
        <f>VLOOKUP(F1086,特效对应!F:G,2,FALSE)</f>
        <v>attackex</v>
      </c>
      <c r="AJ1086">
        <f t="shared" si="330"/>
        <v>20</v>
      </c>
      <c r="AK1086" t="s">
        <v>117</v>
      </c>
      <c r="AL1086" s="4" t="s">
        <v>584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33"/>
        <v>-5</v>
      </c>
      <c r="BC1086">
        <f t="shared" si="334"/>
        <v>-5</v>
      </c>
      <c r="BD1086">
        <f t="shared" si="331"/>
        <v>3</v>
      </c>
      <c r="BE1086">
        <f t="shared" si="332"/>
        <v>2</v>
      </c>
    </row>
    <row r="1087" spans="1:57" x14ac:dyDescent="0.15">
      <c r="A1087" t="str">
        <f t="shared" si="320"/>
        <v>国王主动技能1等级1</v>
      </c>
      <c r="B1087" s="8">
        <f t="shared" si="321"/>
        <v>10190101</v>
      </c>
      <c r="C1087" s="8" t="str">
        <f>VLOOKUP(G1087,角色!A:B,2,FALSE)</f>
        <v>国王</v>
      </c>
      <c r="D1087" s="8" t="str">
        <f t="shared" si="322"/>
        <v>主动技能1</v>
      </c>
      <c r="E1087" s="8">
        <f t="shared" si="318"/>
        <v>1</v>
      </c>
      <c r="F1087" s="8">
        <f t="shared" si="323"/>
        <v>1</v>
      </c>
      <c r="G1087" s="8">
        <f t="shared" si="324"/>
        <v>19</v>
      </c>
      <c r="H1087" s="4" t="s">
        <v>1060</v>
      </c>
      <c r="I1087" s="20" t="str">
        <f t="shared" ref="I1087:I1106" si="337">"对敌方"&amp;L1087&amp;"攻击，造成"&amp;Z1087&amp;"%攻击力（+"&amp;AB1087&amp;"）点伤害。"</f>
        <v>对敌方单体攻击，造成100%攻击力（+26）点伤害。</v>
      </c>
      <c r="J1087" s="20" t="s">
        <v>279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25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26"/>
        <v/>
      </c>
      <c r="U1087" s="19" t="str">
        <f t="shared" si="327"/>
        <v/>
      </c>
      <c r="V1087" s="19" t="str">
        <f>VLOOKUP(G1087,角色!AW:BC,主动技能!F1087+1,FALSE)</f>
        <v>skill_01</v>
      </c>
      <c r="W1087" s="19"/>
      <c r="X1087" s="19"/>
      <c r="Y1087" s="19">
        <f t="shared" si="336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26</v>
      </c>
      <c r="AC1087" s="19"/>
      <c r="AD1087" s="19"/>
      <c r="AE1087" s="25">
        <f>(VLOOKUP(G1087,角色!V:AE,主动技能!F1087+7,FALSE))</f>
        <v>0</v>
      </c>
      <c r="AF1087" s="19">
        <f t="shared" si="328"/>
        <v>0</v>
      </c>
      <c r="AG1087" s="19">
        <f t="shared" si="329"/>
        <v>0</v>
      </c>
      <c r="AH1087" s="25" t="str">
        <f>VLOOKUP(F1087,特效对应!F:G,2,FALSE)</f>
        <v>attack</v>
      </c>
      <c r="AJ1087">
        <f t="shared" si="330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331"/>
        <v>0</v>
      </c>
      <c r="BE1087">
        <f t="shared" si="332"/>
        <v>0</v>
      </c>
    </row>
    <row r="1088" spans="1:57" x14ac:dyDescent="0.15">
      <c r="A1088" t="str">
        <f t="shared" si="320"/>
        <v>国王主动技能1等级2</v>
      </c>
      <c r="B1088" s="8">
        <f t="shared" si="321"/>
        <v>10190102</v>
      </c>
      <c r="C1088" s="8" t="str">
        <f>VLOOKUP(G1088,角色!A:B,2,FALSE)</f>
        <v>国王</v>
      </c>
      <c r="D1088" s="8" t="str">
        <f t="shared" si="322"/>
        <v>主动技能1</v>
      </c>
      <c r="E1088" s="8">
        <f t="shared" si="318"/>
        <v>2</v>
      </c>
      <c r="F1088" s="8">
        <f t="shared" si="323"/>
        <v>1</v>
      </c>
      <c r="G1088" s="8">
        <f t="shared" si="324"/>
        <v>19</v>
      </c>
      <c r="H1088" s="4" t="s">
        <v>1060</v>
      </c>
      <c r="I1088" s="20" t="str">
        <f t="shared" si="337"/>
        <v>对敌方单体攻击，造成100%攻击力（+32）点伤害。</v>
      </c>
      <c r="J1088" s="20" t="s">
        <v>279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25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26"/>
        <v/>
      </c>
      <c r="U1088" s="6" t="str">
        <f t="shared" si="327"/>
        <v/>
      </c>
      <c r="V1088" s="19" t="str">
        <f>VLOOKUP(G1088,角色!AW:BC,主动技能!F1088+1,FALSE)</f>
        <v>skill_01</v>
      </c>
      <c r="Y1088">
        <f t="shared" si="336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32</v>
      </c>
      <c r="AE1088" s="25">
        <f>(VLOOKUP(G1088,角色!V:AE,主动技能!F1088+7,FALSE))</f>
        <v>0</v>
      </c>
      <c r="AF1088" s="19">
        <f t="shared" si="328"/>
        <v>0</v>
      </c>
      <c r="AG1088" s="19">
        <f t="shared" si="329"/>
        <v>0</v>
      </c>
      <c r="AH1088" s="25" t="str">
        <f>VLOOKUP(F1088,特效对应!F:G,2,FALSE)</f>
        <v>attack</v>
      </c>
      <c r="AJ1088">
        <f t="shared" si="330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331"/>
        <v>0</v>
      </c>
      <c r="BE1088">
        <f t="shared" si="332"/>
        <v>0</v>
      </c>
    </row>
    <row r="1089" spans="1:57" x14ac:dyDescent="0.15">
      <c r="A1089" t="str">
        <f t="shared" si="320"/>
        <v>国王主动技能1等级3</v>
      </c>
      <c r="B1089" s="8">
        <f t="shared" si="321"/>
        <v>10190103</v>
      </c>
      <c r="C1089" s="8" t="str">
        <f>VLOOKUP(G1089,角色!A:B,2,FALSE)</f>
        <v>国王</v>
      </c>
      <c r="D1089" s="8" t="str">
        <f t="shared" si="322"/>
        <v>主动技能1</v>
      </c>
      <c r="E1089" s="8">
        <f t="shared" si="318"/>
        <v>3</v>
      </c>
      <c r="F1089" s="8">
        <f t="shared" si="323"/>
        <v>1</v>
      </c>
      <c r="G1089" s="8">
        <f t="shared" si="324"/>
        <v>19</v>
      </c>
      <c r="H1089" s="4" t="s">
        <v>1060</v>
      </c>
      <c r="I1089" s="20" t="str">
        <f t="shared" si="337"/>
        <v>对敌方单体攻击，造成100%攻击力（+50）点伤害。</v>
      </c>
      <c r="J1089" s="20" t="s">
        <v>279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25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26"/>
        <v/>
      </c>
      <c r="U1089" s="6" t="str">
        <f t="shared" si="327"/>
        <v/>
      </c>
      <c r="V1089" s="19" t="str">
        <f>VLOOKUP(G1089,角色!AW:BC,主动技能!F1089+1,FALSE)</f>
        <v>skill_01</v>
      </c>
      <c r="Y1089">
        <f t="shared" si="336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50</v>
      </c>
      <c r="AE1089" s="25">
        <f>(VLOOKUP(G1089,角色!V:AE,主动技能!F1089+7,FALSE))</f>
        <v>0</v>
      </c>
      <c r="AF1089" s="19">
        <f t="shared" si="328"/>
        <v>0</v>
      </c>
      <c r="AG1089" s="19">
        <f t="shared" si="329"/>
        <v>0</v>
      </c>
      <c r="AH1089" s="25" t="str">
        <f>VLOOKUP(F1089,特效对应!F:G,2,FALSE)</f>
        <v>attack</v>
      </c>
      <c r="AJ1089">
        <f t="shared" si="330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331"/>
        <v>0</v>
      </c>
      <c r="BE1089">
        <f t="shared" si="332"/>
        <v>0</v>
      </c>
    </row>
    <row r="1090" spans="1:57" x14ac:dyDescent="0.15">
      <c r="A1090" t="str">
        <f t="shared" si="320"/>
        <v>国王主动技能1等级4</v>
      </c>
      <c r="B1090" s="8">
        <f t="shared" si="321"/>
        <v>10190104</v>
      </c>
      <c r="C1090" s="8" t="str">
        <f>VLOOKUP(G1090,角色!A:B,2,FALSE)</f>
        <v>国王</v>
      </c>
      <c r="D1090" s="8" t="str">
        <f t="shared" si="322"/>
        <v>主动技能1</v>
      </c>
      <c r="E1090" s="8">
        <f t="shared" si="318"/>
        <v>4</v>
      </c>
      <c r="F1090" s="8">
        <f t="shared" si="323"/>
        <v>1</v>
      </c>
      <c r="G1090" s="8">
        <f t="shared" si="324"/>
        <v>19</v>
      </c>
      <c r="H1090" s="4" t="s">
        <v>1060</v>
      </c>
      <c r="I1090" s="20" t="str">
        <f t="shared" si="337"/>
        <v>对敌方单体攻击，造成100%攻击力（+80）点伤害。</v>
      </c>
      <c r="J1090" s="20" t="s">
        <v>279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25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26"/>
        <v/>
      </c>
      <c r="U1090" s="6" t="str">
        <f t="shared" si="327"/>
        <v/>
      </c>
      <c r="V1090" s="19" t="str">
        <f>VLOOKUP(G1090,角色!AW:BC,主动技能!F1090+1,FALSE)</f>
        <v>skill_01</v>
      </c>
      <c r="Y1090">
        <f t="shared" si="336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80</v>
      </c>
      <c r="AE1090" s="25">
        <f>(VLOOKUP(G1090,角色!V:AE,主动技能!F1090+7,FALSE))</f>
        <v>0</v>
      </c>
      <c r="AF1090" s="19">
        <f t="shared" si="328"/>
        <v>0</v>
      </c>
      <c r="AG1090" s="19">
        <f t="shared" si="329"/>
        <v>0</v>
      </c>
      <c r="AH1090" s="25" t="str">
        <f>VLOOKUP(F1090,特效对应!F:G,2,FALSE)</f>
        <v>attack</v>
      </c>
      <c r="AJ1090">
        <f t="shared" si="330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331"/>
        <v>0</v>
      </c>
      <c r="BE1090">
        <f t="shared" si="332"/>
        <v>0</v>
      </c>
    </row>
    <row r="1091" spans="1:57" x14ac:dyDescent="0.15">
      <c r="A1091" t="str">
        <f t="shared" si="320"/>
        <v>国王主动技能1等级5</v>
      </c>
      <c r="B1091" s="8">
        <f t="shared" si="321"/>
        <v>10190105</v>
      </c>
      <c r="C1091" s="8" t="str">
        <f>VLOOKUP(G1091,角色!A:B,2,FALSE)</f>
        <v>国王</v>
      </c>
      <c r="D1091" s="8" t="str">
        <f t="shared" si="322"/>
        <v>主动技能1</v>
      </c>
      <c r="E1091" s="8">
        <f t="shared" si="318"/>
        <v>5</v>
      </c>
      <c r="F1091" s="8">
        <f t="shared" si="323"/>
        <v>1</v>
      </c>
      <c r="G1091" s="8">
        <f t="shared" si="324"/>
        <v>19</v>
      </c>
      <c r="H1091" s="4" t="s">
        <v>1060</v>
      </c>
      <c r="I1091" s="20" t="str">
        <f t="shared" si="337"/>
        <v>对敌方单体攻击，造成100%攻击力（+113）点伤害。</v>
      </c>
      <c r="J1091" s="20" t="s">
        <v>279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25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26"/>
        <v/>
      </c>
      <c r="U1091" s="6" t="str">
        <f t="shared" si="327"/>
        <v/>
      </c>
      <c r="V1091" s="19" t="str">
        <f>VLOOKUP(G1091,角色!AW:BC,主动技能!F1091+1,FALSE)</f>
        <v>skill_01</v>
      </c>
      <c r="Y1091">
        <f t="shared" si="336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113</v>
      </c>
      <c r="AE1091" s="25">
        <f>(VLOOKUP(G1091,角色!V:AE,主动技能!F1091+7,FALSE))</f>
        <v>0</v>
      </c>
      <c r="AF1091" s="19">
        <f t="shared" si="328"/>
        <v>0</v>
      </c>
      <c r="AG1091" s="19">
        <f t="shared" si="329"/>
        <v>0</v>
      </c>
      <c r="AH1091" s="25" t="str">
        <f>VLOOKUP(F1091,特效对应!F:G,2,FALSE)</f>
        <v>attack</v>
      </c>
      <c r="AJ1091">
        <f t="shared" si="330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331"/>
        <v>0</v>
      </c>
      <c r="BE1091">
        <f t="shared" si="332"/>
        <v>0</v>
      </c>
    </row>
    <row r="1092" spans="1:57" x14ac:dyDescent="0.15">
      <c r="A1092" t="str">
        <f t="shared" si="320"/>
        <v>国王主动技能1等级6</v>
      </c>
      <c r="B1092" s="8">
        <f t="shared" si="321"/>
        <v>10190106</v>
      </c>
      <c r="C1092" s="8" t="str">
        <f>VLOOKUP(G1092,角色!A:B,2,FALSE)</f>
        <v>国王</v>
      </c>
      <c r="D1092" s="8" t="str">
        <f t="shared" si="322"/>
        <v>主动技能1</v>
      </c>
      <c r="E1092" s="8">
        <f t="shared" si="318"/>
        <v>6</v>
      </c>
      <c r="F1092" s="8">
        <f t="shared" si="323"/>
        <v>1</v>
      </c>
      <c r="G1092" s="8">
        <f t="shared" si="324"/>
        <v>19</v>
      </c>
      <c r="H1092" s="4" t="s">
        <v>1060</v>
      </c>
      <c r="I1092" s="20" t="str">
        <f t="shared" si="337"/>
        <v>对敌方单体攻击，造成100%攻击力（+160）点伤害。</v>
      </c>
      <c r="J1092" s="20" t="s">
        <v>279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25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26"/>
        <v/>
      </c>
      <c r="U1092" s="6" t="str">
        <f t="shared" si="327"/>
        <v/>
      </c>
      <c r="V1092" s="19" t="str">
        <f>VLOOKUP(G1092,角色!AW:BC,主动技能!F1092+1,FALSE)</f>
        <v>skill_01</v>
      </c>
      <c r="Y1092">
        <f t="shared" si="336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160</v>
      </c>
      <c r="AE1092" s="25">
        <f>(VLOOKUP(G1092,角色!V:AE,主动技能!F1092+7,FALSE))</f>
        <v>0</v>
      </c>
      <c r="AF1092" s="19">
        <f t="shared" si="328"/>
        <v>0</v>
      </c>
      <c r="AG1092" s="19">
        <f t="shared" si="329"/>
        <v>0</v>
      </c>
      <c r="AH1092" s="25" t="str">
        <f>VLOOKUP(F1092,特效对应!F:G,2,FALSE)</f>
        <v>attack</v>
      </c>
      <c r="AJ1092">
        <f t="shared" si="330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331"/>
        <v>0</v>
      </c>
      <c r="BE1092">
        <f t="shared" si="332"/>
        <v>0</v>
      </c>
    </row>
    <row r="1093" spans="1:57" x14ac:dyDescent="0.15">
      <c r="A1093" t="str">
        <f t="shared" si="320"/>
        <v>国王主动技能1等级7</v>
      </c>
      <c r="B1093" s="8">
        <f t="shared" si="321"/>
        <v>10190107</v>
      </c>
      <c r="C1093" s="8" t="str">
        <f>VLOOKUP(G1093,角色!A:B,2,FALSE)</f>
        <v>国王</v>
      </c>
      <c r="D1093" s="8" t="str">
        <f t="shared" si="322"/>
        <v>主动技能1</v>
      </c>
      <c r="E1093" s="8">
        <f t="shared" si="318"/>
        <v>7</v>
      </c>
      <c r="F1093" s="8">
        <f t="shared" si="323"/>
        <v>1</v>
      </c>
      <c r="G1093" s="8">
        <f t="shared" si="324"/>
        <v>19</v>
      </c>
      <c r="H1093" s="4" t="s">
        <v>1060</v>
      </c>
      <c r="I1093" s="20" t="str">
        <f t="shared" si="337"/>
        <v>对敌方单体攻击，造成100%攻击力（+226）点伤害。</v>
      </c>
      <c r="J1093" s="20" t="s">
        <v>279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25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26"/>
        <v/>
      </c>
      <c r="U1093" s="6" t="str">
        <f t="shared" si="327"/>
        <v/>
      </c>
      <c r="V1093" s="19" t="str">
        <f>VLOOKUP(G1093,角色!AW:BC,主动技能!F1093+1,FALSE)</f>
        <v>skill_01</v>
      </c>
      <c r="Y1093">
        <f t="shared" si="336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226</v>
      </c>
      <c r="AE1093" s="25">
        <f>(VLOOKUP(G1093,角色!V:AE,主动技能!F1093+7,FALSE))</f>
        <v>0</v>
      </c>
      <c r="AF1093" s="19">
        <f t="shared" si="328"/>
        <v>0</v>
      </c>
      <c r="AG1093" s="19">
        <f t="shared" si="329"/>
        <v>0</v>
      </c>
      <c r="AH1093" s="25" t="str">
        <f>VLOOKUP(F1093,特效对应!F:G,2,FALSE)</f>
        <v>attack</v>
      </c>
      <c r="AJ1093">
        <f t="shared" si="330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331"/>
        <v>0</v>
      </c>
      <c r="BE1093">
        <f t="shared" si="332"/>
        <v>0</v>
      </c>
    </row>
    <row r="1094" spans="1:57" x14ac:dyDescent="0.15">
      <c r="A1094" t="str">
        <f t="shared" si="320"/>
        <v>国王主动技能1等级8</v>
      </c>
      <c r="B1094" s="8">
        <f t="shared" si="321"/>
        <v>10190108</v>
      </c>
      <c r="C1094" s="8" t="str">
        <f>VLOOKUP(G1094,角色!A:B,2,FALSE)</f>
        <v>国王</v>
      </c>
      <c r="D1094" s="8" t="str">
        <f t="shared" si="322"/>
        <v>主动技能1</v>
      </c>
      <c r="E1094" s="8">
        <f t="shared" si="318"/>
        <v>8</v>
      </c>
      <c r="F1094" s="8">
        <f t="shared" si="323"/>
        <v>1</v>
      </c>
      <c r="G1094" s="8">
        <f t="shared" si="324"/>
        <v>19</v>
      </c>
      <c r="H1094" s="4" t="s">
        <v>1060</v>
      </c>
      <c r="I1094" s="20" t="str">
        <f t="shared" si="337"/>
        <v>对敌方单体攻击，造成100%攻击力（+320）点伤害。</v>
      </c>
      <c r="J1094" s="20" t="s">
        <v>279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25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26"/>
        <v/>
      </c>
      <c r="U1094" s="6" t="str">
        <f t="shared" si="327"/>
        <v/>
      </c>
      <c r="V1094" s="19" t="str">
        <f>VLOOKUP(G1094,角色!AW:BC,主动技能!F1094+1,FALSE)</f>
        <v>skill_01</v>
      </c>
      <c r="Y1094">
        <f t="shared" si="336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320</v>
      </c>
      <c r="AE1094" s="25">
        <f>(VLOOKUP(G1094,角色!V:AE,主动技能!F1094+7,FALSE))</f>
        <v>0</v>
      </c>
      <c r="AF1094" s="19">
        <f t="shared" si="328"/>
        <v>0</v>
      </c>
      <c r="AG1094" s="19">
        <f t="shared" si="329"/>
        <v>0</v>
      </c>
      <c r="AH1094" s="25" t="str">
        <f>VLOOKUP(F1094,特效对应!F:G,2,FALSE)</f>
        <v>attack</v>
      </c>
      <c r="AJ1094">
        <f t="shared" si="330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331"/>
        <v>0</v>
      </c>
      <c r="BE1094">
        <f t="shared" si="332"/>
        <v>0</v>
      </c>
    </row>
    <row r="1095" spans="1:57" x14ac:dyDescent="0.15">
      <c r="A1095" t="str">
        <f t="shared" si="320"/>
        <v>国王主动技能1等级9</v>
      </c>
      <c r="B1095" s="8">
        <f t="shared" si="321"/>
        <v>10190109</v>
      </c>
      <c r="C1095" s="8" t="str">
        <f>VLOOKUP(G1095,角色!A:B,2,FALSE)</f>
        <v>国王</v>
      </c>
      <c r="D1095" s="8" t="str">
        <f t="shared" si="322"/>
        <v>主动技能1</v>
      </c>
      <c r="E1095" s="8">
        <f t="shared" si="318"/>
        <v>9</v>
      </c>
      <c r="F1095" s="8">
        <f t="shared" si="323"/>
        <v>1</v>
      </c>
      <c r="G1095" s="8">
        <f t="shared" si="324"/>
        <v>19</v>
      </c>
      <c r="H1095" s="4" t="s">
        <v>1060</v>
      </c>
      <c r="I1095" s="20" t="str">
        <f t="shared" si="337"/>
        <v>对敌方单体攻击，造成100%攻击力（+452）点伤害。</v>
      </c>
      <c r="J1095" s="20" t="s">
        <v>279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25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26"/>
        <v/>
      </c>
      <c r="U1095" s="6" t="str">
        <f t="shared" si="327"/>
        <v/>
      </c>
      <c r="V1095" s="19" t="str">
        <f>VLOOKUP(G1095,角色!AW:BC,主动技能!F1095+1,FALSE)</f>
        <v>skill_01</v>
      </c>
      <c r="Y1095">
        <f t="shared" si="336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452</v>
      </c>
      <c r="AE1095" s="25">
        <f>(VLOOKUP(G1095,角色!V:AE,主动技能!F1095+7,FALSE))</f>
        <v>0</v>
      </c>
      <c r="AF1095" s="19">
        <f t="shared" si="328"/>
        <v>0</v>
      </c>
      <c r="AG1095" s="19">
        <f t="shared" si="329"/>
        <v>0</v>
      </c>
      <c r="AH1095" s="25" t="str">
        <f>VLOOKUP(F1095,特效对应!F:G,2,FALSE)</f>
        <v>attack</v>
      </c>
      <c r="AJ1095">
        <f t="shared" si="330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331"/>
        <v>0</v>
      </c>
      <c r="BE1095">
        <f t="shared" si="332"/>
        <v>0</v>
      </c>
    </row>
    <row r="1096" spans="1:57" x14ac:dyDescent="0.15">
      <c r="A1096" t="str">
        <f t="shared" si="320"/>
        <v>国王主动技能1等级10</v>
      </c>
      <c r="B1096" s="8">
        <f t="shared" si="321"/>
        <v>10190110</v>
      </c>
      <c r="C1096" s="8" t="str">
        <f>VLOOKUP(G1096,角色!A:B,2,FALSE)</f>
        <v>国王</v>
      </c>
      <c r="D1096" s="8" t="str">
        <f t="shared" si="322"/>
        <v>主动技能1</v>
      </c>
      <c r="E1096" s="8">
        <f t="shared" ref="E1096:E1159" si="338">IF(E1095=E$5,1,E1095+1)</f>
        <v>10</v>
      </c>
      <c r="F1096" s="8">
        <f t="shared" si="323"/>
        <v>1</v>
      </c>
      <c r="G1096" s="8">
        <f t="shared" si="324"/>
        <v>19</v>
      </c>
      <c r="H1096" s="4" t="s">
        <v>1060</v>
      </c>
      <c r="I1096" s="20" t="str">
        <f t="shared" si="337"/>
        <v>对敌方单体攻击，造成100%攻击力（+640）点伤害。</v>
      </c>
      <c r="J1096" s="20" t="s">
        <v>279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25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26"/>
        <v/>
      </c>
      <c r="U1096" s="6" t="str">
        <f t="shared" si="327"/>
        <v/>
      </c>
      <c r="V1096" s="19" t="str">
        <f>VLOOKUP(G1096,角色!AW:BC,主动技能!F1096+1,FALSE)</f>
        <v>skill_01</v>
      </c>
      <c r="Y1096">
        <f t="shared" si="336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640</v>
      </c>
      <c r="AE1096" s="25">
        <f>(VLOOKUP(G1096,角色!V:AE,主动技能!F1096+7,FALSE))</f>
        <v>0</v>
      </c>
      <c r="AF1096" s="19">
        <f t="shared" si="328"/>
        <v>0</v>
      </c>
      <c r="AG1096" s="19">
        <f t="shared" si="329"/>
        <v>0</v>
      </c>
      <c r="AH1096" s="25" t="str">
        <f>VLOOKUP(F1096,特效对应!F:G,2,FALSE)</f>
        <v>attack</v>
      </c>
      <c r="AJ1096">
        <f t="shared" si="330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si="331"/>
        <v>0</v>
      </c>
      <c r="BE1096">
        <f t="shared" si="332"/>
        <v>0</v>
      </c>
    </row>
    <row r="1097" spans="1:57" x14ac:dyDescent="0.15">
      <c r="A1097" t="str">
        <f t="shared" si="320"/>
        <v>国王主动技能1等级11</v>
      </c>
      <c r="B1097" s="8">
        <f t="shared" si="321"/>
        <v>10190111</v>
      </c>
      <c r="C1097" s="8" t="str">
        <f>VLOOKUP(G1097,角色!A:B,2,FALSE)</f>
        <v>国王</v>
      </c>
      <c r="D1097" s="8" t="str">
        <f t="shared" si="322"/>
        <v>主动技能1</v>
      </c>
      <c r="E1097" s="8">
        <f t="shared" si="338"/>
        <v>11</v>
      </c>
      <c r="F1097" s="8">
        <f t="shared" si="323"/>
        <v>1</v>
      </c>
      <c r="G1097" s="8">
        <f t="shared" si="324"/>
        <v>19</v>
      </c>
      <c r="H1097" s="4" t="s">
        <v>1060</v>
      </c>
      <c r="I1097" s="20" t="str">
        <f t="shared" si="337"/>
        <v>对敌方单体攻击，造成100%攻击力（+906）点伤害。</v>
      </c>
      <c r="J1097" s="20" t="s">
        <v>279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25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26"/>
        <v/>
      </c>
      <c r="U1097" s="6" t="str">
        <f t="shared" si="327"/>
        <v/>
      </c>
      <c r="V1097" s="19" t="str">
        <f>VLOOKUP(G1097,角色!AW:BC,主动技能!F1097+1,FALSE)</f>
        <v>skill_01</v>
      </c>
      <c r="Y1097">
        <f t="shared" si="336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906</v>
      </c>
      <c r="AE1097" s="25">
        <f>(VLOOKUP(G1097,角色!V:AE,主动技能!F1097+7,FALSE))</f>
        <v>0</v>
      </c>
      <c r="AF1097" s="19">
        <f t="shared" si="328"/>
        <v>0</v>
      </c>
      <c r="AG1097" s="19">
        <f t="shared" si="329"/>
        <v>0</v>
      </c>
      <c r="AH1097" s="25" t="str">
        <f>VLOOKUP(F1097,特效对应!F:G,2,FALSE)</f>
        <v>attack</v>
      </c>
      <c r="AJ1097">
        <f t="shared" si="330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31"/>
        <v>0</v>
      </c>
      <c r="BE1097">
        <f t="shared" si="332"/>
        <v>0</v>
      </c>
    </row>
    <row r="1098" spans="1:57" x14ac:dyDescent="0.15">
      <c r="A1098" t="str">
        <f t="shared" si="320"/>
        <v>国王主动技能1等级12</v>
      </c>
      <c r="B1098" s="8">
        <f t="shared" si="321"/>
        <v>10190112</v>
      </c>
      <c r="C1098" s="8" t="str">
        <f>VLOOKUP(G1098,角色!A:B,2,FALSE)</f>
        <v>国王</v>
      </c>
      <c r="D1098" s="8" t="str">
        <f t="shared" si="322"/>
        <v>主动技能1</v>
      </c>
      <c r="E1098" s="8">
        <f t="shared" si="338"/>
        <v>12</v>
      </c>
      <c r="F1098" s="8">
        <f t="shared" si="323"/>
        <v>1</v>
      </c>
      <c r="G1098" s="8">
        <f t="shared" si="324"/>
        <v>19</v>
      </c>
      <c r="H1098" s="4" t="s">
        <v>1060</v>
      </c>
      <c r="I1098" s="20" t="str">
        <f t="shared" si="337"/>
        <v>对敌方单体攻击，造成100%攻击力（+1281）点伤害。</v>
      </c>
      <c r="J1098" s="20" t="s">
        <v>279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25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26"/>
        <v/>
      </c>
      <c r="U1098" s="6" t="str">
        <f t="shared" si="327"/>
        <v/>
      </c>
      <c r="V1098" s="19" t="str">
        <f>VLOOKUP(G1098,角色!AW:BC,主动技能!F1098+1,FALSE)</f>
        <v>skill_01</v>
      </c>
      <c r="Y1098">
        <f t="shared" si="336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1281</v>
      </c>
      <c r="AE1098" s="25">
        <f>(VLOOKUP(G1098,角色!V:AE,主动技能!F1098+7,FALSE))</f>
        <v>0</v>
      </c>
      <c r="AF1098" s="19">
        <f t="shared" si="328"/>
        <v>0</v>
      </c>
      <c r="AG1098" s="19">
        <f t="shared" si="329"/>
        <v>0</v>
      </c>
      <c r="AH1098" s="25" t="str">
        <f>VLOOKUP(F1098,特效对应!F:G,2,FALSE)</f>
        <v>attack</v>
      </c>
      <c r="AJ1098">
        <f t="shared" si="330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31"/>
        <v>0</v>
      </c>
      <c r="BE1098">
        <f t="shared" si="332"/>
        <v>0</v>
      </c>
    </row>
    <row r="1099" spans="1:57" x14ac:dyDescent="0.15">
      <c r="A1099" t="str">
        <f t="shared" si="320"/>
        <v>国王主动技能1等级13</v>
      </c>
      <c r="B1099" s="8">
        <f t="shared" si="321"/>
        <v>10190113</v>
      </c>
      <c r="C1099" s="8" t="str">
        <f>VLOOKUP(G1099,角色!A:B,2,FALSE)</f>
        <v>国王</v>
      </c>
      <c r="D1099" s="8" t="str">
        <f t="shared" si="322"/>
        <v>主动技能1</v>
      </c>
      <c r="E1099" s="8">
        <f t="shared" si="338"/>
        <v>13</v>
      </c>
      <c r="F1099" s="8">
        <f t="shared" si="323"/>
        <v>1</v>
      </c>
      <c r="G1099" s="8">
        <f t="shared" si="324"/>
        <v>19</v>
      </c>
      <c r="H1099" s="4" t="s">
        <v>1060</v>
      </c>
      <c r="I1099" s="20" t="str">
        <f t="shared" si="337"/>
        <v>对敌方单体攻击，造成100%攻击力（+1812）点伤害。</v>
      </c>
      <c r="J1099" s="20" t="s">
        <v>279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25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26"/>
        <v/>
      </c>
      <c r="U1099" s="6" t="str">
        <f t="shared" si="327"/>
        <v/>
      </c>
      <c r="V1099" s="19" t="str">
        <f>VLOOKUP(G1099,角色!AW:BC,主动技能!F1099+1,FALSE)</f>
        <v>skill_01</v>
      </c>
      <c r="Y1099">
        <f t="shared" si="336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1812</v>
      </c>
      <c r="AE1099" s="25">
        <f>(VLOOKUP(G1099,角色!V:AE,主动技能!F1099+7,FALSE))</f>
        <v>0</v>
      </c>
      <c r="AF1099" s="19">
        <f t="shared" si="328"/>
        <v>0</v>
      </c>
      <c r="AG1099" s="19">
        <f t="shared" si="329"/>
        <v>0</v>
      </c>
      <c r="AH1099" s="25" t="str">
        <f>VLOOKUP(F1099,特效对应!F:G,2,FALSE)</f>
        <v>attack</v>
      </c>
      <c r="AJ1099">
        <f t="shared" si="330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31"/>
        <v>0</v>
      </c>
      <c r="BE1099">
        <f t="shared" si="332"/>
        <v>0</v>
      </c>
    </row>
    <row r="1100" spans="1:57" x14ac:dyDescent="0.15">
      <c r="A1100" t="str">
        <f t="shared" si="320"/>
        <v>国王主动技能1等级14</v>
      </c>
      <c r="B1100" s="8">
        <f t="shared" si="321"/>
        <v>10190114</v>
      </c>
      <c r="C1100" s="8" t="str">
        <f>VLOOKUP(G1100,角色!A:B,2,FALSE)</f>
        <v>国王</v>
      </c>
      <c r="D1100" s="8" t="str">
        <f t="shared" si="322"/>
        <v>主动技能1</v>
      </c>
      <c r="E1100" s="8">
        <f t="shared" si="338"/>
        <v>14</v>
      </c>
      <c r="F1100" s="8">
        <f t="shared" si="323"/>
        <v>1</v>
      </c>
      <c r="G1100" s="8">
        <f t="shared" si="324"/>
        <v>19</v>
      </c>
      <c r="H1100" s="4" t="s">
        <v>1060</v>
      </c>
      <c r="I1100" s="20" t="str">
        <f t="shared" si="337"/>
        <v>对敌方单体攻击，造成100%攻击力（+2563）点伤害。</v>
      </c>
      <c r="J1100" s="20" t="s">
        <v>279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25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26"/>
        <v/>
      </c>
      <c r="U1100" s="6" t="str">
        <f t="shared" si="327"/>
        <v/>
      </c>
      <c r="V1100" s="19" t="str">
        <f>VLOOKUP(G1100,角色!AW:BC,主动技能!F1100+1,FALSE)</f>
        <v>skill_01</v>
      </c>
      <c r="Y1100">
        <f t="shared" si="336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2563</v>
      </c>
      <c r="AE1100" s="25">
        <f>(VLOOKUP(G1100,角色!V:AE,主动技能!F1100+7,FALSE))</f>
        <v>0</v>
      </c>
      <c r="AF1100" s="19">
        <f t="shared" si="328"/>
        <v>0</v>
      </c>
      <c r="AG1100" s="19">
        <f t="shared" si="329"/>
        <v>0</v>
      </c>
      <c r="AH1100" s="25" t="str">
        <f>VLOOKUP(F1100,特效对应!F:G,2,FALSE)</f>
        <v>attack</v>
      </c>
      <c r="AJ1100">
        <f t="shared" si="330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31"/>
        <v>0</v>
      </c>
      <c r="BE1100">
        <f t="shared" si="332"/>
        <v>0</v>
      </c>
    </row>
    <row r="1101" spans="1:57" x14ac:dyDescent="0.15">
      <c r="A1101" t="str">
        <f t="shared" si="320"/>
        <v>国王主动技能1等级15</v>
      </c>
      <c r="B1101" s="8">
        <f t="shared" si="321"/>
        <v>10190115</v>
      </c>
      <c r="C1101" s="8" t="str">
        <f>VLOOKUP(G1101,角色!A:B,2,FALSE)</f>
        <v>国王</v>
      </c>
      <c r="D1101" s="8" t="str">
        <f t="shared" si="322"/>
        <v>主动技能1</v>
      </c>
      <c r="E1101" s="8">
        <f t="shared" si="338"/>
        <v>15</v>
      </c>
      <c r="F1101" s="8">
        <f t="shared" si="323"/>
        <v>1</v>
      </c>
      <c r="G1101" s="8">
        <f t="shared" si="324"/>
        <v>19</v>
      </c>
      <c r="H1101" s="4" t="s">
        <v>1060</v>
      </c>
      <c r="I1101" s="20" t="str">
        <f t="shared" si="337"/>
        <v>对敌方单体攻击，造成100%攻击力（+3626）点伤害。</v>
      </c>
      <c r="J1101" s="20" t="s">
        <v>279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25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26"/>
        <v/>
      </c>
      <c r="U1101" s="6" t="str">
        <f t="shared" si="327"/>
        <v/>
      </c>
      <c r="V1101" s="19" t="str">
        <f>VLOOKUP(G1101,角色!AW:BC,主动技能!F1101+1,FALSE)</f>
        <v>skill_01</v>
      </c>
      <c r="Y1101">
        <f t="shared" si="336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3626</v>
      </c>
      <c r="AE1101" s="25">
        <f>(VLOOKUP(G1101,角色!V:AE,主动技能!F1101+7,FALSE))</f>
        <v>0</v>
      </c>
      <c r="AF1101" s="19">
        <f t="shared" si="328"/>
        <v>0</v>
      </c>
      <c r="AG1101" s="19">
        <f t="shared" si="329"/>
        <v>0</v>
      </c>
      <c r="AH1101" s="25" t="str">
        <f>VLOOKUP(F1101,特效对应!F:G,2,FALSE)</f>
        <v>attack</v>
      </c>
      <c r="AJ1101">
        <f t="shared" si="330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31"/>
        <v>0</v>
      </c>
      <c r="BE1101">
        <f t="shared" si="332"/>
        <v>0</v>
      </c>
    </row>
    <row r="1102" spans="1:57" x14ac:dyDescent="0.15">
      <c r="A1102" t="str">
        <f t="shared" si="320"/>
        <v>国王主动技能1等级16</v>
      </c>
      <c r="B1102" s="8">
        <f t="shared" si="321"/>
        <v>10190116</v>
      </c>
      <c r="C1102" s="8" t="str">
        <f>VLOOKUP(G1102,角色!A:B,2,FALSE)</f>
        <v>国王</v>
      </c>
      <c r="D1102" s="8" t="str">
        <f t="shared" si="322"/>
        <v>主动技能1</v>
      </c>
      <c r="E1102" s="8">
        <f t="shared" si="338"/>
        <v>16</v>
      </c>
      <c r="F1102" s="8">
        <f t="shared" si="323"/>
        <v>1</v>
      </c>
      <c r="G1102" s="8">
        <f t="shared" si="324"/>
        <v>19</v>
      </c>
      <c r="H1102" s="4" t="s">
        <v>1060</v>
      </c>
      <c r="I1102" s="20" t="str">
        <f t="shared" si="337"/>
        <v>对敌方单体攻击，造成100%攻击力（+5128）点伤害。</v>
      </c>
      <c r="J1102" s="20" t="s">
        <v>279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25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26"/>
        <v/>
      </c>
      <c r="U1102" s="6" t="str">
        <f t="shared" si="327"/>
        <v/>
      </c>
      <c r="V1102" s="19" t="str">
        <f>VLOOKUP(G1102,角色!AW:BC,主动技能!F1102+1,FALSE)</f>
        <v>skill_01</v>
      </c>
      <c r="Y1102">
        <f t="shared" si="336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5128</v>
      </c>
      <c r="AE1102" s="25">
        <f>(VLOOKUP(G1102,角色!V:AE,主动技能!F1102+7,FALSE))</f>
        <v>0</v>
      </c>
      <c r="AF1102" s="19">
        <f t="shared" si="328"/>
        <v>0</v>
      </c>
      <c r="AG1102" s="19">
        <f t="shared" si="329"/>
        <v>0</v>
      </c>
      <c r="AH1102" s="25" t="str">
        <f>VLOOKUP(F1102,特效对应!F:G,2,FALSE)</f>
        <v>attack</v>
      </c>
      <c r="AJ1102">
        <f t="shared" si="330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31"/>
        <v>0</v>
      </c>
      <c r="BE1102">
        <f t="shared" si="332"/>
        <v>0</v>
      </c>
    </row>
    <row r="1103" spans="1:57" x14ac:dyDescent="0.15">
      <c r="A1103" t="str">
        <f t="shared" si="320"/>
        <v>国王主动技能1等级17</v>
      </c>
      <c r="B1103" s="8">
        <f t="shared" si="321"/>
        <v>10190117</v>
      </c>
      <c r="C1103" s="8" t="str">
        <f>VLOOKUP(G1103,角色!A:B,2,FALSE)</f>
        <v>国王</v>
      </c>
      <c r="D1103" s="8" t="str">
        <f t="shared" si="322"/>
        <v>主动技能1</v>
      </c>
      <c r="E1103" s="8">
        <f t="shared" si="338"/>
        <v>17</v>
      </c>
      <c r="F1103" s="8">
        <f t="shared" si="323"/>
        <v>1</v>
      </c>
      <c r="G1103" s="8">
        <f t="shared" si="324"/>
        <v>19</v>
      </c>
      <c r="H1103" s="4" t="s">
        <v>1060</v>
      </c>
      <c r="I1103" s="20" t="str">
        <f t="shared" si="337"/>
        <v>对敌方单体攻击，造成100%攻击力（+7254）点伤害。</v>
      </c>
      <c r="J1103" s="20" t="s">
        <v>279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25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26"/>
        <v/>
      </c>
      <c r="U1103" s="6" t="str">
        <f t="shared" si="327"/>
        <v/>
      </c>
      <c r="V1103" s="19" t="str">
        <f>VLOOKUP(G1103,角色!AW:BC,主动技能!F1103+1,FALSE)</f>
        <v>skill_01</v>
      </c>
      <c r="Y1103">
        <f t="shared" si="336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7254</v>
      </c>
      <c r="AE1103" s="25">
        <f>(VLOOKUP(G1103,角色!V:AE,主动技能!F1103+7,FALSE))</f>
        <v>0</v>
      </c>
      <c r="AF1103" s="19">
        <f t="shared" si="328"/>
        <v>0</v>
      </c>
      <c r="AG1103" s="19">
        <f t="shared" si="329"/>
        <v>0</v>
      </c>
      <c r="AH1103" s="25" t="str">
        <f>VLOOKUP(F1103,特效对应!F:G,2,FALSE)</f>
        <v>attack</v>
      </c>
      <c r="AJ1103">
        <f t="shared" si="330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31"/>
        <v>0</v>
      </c>
      <c r="BE1103">
        <f t="shared" si="332"/>
        <v>0</v>
      </c>
    </row>
    <row r="1104" spans="1:57" x14ac:dyDescent="0.15">
      <c r="A1104" t="str">
        <f t="shared" si="320"/>
        <v>国王主动技能1等级18</v>
      </c>
      <c r="B1104" s="8">
        <f t="shared" si="321"/>
        <v>10190118</v>
      </c>
      <c r="C1104" s="8" t="str">
        <f>VLOOKUP(G1104,角色!A:B,2,FALSE)</f>
        <v>国王</v>
      </c>
      <c r="D1104" s="8" t="str">
        <f t="shared" si="322"/>
        <v>主动技能1</v>
      </c>
      <c r="E1104" s="8">
        <f t="shared" si="338"/>
        <v>18</v>
      </c>
      <c r="F1104" s="8">
        <f t="shared" si="323"/>
        <v>1</v>
      </c>
      <c r="G1104" s="8">
        <f t="shared" si="324"/>
        <v>19</v>
      </c>
      <c r="H1104" s="4" t="s">
        <v>1060</v>
      </c>
      <c r="I1104" s="20" t="str">
        <f t="shared" si="337"/>
        <v>对敌方单体攻击，造成100%攻击力（+10260）点伤害。</v>
      </c>
      <c r="J1104" s="20" t="s">
        <v>279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25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26"/>
        <v/>
      </c>
      <c r="U1104" s="6" t="str">
        <f t="shared" si="327"/>
        <v/>
      </c>
      <c r="V1104" s="19" t="str">
        <f>VLOOKUP(G1104,角色!AW:BC,主动技能!F1104+1,FALSE)</f>
        <v>skill_01</v>
      </c>
      <c r="Y1104">
        <f t="shared" si="336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10260</v>
      </c>
      <c r="AE1104" s="25">
        <f>(VLOOKUP(G1104,角色!V:AE,主动技能!F1104+7,FALSE))</f>
        <v>0</v>
      </c>
      <c r="AF1104" s="19">
        <f t="shared" si="328"/>
        <v>0</v>
      </c>
      <c r="AG1104" s="19">
        <f t="shared" si="329"/>
        <v>0</v>
      </c>
      <c r="AH1104" s="25" t="str">
        <f>VLOOKUP(F1104,特效对应!F:G,2,FALSE)</f>
        <v>attack</v>
      </c>
      <c r="AJ1104">
        <f t="shared" si="330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31"/>
        <v>0</v>
      </c>
      <c r="BE1104">
        <f t="shared" si="332"/>
        <v>0</v>
      </c>
    </row>
    <row r="1105" spans="1:57" x14ac:dyDescent="0.15">
      <c r="A1105" t="str">
        <f t="shared" si="320"/>
        <v>国王主动技能1等级19</v>
      </c>
      <c r="B1105" s="8">
        <f t="shared" si="321"/>
        <v>10190119</v>
      </c>
      <c r="C1105" s="8" t="str">
        <f>VLOOKUP(G1105,角色!A:B,2,FALSE)</f>
        <v>国王</v>
      </c>
      <c r="D1105" s="8" t="str">
        <f t="shared" si="322"/>
        <v>主动技能1</v>
      </c>
      <c r="E1105" s="8">
        <f t="shared" si="338"/>
        <v>19</v>
      </c>
      <c r="F1105" s="8">
        <f t="shared" si="323"/>
        <v>1</v>
      </c>
      <c r="G1105" s="8">
        <f t="shared" si="324"/>
        <v>19</v>
      </c>
      <c r="H1105" s="4" t="s">
        <v>1060</v>
      </c>
      <c r="I1105" s="20" t="str">
        <f t="shared" si="337"/>
        <v>对敌方单体攻击，造成100%攻击力（+14512）点伤害。</v>
      </c>
      <c r="J1105" s="20" t="s">
        <v>279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25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26"/>
        <v/>
      </c>
      <c r="U1105" s="6" t="str">
        <f t="shared" si="327"/>
        <v/>
      </c>
      <c r="V1105" s="19" t="str">
        <f>VLOOKUP(G1105,角色!AW:BC,主动技能!F1105+1,FALSE)</f>
        <v>skill_01</v>
      </c>
      <c r="Y1105">
        <f t="shared" si="336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14512</v>
      </c>
      <c r="AE1105" s="25">
        <f>(VLOOKUP(G1105,角色!V:AE,主动技能!F1105+7,FALSE))</f>
        <v>0</v>
      </c>
      <c r="AF1105" s="19">
        <f t="shared" si="328"/>
        <v>0</v>
      </c>
      <c r="AG1105" s="19">
        <f t="shared" si="329"/>
        <v>0</v>
      </c>
      <c r="AH1105" s="25" t="str">
        <f>VLOOKUP(F1105,特效对应!F:G,2,FALSE)</f>
        <v>attack</v>
      </c>
      <c r="AJ1105">
        <f t="shared" si="330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31"/>
        <v>0</v>
      </c>
      <c r="BE1105">
        <f t="shared" si="332"/>
        <v>0</v>
      </c>
    </row>
    <row r="1106" spans="1:57" x14ac:dyDescent="0.15">
      <c r="A1106" t="str">
        <f t="shared" si="320"/>
        <v>国王主动技能1等级20</v>
      </c>
      <c r="B1106" s="8">
        <f t="shared" si="321"/>
        <v>10190120</v>
      </c>
      <c r="C1106" s="8" t="str">
        <f>VLOOKUP(G1106,角色!A:B,2,FALSE)</f>
        <v>国王</v>
      </c>
      <c r="D1106" s="8" t="str">
        <f t="shared" si="322"/>
        <v>主动技能1</v>
      </c>
      <c r="E1106" s="8">
        <f t="shared" si="338"/>
        <v>20</v>
      </c>
      <c r="F1106" s="8">
        <f t="shared" si="323"/>
        <v>1</v>
      </c>
      <c r="G1106" s="8">
        <f t="shared" si="324"/>
        <v>19</v>
      </c>
      <c r="H1106" s="4" t="s">
        <v>1060</v>
      </c>
      <c r="I1106" s="20" t="str">
        <f t="shared" si="337"/>
        <v>对敌方单体攻击，造成100%攻击力（+20525）点伤害。</v>
      </c>
      <c r="J1106" s="20" t="s">
        <v>279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25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26"/>
        <v/>
      </c>
      <c r="U1106" s="6" t="str">
        <f t="shared" si="327"/>
        <v/>
      </c>
      <c r="V1106" s="19" t="str">
        <f>VLOOKUP(G1106,角色!AW:BC,主动技能!F1106+1,FALSE)</f>
        <v>skill_01</v>
      </c>
      <c r="Y1106">
        <f t="shared" si="336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20525</v>
      </c>
      <c r="AE1106" s="25">
        <f>(VLOOKUP(G1106,角色!V:AE,主动技能!F1106+7,FALSE))</f>
        <v>0</v>
      </c>
      <c r="AF1106" s="19">
        <f t="shared" si="328"/>
        <v>0</v>
      </c>
      <c r="AG1106" s="19">
        <f t="shared" si="329"/>
        <v>0</v>
      </c>
      <c r="AH1106" s="25" t="str">
        <f>VLOOKUP(F1106,特效对应!F:G,2,FALSE)</f>
        <v>attack</v>
      </c>
      <c r="AJ1106">
        <f t="shared" si="330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31"/>
        <v>0</v>
      </c>
      <c r="BE1106">
        <f t="shared" si="332"/>
        <v>0</v>
      </c>
    </row>
    <row r="1107" spans="1:57" x14ac:dyDescent="0.15">
      <c r="A1107" t="str">
        <f t="shared" si="320"/>
        <v>国王主动技能2等级1</v>
      </c>
      <c r="B1107" s="8">
        <f t="shared" si="321"/>
        <v>10190201</v>
      </c>
      <c r="C1107" s="8" t="str">
        <f>VLOOKUP(G1107,角色!A:B,2,FALSE)</f>
        <v>国王</v>
      </c>
      <c r="D1107" s="8" t="str">
        <f t="shared" si="322"/>
        <v>主动技能2</v>
      </c>
      <c r="E1107" s="8">
        <f t="shared" si="338"/>
        <v>1</v>
      </c>
      <c r="F1107" s="8">
        <f t="shared" si="323"/>
        <v>2</v>
      </c>
      <c r="G1107" s="8">
        <f t="shared" si="324"/>
        <v>19</v>
      </c>
      <c r="H1107" s="4" t="s">
        <v>993</v>
      </c>
      <c r="I1107" s="4" t="str">
        <f>"增加己方全体10%（+"&amp;BA1107&amp;"）点防御。"</f>
        <v>增加己方全体10%（+52）点防御。</v>
      </c>
      <c r="J1107" s="4" t="s">
        <v>418</v>
      </c>
      <c r="K1107" s="1" t="s">
        <v>102</v>
      </c>
      <c r="L1107" s="4" t="s">
        <v>108</v>
      </c>
      <c r="M1107" s="4" t="s">
        <v>422</v>
      </c>
      <c r="N1107" s="4">
        <v>100</v>
      </c>
      <c r="O1107" s="20" t="str">
        <f t="shared" si="325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326"/>
        <v>100050:100:2:0</v>
      </c>
      <c r="U1107" s="6" t="str">
        <f t="shared" si="327"/>
        <v/>
      </c>
      <c r="V1107" s="19" t="str">
        <f>VLOOKUP(G1107,角色!AW:BC,主动技能!F1107+1,FALSE)</f>
        <v>skill_07</v>
      </c>
      <c r="Y1107">
        <f t="shared" si="336"/>
        <v>50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 t="shared" si="328"/>
        <v>2</v>
      </c>
      <c r="AG1107" s="19">
        <f t="shared" si="329"/>
        <v>1</v>
      </c>
      <c r="AH1107" s="25" t="str">
        <f>VLOOKUP(F1107,特效对应!F:G,2,FALSE)</f>
        <v>attackex</v>
      </c>
      <c r="AJ1107">
        <f t="shared" si="330"/>
        <v>1</v>
      </c>
      <c r="AK1107" s="1" t="s">
        <v>117</v>
      </c>
      <c r="AL1107" s="4" t="s">
        <v>1014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52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31"/>
        <v>2</v>
      </c>
      <c r="BE1107">
        <f t="shared" si="332"/>
        <v>1</v>
      </c>
    </row>
    <row r="1108" spans="1:57" x14ac:dyDescent="0.15">
      <c r="A1108" t="str">
        <f t="shared" si="320"/>
        <v>国王主动技能2等级2</v>
      </c>
      <c r="B1108" s="8">
        <f t="shared" si="321"/>
        <v>10190202</v>
      </c>
      <c r="C1108" s="8" t="str">
        <f>VLOOKUP(G1108,角色!A:B,2,FALSE)</f>
        <v>国王</v>
      </c>
      <c r="D1108" s="8" t="str">
        <f t="shared" si="322"/>
        <v>主动技能2</v>
      </c>
      <c r="E1108" s="8">
        <f t="shared" si="338"/>
        <v>2</v>
      </c>
      <c r="F1108" s="8">
        <f t="shared" si="323"/>
        <v>2</v>
      </c>
      <c r="G1108" s="8">
        <f t="shared" si="324"/>
        <v>19</v>
      </c>
      <c r="H1108" s="4" t="s">
        <v>993</v>
      </c>
      <c r="I1108" s="4" t="str">
        <f t="shared" ref="I1108:I1126" si="339">"增加己方全体10%（+"&amp;BA1108&amp;"）点防御。"</f>
        <v>增加己方全体10%（+64）点防御。</v>
      </c>
      <c r="J1108" s="4" t="s">
        <v>418</v>
      </c>
      <c r="K1108" s="1" t="s">
        <v>102</v>
      </c>
      <c r="L1108" s="4" t="s">
        <v>108</v>
      </c>
      <c r="M1108" s="4" t="s">
        <v>422</v>
      </c>
      <c r="N1108" s="4">
        <v>100</v>
      </c>
      <c r="O1108" s="20" t="str">
        <f t="shared" si="325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326"/>
        <v>100051:100:2:0</v>
      </c>
      <c r="U1108" s="6" t="str">
        <f t="shared" si="327"/>
        <v/>
      </c>
      <c r="V1108" s="19" t="str">
        <f>VLOOKUP(G1108,角色!AW:BC,主动技能!F1108+1,FALSE)</f>
        <v>skill_07</v>
      </c>
      <c r="Y1108">
        <f t="shared" si="336"/>
        <v>50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 t="shared" si="328"/>
        <v>2</v>
      </c>
      <c r="AG1108" s="19">
        <f t="shared" si="329"/>
        <v>1</v>
      </c>
      <c r="AH1108" s="25" t="str">
        <f>VLOOKUP(F1108,特效对应!F:G,2,FALSE)</f>
        <v>attackex</v>
      </c>
      <c r="AJ1108">
        <f t="shared" si="330"/>
        <v>2</v>
      </c>
      <c r="AK1108" s="1" t="s">
        <v>117</v>
      </c>
      <c r="AL1108" s="4" t="s">
        <v>1015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64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31"/>
        <v>2</v>
      </c>
      <c r="BE1108">
        <f t="shared" si="332"/>
        <v>1</v>
      </c>
    </row>
    <row r="1109" spans="1:57" x14ac:dyDescent="0.15">
      <c r="A1109" t="str">
        <f t="shared" si="320"/>
        <v>国王主动技能2等级3</v>
      </c>
      <c r="B1109" s="8">
        <f t="shared" si="321"/>
        <v>10190203</v>
      </c>
      <c r="C1109" s="8" t="str">
        <f>VLOOKUP(G1109,角色!A:B,2,FALSE)</f>
        <v>国王</v>
      </c>
      <c r="D1109" s="8" t="str">
        <f t="shared" si="322"/>
        <v>主动技能2</v>
      </c>
      <c r="E1109" s="8">
        <f t="shared" si="338"/>
        <v>3</v>
      </c>
      <c r="F1109" s="8">
        <f t="shared" si="323"/>
        <v>2</v>
      </c>
      <c r="G1109" s="8">
        <f t="shared" si="324"/>
        <v>19</v>
      </c>
      <c r="H1109" s="4" t="s">
        <v>993</v>
      </c>
      <c r="I1109" s="4" t="str">
        <f t="shared" si="339"/>
        <v>增加己方全体10%（+100）点防御。</v>
      </c>
      <c r="J1109" s="4" t="s">
        <v>418</v>
      </c>
      <c r="K1109" s="1" t="s">
        <v>102</v>
      </c>
      <c r="L1109" s="4" t="s">
        <v>108</v>
      </c>
      <c r="M1109" s="4" t="s">
        <v>422</v>
      </c>
      <c r="N1109" s="4">
        <v>100</v>
      </c>
      <c r="O1109" s="20" t="str">
        <f t="shared" si="325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326"/>
        <v>100052:100:2:0</v>
      </c>
      <c r="U1109" s="6" t="str">
        <f t="shared" si="327"/>
        <v/>
      </c>
      <c r="V1109" s="19" t="str">
        <f>VLOOKUP(G1109,角色!AW:BC,主动技能!F1109+1,FALSE)</f>
        <v>skill_07</v>
      </c>
      <c r="Y1109">
        <f t="shared" si="336"/>
        <v>50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 t="shared" si="328"/>
        <v>2</v>
      </c>
      <c r="AG1109" s="19">
        <f t="shared" si="329"/>
        <v>1</v>
      </c>
      <c r="AH1109" s="25" t="str">
        <f>VLOOKUP(F1109,特效对应!F:G,2,FALSE)</f>
        <v>attackex</v>
      </c>
      <c r="AJ1109">
        <f t="shared" si="330"/>
        <v>3</v>
      </c>
      <c r="AK1109" s="1" t="s">
        <v>117</v>
      </c>
      <c r="AL1109" s="4" t="s">
        <v>1016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100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31"/>
        <v>2</v>
      </c>
      <c r="BE1109">
        <f t="shared" si="332"/>
        <v>1</v>
      </c>
    </row>
    <row r="1110" spans="1:57" x14ac:dyDescent="0.15">
      <c r="A1110" t="str">
        <f t="shared" si="320"/>
        <v>国王主动技能2等级4</v>
      </c>
      <c r="B1110" s="8">
        <f t="shared" si="321"/>
        <v>10190204</v>
      </c>
      <c r="C1110" s="8" t="str">
        <f>VLOOKUP(G1110,角色!A:B,2,FALSE)</f>
        <v>国王</v>
      </c>
      <c r="D1110" s="8" t="str">
        <f t="shared" si="322"/>
        <v>主动技能2</v>
      </c>
      <c r="E1110" s="8">
        <f t="shared" si="338"/>
        <v>4</v>
      </c>
      <c r="F1110" s="8">
        <f t="shared" si="323"/>
        <v>2</v>
      </c>
      <c r="G1110" s="8">
        <f t="shared" si="324"/>
        <v>19</v>
      </c>
      <c r="H1110" s="4" t="s">
        <v>993</v>
      </c>
      <c r="I1110" s="4" t="str">
        <f t="shared" si="339"/>
        <v>增加己方全体10%（+160）点防御。</v>
      </c>
      <c r="J1110" s="4" t="s">
        <v>418</v>
      </c>
      <c r="K1110" s="1" t="s">
        <v>102</v>
      </c>
      <c r="L1110" s="4" t="s">
        <v>108</v>
      </c>
      <c r="M1110" s="4" t="s">
        <v>422</v>
      </c>
      <c r="N1110" s="4">
        <v>100</v>
      </c>
      <c r="O1110" s="20" t="str">
        <f t="shared" si="325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326"/>
        <v>100053:100:2:0</v>
      </c>
      <c r="U1110" s="6" t="str">
        <f t="shared" si="327"/>
        <v/>
      </c>
      <c r="V1110" s="19" t="str">
        <f>VLOOKUP(G1110,角色!AW:BC,主动技能!F1110+1,FALSE)</f>
        <v>skill_07</v>
      </c>
      <c r="Y1110">
        <f t="shared" si="336"/>
        <v>50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 t="shared" si="328"/>
        <v>2</v>
      </c>
      <c r="AG1110" s="19">
        <f t="shared" si="329"/>
        <v>1</v>
      </c>
      <c r="AH1110" s="25" t="str">
        <f>VLOOKUP(F1110,特效对应!F:G,2,FALSE)</f>
        <v>attackex</v>
      </c>
      <c r="AJ1110">
        <f t="shared" si="330"/>
        <v>4</v>
      </c>
      <c r="AK1110" s="1" t="s">
        <v>117</v>
      </c>
      <c r="AL1110" s="4" t="s">
        <v>1017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160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31"/>
        <v>2</v>
      </c>
      <c r="BE1110">
        <f t="shared" si="332"/>
        <v>1</v>
      </c>
    </row>
    <row r="1111" spans="1:57" x14ac:dyDescent="0.15">
      <c r="A1111" t="str">
        <f t="shared" si="320"/>
        <v>国王主动技能2等级5</v>
      </c>
      <c r="B1111" s="8">
        <f t="shared" si="321"/>
        <v>10190205</v>
      </c>
      <c r="C1111" s="8" t="str">
        <f>VLOOKUP(G1111,角色!A:B,2,FALSE)</f>
        <v>国王</v>
      </c>
      <c r="D1111" s="8" t="str">
        <f t="shared" si="322"/>
        <v>主动技能2</v>
      </c>
      <c r="E1111" s="8">
        <f t="shared" si="338"/>
        <v>5</v>
      </c>
      <c r="F1111" s="8">
        <f t="shared" si="323"/>
        <v>2</v>
      </c>
      <c r="G1111" s="8">
        <f t="shared" si="324"/>
        <v>19</v>
      </c>
      <c r="H1111" s="4" t="s">
        <v>993</v>
      </c>
      <c r="I1111" s="4" t="str">
        <f t="shared" si="339"/>
        <v>增加己方全体10%（+226）点防御。</v>
      </c>
      <c r="J1111" s="4" t="s">
        <v>418</v>
      </c>
      <c r="K1111" s="1" t="s">
        <v>102</v>
      </c>
      <c r="L1111" s="4" t="s">
        <v>108</v>
      </c>
      <c r="M1111" s="4" t="s">
        <v>422</v>
      </c>
      <c r="N1111" s="4">
        <v>100</v>
      </c>
      <c r="O1111" s="20" t="str">
        <f t="shared" si="325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326"/>
        <v>100054:100:2:0</v>
      </c>
      <c r="U1111" s="6" t="str">
        <f t="shared" si="327"/>
        <v/>
      </c>
      <c r="V1111" s="19" t="str">
        <f>VLOOKUP(G1111,角色!AW:BC,主动技能!F1111+1,FALSE)</f>
        <v>skill_07</v>
      </c>
      <c r="Y1111">
        <f t="shared" si="336"/>
        <v>50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 t="shared" si="328"/>
        <v>2</v>
      </c>
      <c r="AG1111" s="19">
        <f t="shared" si="329"/>
        <v>1</v>
      </c>
      <c r="AH1111" s="25" t="str">
        <f>VLOOKUP(F1111,特效对应!F:G,2,FALSE)</f>
        <v>attackex</v>
      </c>
      <c r="AJ1111">
        <f t="shared" si="330"/>
        <v>5</v>
      </c>
      <c r="AK1111" s="1" t="s">
        <v>117</v>
      </c>
      <c r="AL1111" s="4" t="s">
        <v>1018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226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31"/>
        <v>2</v>
      </c>
      <c r="BE1111">
        <f t="shared" si="332"/>
        <v>1</v>
      </c>
    </row>
    <row r="1112" spans="1:57" x14ac:dyDescent="0.15">
      <c r="A1112" t="str">
        <f t="shared" si="320"/>
        <v>国王主动技能2等级6</v>
      </c>
      <c r="B1112" s="8">
        <f t="shared" si="321"/>
        <v>10190206</v>
      </c>
      <c r="C1112" s="8" t="str">
        <f>VLOOKUP(G1112,角色!A:B,2,FALSE)</f>
        <v>国王</v>
      </c>
      <c r="D1112" s="8" t="str">
        <f t="shared" si="322"/>
        <v>主动技能2</v>
      </c>
      <c r="E1112" s="8">
        <f t="shared" si="338"/>
        <v>6</v>
      </c>
      <c r="F1112" s="8">
        <f t="shared" si="323"/>
        <v>2</v>
      </c>
      <c r="G1112" s="8">
        <f t="shared" si="324"/>
        <v>19</v>
      </c>
      <c r="H1112" s="4" t="s">
        <v>993</v>
      </c>
      <c r="I1112" s="4" t="str">
        <f t="shared" si="339"/>
        <v>增加己方全体10%（+320）点防御。</v>
      </c>
      <c r="J1112" s="4" t="s">
        <v>418</v>
      </c>
      <c r="K1112" s="1" t="s">
        <v>102</v>
      </c>
      <c r="L1112" s="4" t="s">
        <v>108</v>
      </c>
      <c r="M1112" s="4" t="s">
        <v>422</v>
      </c>
      <c r="N1112" s="4">
        <v>100</v>
      </c>
      <c r="O1112" s="20" t="str">
        <f t="shared" si="325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326"/>
        <v>100055:100:2:0</v>
      </c>
      <c r="U1112" s="6" t="str">
        <f t="shared" si="327"/>
        <v/>
      </c>
      <c r="V1112" s="19" t="str">
        <f>VLOOKUP(G1112,角色!AW:BC,主动技能!F1112+1,FALSE)</f>
        <v>skill_07</v>
      </c>
      <c r="Y1112">
        <f t="shared" si="336"/>
        <v>50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 t="shared" si="328"/>
        <v>2</v>
      </c>
      <c r="AG1112" s="19">
        <f t="shared" si="329"/>
        <v>1</v>
      </c>
      <c r="AH1112" s="25" t="str">
        <f>VLOOKUP(F1112,特效对应!F:G,2,FALSE)</f>
        <v>attackex</v>
      </c>
      <c r="AJ1112">
        <f t="shared" si="330"/>
        <v>6</v>
      </c>
      <c r="AK1112" s="1" t="s">
        <v>117</v>
      </c>
      <c r="AL1112" s="4" t="s">
        <v>1019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320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31"/>
        <v>2</v>
      </c>
      <c r="BE1112">
        <f t="shared" si="332"/>
        <v>1</v>
      </c>
    </row>
    <row r="1113" spans="1:57" x14ac:dyDescent="0.15">
      <c r="A1113" t="str">
        <f t="shared" si="320"/>
        <v>国王主动技能2等级7</v>
      </c>
      <c r="B1113" s="8">
        <f t="shared" si="321"/>
        <v>10190207</v>
      </c>
      <c r="C1113" s="8" t="str">
        <f>VLOOKUP(G1113,角色!A:B,2,FALSE)</f>
        <v>国王</v>
      </c>
      <c r="D1113" s="8" t="str">
        <f t="shared" si="322"/>
        <v>主动技能2</v>
      </c>
      <c r="E1113" s="8">
        <f t="shared" si="338"/>
        <v>7</v>
      </c>
      <c r="F1113" s="8">
        <f t="shared" si="323"/>
        <v>2</v>
      </c>
      <c r="G1113" s="8">
        <f t="shared" si="324"/>
        <v>19</v>
      </c>
      <c r="H1113" s="4" t="s">
        <v>993</v>
      </c>
      <c r="I1113" s="4" t="str">
        <f t="shared" si="339"/>
        <v>增加己方全体10%（+452）点防御。</v>
      </c>
      <c r="J1113" s="4" t="s">
        <v>418</v>
      </c>
      <c r="K1113" s="1" t="s">
        <v>102</v>
      </c>
      <c r="L1113" s="4" t="s">
        <v>108</v>
      </c>
      <c r="M1113" s="4" t="s">
        <v>422</v>
      </c>
      <c r="N1113" s="4">
        <v>100</v>
      </c>
      <c r="O1113" s="20" t="str">
        <f t="shared" si="325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326"/>
        <v>100056:100:2:0</v>
      </c>
      <c r="U1113" s="6" t="str">
        <f t="shared" si="327"/>
        <v/>
      </c>
      <c r="V1113" s="19" t="str">
        <f>VLOOKUP(G1113,角色!AW:BC,主动技能!F1113+1,FALSE)</f>
        <v>skill_07</v>
      </c>
      <c r="Y1113">
        <f t="shared" si="336"/>
        <v>50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 t="shared" si="328"/>
        <v>2</v>
      </c>
      <c r="AG1113" s="19">
        <f t="shared" si="329"/>
        <v>1</v>
      </c>
      <c r="AH1113" s="25" t="str">
        <f>VLOOKUP(F1113,特效对应!F:G,2,FALSE)</f>
        <v>attackex</v>
      </c>
      <c r="AJ1113">
        <f t="shared" si="330"/>
        <v>7</v>
      </c>
      <c r="AK1113" s="1" t="s">
        <v>117</v>
      </c>
      <c r="AL1113" s="4" t="s">
        <v>1020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452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31"/>
        <v>2</v>
      </c>
      <c r="BE1113">
        <f t="shared" si="332"/>
        <v>1</v>
      </c>
    </row>
    <row r="1114" spans="1:57" x14ac:dyDescent="0.15">
      <c r="A1114" t="str">
        <f t="shared" si="320"/>
        <v>国王主动技能2等级8</v>
      </c>
      <c r="B1114" s="8">
        <f t="shared" si="321"/>
        <v>10190208</v>
      </c>
      <c r="C1114" s="8" t="str">
        <f>VLOOKUP(G1114,角色!A:B,2,FALSE)</f>
        <v>国王</v>
      </c>
      <c r="D1114" s="8" t="str">
        <f t="shared" si="322"/>
        <v>主动技能2</v>
      </c>
      <c r="E1114" s="8">
        <f t="shared" si="338"/>
        <v>8</v>
      </c>
      <c r="F1114" s="8">
        <f t="shared" si="323"/>
        <v>2</v>
      </c>
      <c r="G1114" s="8">
        <f t="shared" si="324"/>
        <v>19</v>
      </c>
      <c r="H1114" s="4" t="s">
        <v>993</v>
      </c>
      <c r="I1114" s="4" t="str">
        <f t="shared" si="339"/>
        <v>增加己方全体10%（+640）点防御。</v>
      </c>
      <c r="J1114" s="4" t="s">
        <v>418</v>
      </c>
      <c r="K1114" s="1" t="s">
        <v>102</v>
      </c>
      <c r="L1114" s="4" t="s">
        <v>108</v>
      </c>
      <c r="M1114" s="4" t="s">
        <v>422</v>
      </c>
      <c r="N1114" s="4">
        <v>100</v>
      </c>
      <c r="O1114" s="20" t="str">
        <f t="shared" si="325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326"/>
        <v>100057:100:2:0</v>
      </c>
      <c r="U1114" s="6" t="str">
        <f t="shared" si="327"/>
        <v/>
      </c>
      <c r="V1114" s="19" t="str">
        <f>VLOOKUP(G1114,角色!AW:BC,主动技能!F1114+1,FALSE)</f>
        <v>skill_07</v>
      </c>
      <c r="Y1114">
        <f t="shared" si="336"/>
        <v>50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 t="shared" si="328"/>
        <v>2</v>
      </c>
      <c r="AG1114" s="19">
        <f t="shared" si="329"/>
        <v>1</v>
      </c>
      <c r="AH1114" s="25" t="str">
        <f>VLOOKUP(F1114,特效对应!F:G,2,FALSE)</f>
        <v>attackex</v>
      </c>
      <c r="AJ1114">
        <f t="shared" si="330"/>
        <v>8</v>
      </c>
      <c r="AK1114" s="1" t="s">
        <v>117</v>
      </c>
      <c r="AL1114" s="4" t="s">
        <v>1021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640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31"/>
        <v>2</v>
      </c>
      <c r="BE1114">
        <f t="shared" si="332"/>
        <v>1</v>
      </c>
    </row>
    <row r="1115" spans="1:57" x14ac:dyDescent="0.15">
      <c r="A1115" t="str">
        <f t="shared" si="320"/>
        <v>国王主动技能2等级9</v>
      </c>
      <c r="B1115" s="8">
        <f t="shared" si="321"/>
        <v>10190209</v>
      </c>
      <c r="C1115" s="8" t="str">
        <f>VLOOKUP(G1115,角色!A:B,2,FALSE)</f>
        <v>国王</v>
      </c>
      <c r="D1115" s="8" t="str">
        <f t="shared" si="322"/>
        <v>主动技能2</v>
      </c>
      <c r="E1115" s="8">
        <f t="shared" si="338"/>
        <v>9</v>
      </c>
      <c r="F1115" s="8">
        <f t="shared" si="323"/>
        <v>2</v>
      </c>
      <c r="G1115" s="8">
        <f t="shared" si="324"/>
        <v>19</v>
      </c>
      <c r="H1115" s="4" t="s">
        <v>993</v>
      </c>
      <c r="I1115" s="4" t="str">
        <f t="shared" si="339"/>
        <v>增加己方全体10%（+905）点防御。</v>
      </c>
      <c r="J1115" s="4" t="s">
        <v>418</v>
      </c>
      <c r="K1115" s="1" t="s">
        <v>102</v>
      </c>
      <c r="L1115" s="4" t="s">
        <v>108</v>
      </c>
      <c r="M1115" s="4" t="s">
        <v>422</v>
      </c>
      <c r="N1115" s="4">
        <v>100</v>
      </c>
      <c r="O1115" s="20" t="str">
        <f t="shared" si="325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326"/>
        <v>100058:100:2:0</v>
      </c>
      <c r="U1115" s="6" t="str">
        <f t="shared" si="327"/>
        <v/>
      </c>
      <c r="V1115" s="19" t="str">
        <f>VLOOKUP(G1115,角色!AW:BC,主动技能!F1115+1,FALSE)</f>
        <v>skill_07</v>
      </c>
      <c r="Y1115">
        <f t="shared" si="336"/>
        <v>50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 t="shared" si="328"/>
        <v>2</v>
      </c>
      <c r="AG1115" s="19">
        <f t="shared" si="329"/>
        <v>1</v>
      </c>
      <c r="AH1115" s="25" t="str">
        <f>VLOOKUP(F1115,特效对应!F:G,2,FALSE)</f>
        <v>attackex</v>
      </c>
      <c r="AJ1115">
        <f t="shared" si="330"/>
        <v>9</v>
      </c>
      <c r="AK1115" s="1" t="s">
        <v>117</v>
      </c>
      <c r="AL1115" s="4" t="s">
        <v>1022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905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31"/>
        <v>2</v>
      </c>
      <c r="BE1115">
        <f t="shared" si="332"/>
        <v>1</v>
      </c>
    </row>
    <row r="1116" spans="1:57" x14ac:dyDescent="0.15">
      <c r="A1116" t="str">
        <f t="shared" si="320"/>
        <v>国王主动技能2等级10</v>
      </c>
      <c r="B1116" s="8">
        <f t="shared" si="321"/>
        <v>10190210</v>
      </c>
      <c r="C1116" s="8" t="str">
        <f>VLOOKUP(G1116,角色!A:B,2,FALSE)</f>
        <v>国王</v>
      </c>
      <c r="D1116" s="8" t="str">
        <f t="shared" si="322"/>
        <v>主动技能2</v>
      </c>
      <c r="E1116" s="8">
        <f t="shared" si="338"/>
        <v>10</v>
      </c>
      <c r="F1116" s="8">
        <f t="shared" si="323"/>
        <v>2</v>
      </c>
      <c r="G1116" s="8">
        <f t="shared" si="324"/>
        <v>19</v>
      </c>
      <c r="H1116" s="4" t="s">
        <v>993</v>
      </c>
      <c r="I1116" s="4" t="str">
        <f t="shared" si="339"/>
        <v>增加己方全体10%（+1281）点防御。</v>
      </c>
      <c r="J1116" s="4" t="s">
        <v>418</v>
      </c>
      <c r="K1116" s="1" t="s">
        <v>102</v>
      </c>
      <c r="L1116" s="4" t="s">
        <v>108</v>
      </c>
      <c r="M1116" s="4" t="s">
        <v>422</v>
      </c>
      <c r="N1116" s="4">
        <v>100</v>
      </c>
      <c r="O1116" s="20" t="str">
        <f t="shared" si="325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326"/>
        <v>100059:100:2:0</v>
      </c>
      <c r="U1116" s="6" t="str">
        <f t="shared" si="327"/>
        <v/>
      </c>
      <c r="V1116" s="19" t="str">
        <f>VLOOKUP(G1116,角色!AW:BC,主动技能!F1116+1,FALSE)</f>
        <v>skill_07</v>
      </c>
      <c r="Y1116">
        <f t="shared" si="336"/>
        <v>50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 t="shared" si="328"/>
        <v>2</v>
      </c>
      <c r="AG1116" s="19">
        <f t="shared" si="329"/>
        <v>1</v>
      </c>
      <c r="AH1116" s="25" t="str">
        <f>VLOOKUP(F1116,特效对应!F:G,2,FALSE)</f>
        <v>attackex</v>
      </c>
      <c r="AJ1116">
        <f t="shared" si="330"/>
        <v>10</v>
      </c>
      <c r="AK1116" s="1" t="s">
        <v>117</v>
      </c>
      <c r="AL1116" s="4" t="s">
        <v>1023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1281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31"/>
        <v>2</v>
      </c>
      <c r="BE1116">
        <f t="shared" si="332"/>
        <v>1</v>
      </c>
    </row>
    <row r="1117" spans="1:57" x14ac:dyDescent="0.15">
      <c r="A1117" t="str">
        <f t="shared" si="320"/>
        <v>国王主动技能2等级11</v>
      </c>
      <c r="B1117" s="8">
        <f t="shared" si="321"/>
        <v>10190211</v>
      </c>
      <c r="C1117" s="8" t="str">
        <f>VLOOKUP(G1117,角色!A:B,2,FALSE)</f>
        <v>国王</v>
      </c>
      <c r="D1117" s="8" t="str">
        <f t="shared" si="322"/>
        <v>主动技能2</v>
      </c>
      <c r="E1117" s="8">
        <f t="shared" si="338"/>
        <v>11</v>
      </c>
      <c r="F1117" s="8">
        <f t="shared" si="323"/>
        <v>2</v>
      </c>
      <c r="G1117" s="8">
        <f t="shared" si="324"/>
        <v>19</v>
      </c>
      <c r="H1117" s="4" t="s">
        <v>993</v>
      </c>
      <c r="I1117" s="4" t="str">
        <f t="shared" si="339"/>
        <v>增加己方全体10%（+1812）点防御。</v>
      </c>
      <c r="J1117" s="4" t="s">
        <v>418</v>
      </c>
      <c r="K1117" s="1" t="s">
        <v>102</v>
      </c>
      <c r="L1117" s="4" t="s">
        <v>108</v>
      </c>
      <c r="M1117" s="4" t="s">
        <v>422</v>
      </c>
      <c r="N1117" s="4">
        <v>100</v>
      </c>
      <c r="O1117" s="20" t="str">
        <f t="shared" si="325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326"/>
        <v>100060:100:2:0</v>
      </c>
      <c r="U1117" s="6" t="str">
        <f t="shared" si="327"/>
        <v/>
      </c>
      <c r="V1117" s="19" t="str">
        <f>VLOOKUP(G1117,角色!AW:BC,主动技能!F1117+1,FALSE)</f>
        <v>skill_07</v>
      </c>
      <c r="Y1117">
        <f t="shared" si="336"/>
        <v>50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 t="shared" si="328"/>
        <v>2</v>
      </c>
      <c r="AG1117" s="19">
        <f t="shared" si="329"/>
        <v>1</v>
      </c>
      <c r="AH1117" s="25" t="str">
        <f>VLOOKUP(F1117,特效对应!F:G,2,FALSE)</f>
        <v>attackex</v>
      </c>
      <c r="AJ1117">
        <f t="shared" si="330"/>
        <v>11</v>
      </c>
      <c r="AK1117" s="1" t="s">
        <v>117</v>
      </c>
      <c r="AL1117" s="4" t="s">
        <v>1024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1812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31"/>
        <v>2</v>
      </c>
      <c r="BE1117">
        <f t="shared" si="332"/>
        <v>1</v>
      </c>
    </row>
    <row r="1118" spans="1:57" x14ac:dyDescent="0.15">
      <c r="A1118" t="str">
        <f t="shared" si="320"/>
        <v>国王主动技能2等级12</v>
      </c>
      <c r="B1118" s="8">
        <f t="shared" si="321"/>
        <v>10190212</v>
      </c>
      <c r="C1118" s="8" t="str">
        <f>VLOOKUP(G1118,角色!A:B,2,FALSE)</f>
        <v>国王</v>
      </c>
      <c r="D1118" s="8" t="str">
        <f t="shared" si="322"/>
        <v>主动技能2</v>
      </c>
      <c r="E1118" s="8">
        <f t="shared" si="338"/>
        <v>12</v>
      </c>
      <c r="F1118" s="8">
        <f t="shared" si="323"/>
        <v>2</v>
      </c>
      <c r="G1118" s="8">
        <f t="shared" si="324"/>
        <v>19</v>
      </c>
      <c r="H1118" s="4" t="s">
        <v>993</v>
      </c>
      <c r="I1118" s="4" t="str">
        <f t="shared" si="339"/>
        <v>增加己方全体10%（+2563）点防御。</v>
      </c>
      <c r="J1118" s="4" t="s">
        <v>418</v>
      </c>
      <c r="K1118" s="1" t="s">
        <v>102</v>
      </c>
      <c r="L1118" s="4" t="s">
        <v>108</v>
      </c>
      <c r="M1118" s="4" t="s">
        <v>422</v>
      </c>
      <c r="N1118" s="4">
        <v>100</v>
      </c>
      <c r="O1118" s="20" t="str">
        <f t="shared" si="325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326"/>
        <v>100061:100:2:0</v>
      </c>
      <c r="U1118" s="6" t="str">
        <f t="shared" si="327"/>
        <v/>
      </c>
      <c r="V1118" s="19" t="str">
        <f>VLOOKUP(G1118,角色!AW:BC,主动技能!F1118+1,FALSE)</f>
        <v>skill_07</v>
      </c>
      <c r="Y1118">
        <f t="shared" si="336"/>
        <v>50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 t="shared" si="328"/>
        <v>2</v>
      </c>
      <c r="AG1118" s="19">
        <f t="shared" si="329"/>
        <v>1</v>
      </c>
      <c r="AH1118" s="25" t="str">
        <f>VLOOKUP(F1118,特效对应!F:G,2,FALSE)</f>
        <v>attackex</v>
      </c>
      <c r="AJ1118">
        <f t="shared" si="330"/>
        <v>12</v>
      </c>
      <c r="AK1118" s="1" t="s">
        <v>117</v>
      </c>
      <c r="AL1118" s="4" t="s">
        <v>1025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2563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31"/>
        <v>2</v>
      </c>
      <c r="BE1118">
        <f t="shared" si="332"/>
        <v>1</v>
      </c>
    </row>
    <row r="1119" spans="1:57" x14ac:dyDescent="0.15">
      <c r="A1119" t="str">
        <f t="shared" ref="A1119:A1182" si="340">C1119&amp;D1119&amp;$E$6&amp;E1119</f>
        <v>国王主动技能2等级13</v>
      </c>
      <c r="B1119" s="8">
        <f t="shared" ref="B1119:B1182" si="341">1*10000000+G1119*10000+F1119*100+E1119</f>
        <v>10190213</v>
      </c>
      <c r="C1119" s="8" t="str">
        <f>VLOOKUP(G1119,角色!A:B,2,FALSE)</f>
        <v>国王</v>
      </c>
      <c r="D1119" s="8" t="str">
        <f t="shared" ref="D1119:D1182" si="342">$D$4&amp;F1119</f>
        <v>主动技能2</v>
      </c>
      <c r="E1119" s="8">
        <f t="shared" si="338"/>
        <v>13</v>
      </c>
      <c r="F1119" s="8">
        <f t="shared" ref="F1119:F1182" si="343">IF(E1119=1,IF(F1118=$F$5,1,F1118+1),F1118)</f>
        <v>2</v>
      </c>
      <c r="G1119" s="8">
        <f t="shared" ref="G1119:G1182" si="344">IF((F1119=1)*(E1119=1),G1118+1,G1118)</f>
        <v>19</v>
      </c>
      <c r="H1119" s="4" t="s">
        <v>993</v>
      </c>
      <c r="I1119" s="4" t="str">
        <f t="shared" si="339"/>
        <v>增加己方全体10%（+3625）点防御。</v>
      </c>
      <c r="J1119" s="4" t="s">
        <v>418</v>
      </c>
      <c r="K1119" s="1" t="s">
        <v>102</v>
      </c>
      <c r="L1119" s="4" t="s">
        <v>108</v>
      </c>
      <c r="M1119" s="4" t="s">
        <v>422</v>
      </c>
      <c r="N1119" s="4">
        <v>100</v>
      </c>
      <c r="O1119" s="20" t="str">
        <f t="shared" ref="O1119:O1182" si="34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4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4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36"/>
        <v>50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 t="shared" ref="AF1119:AF1182" si="348">BD1119</f>
        <v>2</v>
      </c>
      <c r="AG1119" s="19">
        <f t="shared" ref="AG1119:AG1182" si="349">BE1119</f>
        <v>1</v>
      </c>
      <c r="AH1119" s="25" t="str">
        <f>VLOOKUP(F1119,特效对应!F:G,2,FALSE)</f>
        <v>attackex</v>
      </c>
      <c r="AJ1119">
        <f t="shared" ref="AJ1119:AJ1182" si="350">E1119</f>
        <v>13</v>
      </c>
      <c r="AK1119" s="1" t="s">
        <v>117</v>
      </c>
      <c r="AL1119" s="4" t="s">
        <v>1026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3625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ref="BD1119:BD1182" si="351">IF(F1119=1,0,IF(F1119=2,2,3))</f>
        <v>2</v>
      </c>
      <c r="BE1119">
        <f t="shared" ref="BE1119:BE1182" si="352">IF(F1119=1,0,IF(F1119=2,1,2))</f>
        <v>1</v>
      </c>
    </row>
    <row r="1120" spans="1:57" x14ac:dyDescent="0.15">
      <c r="A1120" t="str">
        <f t="shared" si="340"/>
        <v>国王主动技能2等级14</v>
      </c>
      <c r="B1120" s="8">
        <f t="shared" si="341"/>
        <v>10190214</v>
      </c>
      <c r="C1120" s="8" t="str">
        <f>VLOOKUP(G1120,角色!A:B,2,FALSE)</f>
        <v>国王</v>
      </c>
      <c r="D1120" s="8" t="str">
        <f t="shared" si="342"/>
        <v>主动技能2</v>
      </c>
      <c r="E1120" s="8">
        <f t="shared" si="338"/>
        <v>14</v>
      </c>
      <c r="F1120" s="8">
        <f t="shared" si="343"/>
        <v>2</v>
      </c>
      <c r="G1120" s="8">
        <f t="shared" si="344"/>
        <v>19</v>
      </c>
      <c r="H1120" s="4" t="s">
        <v>993</v>
      </c>
      <c r="I1120" s="4" t="str">
        <f t="shared" si="339"/>
        <v>增加己方全体10%（+5127）点防御。</v>
      </c>
      <c r="J1120" s="4" t="s">
        <v>418</v>
      </c>
      <c r="K1120" s="1" t="s">
        <v>102</v>
      </c>
      <c r="L1120" s="4" t="s">
        <v>108</v>
      </c>
      <c r="M1120" s="4" t="s">
        <v>422</v>
      </c>
      <c r="N1120" s="4">
        <v>100</v>
      </c>
      <c r="O1120" s="20" t="str">
        <f t="shared" si="34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46"/>
        <v>100063:100:2:0</v>
      </c>
      <c r="U1120" s="6" t="str">
        <f t="shared" si="347"/>
        <v/>
      </c>
      <c r="V1120" s="19" t="str">
        <f>VLOOKUP(G1120,角色!AW:BC,主动技能!F1120+1,FALSE)</f>
        <v>skill_07</v>
      </c>
      <c r="Y1120">
        <f t="shared" si="336"/>
        <v>50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 t="shared" si="348"/>
        <v>2</v>
      </c>
      <c r="AG1120" s="19">
        <f t="shared" si="349"/>
        <v>1</v>
      </c>
      <c r="AH1120" s="25" t="str">
        <f>VLOOKUP(F1120,特效对应!F:G,2,FALSE)</f>
        <v>attackex</v>
      </c>
      <c r="AJ1120">
        <f t="shared" si="350"/>
        <v>14</v>
      </c>
      <c r="AK1120" s="1" t="s">
        <v>117</v>
      </c>
      <c r="AL1120" s="4" t="s">
        <v>1027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5127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51"/>
        <v>2</v>
      </c>
      <c r="BE1120">
        <f t="shared" si="352"/>
        <v>1</v>
      </c>
    </row>
    <row r="1121" spans="1:57" x14ac:dyDescent="0.15">
      <c r="A1121" t="str">
        <f t="shared" si="340"/>
        <v>国王主动技能2等级15</v>
      </c>
      <c r="B1121" s="8">
        <f t="shared" si="341"/>
        <v>10190215</v>
      </c>
      <c r="C1121" s="8" t="str">
        <f>VLOOKUP(G1121,角色!A:B,2,FALSE)</f>
        <v>国王</v>
      </c>
      <c r="D1121" s="8" t="str">
        <f t="shared" si="342"/>
        <v>主动技能2</v>
      </c>
      <c r="E1121" s="8">
        <f t="shared" si="338"/>
        <v>15</v>
      </c>
      <c r="F1121" s="8">
        <f t="shared" si="343"/>
        <v>2</v>
      </c>
      <c r="G1121" s="8">
        <f t="shared" si="344"/>
        <v>19</v>
      </c>
      <c r="H1121" s="4" t="s">
        <v>993</v>
      </c>
      <c r="I1121" s="4" t="str">
        <f t="shared" si="339"/>
        <v>增加己方全体10%（+7252）点防御。</v>
      </c>
      <c r="J1121" s="4" t="s">
        <v>418</v>
      </c>
      <c r="K1121" s="1" t="s">
        <v>102</v>
      </c>
      <c r="L1121" s="4" t="s">
        <v>108</v>
      </c>
      <c r="M1121" s="4" t="s">
        <v>422</v>
      </c>
      <c r="N1121" s="4">
        <v>100</v>
      </c>
      <c r="O1121" s="20" t="str">
        <f t="shared" si="34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46"/>
        <v>100064:100:2:0</v>
      </c>
      <c r="U1121" s="6" t="str">
        <f t="shared" si="347"/>
        <v/>
      </c>
      <c r="V1121" s="19" t="str">
        <f>VLOOKUP(G1121,角色!AW:BC,主动技能!F1121+1,FALSE)</f>
        <v>skill_07</v>
      </c>
      <c r="Y1121">
        <f t="shared" si="336"/>
        <v>50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 t="shared" si="348"/>
        <v>2</v>
      </c>
      <c r="AG1121" s="19">
        <f t="shared" si="349"/>
        <v>1</v>
      </c>
      <c r="AH1121" s="25" t="str">
        <f>VLOOKUP(F1121,特效对应!F:G,2,FALSE)</f>
        <v>attackex</v>
      </c>
      <c r="AJ1121">
        <f t="shared" si="350"/>
        <v>15</v>
      </c>
      <c r="AK1121" s="1" t="s">
        <v>117</v>
      </c>
      <c r="AL1121" s="4" t="s">
        <v>1028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7252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51"/>
        <v>2</v>
      </c>
      <c r="BE1121">
        <f t="shared" si="352"/>
        <v>1</v>
      </c>
    </row>
    <row r="1122" spans="1:57" x14ac:dyDescent="0.15">
      <c r="A1122" t="str">
        <f t="shared" si="340"/>
        <v>国王主动技能2等级16</v>
      </c>
      <c r="B1122" s="8">
        <f t="shared" si="341"/>
        <v>10190216</v>
      </c>
      <c r="C1122" s="8" t="str">
        <f>VLOOKUP(G1122,角色!A:B,2,FALSE)</f>
        <v>国王</v>
      </c>
      <c r="D1122" s="8" t="str">
        <f t="shared" si="342"/>
        <v>主动技能2</v>
      </c>
      <c r="E1122" s="8">
        <f t="shared" si="338"/>
        <v>16</v>
      </c>
      <c r="F1122" s="8">
        <f t="shared" si="343"/>
        <v>2</v>
      </c>
      <c r="G1122" s="8">
        <f t="shared" si="344"/>
        <v>19</v>
      </c>
      <c r="H1122" s="4" t="s">
        <v>993</v>
      </c>
      <c r="I1122" s="4" t="str">
        <f t="shared" si="339"/>
        <v>增加己方全体10%（+10257）点防御。</v>
      </c>
      <c r="J1122" s="4" t="s">
        <v>418</v>
      </c>
      <c r="K1122" s="1" t="s">
        <v>102</v>
      </c>
      <c r="L1122" s="4" t="s">
        <v>108</v>
      </c>
      <c r="M1122" s="4" t="s">
        <v>422</v>
      </c>
      <c r="N1122" s="4">
        <v>100</v>
      </c>
      <c r="O1122" s="20" t="str">
        <f t="shared" si="34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46"/>
        <v>100065:100:2:0</v>
      </c>
      <c r="U1122" s="6" t="str">
        <f t="shared" si="347"/>
        <v/>
      </c>
      <c r="V1122" s="19" t="str">
        <f>VLOOKUP(G1122,角色!AW:BC,主动技能!F1122+1,FALSE)</f>
        <v>skill_07</v>
      </c>
      <c r="Y1122">
        <f t="shared" si="336"/>
        <v>50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 t="shared" si="348"/>
        <v>2</v>
      </c>
      <c r="AG1122" s="19">
        <f t="shared" si="349"/>
        <v>1</v>
      </c>
      <c r="AH1122" s="25" t="str">
        <f>VLOOKUP(F1122,特效对应!F:G,2,FALSE)</f>
        <v>attackex</v>
      </c>
      <c r="AJ1122">
        <f t="shared" si="350"/>
        <v>16</v>
      </c>
      <c r="AK1122" s="1" t="s">
        <v>117</v>
      </c>
      <c r="AL1122" s="4" t="s">
        <v>1029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10257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51"/>
        <v>2</v>
      </c>
      <c r="BE1122">
        <f t="shared" si="352"/>
        <v>1</v>
      </c>
    </row>
    <row r="1123" spans="1:57" x14ac:dyDescent="0.15">
      <c r="A1123" t="str">
        <f t="shared" si="340"/>
        <v>国王主动技能2等级17</v>
      </c>
      <c r="B1123" s="8">
        <f t="shared" si="341"/>
        <v>10190217</v>
      </c>
      <c r="C1123" s="8" t="str">
        <f>VLOOKUP(G1123,角色!A:B,2,FALSE)</f>
        <v>国王</v>
      </c>
      <c r="D1123" s="8" t="str">
        <f t="shared" si="342"/>
        <v>主动技能2</v>
      </c>
      <c r="E1123" s="8">
        <f t="shared" si="338"/>
        <v>17</v>
      </c>
      <c r="F1123" s="8">
        <f t="shared" si="343"/>
        <v>2</v>
      </c>
      <c r="G1123" s="8">
        <f t="shared" si="344"/>
        <v>19</v>
      </c>
      <c r="H1123" s="4" t="s">
        <v>993</v>
      </c>
      <c r="I1123" s="4" t="str">
        <f t="shared" si="339"/>
        <v>增加己方全体10%（+14508）点防御。</v>
      </c>
      <c r="J1123" s="4" t="s">
        <v>418</v>
      </c>
      <c r="K1123" s="1" t="s">
        <v>102</v>
      </c>
      <c r="L1123" s="4" t="s">
        <v>108</v>
      </c>
      <c r="M1123" s="4" t="s">
        <v>422</v>
      </c>
      <c r="N1123" s="4">
        <v>100</v>
      </c>
      <c r="O1123" s="20" t="str">
        <f t="shared" si="34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46"/>
        <v>100066:100:2:0</v>
      </c>
      <c r="U1123" s="6" t="str">
        <f t="shared" si="347"/>
        <v/>
      </c>
      <c r="V1123" s="19" t="str">
        <f>VLOOKUP(G1123,角色!AW:BC,主动技能!F1123+1,FALSE)</f>
        <v>skill_07</v>
      </c>
      <c r="Y1123">
        <f t="shared" si="336"/>
        <v>50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 t="shared" si="348"/>
        <v>2</v>
      </c>
      <c r="AG1123" s="19">
        <f t="shared" si="349"/>
        <v>1</v>
      </c>
      <c r="AH1123" s="25" t="str">
        <f>VLOOKUP(F1123,特效对应!F:G,2,FALSE)</f>
        <v>attackex</v>
      </c>
      <c r="AJ1123">
        <f t="shared" si="350"/>
        <v>17</v>
      </c>
      <c r="AK1123" s="1" t="s">
        <v>117</v>
      </c>
      <c r="AL1123" s="4" t="s">
        <v>1030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14508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51"/>
        <v>2</v>
      </c>
      <c r="BE1123">
        <f t="shared" si="352"/>
        <v>1</v>
      </c>
    </row>
    <row r="1124" spans="1:57" x14ac:dyDescent="0.15">
      <c r="A1124" t="str">
        <f t="shared" si="340"/>
        <v>国王主动技能2等级18</v>
      </c>
      <c r="B1124" s="8">
        <f t="shared" si="341"/>
        <v>10190218</v>
      </c>
      <c r="C1124" s="8" t="str">
        <f>VLOOKUP(G1124,角色!A:B,2,FALSE)</f>
        <v>国王</v>
      </c>
      <c r="D1124" s="8" t="str">
        <f t="shared" si="342"/>
        <v>主动技能2</v>
      </c>
      <c r="E1124" s="8">
        <f t="shared" si="338"/>
        <v>18</v>
      </c>
      <c r="F1124" s="8">
        <f t="shared" si="343"/>
        <v>2</v>
      </c>
      <c r="G1124" s="8">
        <f t="shared" si="344"/>
        <v>19</v>
      </c>
      <c r="H1124" s="4" t="s">
        <v>993</v>
      </c>
      <c r="I1124" s="4" t="str">
        <f t="shared" si="339"/>
        <v>增加己方全体10%（+20520）点防御。</v>
      </c>
      <c r="J1124" s="4" t="s">
        <v>418</v>
      </c>
      <c r="K1124" s="1" t="s">
        <v>102</v>
      </c>
      <c r="L1124" s="4" t="s">
        <v>108</v>
      </c>
      <c r="M1124" s="4" t="s">
        <v>422</v>
      </c>
      <c r="N1124" s="4">
        <v>100</v>
      </c>
      <c r="O1124" s="20" t="str">
        <f t="shared" si="34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46"/>
        <v>100067:100:2:0</v>
      </c>
      <c r="U1124" s="6" t="str">
        <f t="shared" si="347"/>
        <v/>
      </c>
      <c r="V1124" s="19" t="str">
        <f>VLOOKUP(G1124,角色!AW:BC,主动技能!F1124+1,FALSE)</f>
        <v>skill_07</v>
      </c>
      <c r="Y1124">
        <f t="shared" si="336"/>
        <v>50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 t="shared" si="348"/>
        <v>2</v>
      </c>
      <c r="AG1124" s="19">
        <f t="shared" si="349"/>
        <v>1</v>
      </c>
      <c r="AH1124" s="25" t="str">
        <f>VLOOKUP(F1124,特效对应!F:G,2,FALSE)</f>
        <v>attackex</v>
      </c>
      <c r="AJ1124">
        <f t="shared" si="350"/>
        <v>18</v>
      </c>
      <c r="AK1124" s="1" t="s">
        <v>117</v>
      </c>
      <c r="AL1124" s="4" t="s">
        <v>1031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20520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51"/>
        <v>2</v>
      </c>
      <c r="BE1124">
        <f t="shared" si="352"/>
        <v>1</v>
      </c>
    </row>
    <row r="1125" spans="1:57" x14ac:dyDescent="0.15">
      <c r="A1125" t="str">
        <f t="shared" si="340"/>
        <v>国王主动技能2等级19</v>
      </c>
      <c r="B1125" s="8">
        <f t="shared" si="341"/>
        <v>10190219</v>
      </c>
      <c r="C1125" s="8" t="str">
        <f>VLOOKUP(G1125,角色!A:B,2,FALSE)</f>
        <v>国王</v>
      </c>
      <c r="D1125" s="8" t="str">
        <f t="shared" si="342"/>
        <v>主动技能2</v>
      </c>
      <c r="E1125" s="8">
        <f t="shared" si="338"/>
        <v>19</v>
      </c>
      <c r="F1125" s="8">
        <f t="shared" si="343"/>
        <v>2</v>
      </c>
      <c r="G1125" s="8">
        <f t="shared" si="344"/>
        <v>19</v>
      </c>
      <c r="H1125" s="4" t="s">
        <v>993</v>
      </c>
      <c r="I1125" s="4" t="str">
        <f t="shared" si="339"/>
        <v>增加己方全体10%（+29024）点防御。</v>
      </c>
      <c r="J1125" s="4" t="s">
        <v>418</v>
      </c>
      <c r="K1125" s="1" t="s">
        <v>102</v>
      </c>
      <c r="L1125" s="4" t="s">
        <v>108</v>
      </c>
      <c r="M1125" s="4" t="s">
        <v>422</v>
      </c>
      <c r="N1125" s="4">
        <v>100</v>
      </c>
      <c r="O1125" s="20" t="str">
        <f t="shared" si="34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46"/>
        <v>100068:100:2:0</v>
      </c>
      <c r="U1125" s="6" t="str">
        <f t="shared" si="347"/>
        <v/>
      </c>
      <c r="V1125" s="19" t="str">
        <f>VLOOKUP(G1125,角色!AW:BC,主动技能!F1125+1,FALSE)</f>
        <v>skill_07</v>
      </c>
      <c r="Y1125">
        <f t="shared" si="336"/>
        <v>50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 t="shared" si="348"/>
        <v>2</v>
      </c>
      <c r="AG1125" s="19">
        <f t="shared" si="349"/>
        <v>1</v>
      </c>
      <c r="AH1125" s="25" t="str">
        <f>VLOOKUP(F1125,特效对应!F:G,2,FALSE)</f>
        <v>attackex</v>
      </c>
      <c r="AJ1125">
        <f t="shared" si="350"/>
        <v>19</v>
      </c>
      <c r="AK1125" s="1" t="s">
        <v>117</v>
      </c>
      <c r="AL1125" s="4" t="s">
        <v>1032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29024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51"/>
        <v>2</v>
      </c>
      <c r="BE1125">
        <f t="shared" si="352"/>
        <v>1</v>
      </c>
    </row>
    <row r="1126" spans="1:57" x14ac:dyDescent="0.15">
      <c r="A1126" t="str">
        <f t="shared" si="340"/>
        <v>国王主动技能2等级20</v>
      </c>
      <c r="B1126" s="8">
        <f t="shared" si="341"/>
        <v>10190220</v>
      </c>
      <c r="C1126" s="8" t="str">
        <f>VLOOKUP(G1126,角色!A:B,2,FALSE)</f>
        <v>国王</v>
      </c>
      <c r="D1126" s="8" t="str">
        <f t="shared" si="342"/>
        <v>主动技能2</v>
      </c>
      <c r="E1126" s="8">
        <f t="shared" si="338"/>
        <v>20</v>
      </c>
      <c r="F1126" s="8">
        <f t="shared" si="343"/>
        <v>2</v>
      </c>
      <c r="G1126" s="8">
        <f t="shared" si="344"/>
        <v>19</v>
      </c>
      <c r="H1126" s="4" t="s">
        <v>993</v>
      </c>
      <c r="I1126" s="4" t="str">
        <f t="shared" si="339"/>
        <v>增加己方全体10%（+41051）点防御。</v>
      </c>
      <c r="J1126" s="4" t="s">
        <v>418</v>
      </c>
      <c r="K1126" s="1" t="s">
        <v>102</v>
      </c>
      <c r="L1126" s="4" t="s">
        <v>108</v>
      </c>
      <c r="M1126" s="4" t="s">
        <v>422</v>
      </c>
      <c r="N1126" s="4">
        <v>100</v>
      </c>
      <c r="O1126" s="20" t="str">
        <f t="shared" si="34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46"/>
        <v>100069:100:2:0</v>
      </c>
      <c r="U1126" s="6" t="str">
        <f t="shared" si="347"/>
        <v/>
      </c>
      <c r="V1126" s="19" t="str">
        <f>VLOOKUP(G1126,角色!AW:BC,主动技能!F1126+1,FALSE)</f>
        <v>skill_07</v>
      </c>
      <c r="Y1126">
        <f t="shared" si="336"/>
        <v>50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 t="shared" si="348"/>
        <v>2</v>
      </c>
      <c r="AG1126" s="19">
        <f t="shared" si="349"/>
        <v>1</v>
      </c>
      <c r="AH1126" s="25" t="str">
        <f>VLOOKUP(F1126,特效对应!F:G,2,FALSE)</f>
        <v>attackex</v>
      </c>
      <c r="AJ1126">
        <f t="shared" si="350"/>
        <v>20</v>
      </c>
      <c r="AK1126" s="1" t="s">
        <v>117</v>
      </c>
      <c r="AL1126" s="4" t="s">
        <v>1033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41051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51"/>
        <v>2</v>
      </c>
      <c r="BE1126">
        <f t="shared" si="352"/>
        <v>1</v>
      </c>
    </row>
    <row r="1127" spans="1:57" x14ac:dyDescent="0.15">
      <c r="A1127" t="str">
        <f t="shared" si="340"/>
        <v>国王主动技能3等级1</v>
      </c>
      <c r="B1127" s="8">
        <f t="shared" si="341"/>
        <v>10190301</v>
      </c>
      <c r="C1127" s="8" t="str">
        <f>VLOOKUP(G1127,角色!A:B,2,FALSE)</f>
        <v>国王</v>
      </c>
      <c r="D1127" s="8" t="str">
        <f t="shared" si="342"/>
        <v>主动技能3</v>
      </c>
      <c r="E1127" s="8">
        <f t="shared" si="338"/>
        <v>1</v>
      </c>
      <c r="F1127" s="8">
        <f t="shared" si="343"/>
        <v>3</v>
      </c>
      <c r="G1127" s="8">
        <f t="shared" si="344"/>
        <v>19</v>
      </c>
      <c r="H1127" s="4" t="s">
        <v>989</v>
      </c>
      <c r="I1127" s="20" t="str">
        <f t="shared" ref="I1127:I1166" si="353">"对敌方"&amp;L1127&amp;"攻击，造成"&amp;Z1127&amp;"%攻击力（+"&amp;AB1127&amp;"）点伤害。"</f>
        <v>对敌方贯穿攻击，造成125%攻击力（+130）点伤害。</v>
      </c>
      <c r="J1127" s="4" t="s">
        <v>279</v>
      </c>
      <c r="K1127" s="1" t="s">
        <v>102</v>
      </c>
      <c r="L1127" s="4" t="s">
        <v>990</v>
      </c>
      <c r="M1127" s="4"/>
      <c r="N1127" s="4">
        <v>100</v>
      </c>
      <c r="O1127" s="20">
        <f t="shared" si="34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46"/>
        <v/>
      </c>
      <c r="U1127" s="6" t="str">
        <f t="shared" si="347"/>
        <v/>
      </c>
      <c r="V1127" s="19" t="str">
        <f>VLOOKUP(G1127,角色!AW:BC,主动技能!F1127+1,FALSE)</f>
        <v>skill_18</v>
      </c>
      <c r="Y1127">
        <f t="shared" si="336"/>
        <v>100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130</v>
      </c>
      <c r="AE1127" s="25">
        <f>(VLOOKUP(G1127,角色!V:AE,主动技能!F1127+7,FALSE))</f>
        <v>1</v>
      </c>
      <c r="AF1127" s="19">
        <f t="shared" si="348"/>
        <v>3</v>
      </c>
      <c r="AG1127" s="19">
        <f t="shared" si="349"/>
        <v>2</v>
      </c>
      <c r="AH1127" s="25" t="str">
        <f>VLOOKUP(F1127,特效对应!F:G,2,FALSE)</f>
        <v>attackex</v>
      </c>
      <c r="AJ1127">
        <f t="shared" si="350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51"/>
        <v>3</v>
      </c>
      <c r="BE1127">
        <f t="shared" si="352"/>
        <v>2</v>
      </c>
    </row>
    <row r="1128" spans="1:57" x14ac:dyDescent="0.15">
      <c r="A1128" t="str">
        <f t="shared" si="340"/>
        <v>国王主动技能3等级2</v>
      </c>
      <c r="B1128" s="8">
        <f t="shared" si="341"/>
        <v>10190302</v>
      </c>
      <c r="C1128" s="8" t="str">
        <f>VLOOKUP(G1128,角色!A:B,2,FALSE)</f>
        <v>国王</v>
      </c>
      <c r="D1128" s="8" t="str">
        <f t="shared" si="342"/>
        <v>主动技能3</v>
      </c>
      <c r="E1128" s="8">
        <f t="shared" si="338"/>
        <v>2</v>
      </c>
      <c r="F1128" s="8">
        <f t="shared" si="343"/>
        <v>3</v>
      </c>
      <c r="G1128" s="8">
        <f t="shared" si="344"/>
        <v>19</v>
      </c>
      <c r="H1128" s="4" t="s">
        <v>989</v>
      </c>
      <c r="I1128" s="20" t="str">
        <f t="shared" si="353"/>
        <v>对敌方贯穿攻击，造成125%攻击力（+160）点伤害。</v>
      </c>
      <c r="J1128" s="4" t="s">
        <v>279</v>
      </c>
      <c r="K1128" s="1" t="s">
        <v>102</v>
      </c>
      <c r="L1128" s="4" t="s">
        <v>990</v>
      </c>
      <c r="M1128" s="4"/>
      <c r="N1128" s="4">
        <v>100</v>
      </c>
      <c r="O1128" s="20">
        <f t="shared" si="34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46"/>
        <v/>
      </c>
      <c r="U1128" s="6" t="str">
        <f t="shared" si="347"/>
        <v/>
      </c>
      <c r="V1128" s="19" t="str">
        <f>VLOOKUP(G1128,角色!AW:BC,主动技能!F1128+1,FALSE)</f>
        <v>skill_18</v>
      </c>
      <c r="Y1128">
        <f t="shared" si="336"/>
        <v>100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160</v>
      </c>
      <c r="AE1128" s="25">
        <f>(VLOOKUP(G1128,角色!V:AE,主动技能!F1128+7,FALSE))</f>
        <v>1</v>
      </c>
      <c r="AF1128" s="19">
        <f t="shared" si="348"/>
        <v>3</v>
      </c>
      <c r="AG1128" s="19">
        <f t="shared" si="349"/>
        <v>2</v>
      </c>
      <c r="AH1128" s="25" t="str">
        <f>VLOOKUP(F1128,特效对应!F:G,2,FALSE)</f>
        <v>attackex</v>
      </c>
      <c r="AJ1128">
        <f t="shared" si="350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51"/>
        <v>3</v>
      </c>
      <c r="BE1128">
        <f t="shared" si="352"/>
        <v>2</v>
      </c>
    </row>
    <row r="1129" spans="1:57" x14ac:dyDescent="0.15">
      <c r="A1129" t="str">
        <f t="shared" si="340"/>
        <v>国王主动技能3等级3</v>
      </c>
      <c r="B1129" s="8">
        <f t="shared" si="341"/>
        <v>10190303</v>
      </c>
      <c r="C1129" s="8" t="str">
        <f>VLOOKUP(G1129,角色!A:B,2,FALSE)</f>
        <v>国王</v>
      </c>
      <c r="D1129" s="8" t="str">
        <f t="shared" si="342"/>
        <v>主动技能3</v>
      </c>
      <c r="E1129" s="8">
        <f t="shared" si="338"/>
        <v>3</v>
      </c>
      <c r="F1129" s="8">
        <f t="shared" si="343"/>
        <v>3</v>
      </c>
      <c r="G1129" s="8">
        <f t="shared" si="344"/>
        <v>19</v>
      </c>
      <c r="H1129" s="4" t="s">
        <v>989</v>
      </c>
      <c r="I1129" s="20" t="str">
        <f t="shared" si="353"/>
        <v>对敌方贯穿攻击，造成125%攻击力（+250）点伤害。</v>
      </c>
      <c r="J1129" s="4" t="s">
        <v>279</v>
      </c>
      <c r="K1129" s="1" t="s">
        <v>102</v>
      </c>
      <c r="L1129" s="4" t="s">
        <v>990</v>
      </c>
      <c r="M1129" s="4"/>
      <c r="N1129" s="4">
        <v>100</v>
      </c>
      <c r="O1129" s="20">
        <f t="shared" si="34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46"/>
        <v/>
      </c>
      <c r="U1129" s="6" t="str">
        <f t="shared" si="347"/>
        <v/>
      </c>
      <c r="V1129" s="19" t="str">
        <f>VLOOKUP(G1129,角色!AW:BC,主动技能!F1129+1,FALSE)</f>
        <v>skill_18</v>
      </c>
      <c r="Y1129">
        <f t="shared" si="336"/>
        <v>100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250</v>
      </c>
      <c r="AE1129" s="25">
        <f>(VLOOKUP(G1129,角色!V:AE,主动技能!F1129+7,FALSE))</f>
        <v>1</v>
      </c>
      <c r="AF1129" s="19">
        <f t="shared" si="348"/>
        <v>3</v>
      </c>
      <c r="AG1129" s="19">
        <f t="shared" si="349"/>
        <v>2</v>
      </c>
      <c r="AH1129" s="25" t="str">
        <f>VLOOKUP(F1129,特效对应!F:G,2,FALSE)</f>
        <v>attackex</v>
      </c>
      <c r="AJ1129">
        <f t="shared" si="350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51"/>
        <v>3</v>
      </c>
      <c r="BE1129">
        <f t="shared" si="352"/>
        <v>2</v>
      </c>
    </row>
    <row r="1130" spans="1:57" x14ac:dyDescent="0.15">
      <c r="A1130" t="str">
        <f t="shared" si="340"/>
        <v>国王主动技能3等级4</v>
      </c>
      <c r="B1130" s="8">
        <f t="shared" si="341"/>
        <v>10190304</v>
      </c>
      <c r="C1130" s="8" t="str">
        <f>VLOOKUP(G1130,角色!A:B,2,FALSE)</f>
        <v>国王</v>
      </c>
      <c r="D1130" s="8" t="str">
        <f t="shared" si="342"/>
        <v>主动技能3</v>
      </c>
      <c r="E1130" s="8">
        <f t="shared" si="338"/>
        <v>4</v>
      </c>
      <c r="F1130" s="8">
        <f t="shared" si="343"/>
        <v>3</v>
      </c>
      <c r="G1130" s="8">
        <f t="shared" si="344"/>
        <v>19</v>
      </c>
      <c r="H1130" s="4" t="s">
        <v>989</v>
      </c>
      <c r="I1130" s="20" t="str">
        <f t="shared" si="353"/>
        <v>对敌方贯穿攻击，造成125%攻击力（+400）点伤害。</v>
      </c>
      <c r="J1130" s="4" t="s">
        <v>279</v>
      </c>
      <c r="K1130" s="1" t="s">
        <v>102</v>
      </c>
      <c r="L1130" s="4" t="s">
        <v>990</v>
      </c>
      <c r="M1130" s="4"/>
      <c r="N1130" s="4">
        <v>100</v>
      </c>
      <c r="O1130" s="20">
        <f t="shared" si="34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46"/>
        <v/>
      </c>
      <c r="U1130" s="6" t="str">
        <f t="shared" si="347"/>
        <v/>
      </c>
      <c r="V1130" s="19" t="str">
        <f>VLOOKUP(G1130,角色!AW:BC,主动技能!F1130+1,FALSE)</f>
        <v>skill_18</v>
      </c>
      <c r="Y1130">
        <f t="shared" si="336"/>
        <v>100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400</v>
      </c>
      <c r="AE1130" s="25">
        <f>(VLOOKUP(G1130,角色!V:AE,主动技能!F1130+7,FALSE))</f>
        <v>1</v>
      </c>
      <c r="AF1130" s="19">
        <f t="shared" si="348"/>
        <v>3</v>
      </c>
      <c r="AG1130" s="19">
        <f t="shared" si="349"/>
        <v>2</v>
      </c>
      <c r="AH1130" s="25" t="str">
        <f>VLOOKUP(F1130,特效对应!F:G,2,FALSE)</f>
        <v>attackex</v>
      </c>
      <c r="AJ1130">
        <f t="shared" si="350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51"/>
        <v>3</v>
      </c>
      <c r="BE1130">
        <f t="shared" si="352"/>
        <v>2</v>
      </c>
    </row>
    <row r="1131" spans="1:57" x14ac:dyDescent="0.15">
      <c r="A1131" t="str">
        <f t="shared" si="340"/>
        <v>国王主动技能3等级5</v>
      </c>
      <c r="B1131" s="8">
        <f t="shared" si="341"/>
        <v>10190305</v>
      </c>
      <c r="C1131" s="8" t="str">
        <f>VLOOKUP(G1131,角色!A:B,2,FALSE)</f>
        <v>国王</v>
      </c>
      <c r="D1131" s="8" t="str">
        <f t="shared" si="342"/>
        <v>主动技能3</v>
      </c>
      <c r="E1131" s="8">
        <f t="shared" si="338"/>
        <v>5</v>
      </c>
      <c r="F1131" s="8">
        <f t="shared" si="343"/>
        <v>3</v>
      </c>
      <c r="G1131" s="8">
        <f t="shared" si="344"/>
        <v>19</v>
      </c>
      <c r="H1131" s="4" t="s">
        <v>989</v>
      </c>
      <c r="I1131" s="20" t="str">
        <f t="shared" si="353"/>
        <v>对敌方贯穿攻击，造成125%攻击力（+565）点伤害。</v>
      </c>
      <c r="J1131" s="4" t="s">
        <v>279</v>
      </c>
      <c r="K1131" s="1" t="s">
        <v>102</v>
      </c>
      <c r="L1131" s="4" t="s">
        <v>990</v>
      </c>
      <c r="M1131" s="4"/>
      <c r="N1131" s="4">
        <v>100</v>
      </c>
      <c r="O1131" s="20">
        <f t="shared" si="34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46"/>
        <v/>
      </c>
      <c r="U1131" s="6" t="str">
        <f t="shared" si="347"/>
        <v/>
      </c>
      <c r="V1131" s="19" t="str">
        <f>VLOOKUP(G1131,角色!AW:BC,主动技能!F1131+1,FALSE)</f>
        <v>skill_18</v>
      </c>
      <c r="Y1131">
        <f t="shared" si="336"/>
        <v>100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565</v>
      </c>
      <c r="AE1131" s="25">
        <f>(VLOOKUP(G1131,角色!V:AE,主动技能!F1131+7,FALSE))</f>
        <v>1</v>
      </c>
      <c r="AF1131" s="19">
        <f t="shared" si="348"/>
        <v>3</v>
      </c>
      <c r="AG1131" s="19">
        <f t="shared" si="349"/>
        <v>2</v>
      </c>
      <c r="AH1131" s="25" t="str">
        <f>VLOOKUP(F1131,特效对应!F:G,2,FALSE)</f>
        <v>attackex</v>
      </c>
      <c r="AJ1131">
        <f t="shared" si="350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51"/>
        <v>3</v>
      </c>
      <c r="BE1131">
        <f t="shared" si="352"/>
        <v>2</v>
      </c>
    </row>
    <row r="1132" spans="1:57" x14ac:dyDescent="0.15">
      <c r="A1132" t="str">
        <f t="shared" si="340"/>
        <v>国王主动技能3等级6</v>
      </c>
      <c r="B1132" s="8">
        <f t="shared" si="341"/>
        <v>10190306</v>
      </c>
      <c r="C1132" s="8" t="str">
        <f>VLOOKUP(G1132,角色!A:B,2,FALSE)</f>
        <v>国王</v>
      </c>
      <c r="D1132" s="8" t="str">
        <f t="shared" si="342"/>
        <v>主动技能3</v>
      </c>
      <c r="E1132" s="8">
        <f t="shared" si="338"/>
        <v>6</v>
      </c>
      <c r="F1132" s="8">
        <f t="shared" si="343"/>
        <v>3</v>
      </c>
      <c r="G1132" s="8">
        <f t="shared" si="344"/>
        <v>19</v>
      </c>
      <c r="H1132" s="4" t="s">
        <v>989</v>
      </c>
      <c r="I1132" s="20" t="str">
        <f t="shared" si="353"/>
        <v>对敌方贯穿攻击，造成125%攻击力（+800）点伤害。</v>
      </c>
      <c r="J1132" s="4" t="s">
        <v>279</v>
      </c>
      <c r="K1132" s="1" t="s">
        <v>102</v>
      </c>
      <c r="L1132" s="4" t="s">
        <v>990</v>
      </c>
      <c r="M1132" s="4"/>
      <c r="N1132" s="4">
        <v>100</v>
      </c>
      <c r="O1132" s="20">
        <f t="shared" si="34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46"/>
        <v/>
      </c>
      <c r="U1132" s="6" t="str">
        <f t="shared" si="347"/>
        <v/>
      </c>
      <c r="V1132" s="19" t="str">
        <f>VLOOKUP(G1132,角色!AW:BC,主动技能!F1132+1,FALSE)</f>
        <v>skill_18</v>
      </c>
      <c r="Y1132">
        <f t="shared" si="336"/>
        <v>100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800</v>
      </c>
      <c r="AE1132" s="25">
        <f>(VLOOKUP(G1132,角色!V:AE,主动技能!F1132+7,FALSE))</f>
        <v>1</v>
      </c>
      <c r="AF1132" s="19">
        <f t="shared" si="348"/>
        <v>3</v>
      </c>
      <c r="AG1132" s="19">
        <f t="shared" si="349"/>
        <v>2</v>
      </c>
      <c r="AH1132" s="25" t="str">
        <f>VLOOKUP(F1132,特效对应!F:G,2,FALSE)</f>
        <v>attackex</v>
      </c>
      <c r="AJ1132">
        <f t="shared" si="350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51"/>
        <v>3</v>
      </c>
      <c r="BE1132">
        <f t="shared" si="352"/>
        <v>2</v>
      </c>
    </row>
    <row r="1133" spans="1:57" x14ac:dyDescent="0.15">
      <c r="A1133" t="str">
        <f t="shared" si="340"/>
        <v>国王主动技能3等级7</v>
      </c>
      <c r="B1133" s="8">
        <f t="shared" si="341"/>
        <v>10190307</v>
      </c>
      <c r="C1133" s="8" t="str">
        <f>VLOOKUP(G1133,角色!A:B,2,FALSE)</f>
        <v>国王</v>
      </c>
      <c r="D1133" s="8" t="str">
        <f t="shared" si="342"/>
        <v>主动技能3</v>
      </c>
      <c r="E1133" s="8">
        <f t="shared" si="338"/>
        <v>7</v>
      </c>
      <c r="F1133" s="8">
        <f t="shared" si="343"/>
        <v>3</v>
      </c>
      <c r="G1133" s="8">
        <f t="shared" si="344"/>
        <v>19</v>
      </c>
      <c r="H1133" s="4" t="s">
        <v>989</v>
      </c>
      <c r="I1133" s="20" t="str">
        <f t="shared" si="353"/>
        <v>对敌方贯穿攻击，造成125%攻击力（+1132）点伤害。</v>
      </c>
      <c r="J1133" s="4" t="s">
        <v>279</v>
      </c>
      <c r="K1133" s="1" t="s">
        <v>102</v>
      </c>
      <c r="L1133" s="4" t="s">
        <v>990</v>
      </c>
      <c r="M1133" s="4"/>
      <c r="N1133" s="4">
        <v>100</v>
      </c>
      <c r="O1133" s="20">
        <f t="shared" si="34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46"/>
        <v/>
      </c>
      <c r="U1133" s="6" t="str">
        <f t="shared" si="347"/>
        <v/>
      </c>
      <c r="V1133" s="19" t="str">
        <f>VLOOKUP(G1133,角色!AW:BC,主动技能!F1133+1,FALSE)</f>
        <v>skill_18</v>
      </c>
      <c r="Y1133">
        <f t="shared" si="336"/>
        <v>100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1132</v>
      </c>
      <c r="AE1133" s="25">
        <f>(VLOOKUP(G1133,角色!V:AE,主动技能!F1133+7,FALSE))</f>
        <v>1</v>
      </c>
      <c r="AF1133" s="19">
        <f t="shared" si="348"/>
        <v>3</v>
      </c>
      <c r="AG1133" s="19">
        <f t="shared" si="349"/>
        <v>2</v>
      </c>
      <c r="AH1133" s="25" t="str">
        <f>VLOOKUP(F1133,特效对应!F:G,2,FALSE)</f>
        <v>attackex</v>
      </c>
      <c r="AJ1133">
        <f t="shared" si="350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51"/>
        <v>3</v>
      </c>
      <c r="BE1133">
        <f t="shared" si="352"/>
        <v>2</v>
      </c>
    </row>
    <row r="1134" spans="1:57" x14ac:dyDescent="0.15">
      <c r="A1134" t="str">
        <f t="shared" si="340"/>
        <v>国王主动技能3等级8</v>
      </c>
      <c r="B1134" s="8">
        <f t="shared" si="341"/>
        <v>10190308</v>
      </c>
      <c r="C1134" s="8" t="str">
        <f>VLOOKUP(G1134,角色!A:B,2,FALSE)</f>
        <v>国王</v>
      </c>
      <c r="D1134" s="8" t="str">
        <f t="shared" si="342"/>
        <v>主动技能3</v>
      </c>
      <c r="E1134" s="8">
        <f t="shared" si="338"/>
        <v>8</v>
      </c>
      <c r="F1134" s="8">
        <f t="shared" si="343"/>
        <v>3</v>
      </c>
      <c r="G1134" s="8">
        <f t="shared" si="344"/>
        <v>19</v>
      </c>
      <c r="H1134" s="4" t="s">
        <v>989</v>
      </c>
      <c r="I1134" s="20" t="str">
        <f t="shared" si="353"/>
        <v>对敌方贯穿攻击，造成125%攻击力（+1601）点伤害。</v>
      </c>
      <c r="J1134" s="4" t="s">
        <v>279</v>
      </c>
      <c r="K1134" s="1" t="s">
        <v>102</v>
      </c>
      <c r="L1134" s="4" t="s">
        <v>990</v>
      </c>
      <c r="M1134" s="4"/>
      <c r="N1134" s="4">
        <v>100</v>
      </c>
      <c r="O1134" s="20">
        <f t="shared" si="34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46"/>
        <v/>
      </c>
      <c r="U1134" s="6" t="str">
        <f t="shared" si="347"/>
        <v/>
      </c>
      <c r="V1134" s="19" t="str">
        <f>VLOOKUP(G1134,角色!AW:BC,主动技能!F1134+1,FALSE)</f>
        <v>skill_18</v>
      </c>
      <c r="Y1134">
        <f t="shared" si="336"/>
        <v>100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1601</v>
      </c>
      <c r="AE1134" s="25">
        <f>(VLOOKUP(G1134,角色!V:AE,主动技能!F1134+7,FALSE))</f>
        <v>1</v>
      </c>
      <c r="AF1134" s="19">
        <f t="shared" si="348"/>
        <v>3</v>
      </c>
      <c r="AG1134" s="19">
        <f t="shared" si="349"/>
        <v>2</v>
      </c>
      <c r="AH1134" s="25" t="str">
        <f>VLOOKUP(F1134,特效对应!F:G,2,FALSE)</f>
        <v>attackex</v>
      </c>
      <c r="AJ1134">
        <f t="shared" si="350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51"/>
        <v>3</v>
      </c>
      <c r="BE1134">
        <f t="shared" si="352"/>
        <v>2</v>
      </c>
    </row>
    <row r="1135" spans="1:57" x14ac:dyDescent="0.15">
      <c r="A1135" t="str">
        <f t="shared" si="340"/>
        <v>国王主动技能3等级9</v>
      </c>
      <c r="B1135" s="8">
        <f t="shared" si="341"/>
        <v>10190309</v>
      </c>
      <c r="C1135" s="8" t="str">
        <f>VLOOKUP(G1135,角色!A:B,2,FALSE)</f>
        <v>国王</v>
      </c>
      <c r="D1135" s="8" t="str">
        <f t="shared" si="342"/>
        <v>主动技能3</v>
      </c>
      <c r="E1135" s="8">
        <f t="shared" si="338"/>
        <v>9</v>
      </c>
      <c r="F1135" s="8">
        <f t="shared" si="343"/>
        <v>3</v>
      </c>
      <c r="G1135" s="8">
        <f t="shared" si="344"/>
        <v>19</v>
      </c>
      <c r="H1135" s="4" t="s">
        <v>989</v>
      </c>
      <c r="I1135" s="20" t="str">
        <f t="shared" si="353"/>
        <v>对敌方贯穿攻击，造成125%攻击力（+2264）点伤害。</v>
      </c>
      <c r="J1135" s="4" t="s">
        <v>279</v>
      </c>
      <c r="K1135" s="1" t="s">
        <v>102</v>
      </c>
      <c r="L1135" s="4" t="s">
        <v>990</v>
      </c>
      <c r="M1135" s="4"/>
      <c r="N1135" s="4">
        <v>100</v>
      </c>
      <c r="O1135" s="20">
        <f t="shared" si="34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46"/>
        <v/>
      </c>
      <c r="U1135" s="6" t="str">
        <f t="shared" si="347"/>
        <v/>
      </c>
      <c r="V1135" s="19" t="str">
        <f>VLOOKUP(G1135,角色!AW:BC,主动技能!F1135+1,FALSE)</f>
        <v>skill_18</v>
      </c>
      <c r="Y1135">
        <f t="shared" si="336"/>
        <v>100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2264</v>
      </c>
      <c r="AE1135" s="25">
        <f>(VLOOKUP(G1135,角色!V:AE,主动技能!F1135+7,FALSE))</f>
        <v>1</v>
      </c>
      <c r="AF1135" s="19">
        <f t="shared" si="348"/>
        <v>3</v>
      </c>
      <c r="AG1135" s="19">
        <f t="shared" si="349"/>
        <v>2</v>
      </c>
      <c r="AH1135" s="25" t="str">
        <f>VLOOKUP(F1135,特效对应!F:G,2,FALSE)</f>
        <v>attackex</v>
      </c>
      <c r="AJ1135">
        <f t="shared" si="350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51"/>
        <v>3</v>
      </c>
      <c r="BE1135">
        <f t="shared" si="352"/>
        <v>2</v>
      </c>
    </row>
    <row r="1136" spans="1:57" x14ac:dyDescent="0.15">
      <c r="A1136" t="str">
        <f t="shared" si="340"/>
        <v>国王主动技能3等级10</v>
      </c>
      <c r="B1136" s="8">
        <f t="shared" si="341"/>
        <v>10190310</v>
      </c>
      <c r="C1136" s="8" t="str">
        <f>VLOOKUP(G1136,角色!A:B,2,FALSE)</f>
        <v>国王</v>
      </c>
      <c r="D1136" s="8" t="str">
        <f t="shared" si="342"/>
        <v>主动技能3</v>
      </c>
      <c r="E1136" s="8">
        <f t="shared" si="338"/>
        <v>10</v>
      </c>
      <c r="F1136" s="8">
        <f t="shared" si="343"/>
        <v>3</v>
      </c>
      <c r="G1136" s="8">
        <f t="shared" si="344"/>
        <v>19</v>
      </c>
      <c r="H1136" s="4" t="s">
        <v>989</v>
      </c>
      <c r="I1136" s="20" t="str">
        <f t="shared" si="353"/>
        <v>对敌方贯穿攻击，造成125%攻击力（+3203）点伤害。</v>
      </c>
      <c r="J1136" s="4" t="s">
        <v>279</v>
      </c>
      <c r="K1136" s="1" t="s">
        <v>102</v>
      </c>
      <c r="L1136" s="4" t="s">
        <v>990</v>
      </c>
      <c r="M1136" s="4"/>
      <c r="N1136" s="4">
        <v>100</v>
      </c>
      <c r="O1136" s="20">
        <f t="shared" si="34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46"/>
        <v/>
      </c>
      <c r="U1136" s="6" t="str">
        <f t="shared" si="347"/>
        <v/>
      </c>
      <c r="V1136" s="19" t="str">
        <f>VLOOKUP(G1136,角色!AW:BC,主动技能!F1136+1,FALSE)</f>
        <v>skill_18</v>
      </c>
      <c r="Y1136">
        <f t="shared" si="336"/>
        <v>100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3203</v>
      </c>
      <c r="AE1136" s="25">
        <f>(VLOOKUP(G1136,角色!V:AE,主动技能!F1136+7,FALSE))</f>
        <v>1</v>
      </c>
      <c r="AF1136" s="19">
        <f t="shared" si="348"/>
        <v>3</v>
      </c>
      <c r="AG1136" s="19">
        <f t="shared" si="349"/>
        <v>2</v>
      </c>
      <c r="AH1136" s="25" t="str">
        <f>VLOOKUP(F1136,特效对应!F:G,2,FALSE)</f>
        <v>attackex</v>
      </c>
      <c r="AJ1136">
        <f t="shared" si="350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51"/>
        <v>3</v>
      </c>
      <c r="BE1136">
        <f t="shared" si="352"/>
        <v>2</v>
      </c>
    </row>
    <row r="1137" spans="1:57" x14ac:dyDescent="0.15">
      <c r="A1137" t="str">
        <f t="shared" si="340"/>
        <v>国王主动技能3等级11</v>
      </c>
      <c r="B1137" s="8">
        <f t="shared" si="341"/>
        <v>10190311</v>
      </c>
      <c r="C1137" s="8" t="str">
        <f>VLOOKUP(G1137,角色!A:B,2,FALSE)</f>
        <v>国王</v>
      </c>
      <c r="D1137" s="8" t="str">
        <f t="shared" si="342"/>
        <v>主动技能3</v>
      </c>
      <c r="E1137" s="8">
        <f t="shared" si="338"/>
        <v>11</v>
      </c>
      <c r="F1137" s="8">
        <f t="shared" si="343"/>
        <v>3</v>
      </c>
      <c r="G1137" s="8">
        <f t="shared" si="344"/>
        <v>19</v>
      </c>
      <c r="H1137" s="4" t="s">
        <v>989</v>
      </c>
      <c r="I1137" s="20" t="str">
        <f t="shared" si="353"/>
        <v>对敌方贯穿攻击，造成125%攻击力（+4530）点伤害。</v>
      </c>
      <c r="J1137" s="4" t="s">
        <v>279</v>
      </c>
      <c r="K1137" s="1" t="s">
        <v>102</v>
      </c>
      <c r="L1137" s="4" t="s">
        <v>990</v>
      </c>
      <c r="M1137" s="4"/>
      <c r="N1137" s="4">
        <v>100</v>
      </c>
      <c r="O1137" s="20">
        <f t="shared" si="34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46"/>
        <v/>
      </c>
      <c r="U1137" s="6" t="str">
        <f t="shared" si="347"/>
        <v/>
      </c>
      <c r="V1137" s="19" t="str">
        <f>VLOOKUP(G1137,角色!AW:BC,主动技能!F1137+1,FALSE)</f>
        <v>skill_18</v>
      </c>
      <c r="Y1137">
        <f t="shared" si="336"/>
        <v>100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4530</v>
      </c>
      <c r="AE1137" s="25">
        <f>(VLOOKUP(G1137,角色!V:AE,主动技能!F1137+7,FALSE))</f>
        <v>1</v>
      </c>
      <c r="AF1137" s="19">
        <f t="shared" si="348"/>
        <v>3</v>
      </c>
      <c r="AG1137" s="19">
        <f t="shared" si="349"/>
        <v>2</v>
      </c>
      <c r="AH1137" s="25" t="str">
        <f>VLOOKUP(F1137,特效对应!F:G,2,FALSE)</f>
        <v>attackex</v>
      </c>
      <c r="AJ1137">
        <f t="shared" si="350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51"/>
        <v>3</v>
      </c>
      <c r="BE1137">
        <f t="shared" si="352"/>
        <v>2</v>
      </c>
    </row>
    <row r="1138" spans="1:57" x14ac:dyDescent="0.15">
      <c r="A1138" t="str">
        <f t="shared" si="340"/>
        <v>国王主动技能3等级12</v>
      </c>
      <c r="B1138" s="8">
        <f t="shared" si="341"/>
        <v>10190312</v>
      </c>
      <c r="C1138" s="8" t="str">
        <f>VLOOKUP(G1138,角色!A:B,2,FALSE)</f>
        <v>国王</v>
      </c>
      <c r="D1138" s="8" t="str">
        <f t="shared" si="342"/>
        <v>主动技能3</v>
      </c>
      <c r="E1138" s="8">
        <f t="shared" si="338"/>
        <v>12</v>
      </c>
      <c r="F1138" s="8">
        <f t="shared" si="343"/>
        <v>3</v>
      </c>
      <c r="G1138" s="8">
        <f t="shared" si="344"/>
        <v>19</v>
      </c>
      <c r="H1138" s="4" t="s">
        <v>989</v>
      </c>
      <c r="I1138" s="20" t="str">
        <f t="shared" si="353"/>
        <v>对敌方贯穿攻击，造成125%攻击力（+6407）点伤害。</v>
      </c>
      <c r="J1138" s="4" t="s">
        <v>279</v>
      </c>
      <c r="K1138" s="1" t="s">
        <v>102</v>
      </c>
      <c r="L1138" s="4" t="s">
        <v>990</v>
      </c>
      <c r="M1138" s="4"/>
      <c r="N1138" s="4">
        <v>100</v>
      </c>
      <c r="O1138" s="20">
        <f t="shared" si="34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46"/>
        <v/>
      </c>
      <c r="U1138" s="6" t="str">
        <f t="shared" si="347"/>
        <v/>
      </c>
      <c r="V1138" s="19" t="str">
        <f>VLOOKUP(G1138,角色!AW:BC,主动技能!F1138+1,FALSE)</f>
        <v>skill_18</v>
      </c>
      <c r="Y1138">
        <f t="shared" si="336"/>
        <v>100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6407</v>
      </c>
      <c r="AE1138" s="25">
        <f>(VLOOKUP(G1138,角色!V:AE,主动技能!F1138+7,FALSE))</f>
        <v>1</v>
      </c>
      <c r="AF1138" s="19">
        <f t="shared" si="348"/>
        <v>3</v>
      </c>
      <c r="AG1138" s="19">
        <f t="shared" si="349"/>
        <v>2</v>
      </c>
      <c r="AH1138" s="25" t="str">
        <f>VLOOKUP(F1138,特效对应!F:G,2,FALSE)</f>
        <v>attackex</v>
      </c>
      <c r="AJ1138">
        <f t="shared" si="350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51"/>
        <v>3</v>
      </c>
      <c r="BE1138">
        <f t="shared" si="352"/>
        <v>2</v>
      </c>
    </row>
    <row r="1139" spans="1:57" x14ac:dyDescent="0.15">
      <c r="A1139" t="str">
        <f t="shared" si="340"/>
        <v>国王主动技能3等级13</v>
      </c>
      <c r="B1139" s="8">
        <f t="shared" si="341"/>
        <v>10190313</v>
      </c>
      <c r="C1139" s="8" t="str">
        <f>VLOOKUP(G1139,角色!A:B,2,FALSE)</f>
        <v>国王</v>
      </c>
      <c r="D1139" s="8" t="str">
        <f t="shared" si="342"/>
        <v>主动技能3</v>
      </c>
      <c r="E1139" s="8">
        <f t="shared" si="338"/>
        <v>13</v>
      </c>
      <c r="F1139" s="8">
        <f t="shared" si="343"/>
        <v>3</v>
      </c>
      <c r="G1139" s="8">
        <f t="shared" si="344"/>
        <v>19</v>
      </c>
      <c r="H1139" s="4" t="s">
        <v>989</v>
      </c>
      <c r="I1139" s="20" t="str">
        <f t="shared" si="353"/>
        <v>对敌方贯穿攻击，造成125%攻击力（+9063）点伤害。</v>
      </c>
      <c r="J1139" s="4" t="s">
        <v>279</v>
      </c>
      <c r="K1139" s="1" t="s">
        <v>102</v>
      </c>
      <c r="L1139" s="4" t="s">
        <v>990</v>
      </c>
      <c r="M1139" s="4"/>
      <c r="N1139" s="4">
        <v>100</v>
      </c>
      <c r="O1139" s="20">
        <f t="shared" si="34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46"/>
        <v/>
      </c>
      <c r="U1139" s="6" t="str">
        <f t="shared" si="347"/>
        <v/>
      </c>
      <c r="V1139" s="19" t="str">
        <f>VLOOKUP(G1139,角色!AW:BC,主动技能!F1139+1,FALSE)</f>
        <v>skill_18</v>
      </c>
      <c r="Y1139">
        <f t="shared" si="336"/>
        <v>100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9063</v>
      </c>
      <c r="AE1139" s="25">
        <f>(VLOOKUP(G1139,角色!V:AE,主动技能!F1139+7,FALSE))</f>
        <v>1</v>
      </c>
      <c r="AF1139" s="19">
        <f t="shared" si="348"/>
        <v>3</v>
      </c>
      <c r="AG1139" s="19">
        <f t="shared" si="349"/>
        <v>2</v>
      </c>
      <c r="AH1139" s="25" t="str">
        <f>VLOOKUP(F1139,特效对应!F:G,2,FALSE)</f>
        <v>attackex</v>
      </c>
      <c r="AJ1139">
        <f t="shared" si="350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51"/>
        <v>3</v>
      </c>
      <c r="BE1139">
        <f t="shared" si="352"/>
        <v>2</v>
      </c>
    </row>
    <row r="1140" spans="1:57" x14ac:dyDescent="0.15">
      <c r="A1140" t="str">
        <f t="shared" si="340"/>
        <v>国王主动技能3等级14</v>
      </c>
      <c r="B1140" s="8">
        <f t="shared" si="341"/>
        <v>10190314</v>
      </c>
      <c r="C1140" s="8" t="str">
        <f>VLOOKUP(G1140,角色!A:B,2,FALSE)</f>
        <v>国王</v>
      </c>
      <c r="D1140" s="8" t="str">
        <f t="shared" si="342"/>
        <v>主动技能3</v>
      </c>
      <c r="E1140" s="8">
        <f t="shared" si="338"/>
        <v>14</v>
      </c>
      <c r="F1140" s="8">
        <f t="shared" si="343"/>
        <v>3</v>
      </c>
      <c r="G1140" s="8">
        <f t="shared" si="344"/>
        <v>19</v>
      </c>
      <c r="H1140" s="4" t="s">
        <v>989</v>
      </c>
      <c r="I1140" s="20" t="str">
        <f t="shared" si="353"/>
        <v>对敌方贯穿攻击，造成125%攻击力（+12819）点伤害。</v>
      </c>
      <c r="J1140" s="4" t="s">
        <v>279</v>
      </c>
      <c r="K1140" s="1" t="s">
        <v>102</v>
      </c>
      <c r="L1140" s="4" t="s">
        <v>990</v>
      </c>
      <c r="M1140" s="4"/>
      <c r="N1140" s="4">
        <v>100</v>
      </c>
      <c r="O1140" s="20">
        <f t="shared" si="34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46"/>
        <v/>
      </c>
      <c r="U1140" s="6" t="str">
        <f t="shared" si="347"/>
        <v/>
      </c>
      <c r="V1140" s="19" t="str">
        <f>VLOOKUP(G1140,角色!AW:BC,主动技能!F1140+1,FALSE)</f>
        <v>skill_18</v>
      </c>
      <c r="Y1140">
        <f t="shared" si="336"/>
        <v>100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12819</v>
      </c>
      <c r="AE1140" s="25">
        <f>(VLOOKUP(G1140,角色!V:AE,主动技能!F1140+7,FALSE))</f>
        <v>1</v>
      </c>
      <c r="AF1140" s="19">
        <f t="shared" si="348"/>
        <v>3</v>
      </c>
      <c r="AG1140" s="19">
        <f t="shared" si="349"/>
        <v>2</v>
      </c>
      <c r="AH1140" s="25" t="str">
        <f>VLOOKUP(F1140,特效对应!F:G,2,FALSE)</f>
        <v>attackex</v>
      </c>
      <c r="AJ1140">
        <f t="shared" si="350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51"/>
        <v>3</v>
      </c>
      <c r="BE1140">
        <f t="shared" si="352"/>
        <v>2</v>
      </c>
    </row>
    <row r="1141" spans="1:57" x14ac:dyDescent="0.15">
      <c r="A1141" t="str">
        <f t="shared" si="340"/>
        <v>国王主动技能3等级15</v>
      </c>
      <c r="B1141" s="8">
        <f t="shared" si="341"/>
        <v>10190315</v>
      </c>
      <c r="C1141" s="8" t="str">
        <f>VLOOKUP(G1141,角色!A:B,2,FALSE)</f>
        <v>国王</v>
      </c>
      <c r="D1141" s="8" t="str">
        <f t="shared" si="342"/>
        <v>主动技能3</v>
      </c>
      <c r="E1141" s="8">
        <f t="shared" si="338"/>
        <v>15</v>
      </c>
      <c r="F1141" s="8">
        <f t="shared" si="343"/>
        <v>3</v>
      </c>
      <c r="G1141" s="8">
        <f t="shared" si="344"/>
        <v>19</v>
      </c>
      <c r="H1141" s="4" t="s">
        <v>989</v>
      </c>
      <c r="I1141" s="20" t="str">
        <f t="shared" si="353"/>
        <v>对敌方贯穿攻击，造成125%攻击力（+18131）点伤害。</v>
      </c>
      <c r="J1141" s="4" t="s">
        <v>279</v>
      </c>
      <c r="K1141" s="1" t="s">
        <v>102</v>
      </c>
      <c r="L1141" s="4" t="s">
        <v>990</v>
      </c>
      <c r="M1141" s="4"/>
      <c r="N1141" s="4">
        <v>100</v>
      </c>
      <c r="O1141" s="20">
        <f t="shared" si="34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46"/>
        <v/>
      </c>
      <c r="U1141" s="6" t="str">
        <f t="shared" si="347"/>
        <v/>
      </c>
      <c r="V1141" s="19" t="str">
        <f>VLOOKUP(G1141,角色!AW:BC,主动技能!F1141+1,FALSE)</f>
        <v>skill_18</v>
      </c>
      <c r="Y1141">
        <f t="shared" si="336"/>
        <v>100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18131</v>
      </c>
      <c r="AE1141" s="25">
        <f>(VLOOKUP(G1141,角色!V:AE,主动技能!F1141+7,FALSE))</f>
        <v>1</v>
      </c>
      <c r="AF1141" s="19">
        <f t="shared" si="348"/>
        <v>3</v>
      </c>
      <c r="AG1141" s="19">
        <f t="shared" si="349"/>
        <v>2</v>
      </c>
      <c r="AH1141" s="25" t="str">
        <f>VLOOKUP(F1141,特效对应!F:G,2,FALSE)</f>
        <v>attackex</v>
      </c>
      <c r="AJ1141">
        <f t="shared" si="350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51"/>
        <v>3</v>
      </c>
      <c r="BE1141">
        <f t="shared" si="352"/>
        <v>2</v>
      </c>
    </row>
    <row r="1142" spans="1:57" x14ac:dyDescent="0.15">
      <c r="A1142" t="str">
        <f t="shared" si="340"/>
        <v>国王主动技能3等级16</v>
      </c>
      <c r="B1142" s="8">
        <f t="shared" si="341"/>
        <v>10190316</v>
      </c>
      <c r="C1142" s="8" t="str">
        <f>VLOOKUP(G1142,角色!A:B,2,FALSE)</f>
        <v>国王</v>
      </c>
      <c r="D1142" s="8" t="str">
        <f t="shared" si="342"/>
        <v>主动技能3</v>
      </c>
      <c r="E1142" s="8">
        <f t="shared" si="338"/>
        <v>16</v>
      </c>
      <c r="F1142" s="8">
        <f t="shared" si="343"/>
        <v>3</v>
      </c>
      <c r="G1142" s="8">
        <f t="shared" si="344"/>
        <v>19</v>
      </c>
      <c r="H1142" s="4" t="s">
        <v>989</v>
      </c>
      <c r="I1142" s="20" t="str">
        <f t="shared" si="353"/>
        <v>对敌方贯穿攻击，造成125%攻击力（+25644）点伤害。</v>
      </c>
      <c r="J1142" s="4" t="s">
        <v>279</v>
      </c>
      <c r="K1142" s="1" t="s">
        <v>102</v>
      </c>
      <c r="L1142" s="4" t="s">
        <v>990</v>
      </c>
      <c r="M1142" s="4"/>
      <c r="N1142" s="4">
        <v>100</v>
      </c>
      <c r="O1142" s="20">
        <f t="shared" si="34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46"/>
        <v/>
      </c>
      <c r="U1142" s="6" t="str">
        <f t="shared" si="347"/>
        <v/>
      </c>
      <c r="V1142" s="19" t="str">
        <f>VLOOKUP(G1142,角色!AW:BC,主动技能!F1142+1,FALSE)</f>
        <v>skill_18</v>
      </c>
      <c r="Y1142">
        <f t="shared" si="336"/>
        <v>100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25644</v>
      </c>
      <c r="AE1142" s="25">
        <f>(VLOOKUP(G1142,角色!V:AE,主动技能!F1142+7,FALSE))</f>
        <v>1</v>
      </c>
      <c r="AF1142" s="19">
        <f t="shared" si="348"/>
        <v>3</v>
      </c>
      <c r="AG1142" s="19">
        <f t="shared" si="349"/>
        <v>2</v>
      </c>
      <c r="AH1142" s="25" t="str">
        <f>VLOOKUP(F1142,特效对应!F:G,2,FALSE)</f>
        <v>attackex</v>
      </c>
      <c r="AJ1142">
        <f t="shared" si="350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51"/>
        <v>3</v>
      </c>
      <c r="BE1142">
        <f t="shared" si="352"/>
        <v>2</v>
      </c>
    </row>
    <row r="1143" spans="1:57" x14ac:dyDescent="0.15">
      <c r="A1143" t="str">
        <f t="shared" si="340"/>
        <v>国王主动技能3等级17</v>
      </c>
      <c r="B1143" s="8">
        <f t="shared" si="341"/>
        <v>10190317</v>
      </c>
      <c r="C1143" s="8" t="str">
        <f>VLOOKUP(G1143,角色!A:B,2,FALSE)</f>
        <v>国王</v>
      </c>
      <c r="D1143" s="8" t="str">
        <f t="shared" si="342"/>
        <v>主动技能3</v>
      </c>
      <c r="E1143" s="8">
        <f t="shared" si="338"/>
        <v>17</v>
      </c>
      <c r="F1143" s="8">
        <f t="shared" si="343"/>
        <v>3</v>
      </c>
      <c r="G1143" s="8">
        <f t="shared" si="344"/>
        <v>19</v>
      </c>
      <c r="H1143" s="4" t="s">
        <v>989</v>
      </c>
      <c r="I1143" s="20" t="str">
        <f t="shared" si="353"/>
        <v>对敌方贯穿攻击，造成125%攻击力（+36271）点伤害。</v>
      </c>
      <c r="J1143" s="4" t="s">
        <v>279</v>
      </c>
      <c r="K1143" s="1" t="s">
        <v>102</v>
      </c>
      <c r="L1143" s="4" t="s">
        <v>990</v>
      </c>
      <c r="M1143" s="4"/>
      <c r="N1143" s="4">
        <v>100</v>
      </c>
      <c r="O1143" s="20">
        <f t="shared" si="34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46"/>
        <v/>
      </c>
      <c r="U1143" s="6" t="str">
        <f t="shared" si="347"/>
        <v/>
      </c>
      <c r="V1143" s="19" t="str">
        <f>VLOOKUP(G1143,角色!AW:BC,主动技能!F1143+1,FALSE)</f>
        <v>skill_18</v>
      </c>
      <c r="Y1143">
        <f t="shared" ref="Y1143:Y1206" si="354">VLOOKUP(D1143,BF:BG,2,FALSE)</f>
        <v>100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36271</v>
      </c>
      <c r="AE1143" s="25">
        <f>(VLOOKUP(G1143,角色!V:AE,主动技能!F1143+7,FALSE))</f>
        <v>1</v>
      </c>
      <c r="AF1143" s="19">
        <f t="shared" si="348"/>
        <v>3</v>
      </c>
      <c r="AG1143" s="19">
        <f t="shared" si="349"/>
        <v>2</v>
      </c>
      <c r="AH1143" s="25" t="str">
        <f>VLOOKUP(F1143,特效对应!F:G,2,FALSE)</f>
        <v>attackex</v>
      </c>
      <c r="AJ1143">
        <f t="shared" si="350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51"/>
        <v>3</v>
      </c>
      <c r="BE1143">
        <f t="shared" si="352"/>
        <v>2</v>
      </c>
    </row>
    <row r="1144" spans="1:57" x14ac:dyDescent="0.15">
      <c r="A1144" t="str">
        <f t="shared" si="340"/>
        <v>国王主动技能3等级18</v>
      </c>
      <c r="B1144" s="8">
        <f t="shared" si="341"/>
        <v>10190318</v>
      </c>
      <c r="C1144" s="8" t="str">
        <f>VLOOKUP(G1144,角色!A:B,2,FALSE)</f>
        <v>国王</v>
      </c>
      <c r="D1144" s="8" t="str">
        <f t="shared" si="342"/>
        <v>主动技能3</v>
      </c>
      <c r="E1144" s="8">
        <f t="shared" si="338"/>
        <v>18</v>
      </c>
      <c r="F1144" s="8">
        <f t="shared" si="343"/>
        <v>3</v>
      </c>
      <c r="G1144" s="8">
        <f t="shared" si="344"/>
        <v>19</v>
      </c>
      <c r="H1144" s="4" t="s">
        <v>989</v>
      </c>
      <c r="I1144" s="20" t="str">
        <f t="shared" si="353"/>
        <v>对敌方贯穿攻击，造成125%攻击力（+51301）点伤害。</v>
      </c>
      <c r="J1144" s="4" t="s">
        <v>279</v>
      </c>
      <c r="K1144" s="1" t="s">
        <v>102</v>
      </c>
      <c r="L1144" s="4" t="s">
        <v>990</v>
      </c>
      <c r="M1144" s="4"/>
      <c r="N1144" s="4">
        <v>100</v>
      </c>
      <c r="O1144" s="20">
        <f t="shared" si="34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46"/>
        <v/>
      </c>
      <c r="U1144" s="6" t="str">
        <f t="shared" si="347"/>
        <v/>
      </c>
      <c r="V1144" s="19" t="str">
        <f>VLOOKUP(G1144,角色!AW:BC,主动技能!F1144+1,FALSE)</f>
        <v>skill_18</v>
      </c>
      <c r="Y1144">
        <f t="shared" si="354"/>
        <v>100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51301</v>
      </c>
      <c r="AE1144" s="25">
        <f>(VLOOKUP(G1144,角色!V:AE,主动技能!F1144+7,FALSE))</f>
        <v>1</v>
      </c>
      <c r="AF1144" s="19">
        <f t="shared" si="348"/>
        <v>3</v>
      </c>
      <c r="AG1144" s="19">
        <f t="shared" si="349"/>
        <v>2</v>
      </c>
      <c r="AH1144" s="25" t="str">
        <f>VLOOKUP(F1144,特效对应!F:G,2,FALSE)</f>
        <v>attackex</v>
      </c>
      <c r="AJ1144">
        <f t="shared" si="350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51"/>
        <v>3</v>
      </c>
      <c r="BE1144">
        <f t="shared" si="352"/>
        <v>2</v>
      </c>
    </row>
    <row r="1145" spans="1:57" x14ac:dyDescent="0.15">
      <c r="A1145" t="str">
        <f t="shared" si="340"/>
        <v>国王主动技能3等级19</v>
      </c>
      <c r="B1145" s="8">
        <f t="shared" si="341"/>
        <v>10190319</v>
      </c>
      <c r="C1145" s="8" t="str">
        <f>VLOOKUP(G1145,角色!A:B,2,FALSE)</f>
        <v>国王</v>
      </c>
      <c r="D1145" s="8" t="str">
        <f t="shared" si="342"/>
        <v>主动技能3</v>
      </c>
      <c r="E1145" s="8">
        <f t="shared" si="338"/>
        <v>19</v>
      </c>
      <c r="F1145" s="8">
        <f t="shared" si="343"/>
        <v>3</v>
      </c>
      <c r="G1145" s="8">
        <f t="shared" si="344"/>
        <v>19</v>
      </c>
      <c r="H1145" s="4" t="s">
        <v>989</v>
      </c>
      <c r="I1145" s="20" t="str">
        <f t="shared" si="353"/>
        <v>对敌方贯穿攻击，造成125%攻击力（+72560）点伤害。</v>
      </c>
      <c r="J1145" s="4" t="s">
        <v>279</v>
      </c>
      <c r="K1145" s="1" t="s">
        <v>102</v>
      </c>
      <c r="L1145" s="4" t="s">
        <v>990</v>
      </c>
      <c r="M1145" s="4"/>
      <c r="N1145" s="4">
        <v>100</v>
      </c>
      <c r="O1145" s="20">
        <f t="shared" si="34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46"/>
        <v/>
      </c>
      <c r="U1145" s="6" t="str">
        <f t="shared" si="347"/>
        <v/>
      </c>
      <c r="V1145" s="19" t="str">
        <f>VLOOKUP(G1145,角色!AW:BC,主动技能!F1145+1,FALSE)</f>
        <v>skill_18</v>
      </c>
      <c r="Y1145">
        <f t="shared" si="354"/>
        <v>100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72560</v>
      </c>
      <c r="AE1145" s="25">
        <f>(VLOOKUP(G1145,角色!V:AE,主动技能!F1145+7,FALSE))</f>
        <v>1</v>
      </c>
      <c r="AF1145" s="19">
        <f t="shared" si="348"/>
        <v>3</v>
      </c>
      <c r="AG1145" s="19">
        <f t="shared" si="349"/>
        <v>2</v>
      </c>
      <c r="AH1145" s="25" t="str">
        <f>VLOOKUP(F1145,特效对应!F:G,2,FALSE)</f>
        <v>attackex</v>
      </c>
      <c r="AJ1145">
        <f t="shared" si="350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51"/>
        <v>3</v>
      </c>
      <c r="BE1145">
        <f t="shared" si="352"/>
        <v>2</v>
      </c>
    </row>
    <row r="1146" spans="1:57" x14ac:dyDescent="0.15">
      <c r="A1146" t="str">
        <f t="shared" si="340"/>
        <v>国王主动技能3等级20</v>
      </c>
      <c r="B1146" s="8">
        <f t="shared" si="341"/>
        <v>10190320</v>
      </c>
      <c r="C1146" s="8" t="str">
        <f>VLOOKUP(G1146,角色!A:B,2,FALSE)</f>
        <v>国王</v>
      </c>
      <c r="D1146" s="8" t="str">
        <f t="shared" si="342"/>
        <v>主动技能3</v>
      </c>
      <c r="E1146" s="8">
        <f t="shared" si="338"/>
        <v>20</v>
      </c>
      <c r="F1146" s="8">
        <f t="shared" si="343"/>
        <v>3</v>
      </c>
      <c r="G1146" s="8">
        <f t="shared" si="344"/>
        <v>19</v>
      </c>
      <c r="H1146" s="4" t="s">
        <v>989</v>
      </c>
      <c r="I1146" s="20" t="str">
        <f t="shared" si="353"/>
        <v>对敌方贯穿攻击，造成125%攻击力（+102628）点伤害。</v>
      </c>
      <c r="J1146" s="4" t="s">
        <v>279</v>
      </c>
      <c r="K1146" s="1" t="s">
        <v>102</v>
      </c>
      <c r="L1146" s="4" t="s">
        <v>990</v>
      </c>
      <c r="M1146" s="4"/>
      <c r="N1146" s="4">
        <v>100</v>
      </c>
      <c r="O1146" s="20">
        <f t="shared" si="34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46"/>
        <v/>
      </c>
      <c r="U1146" s="6" t="str">
        <f t="shared" si="347"/>
        <v/>
      </c>
      <c r="V1146" s="19" t="str">
        <f>VLOOKUP(G1146,角色!AW:BC,主动技能!F1146+1,FALSE)</f>
        <v>skill_18</v>
      </c>
      <c r="Y1146">
        <f t="shared" si="354"/>
        <v>100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102628</v>
      </c>
      <c r="AE1146" s="25">
        <f>(VLOOKUP(G1146,角色!V:AE,主动技能!F1146+7,FALSE))</f>
        <v>1</v>
      </c>
      <c r="AF1146" s="19">
        <f t="shared" si="348"/>
        <v>3</v>
      </c>
      <c r="AG1146" s="19">
        <f t="shared" si="349"/>
        <v>2</v>
      </c>
      <c r="AH1146" s="25" t="str">
        <f>VLOOKUP(F1146,特效对应!F:G,2,FALSE)</f>
        <v>attackex</v>
      </c>
      <c r="AJ1146">
        <f t="shared" si="350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51"/>
        <v>3</v>
      </c>
      <c r="BE1146">
        <f t="shared" si="352"/>
        <v>2</v>
      </c>
    </row>
    <row r="1147" spans="1:57" x14ac:dyDescent="0.15">
      <c r="A1147" t="str">
        <f t="shared" si="340"/>
        <v>伊西多主动技能1等级1</v>
      </c>
      <c r="B1147" s="8">
        <f t="shared" si="341"/>
        <v>10200101</v>
      </c>
      <c r="C1147" s="8" t="str">
        <f>VLOOKUP(G1147,角色!A:B,2,FALSE)</f>
        <v>伊西多</v>
      </c>
      <c r="D1147" s="8" t="str">
        <f t="shared" si="342"/>
        <v>主动技能1</v>
      </c>
      <c r="E1147" s="8">
        <f t="shared" si="338"/>
        <v>1</v>
      </c>
      <c r="F1147" s="8">
        <f t="shared" si="343"/>
        <v>1</v>
      </c>
      <c r="G1147" s="8">
        <f t="shared" si="344"/>
        <v>20</v>
      </c>
      <c r="H1147" s="4" t="s">
        <v>1060</v>
      </c>
      <c r="I1147" s="20" t="str">
        <f t="shared" si="353"/>
        <v>对敌方单体攻击，造成100%攻击力（+26）点伤害。</v>
      </c>
      <c r="J1147" s="20" t="s">
        <v>279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4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46"/>
        <v/>
      </c>
      <c r="U1147" s="19" t="str">
        <f t="shared" si="347"/>
        <v/>
      </c>
      <c r="V1147" s="19" t="str">
        <f>VLOOKUP(G1147,角色!AW:BC,主动技能!F1147+1,FALSE)</f>
        <v>skill_01</v>
      </c>
      <c r="W1147" s="19"/>
      <c r="X1147" s="19"/>
      <c r="Y1147" s="19">
        <f t="shared" si="354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26</v>
      </c>
      <c r="AC1147" s="19"/>
      <c r="AD1147" s="19"/>
      <c r="AE1147" s="25">
        <f>(VLOOKUP(G1147,角色!V:AE,主动技能!F1147+7,FALSE))</f>
        <v>1</v>
      </c>
      <c r="AF1147" s="19">
        <f t="shared" si="348"/>
        <v>0</v>
      </c>
      <c r="AG1147" s="19">
        <f t="shared" si="349"/>
        <v>0</v>
      </c>
      <c r="AH1147" s="25" t="str">
        <f>VLOOKUP(F1147,特效对应!F:G,2,FALSE)</f>
        <v>attack</v>
      </c>
      <c r="AJ1147">
        <f t="shared" si="350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51"/>
        <v>0</v>
      </c>
      <c r="BE1147">
        <f t="shared" si="352"/>
        <v>0</v>
      </c>
    </row>
    <row r="1148" spans="1:57" x14ac:dyDescent="0.15">
      <c r="A1148" t="str">
        <f t="shared" si="340"/>
        <v>伊西多主动技能1等级2</v>
      </c>
      <c r="B1148" s="8">
        <f t="shared" si="341"/>
        <v>10200102</v>
      </c>
      <c r="C1148" s="8" t="str">
        <f>VLOOKUP(G1148,角色!A:B,2,FALSE)</f>
        <v>伊西多</v>
      </c>
      <c r="D1148" s="8" t="str">
        <f t="shared" si="342"/>
        <v>主动技能1</v>
      </c>
      <c r="E1148" s="8">
        <f t="shared" si="338"/>
        <v>2</v>
      </c>
      <c r="F1148" s="8">
        <f t="shared" si="343"/>
        <v>1</v>
      </c>
      <c r="G1148" s="8">
        <f t="shared" si="344"/>
        <v>20</v>
      </c>
      <c r="H1148" s="4" t="s">
        <v>1060</v>
      </c>
      <c r="I1148" s="20" t="str">
        <f t="shared" si="353"/>
        <v>对敌方单体攻击，造成100%攻击力（+32）点伤害。</v>
      </c>
      <c r="J1148" s="20" t="s">
        <v>279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4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46"/>
        <v/>
      </c>
      <c r="U1148" s="6" t="str">
        <f t="shared" si="347"/>
        <v/>
      </c>
      <c r="V1148" s="19" t="str">
        <f>VLOOKUP(G1148,角色!AW:BC,主动技能!F1148+1,FALSE)</f>
        <v>skill_01</v>
      </c>
      <c r="Y1148">
        <f t="shared" si="354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32</v>
      </c>
      <c r="AE1148" s="25">
        <f>(VLOOKUP(G1148,角色!V:AE,主动技能!F1148+7,FALSE))</f>
        <v>1</v>
      </c>
      <c r="AF1148" s="19">
        <f t="shared" si="348"/>
        <v>0</v>
      </c>
      <c r="AG1148" s="19">
        <f t="shared" si="349"/>
        <v>0</v>
      </c>
      <c r="AH1148" s="25" t="str">
        <f>VLOOKUP(F1148,特效对应!F:G,2,FALSE)</f>
        <v>attack</v>
      </c>
      <c r="AJ1148">
        <f t="shared" si="350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51"/>
        <v>0</v>
      </c>
      <c r="BE1148">
        <f t="shared" si="352"/>
        <v>0</v>
      </c>
    </row>
    <row r="1149" spans="1:57" x14ac:dyDescent="0.15">
      <c r="A1149" t="str">
        <f t="shared" si="340"/>
        <v>伊西多主动技能1等级3</v>
      </c>
      <c r="B1149" s="8">
        <f t="shared" si="341"/>
        <v>10200103</v>
      </c>
      <c r="C1149" s="8" t="str">
        <f>VLOOKUP(G1149,角色!A:B,2,FALSE)</f>
        <v>伊西多</v>
      </c>
      <c r="D1149" s="8" t="str">
        <f t="shared" si="342"/>
        <v>主动技能1</v>
      </c>
      <c r="E1149" s="8">
        <f t="shared" si="338"/>
        <v>3</v>
      </c>
      <c r="F1149" s="8">
        <f t="shared" si="343"/>
        <v>1</v>
      </c>
      <c r="G1149" s="8">
        <f t="shared" si="344"/>
        <v>20</v>
      </c>
      <c r="H1149" s="4" t="s">
        <v>1060</v>
      </c>
      <c r="I1149" s="20" t="str">
        <f t="shared" si="353"/>
        <v>对敌方单体攻击，造成100%攻击力（+50）点伤害。</v>
      </c>
      <c r="J1149" s="20" t="s">
        <v>279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4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46"/>
        <v/>
      </c>
      <c r="U1149" s="6" t="str">
        <f t="shared" si="347"/>
        <v/>
      </c>
      <c r="V1149" s="19" t="str">
        <f>VLOOKUP(G1149,角色!AW:BC,主动技能!F1149+1,FALSE)</f>
        <v>skill_01</v>
      </c>
      <c r="Y1149">
        <f t="shared" si="354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50</v>
      </c>
      <c r="AE1149" s="25">
        <f>(VLOOKUP(G1149,角色!V:AE,主动技能!F1149+7,FALSE))</f>
        <v>1</v>
      </c>
      <c r="AF1149" s="19">
        <f t="shared" si="348"/>
        <v>0</v>
      </c>
      <c r="AG1149" s="19">
        <f t="shared" si="349"/>
        <v>0</v>
      </c>
      <c r="AH1149" s="25" t="str">
        <f>VLOOKUP(F1149,特效对应!F:G,2,FALSE)</f>
        <v>attack</v>
      </c>
      <c r="AJ1149">
        <f t="shared" si="350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51"/>
        <v>0</v>
      </c>
      <c r="BE1149">
        <f t="shared" si="352"/>
        <v>0</v>
      </c>
    </row>
    <row r="1150" spans="1:57" x14ac:dyDescent="0.15">
      <c r="A1150" t="str">
        <f t="shared" si="340"/>
        <v>伊西多主动技能1等级4</v>
      </c>
      <c r="B1150" s="8">
        <f t="shared" si="341"/>
        <v>10200104</v>
      </c>
      <c r="C1150" s="8" t="str">
        <f>VLOOKUP(G1150,角色!A:B,2,FALSE)</f>
        <v>伊西多</v>
      </c>
      <c r="D1150" s="8" t="str">
        <f t="shared" si="342"/>
        <v>主动技能1</v>
      </c>
      <c r="E1150" s="8">
        <f t="shared" si="338"/>
        <v>4</v>
      </c>
      <c r="F1150" s="8">
        <f t="shared" si="343"/>
        <v>1</v>
      </c>
      <c r="G1150" s="8">
        <f t="shared" si="344"/>
        <v>20</v>
      </c>
      <c r="H1150" s="4" t="s">
        <v>1060</v>
      </c>
      <c r="I1150" s="20" t="str">
        <f t="shared" si="353"/>
        <v>对敌方单体攻击，造成100%攻击力（+80）点伤害。</v>
      </c>
      <c r="J1150" s="20" t="s">
        <v>279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4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46"/>
        <v/>
      </c>
      <c r="U1150" s="6" t="str">
        <f t="shared" si="347"/>
        <v/>
      </c>
      <c r="V1150" s="19" t="str">
        <f>VLOOKUP(G1150,角色!AW:BC,主动技能!F1150+1,FALSE)</f>
        <v>skill_01</v>
      </c>
      <c r="Y1150">
        <f t="shared" si="354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80</v>
      </c>
      <c r="AE1150" s="25">
        <f>(VLOOKUP(G1150,角色!V:AE,主动技能!F1150+7,FALSE))</f>
        <v>1</v>
      </c>
      <c r="AF1150" s="19">
        <f t="shared" si="348"/>
        <v>0</v>
      </c>
      <c r="AG1150" s="19">
        <f t="shared" si="349"/>
        <v>0</v>
      </c>
      <c r="AH1150" s="25" t="str">
        <f>VLOOKUP(F1150,特效对应!F:G,2,FALSE)</f>
        <v>attack</v>
      </c>
      <c r="AJ1150">
        <f t="shared" si="350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51"/>
        <v>0</v>
      </c>
      <c r="BE1150">
        <f t="shared" si="352"/>
        <v>0</v>
      </c>
    </row>
    <row r="1151" spans="1:57" x14ac:dyDescent="0.15">
      <c r="A1151" t="str">
        <f t="shared" si="340"/>
        <v>伊西多主动技能1等级5</v>
      </c>
      <c r="B1151" s="8">
        <f t="shared" si="341"/>
        <v>10200105</v>
      </c>
      <c r="C1151" s="8" t="str">
        <f>VLOOKUP(G1151,角色!A:B,2,FALSE)</f>
        <v>伊西多</v>
      </c>
      <c r="D1151" s="8" t="str">
        <f t="shared" si="342"/>
        <v>主动技能1</v>
      </c>
      <c r="E1151" s="8">
        <f t="shared" si="338"/>
        <v>5</v>
      </c>
      <c r="F1151" s="8">
        <f t="shared" si="343"/>
        <v>1</v>
      </c>
      <c r="G1151" s="8">
        <f t="shared" si="344"/>
        <v>20</v>
      </c>
      <c r="H1151" s="4" t="s">
        <v>1060</v>
      </c>
      <c r="I1151" s="20" t="str">
        <f t="shared" si="353"/>
        <v>对敌方单体攻击，造成100%攻击力（+113）点伤害。</v>
      </c>
      <c r="J1151" s="20" t="s">
        <v>279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4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46"/>
        <v/>
      </c>
      <c r="U1151" s="6" t="str">
        <f t="shared" si="347"/>
        <v/>
      </c>
      <c r="V1151" s="19" t="str">
        <f>VLOOKUP(G1151,角色!AW:BC,主动技能!F1151+1,FALSE)</f>
        <v>skill_01</v>
      </c>
      <c r="Y1151">
        <f t="shared" si="354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113</v>
      </c>
      <c r="AE1151" s="25">
        <f>(VLOOKUP(G1151,角色!V:AE,主动技能!F1151+7,FALSE))</f>
        <v>1</v>
      </c>
      <c r="AF1151" s="19">
        <f t="shared" si="348"/>
        <v>0</v>
      </c>
      <c r="AG1151" s="19">
        <f t="shared" si="349"/>
        <v>0</v>
      </c>
      <c r="AH1151" s="25" t="str">
        <f>VLOOKUP(F1151,特效对应!F:G,2,FALSE)</f>
        <v>attack</v>
      </c>
      <c r="AJ1151">
        <f t="shared" si="350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51"/>
        <v>0</v>
      </c>
      <c r="BE1151">
        <f t="shared" si="352"/>
        <v>0</v>
      </c>
    </row>
    <row r="1152" spans="1:57" x14ac:dyDescent="0.15">
      <c r="A1152" t="str">
        <f t="shared" si="340"/>
        <v>伊西多主动技能1等级6</v>
      </c>
      <c r="B1152" s="8">
        <f t="shared" si="341"/>
        <v>10200106</v>
      </c>
      <c r="C1152" s="8" t="str">
        <f>VLOOKUP(G1152,角色!A:B,2,FALSE)</f>
        <v>伊西多</v>
      </c>
      <c r="D1152" s="8" t="str">
        <f t="shared" si="342"/>
        <v>主动技能1</v>
      </c>
      <c r="E1152" s="8">
        <f t="shared" si="338"/>
        <v>6</v>
      </c>
      <c r="F1152" s="8">
        <f t="shared" si="343"/>
        <v>1</v>
      </c>
      <c r="G1152" s="8">
        <f t="shared" si="344"/>
        <v>20</v>
      </c>
      <c r="H1152" s="4" t="s">
        <v>1060</v>
      </c>
      <c r="I1152" s="20" t="str">
        <f t="shared" si="353"/>
        <v>对敌方单体攻击，造成100%攻击力（+160）点伤害。</v>
      </c>
      <c r="J1152" s="20" t="s">
        <v>279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4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46"/>
        <v/>
      </c>
      <c r="U1152" s="6" t="str">
        <f t="shared" si="347"/>
        <v/>
      </c>
      <c r="V1152" s="19" t="str">
        <f>VLOOKUP(G1152,角色!AW:BC,主动技能!F1152+1,FALSE)</f>
        <v>skill_01</v>
      </c>
      <c r="Y1152">
        <f t="shared" si="354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160</v>
      </c>
      <c r="AE1152" s="25">
        <f>(VLOOKUP(G1152,角色!V:AE,主动技能!F1152+7,FALSE))</f>
        <v>1</v>
      </c>
      <c r="AF1152" s="19">
        <f t="shared" si="348"/>
        <v>0</v>
      </c>
      <c r="AG1152" s="19">
        <f t="shared" si="349"/>
        <v>0</v>
      </c>
      <c r="AH1152" s="25" t="str">
        <f>VLOOKUP(F1152,特效对应!F:G,2,FALSE)</f>
        <v>attack</v>
      </c>
      <c r="AJ1152">
        <f t="shared" si="350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51"/>
        <v>0</v>
      </c>
      <c r="BE1152">
        <f t="shared" si="352"/>
        <v>0</v>
      </c>
    </row>
    <row r="1153" spans="1:57" x14ac:dyDescent="0.15">
      <c r="A1153" t="str">
        <f t="shared" si="340"/>
        <v>伊西多主动技能1等级7</v>
      </c>
      <c r="B1153" s="8">
        <f t="shared" si="341"/>
        <v>10200107</v>
      </c>
      <c r="C1153" s="8" t="str">
        <f>VLOOKUP(G1153,角色!A:B,2,FALSE)</f>
        <v>伊西多</v>
      </c>
      <c r="D1153" s="8" t="str">
        <f t="shared" si="342"/>
        <v>主动技能1</v>
      </c>
      <c r="E1153" s="8">
        <f t="shared" si="338"/>
        <v>7</v>
      </c>
      <c r="F1153" s="8">
        <f t="shared" si="343"/>
        <v>1</v>
      </c>
      <c r="G1153" s="8">
        <f t="shared" si="344"/>
        <v>20</v>
      </c>
      <c r="H1153" s="4" t="s">
        <v>1060</v>
      </c>
      <c r="I1153" s="20" t="str">
        <f t="shared" si="353"/>
        <v>对敌方单体攻击，造成100%攻击力（+226）点伤害。</v>
      </c>
      <c r="J1153" s="20" t="s">
        <v>279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4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46"/>
        <v/>
      </c>
      <c r="U1153" s="6" t="str">
        <f t="shared" si="347"/>
        <v/>
      </c>
      <c r="V1153" s="19" t="str">
        <f>VLOOKUP(G1153,角色!AW:BC,主动技能!F1153+1,FALSE)</f>
        <v>skill_01</v>
      </c>
      <c r="Y1153">
        <f t="shared" si="354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226</v>
      </c>
      <c r="AE1153" s="25">
        <f>(VLOOKUP(G1153,角色!V:AE,主动技能!F1153+7,FALSE))</f>
        <v>1</v>
      </c>
      <c r="AF1153" s="19">
        <f t="shared" si="348"/>
        <v>0</v>
      </c>
      <c r="AG1153" s="19">
        <f t="shared" si="349"/>
        <v>0</v>
      </c>
      <c r="AH1153" s="25" t="str">
        <f>VLOOKUP(F1153,特效对应!F:G,2,FALSE)</f>
        <v>attack</v>
      </c>
      <c r="AJ1153">
        <f t="shared" si="350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51"/>
        <v>0</v>
      </c>
      <c r="BE1153">
        <f t="shared" si="352"/>
        <v>0</v>
      </c>
    </row>
    <row r="1154" spans="1:57" x14ac:dyDescent="0.15">
      <c r="A1154" t="str">
        <f t="shared" si="340"/>
        <v>伊西多主动技能1等级8</v>
      </c>
      <c r="B1154" s="8">
        <f t="shared" si="341"/>
        <v>10200108</v>
      </c>
      <c r="C1154" s="8" t="str">
        <f>VLOOKUP(G1154,角色!A:B,2,FALSE)</f>
        <v>伊西多</v>
      </c>
      <c r="D1154" s="8" t="str">
        <f t="shared" si="342"/>
        <v>主动技能1</v>
      </c>
      <c r="E1154" s="8">
        <f t="shared" si="338"/>
        <v>8</v>
      </c>
      <c r="F1154" s="8">
        <f t="shared" si="343"/>
        <v>1</v>
      </c>
      <c r="G1154" s="8">
        <f t="shared" si="344"/>
        <v>20</v>
      </c>
      <c r="H1154" s="4" t="s">
        <v>1060</v>
      </c>
      <c r="I1154" s="20" t="str">
        <f t="shared" si="353"/>
        <v>对敌方单体攻击，造成100%攻击力（+320）点伤害。</v>
      </c>
      <c r="J1154" s="20" t="s">
        <v>279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4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46"/>
        <v/>
      </c>
      <c r="U1154" s="6" t="str">
        <f t="shared" si="347"/>
        <v/>
      </c>
      <c r="V1154" s="19" t="str">
        <f>VLOOKUP(G1154,角色!AW:BC,主动技能!F1154+1,FALSE)</f>
        <v>skill_01</v>
      </c>
      <c r="Y1154">
        <f t="shared" si="354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320</v>
      </c>
      <c r="AE1154" s="25">
        <f>(VLOOKUP(G1154,角色!V:AE,主动技能!F1154+7,FALSE))</f>
        <v>1</v>
      </c>
      <c r="AF1154" s="19">
        <f t="shared" si="348"/>
        <v>0</v>
      </c>
      <c r="AG1154" s="19">
        <f t="shared" si="349"/>
        <v>0</v>
      </c>
      <c r="AH1154" s="25" t="str">
        <f>VLOOKUP(F1154,特效对应!F:G,2,FALSE)</f>
        <v>attack</v>
      </c>
      <c r="AJ1154">
        <f t="shared" si="350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51"/>
        <v>0</v>
      </c>
      <c r="BE1154">
        <f t="shared" si="352"/>
        <v>0</v>
      </c>
    </row>
    <row r="1155" spans="1:57" x14ac:dyDescent="0.15">
      <c r="A1155" t="str">
        <f t="shared" si="340"/>
        <v>伊西多主动技能1等级9</v>
      </c>
      <c r="B1155" s="8">
        <f t="shared" si="341"/>
        <v>10200109</v>
      </c>
      <c r="C1155" s="8" t="str">
        <f>VLOOKUP(G1155,角色!A:B,2,FALSE)</f>
        <v>伊西多</v>
      </c>
      <c r="D1155" s="8" t="str">
        <f t="shared" si="342"/>
        <v>主动技能1</v>
      </c>
      <c r="E1155" s="8">
        <f t="shared" si="338"/>
        <v>9</v>
      </c>
      <c r="F1155" s="8">
        <f t="shared" si="343"/>
        <v>1</v>
      </c>
      <c r="G1155" s="8">
        <f t="shared" si="344"/>
        <v>20</v>
      </c>
      <c r="H1155" s="4" t="s">
        <v>1060</v>
      </c>
      <c r="I1155" s="20" t="str">
        <f t="shared" si="353"/>
        <v>对敌方单体攻击，造成100%攻击力（+452）点伤害。</v>
      </c>
      <c r="J1155" s="20" t="s">
        <v>279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4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46"/>
        <v/>
      </c>
      <c r="U1155" s="6" t="str">
        <f t="shared" si="347"/>
        <v/>
      </c>
      <c r="V1155" s="19" t="str">
        <f>VLOOKUP(G1155,角色!AW:BC,主动技能!F1155+1,FALSE)</f>
        <v>skill_01</v>
      </c>
      <c r="Y1155">
        <f t="shared" si="354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452</v>
      </c>
      <c r="AE1155" s="25">
        <f>(VLOOKUP(G1155,角色!V:AE,主动技能!F1155+7,FALSE))</f>
        <v>1</v>
      </c>
      <c r="AF1155" s="19">
        <f t="shared" si="348"/>
        <v>0</v>
      </c>
      <c r="AG1155" s="19">
        <f t="shared" si="349"/>
        <v>0</v>
      </c>
      <c r="AH1155" s="25" t="str">
        <f>VLOOKUP(F1155,特效对应!F:G,2,FALSE)</f>
        <v>attack</v>
      </c>
      <c r="AJ1155">
        <f t="shared" si="350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51"/>
        <v>0</v>
      </c>
      <c r="BE1155">
        <f t="shared" si="352"/>
        <v>0</v>
      </c>
    </row>
    <row r="1156" spans="1:57" x14ac:dyDescent="0.15">
      <c r="A1156" t="str">
        <f t="shared" si="340"/>
        <v>伊西多主动技能1等级10</v>
      </c>
      <c r="B1156" s="8">
        <f t="shared" si="341"/>
        <v>10200110</v>
      </c>
      <c r="C1156" s="8" t="str">
        <f>VLOOKUP(G1156,角色!A:B,2,FALSE)</f>
        <v>伊西多</v>
      </c>
      <c r="D1156" s="8" t="str">
        <f t="shared" si="342"/>
        <v>主动技能1</v>
      </c>
      <c r="E1156" s="8">
        <f t="shared" si="338"/>
        <v>10</v>
      </c>
      <c r="F1156" s="8">
        <f t="shared" si="343"/>
        <v>1</v>
      </c>
      <c r="G1156" s="8">
        <f t="shared" si="344"/>
        <v>20</v>
      </c>
      <c r="H1156" s="4" t="s">
        <v>1060</v>
      </c>
      <c r="I1156" s="20" t="str">
        <f t="shared" si="353"/>
        <v>对敌方单体攻击，造成100%攻击力（+640）点伤害。</v>
      </c>
      <c r="J1156" s="20" t="s">
        <v>279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4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46"/>
        <v/>
      </c>
      <c r="U1156" s="6" t="str">
        <f t="shared" si="347"/>
        <v/>
      </c>
      <c r="V1156" s="19" t="str">
        <f>VLOOKUP(G1156,角色!AW:BC,主动技能!F1156+1,FALSE)</f>
        <v>skill_01</v>
      </c>
      <c r="Y1156">
        <f t="shared" si="354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640</v>
      </c>
      <c r="AE1156" s="25">
        <f>(VLOOKUP(G1156,角色!V:AE,主动技能!F1156+7,FALSE))</f>
        <v>1</v>
      </c>
      <c r="AF1156" s="19">
        <f t="shared" si="348"/>
        <v>0</v>
      </c>
      <c r="AG1156" s="19">
        <f t="shared" si="349"/>
        <v>0</v>
      </c>
      <c r="AH1156" s="25" t="str">
        <f>VLOOKUP(F1156,特效对应!F:G,2,FALSE)</f>
        <v>attack</v>
      </c>
      <c r="AJ1156">
        <f t="shared" si="350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51"/>
        <v>0</v>
      </c>
      <c r="BE1156">
        <f t="shared" si="352"/>
        <v>0</v>
      </c>
    </row>
    <row r="1157" spans="1:57" x14ac:dyDescent="0.15">
      <c r="A1157" t="str">
        <f t="shared" si="340"/>
        <v>伊西多主动技能1等级11</v>
      </c>
      <c r="B1157" s="8">
        <f t="shared" si="341"/>
        <v>10200111</v>
      </c>
      <c r="C1157" s="8" t="str">
        <f>VLOOKUP(G1157,角色!A:B,2,FALSE)</f>
        <v>伊西多</v>
      </c>
      <c r="D1157" s="8" t="str">
        <f t="shared" si="342"/>
        <v>主动技能1</v>
      </c>
      <c r="E1157" s="8">
        <f t="shared" si="338"/>
        <v>11</v>
      </c>
      <c r="F1157" s="8">
        <f t="shared" si="343"/>
        <v>1</v>
      </c>
      <c r="G1157" s="8">
        <f t="shared" si="344"/>
        <v>20</v>
      </c>
      <c r="H1157" s="4" t="s">
        <v>1060</v>
      </c>
      <c r="I1157" s="20" t="str">
        <f t="shared" si="353"/>
        <v>对敌方单体攻击，造成100%攻击力（+906）点伤害。</v>
      </c>
      <c r="J1157" s="20" t="s">
        <v>279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4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46"/>
        <v/>
      </c>
      <c r="U1157" s="6" t="str">
        <f t="shared" si="347"/>
        <v/>
      </c>
      <c r="V1157" s="19" t="str">
        <f>VLOOKUP(G1157,角色!AW:BC,主动技能!F1157+1,FALSE)</f>
        <v>skill_01</v>
      </c>
      <c r="Y1157">
        <f t="shared" si="354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906</v>
      </c>
      <c r="AE1157" s="25">
        <f>(VLOOKUP(G1157,角色!V:AE,主动技能!F1157+7,FALSE))</f>
        <v>1</v>
      </c>
      <c r="AF1157" s="19">
        <f t="shared" si="348"/>
        <v>0</v>
      </c>
      <c r="AG1157" s="19">
        <f t="shared" si="349"/>
        <v>0</v>
      </c>
      <c r="AH1157" s="25" t="str">
        <f>VLOOKUP(F1157,特效对应!F:G,2,FALSE)</f>
        <v>attack</v>
      </c>
      <c r="AJ1157">
        <f t="shared" si="350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51"/>
        <v>0</v>
      </c>
      <c r="BE1157">
        <f t="shared" si="352"/>
        <v>0</v>
      </c>
    </row>
    <row r="1158" spans="1:57" x14ac:dyDescent="0.15">
      <c r="A1158" t="str">
        <f t="shared" si="340"/>
        <v>伊西多主动技能1等级12</v>
      </c>
      <c r="B1158" s="8">
        <f t="shared" si="341"/>
        <v>10200112</v>
      </c>
      <c r="C1158" s="8" t="str">
        <f>VLOOKUP(G1158,角色!A:B,2,FALSE)</f>
        <v>伊西多</v>
      </c>
      <c r="D1158" s="8" t="str">
        <f t="shared" si="342"/>
        <v>主动技能1</v>
      </c>
      <c r="E1158" s="8">
        <f t="shared" si="338"/>
        <v>12</v>
      </c>
      <c r="F1158" s="8">
        <f t="shared" si="343"/>
        <v>1</v>
      </c>
      <c r="G1158" s="8">
        <f t="shared" si="344"/>
        <v>20</v>
      </c>
      <c r="H1158" s="4" t="s">
        <v>1060</v>
      </c>
      <c r="I1158" s="20" t="str">
        <f t="shared" si="353"/>
        <v>对敌方单体攻击，造成100%攻击力（+1281）点伤害。</v>
      </c>
      <c r="J1158" s="20" t="s">
        <v>279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4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46"/>
        <v/>
      </c>
      <c r="U1158" s="6" t="str">
        <f t="shared" si="347"/>
        <v/>
      </c>
      <c r="V1158" s="19" t="str">
        <f>VLOOKUP(G1158,角色!AW:BC,主动技能!F1158+1,FALSE)</f>
        <v>skill_01</v>
      </c>
      <c r="Y1158">
        <f t="shared" si="354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1281</v>
      </c>
      <c r="AE1158" s="25">
        <f>(VLOOKUP(G1158,角色!V:AE,主动技能!F1158+7,FALSE))</f>
        <v>1</v>
      </c>
      <c r="AF1158" s="19">
        <f t="shared" si="348"/>
        <v>0</v>
      </c>
      <c r="AG1158" s="19">
        <f t="shared" si="349"/>
        <v>0</v>
      </c>
      <c r="AH1158" s="25" t="str">
        <f>VLOOKUP(F1158,特效对应!F:G,2,FALSE)</f>
        <v>attack</v>
      </c>
      <c r="AJ1158">
        <f t="shared" si="350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51"/>
        <v>0</v>
      </c>
      <c r="BE1158">
        <f t="shared" si="352"/>
        <v>0</v>
      </c>
    </row>
    <row r="1159" spans="1:57" x14ac:dyDescent="0.15">
      <c r="A1159" t="str">
        <f t="shared" si="340"/>
        <v>伊西多主动技能1等级13</v>
      </c>
      <c r="B1159" s="8">
        <f t="shared" si="341"/>
        <v>10200113</v>
      </c>
      <c r="C1159" s="8" t="str">
        <f>VLOOKUP(G1159,角色!A:B,2,FALSE)</f>
        <v>伊西多</v>
      </c>
      <c r="D1159" s="8" t="str">
        <f t="shared" si="342"/>
        <v>主动技能1</v>
      </c>
      <c r="E1159" s="8">
        <f t="shared" si="338"/>
        <v>13</v>
      </c>
      <c r="F1159" s="8">
        <f t="shared" si="343"/>
        <v>1</v>
      </c>
      <c r="G1159" s="8">
        <f t="shared" si="344"/>
        <v>20</v>
      </c>
      <c r="H1159" s="4" t="s">
        <v>1060</v>
      </c>
      <c r="I1159" s="20" t="str">
        <f t="shared" si="353"/>
        <v>对敌方单体攻击，造成100%攻击力（+1812）点伤害。</v>
      </c>
      <c r="J1159" s="20" t="s">
        <v>279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4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46"/>
        <v/>
      </c>
      <c r="U1159" s="6" t="str">
        <f t="shared" si="347"/>
        <v/>
      </c>
      <c r="V1159" s="19" t="str">
        <f>VLOOKUP(G1159,角色!AW:BC,主动技能!F1159+1,FALSE)</f>
        <v>skill_01</v>
      </c>
      <c r="Y1159">
        <f t="shared" si="354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1812</v>
      </c>
      <c r="AE1159" s="25">
        <f>(VLOOKUP(G1159,角色!V:AE,主动技能!F1159+7,FALSE))</f>
        <v>1</v>
      </c>
      <c r="AF1159" s="19">
        <f t="shared" si="348"/>
        <v>0</v>
      </c>
      <c r="AG1159" s="19">
        <f t="shared" si="349"/>
        <v>0</v>
      </c>
      <c r="AH1159" s="25" t="str">
        <f>VLOOKUP(F1159,特效对应!F:G,2,FALSE)</f>
        <v>attack</v>
      </c>
      <c r="AJ1159">
        <f t="shared" si="350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51"/>
        <v>0</v>
      </c>
      <c r="BE1159">
        <f t="shared" si="352"/>
        <v>0</v>
      </c>
    </row>
    <row r="1160" spans="1:57" x14ac:dyDescent="0.15">
      <c r="A1160" t="str">
        <f t="shared" si="340"/>
        <v>伊西多主动技能1等级14</v>
      </c>
      <c r="B1160" s="8">
        <f t="shared" si="341"/>
        <v>10200114</v>
      </c>
      <c r="C1160" s="8" t="str">
        <f>VLOOKUP(G1160,角色!A:B,2,FALSE)</f>
        <v>伊西多</v>
      </c>
      <c r="D1160" s="8" t="str">
        <f t="shared" si="342"/>
        <v>主动技能1</v>
      </c>
      <c r="E1160" s="8">
        <f t="shared" ref="E1160:E1223" si="355">IF(E1159=E$5,1,E1159+1)</f>
        <v>14</v>
      </c>
      <c r="F1160" s="8">
        <f t="shared" si="343"/>
        <v>1</v>
      </c>
      <c r="G1160" s="8">
        <f t="shared" si="344"/>
        <v>20</v>
      </c>
      <c r="H1160" s="4" t="s">
        <v>1060</v>
      </c>
      <c r="I1160" s="20" t="str">
        <f t="shared" si="353"/>
        <v>对敌方单体攻击，造成100%攻击力（+2563）点伤害。</v>
      </c>
      <c r="J1160" s="20" t="s">
        <v>279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4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46"/>
        <v/>
      </c>
      <c r="U1160" s="6" t="str">
        <f t="shared" si="347"/>
        <v/>
      </c>
      <c r="V1160" s="19" t="str">
        <f>VLOOKUP(G1160,角色!AW:BC,主动技能!F1160+1,FALSE)</f>
        <v>skill_01</v>
      </c>
      <c r="Y1160">
        <f t="shared" si="354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2563</v>
      </c>
      <c r="AE1160" s="25">
        <f>(VLOOKUP(G1160,角色!V:AE,主动技能!F1160+7,FALSE))</f>
        <v>1</v>
      </c>
      <c r="AF1160" s="19">
        <f t="shared" si="348"/>
        <v>0</v>
      </c>
      <c r="AG1160" s="19">
        <f t="shared" si="349"/>
        <v>0</v>
      </c>
      <c r="AH1160" s="25" t="str">
        <f>VLOOKUP(F1160,特效对应!F:G,2,FALSE)</f>
        <v>attack</v>
      </c>
      <c r="AJ1160">
        <f t="shared" si="350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si="351"/>
        <v>0</v>
      </c>
      <c r="BE1160">
        <f t="shared" si="352"/>
        <v>0</v>
      </c>
    </row>
    <row r="1161" spans="1:57" x14ac:dyDescent="0.15">
      <c r="A1161" t="str">
        <f t="shared" si="340"/>
        <v>伊西多主动技能1等级15</v>
      </c>
      <c r="B1161" s="8">
        <f t="shared" si="341"/>
        <v>10200115</v>
      </c>
      <c r="C1161" s="8" t="str">
        <f>VLOOKUP(G1161,角色!A:B,2,FALSE)</f>
        <v>伊西多</v>
      </c>
      <c r="D1161" s="8" t="str">
        <f t="shared" si="342"/>
        <v>主动技能1</v>
      </c>
      <c r="E1161" s="8">
        <f t="shared" si="355"/>
        <v>15</v>
      </c>
      <c r="F1161" s="8">
        <f t="shared" si="343"/>
        <v>1</v>
      </c>
      <c r="G1161" s="8">
        <f t="shared" si="344"/>
        <v>20</v>
      </c>
      <c r="H1161" s="4" t="s">
        <v>1060</v>
      </c>
      <c r="I1161" s="20" t="str">
        <f t="shared" si="353"/>
        <v>对敌方单体攻击，造成100%攻击力（+3626）点伤害。</v>
      </c>
      <c r="J1161" s="20" t="s">
        <v>279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4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46"/>
        <v/>
      </c>
      <c r="U1161" s="6" t="str">
        <f t="shared" si="347"/>
        <v/>
      </c>
      <c r="V1161" s="19" t="str">
        <f>VLOOKUP(G1161,角色!AW:BC,主动技能!F1161+1,FALSE)</f>
        <v>skill_01</v>
      </c>
      <c r="Y1161">
        <f t="shared" si="354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3626</v>
      </c>
      <c r="AE1161" s="25">
        <f>(VLOOKUP(G1161,角色!V:AE,主动技能!F1161+7,FALSE))</f>
        <v>1</v>
      </c>
      <c r="AF1161" s="19">
        <f t="shared" si="348"/>
        <v>0</v>
      </c>
      <c r="AG1161" s="19">
        <f t="shared" si="349"/>
        <v>0</v>
      </c>
      <c r="AH1161" s="25" t="str">
        <f>VLOOKUP(F1161,特效对应!F:G,2,FALSE)</f>
        <v>attack</v>
      </c>
      <c r="AJ1161">
        <f t="shared" si="35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51"/>
        <v>0</v>
      </c>
      <c r="BE1161">
        <f t="shared" si="352"/>
        <v>0</v>
      </c>
    </row>
    <row r="1162" spans="1:57" x14ac:dyDescent="0.15">
      <c r="A1162" t="str">
        <f t="shared" si="340"/>
        <v>伊西多主动技能1等级16</v>
      </c>
      <c r="B1162" s="8">
        <f t="shared" si="341"/>
        <v>10200116</v>
      </c>
      <c r="C1162" s="8" t="str">
        <f>VLOOKUP(G1162,角色!A:B,2,FALSE)</f>
        <v>伊西多</v>
      </c>
      <c r="D1162" s="8" t="str">
        <f t="shared" si="342"/>
        <v>主动技能1</v>
      </c>
      <c r="E1162" s="8">
        <f t="shared" si="355"/>
        <v>16</v>
      </c>
      <c r="F1162" s="8">
        <f t="shared" si="343"/>
        <v>1</v>
      </c>
      <c r="G1162" s="8">
        <f t="shared" si="344"/>
        <v>20</v>
      </c>
      <c r="H1162" s="4" t="s">
        <v>1060</v>
      </c>
      <c r="I1162" s="20" t="str">
        <f t="shared" si="353"/>
        <v>对敌方单体攻击，造成100%攻击力（+5128）点伤害。</v>
      </c>
      <c r="J1162" s="20" t="s">
        <v>279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4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46"/>
        <v/>
      </c>
      <c r="U1162" s="6" t="str">
        <f t="shared" si="347"/>
        <v/>
      </c>
      <c r="V1162" s="19" t="str">
        <f>VLOOKUP(G1162,角色!AW:BC,主动技能!F1162+1,FALSE)</f>
        <v>skill_01</v>
      </c>
      <c r="Y1162">
        <f t="shared" si="354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5128</v>
      </c>
      <c r="AE1162" s="25">
        <f>(VLOOKUP(G1162,角色!V:AE,主动技能!F1162+7,FALSE))</f>
        <v>1</v>
      </c>
      <c r="AF1162" s="19">
        <f t="shared" si="348"/>
        <v>0</v>
      </c>
      <c r="AG1162" s="19">
        <f t="shared" si="349"/>
        <v>0</v>
      </c>
      <c r="AH1162" s="25" t="str">
        <f>VLOOKUP(F1162,特效对应!F:G,2,FALSE)</f>
        <v>attack</v>
      </c>
      <c r="AJ1162">
        <f t="shared" si="35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51"/>
        <v>0</v>
      </c>
      <c r="BE1162">
        <f t="shared" si="352"/>
        <v>0</v>
      </c>
    </row>
    <row r="1163" spans="1:57" x14ac:dyDescent="0.15">
      <c r="A1163" t="str">
        <f t="shared" si="340"/>
        <v>伊西多主动技能1等级17</v>
      </c>
      <c r="B1163" s="8">
        <f t="shared" si="341"/>
        <v>10200117</v>
      </c>
      <c r="C1163" s="8" t="str">
        <f>VLOOKUP(G1163,角色!A:B,2,FALSE)</f>
        <v>伊西多</v>
      </c>
      <c r="D1163" s="8" t="str">
        <f t="shared" si="342"/>
        <v>主动技能1</v>
      </c>
      <c r="E1163" s="8">
        <f t="shared" si="355"/>
        <v>17</v>
      </c>
      <c r="F1163" s="8">
        <f t="shared" si="343"/>
        <v>1</v>
      </c>
      <c r="G1163" s="8">
        <f t="shared" si="344"/>
        <v>20</v>
      </c>
      <c r="H1163" s="4" t="s">
        <v>1060</v>
      </c>
      <c r="I1163" s="20" t="str">
        <f t="shared" si="353"/>
        <v>对敌方单体攻击，造成100%攻击力（+7254）点伤害。</v>
      </c>
      <c r="J1163" s="20" t="s">
        <v>279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4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46"/>
        <v/>
      </c>
      <c r="U1163" s="6" t="str">
        <f t="shared" si="347"/>
        <v/>
      </c>
      <c r="V1163" s="19" t="str">
        <f>VLOOKUP(G1163,角色!AW:BC,主动技能!F1163+1,FALSE)</f>
        <v>skill_01</v>
      </c>
      <c r="Y1163">
        <f t="shared" si="354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7254</v>
      </c>
      <c r="AE1163" s="25">
        <f>(VLOOKUP(G1163,角色!V:AE,主动技能!F1163+7,FALSE))</f>
        <v>1</v>
      </c>
      <c r="AF1163" s="19">
        <f t="shared" si="348"/>
        <v>0</v>
      </c>
      <c r="AG1163" s="19">
        <f t="shared" si="349"/>
        <v>0</v>
      </c>
      <c r="AH1163" s="25" t="str">
        <f>VLOOKUP(F1163,特效对应!F:G,2,FALSE)</f>
        <v>attack</v>
      </c>
      <c r="AJ1163">
        <f t="shared" si="35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51"/>
        <v>0</v>
      </c>
      <c r="BE1163">
        <f t="shared" si="352"/>
        <v>0</v>
      </c>
    </row>
    <row r="1164" spans="1:57" x14ac:dyDescent="0.15">
      <c r="A1164" t="str">
        <f t="shared" si="340"/>
        <v>伊西多主动技能1等级18</v>
      </c>
      <c r="B1164" s="8">
        <f t="shared" si="341"/>
        <v>10200118</v>
      </c>
      <c r="C1164" s="8" t="str">
        <f>VLOOKUP(G1164,角色!A:B,2,FALSE)</f>
        <v>伊西多</v>
      </c>
      <c r="D1164" s="8" t="str">
        <f t="shared" si="342"/>
        <v>主动技能1</v>
      </c>
      <c r="E1164" s="8">
        <f t="shared" si="355"/>
        <v>18</v>
      </c>
      <c r="F1164" s="8">
        <f t="shared" si="343"/>
        <v>1</v>
      </c>
      <c r="G1164" s="8">
        <f t="shared" si="344"/>
        <v>20</v>
      </c>
      <c r="H1164" s="4" t="s">
        <v>1060</v>
      </c>
      <c r="I1164" s="20" t="str">
        <f t="shared" si="353"/>
        <v>对敌方单体攻击，造成100%攻击力（+10260）点伤害。</v>
      </c>
      <c r="J1164" s="20" t="s">
        <v>279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4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46"/>
        <v/>
      </c>
      <c r="U1164" s="6" t="str">
        <f t="shared" si="347"/>
        <v/>
      </c>
      <c r="V1164" s="19" t="str">
        <f>VLOOKUP(G1164,角色!AW:BC,主动技能!F1164+1,FALSE)</f>
        <v>skill_01</v>
      </c>
      <c r="Y1164">
        <f t="shared" si="354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10260</v>
      </c>
      <c r="AE1164" s="25">
        <f>(VLOOKUP(G1164,角色!V:AE,主动技能!F1164+7,FALSE))</f>
        <v>1</v>
      </c>
      <c r="AF1164" s="19">
        <f t="shared" si="348"/>
        <v>0</v>
      </c>
      <c r="AG1164" s="19">
        <f t="shared" si="349"/>
        <v>0</v>
      </c>
      <c r="AH1164" s="25" t="str">
        <f>VLOOKUP(F1164,特效对应!F:G,2,FALSE)</f>
        <v>attack</v>
      </c>
      <c r="AJ1164">
        <f t="shared" si="35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51"/>
        <v>0</v>
      </c>
      <c r="BE1164">
        <f t="shared" si="352"/>
        <v>0</v>
      </c>
    </row>
    <row r="1165" spans="1:57" x14ac:dyDescent="0.15">
      <c r="A1165" t="str">
        <f t="shared" si="340"/>
        <v>伊西多主动技能1等级19</v>
      </c>
      <c r="B1165" s="8">
        <f t="shared" si="341"/>
        <v>10200119</v>
      </c>
      <c r="C1165" s="8" t="str">
        <f>VLOOKUP(G1165,角色!A:B,2,FALSE)</f>
        <v>伊西多</v>
      </c>
      <c r="D1165" s="8" t="str">
        <f t="shared" si="342"/>
        <v>主动技能1</v>
      </c>
      <c r="E1165" s="8">
        <f t="shared" si="355"/>
        <v>19</v>
      </c>
      <c r="F1165" s="8">
        <f t="shared" si="343"/>
        <v>1</v>
      </c>
      <c r="G1165" s="8">
        <f t="shared" si="344"/>
        <v>20</v>
      </c>
      <c r="H1165" s="4" t="s">
        <v>1060</v>
      </c>
      <c r="I1165" s="20" t="str">
        <f t="shared" si="353"/>
        <v>对敌方单体攻击，造成100%攻击力（+14512）点伤害。</v>
      </c>
      <c r="J1165" s="20" t="s">
        <v>279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4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46"/>
        <v/>
      </c>
      <c r="U1165" s="6" t="str">
        <f t="shared" si="347"/>
        <v/>
      </c>
      <c r="V1165" s="19" t="str">
        <f>VLOOKUP(G1165,角色!AW:BC,主动技能!F1165+1,FALSE)</f>
        <v>skill_01</v>
      </c>
      <c r="Y1165">
        <f t="shared" si="354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14512</v>
      </c>
      <c r="AE1165" s="25">
        <f>(VLOOKUP(G1165,角色!V:AE,主动技能!F1165+7,FALSE))</f>
        <v>1</v>
      </c>
      <c r="AF1165" s="19">
        <f t="shared" si="348"/>
        <v>0</v>
      </c>
      <c r="AG1165" s="19">
        <f t="shared" si="349"/>
        <v>0</v>
      </c>
      <c r="AH1165" s="25" t="str">
        <f>VLOOKUP(F1165,特效对应!F:G,2,FALSE)</f>
        <v>attack</v>
      </c>
      <c r="AJ1165">
        <f t="shared" si="35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51"/>
        <v>0</v>
      </c>
      <c r="BE1165">
        <f t="shared" si="352"/>
        <v>0</v>
      </c>
    </row>
    <row r="1166" spans="1:57" x14ac:dyDescent="0.15">
      <c r="A1166" t="str">
        <f t="shared" si="340"/>
        <v>伊西多主动技能1等级20</v>
      </c>
      <c r="B1166" s="8">
        <f t="shared" si="341"/>
        <v>10200120</v>
      </c>
      <c r="C1166" s="8" t="str">
        <f>VLOOKUP(G1166,角色!A:B,2,FALSE)</f>
        <v>伊西多</v>
      </c>
      <c r="D1166" s="8" t="str">
        <f t="shared" si="342"/>
        <v>主动技能1</v>
      </c>
      <c r="E1166" s="8">
        <f t="shared" si="355"/>
        <v>20</v>
      </c>
      <c r="F1166" s="8">
        <f t="shared" si="343"/>
        <v>1</v>
      </c>
      <c r="G1166" s="8">
        <f t="shared" si="344"/>
        <v>20</v>
      </c>
      <c r="H1166" s="4" t="s">
        <v>1060</v>
      </c>
      <c r="I1166" s="20" t="str">
        <f t="shared" si="353"/>
        <v>对敌方单体攻击，造成100%攻击力（+20525）点伤害。</v>
      </c>
      <c r="J1166" s="20" t="s">
        <v>279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4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46"/>
        <v/>
      </c>
      <c r="U1166" s="6" t="str">
        <f t="shared" si="347"/>
        <v/>
      </c>
      <c r="V1166" s="19" t="str">
        <f>VLOOKUP(G1166,角色!AW:BC,主动技能!F1166+1,FALSE)</f>
        <v>skill_01</v>
      </c>
      <c r="Y1166">
        <f t="shared" si="354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20525</v>
      </c>
      <c r="AE1166" s="25">
        <f>(VLOOKUP(G1166,角色!V:AE,主动技能!F1166+7,FALSE))</f>
        <v>1</v>
      </c>
      <c r="AF1166" s="19">
        <f t="shared" si="348"/>
        <v>0</v>
      </c>
      <c r="AG1166" s="19">
        <f t="shared" si="349"/>
        <v>0</v>
      </c>
      <c r="AH1166" s="25" t="str">
        <f>VLOOKUP(F1166,特效对应!F:G,2,FALSE)</f>
        <v>attack</v>
      </c>
      <c r="AJ1166">
        <f t="shared" si="35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51"/>
        <v>0</v>
      </c>
      <c r="BE1166">
        <f t="shared" si="352"/>
        <v>0</v>
      </c>
    </row>
    <row r="1167" spans="1:57" x14ac:dyDescent="0.15">
      <c r="A1167" t="str">
        <f t="shared" si="340"/>
        <v>伊西多主动技能2等级1</v>
      </c>
      <c r="B1167" s="8">
        <f t="shared" si="341"/>
        <v>10200201</v>
      </c>
      <c r="C1167" s="8" t="str">
        <f>VLOOKUP(G1167,角色!A:B,2,FALSE)</f>
        <v>伊西多</v>
      </c>
      <c r="D1167" s="8" t="str">
        <f t="shared" si="342"/>
        <v>主动技能2</v>
      </c>
      <c r="E1167" s="8">
        <f t="shared" si="355"/>
        <v>1</v>
      </c>
      <c r="F1167" s="8">
        <f t="shared" si="343"/>
        <v>2</v>
      </c>
      <c r="G1167" s="8">
        <f t="shared" si="344"/>
        <v>20</v>
      </c>
      <c r="H1167" s="4" t="s">
        <v>962</v>
      </c>
      <c r="I1167" s="20" t="str">
        <f>"对敌方前排攻击，造成"&amp;Z1167&amp;"%攻击力（+"&amp;AB1167&amp;"）点伤害。"</f>
        <v>对敌方前排攻击，造成125%攻击力（+130）点伤害。</v>
      </c>
      <c r="J1167" s="4" t="s">
        <v>279</v>
      </c>
      <c r="K1167" s="1" t="s">
        <v>102</v>
      </c>
      <c r="L1167" s="4" t="s">
        <v>964</v>
      </c>
      <c r="M1167" s="4"/>
      <c r="N1167" s="4">
        <v>100</v>
      </c>
      <c r="O1167" s="20">
        <f t="shared" si="34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46"/>
        <v/>
      </c>
      <c r="U1167" s="6" t="str">
        <f t="shared" si="347"/>
        <v/>
      </c>
      <c r="V1167" s="19" t="str">
        <f>VLOOKUP(G1167,角色!AW:BC,主动技能!F1167+1,FALSE)</f>
        <v>skill_02</v>
      </c>
      <c r="Y1167">
        <f t="shared" si="354"/>
        <v>50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130</v>
      </c>
      <c r="AE1167" s="25">
        <f>(VLOOKUP(G1167,角色!V:AE,主动技能!F1167+7,FALSE))</f>
        <v>1</v>
      </c>
      <c r="AF1167" s="19">
        <f t="shared" si="348"/>
        <v>2</v>
      </c>
      <c r="AG1167" s="19">
        <f t="shared" si="349"/>
        <v>1</v>
      </c>
      <c r="AH1167" s="25" t="str">
        <f>VLOOKUP(F1167,特效对应!F:G,2,FALSE)</f>
        <v>attackex</v>
      </c>
      <c r="AJ1167">
        <f t="shared" si="350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56">BA1167</f>
        <v>#N/A</v>
      </c>
      <c r="BC1167" t="e">
        <f t="shared" ref="BC1167:BC1186" si="357">BB1167</f>
        <v>#N/A</v>
      </c>
      <c r="BD1167">
        <f t="shared" si="351"/>
        <v>2</v>
      </c>
      <c r="BE1167">
        <f t="shared" si="352"/>
        <v>1</v>
      </c>
    </row>
    <row r="1168" spans="1:57" x14ac:dyDescent="0.15">
      <c r="A1168" t="str">
        <f t="shared" si="340"/>
        <v>伊西多主动技能2等级2</v>
      </c>
      <c r="B1168" s="8">
        <f t="shared" si="341"/>
        <v>10200202</v>
      </c>
      <c r="C1168" s="8" t="str">
        <f>VLOOKUP(G1168,角色!A:B,2,FALSE)</f>
        <v>伊西多</v>
      </c>
      <c r="D1168" s="8" t="str">
        <f t="shared" si="342"/>
        <v>主动技能2</v>
      </c>
      <c r="E1168" s="8">
        <f t="shared" si="355"/>
        <v>2</v>
      </c>
      <c r="F1168" s="8">
        <f t="shared" si="343"/>
        <v>2</v>
      </c>
      <c r="G1168" s="8">
        <f t="shared" si="344"/>
        <v>20</v>
      </c>
      <c r="H1168" s="4" t="s">
        <v>962</v>
      </c>
      <c r="I1168" s="20" t="str">
        <f t="shared" ref="I1168:I1186" si="358">"对敌方前排攻击，造成"&amp;Z1168&amp;"%攻击力（+"&amp;AB1168&amp;"）点伤害。"</f>
        <v>对敌方前排攻击，造成125%攻击力（+160）点伤害。</v>
      </c>
      <c r="J1168" s="4" t="s">
        <v>279</v>
      </c>
      <c r="K1168" s="1" t="s">
        <v>102</v>
      </c>
      <c r="L1168" s="4" t="s">
        <v>964</v>
      </c>
      <c r="M1168" s="4"/>
      <c r="N1168" s="4">
        <v>100</v>
      </c>
      <c r="O1168" s="20">
        <f t="shared" si="34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46"/>
        <v/>
      </c>
      <c r="U1168" s="6" t="str">
        <f t="shared" si="347"/>
        <v/>
      </c>
      <c r="V1168" s="19" t="str">
        <f>VLOOKUP(G1168,角色!AW:BC,主动技能!F1168+1,FALSE)</f>
        <v>skill_02</v>
      </c>
      <c r="Y1168">
        <f t="shared" si="354"/>
        <v>50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160</v>
      </c>
      <c r="AE1168" s="25">
        <f>(VLOOKUP(G1168,角色!V:AE,主动技能!F1168+7,FALSE))</f>
        <v>1</v>
      </c>
      <c r="AF1168" s="19">
        <f t="shared" si="348"/>
        <v>2</v>
      </c>
      <c r="AG1168" s="19">
        <f t="shared" si="349"/>
        <v>1</v>
      </c>
      <c r="AH1168" s="25" t="str">
        <f>VLOOKUP(F1168,特效对应!F:G,2,FALSE)</f>
        <v>attackex</v>
      </c>
      <c r="AJ1168">
        <f t="shared" si="350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56"/>
        <v>#N/A</v>
      </c>
      <c r="BC1168" t="e">
        <f t="shared" si="357"/>
        <v>#N/A</v>
      </c>
      <c r="BD1168">
        <f t="shared" si="351"/>
        <v>2</v>
      </c>
      <c r="BE1168">
        <f t="shared" si="352"/>
        <v>1</v>
      </c>
    </row>
    <row r="1169" spans="1:57" x14ac:dyDescent="0.15">
      <c r="A1169" t="str">
        <f t="shared" si="340"/>
        <v>伊西多主动技能2等级3</v>
      </c>
      <c r="B1169" s="8">
        <f t="shared" si="341"/>
        <v>10200203</v>
      </c>
      <c r="C1169" s="8" t="str">
        <f>VLOOKUP(G1169,角色!A:B,2,FALSE)</f>
        <v>伊西多</v>
      </c>
      <c r="D1169" s="8" t="str">
        <f t="shared" si="342"/>
        <v>主动技能2</v>
      </c>
      <c r="E1169" s="8">
        <f t="shared" si="355"/>
        <v>3</v>
      </c>
      <c r="F1169" s="8">
        <f t="shared" si="343"/>
        <v>2</v>
      </c>
      <c r="G1169" s="8">
        <f t="shared" si="344"/>
        <v>20</v>
      </c>
      <c r="H1169" s="4" t="s">
        <v>962</v>
      </c>
      <c r="I1169" s="20" t="str">
        <f t="shared" si="358"/>
        <v>对敌方前排攻击，造成125%攻击力（+250）点伤害。</v>
      </c>
      <c r="J1169" s="4" t="s">
        <v>279</v>
      </c>
      <c r="K1169" s="1" t="s">
        <v>102</v>
      </c>
      <c r="L1169" s="4" t="s">
        <v>964</v>
      </c>
      <c r="M1169" s="4"/>
      <c r="N1169" s="4">
        <v>100</v>
      </c>
      <c r="O1169" s="20">
        <f t="shared" si="34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46"/>
        <v/>
      </c>
      <c r="U1169" s="6" t="str">
        <f t="shared" si="347"/>
        <v/>
      </c>
      <c r="V1169" s="19" t="str">
        <f>VLOOKUP(G1169,角色!AW:BC,主动技能!F1169+1,FALSE)</f>
        <v>skill_02</v>
      </c>
      <c r="Y1169">
        <f t="shared" si="354"/>
        <v>50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250</v>
      </c>
      <c r="AE1169" s="25">
        <f>(VLOOKUP(G1169,角色!V:AE,主动技能!F1169+7,FALSE))</f>
        <v>1</v>
      </c>
      <c r="AF1169" s="19">
        <f t="shared" si="348"/>
        <v>2</v>
      </c>
      <c r="AG1169" s="19">
        <f t="shared" si="349"/>
        <v>1</v>
      </c>
      <c r="AH1169" s="25" t="str">
        <f>VLOOKUP(F1169,特效对应!F:G,2,FALSE)</f>
        <v>attackex</v>
      </c>
      <c r="AJ1169">
        <f t="shared" si="350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56"/>
        <v>#N/A</v>
      </c>
      <c r="BC1169" t="e">
        <f t="shared" si="357"/>
        <v>#N/A</v>
      </c>
      <c r="BD1169">
        <f t="shared" si="351"/>
        <v>2</v>
      </c>
      <c r="BE1169">
        <f t="shared" si="352"/>
        <v>1</v>
      </c>
    </row>
    <row r="1170" spans="1:57" x14ac:dyDescent="0.15">
      <c r="A1170" t="str">
        <f t="shared" si="340"/>
        <v>伊西多主动技能2等级4</v>
      </c>
      <c r="B1170" s="8">
        <f t="shared" si="341"/>
        <v>10200204</v>
      </c>
      <c r="C1170" s="8" t="str">
        <f>VLOOKUP(G1170,角色!A:B,2,FALSE)</f>
        <v>伊西多</v>
      </c>
      <c r="D1170" s="8" t="str">
        <f t="shared" si="342"/>
        <v>主动技能2</v>
      </c>
      <c r="E1170" s="8">
        <f t="shared" si="355"/>
        <v>4</v>
      </c>
      <c r="F1170" s="8">
        <f t="shared" si="343"/>
        <v>2</v>
      </c>
      <c r="G1170" s="8">
        <f t="shared" si="344"/>
        <v>20</v>
      </c>
      <c r="H1170" s="4" t="s">
        <v>962</v>
      </c>
      <c r="I1170" s="20" t="str">
        <f t="shared" si="358"/>
        <v>对敌方前排攻击，造成125%攻击力（+400）点伤害。</v>
      </c>
      <c r="J1170" s="4" t="s">
        <v>279</v>
      </c>
      <c r="K1170" s="1" t="s">
        <v>102</v>
      </c>
      <c r="L1170" s="4" t="s">
        <v>964</v>
      </c>
      <c r="M1170" s="4"/>
      <c r="N1170" s="4">
        <v>100</v>
      </c>
      <c r="O1170" s="20">
        <f t="shared" si="34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46"/>
        <v/>
      </c>
      <c r="U1170" s="6" t="str">
        <f t="shared" si="347"/>
        <v/>
      </c>
      <c r="V1170" s="19" t="str">
        <f>VLOOKUP(G1170,角色!AW:BC,主动技能!F1170+1,FALSE)</f>
        <v>skill_02</v>
      </c>
      <c r="Y1170">
        <f t="shared" si="354"/>
        <v>50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400</v>
      </c>
      <c r="AE1170" s="25">
        <f>(VLOOKUP(G1170,角色!V:AE,主动技能!F1170+7,FALSE))</f>
        <v>1</v>
      </c>
      <c r="AF1170" s="19">
        <f t="shared" si="348"/>
        <v>2</v>
      </c>
      <c r="AG1170" s="19">
        <f t="shared" si="349"/>
        <v>1</v>
      </c>
      <c r="AH1170" s="25" t="str">
        <f>VLOOKUP(F1170,特效对应!F:G,2,FALSE)</f>
        <v>attackex</v>
      </c>
      <c r="AJ1170">
        <f t="shared" si="35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56"/>
        <v>#N/A</v>
      </c>
      <c r="BC1170" t="e">
        <f t="shared" si="357"/>
        <v>#N/A</v>
      </c>
      <c r="BD1170">
        <f t="shared" si="351"/>
        <v>2</v>
      </c>
      <c r="BE1170">
        <f t="shared" si="352"/>
        <v>1</v>
      </c>
    </row>
    <row r="1171" spans="1:57" x14ac:dyDescent="0.15">
      <c r="A1171" t="str">
        <f t="shared" si="340"/>
        <v>伊西多主动技能2等级5</v>
      </c>
      <c r="B1171" s="8">
        <f t="shared" si="341"/>
        <v>10200205</v>
      </c>
      <c r="C1171" s="8" t="str">
        <f>VLOOKUP(G1171,角色!A:B,2,FALSE)</f>
        <v>伊西多</v>
      </c>
      <c r="D1171" s="8" t="str">
        <f t="shared" si="342"/>
        <v>主动技能2</v>
      </c>
      <c r="E1171" s="8">
        <f t="shared" si="355"/>
        <v>5</v>
      </c>
      <c r="F1171" s="8">
        <f t="shared" si="343"/>
        <v>2</v>
      </c>
      <c r="G1171" s="8">
        <f t="shared" si="344"/>
        <v>20</v>
      </c>
      <c r="H1171" s="4" t="s">
        <v>962</v>
      </c>
      <c r="I1171" s="20" t="str">
        <f t="shared" si="358"/>
        <v>对敌方前排攻击，造成125%攻击力（+565）点伤害。</v>
      </c>
      <c r="J1171" s="4" t="s">
        <v>279</v>
      </c>
      <c r="K1171" s="1" t="s">
        <v>102</v>
      </c>
      <c r="L1171" s="4" t="s">
        <v>964</v>
      </c>
      <c r="M1171" s="4"/>
      <c r="N1171" s="4">
        <v>100</v>
      </c>
      <c r="O1171" s="20">
        <f t="shared" si="34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46"/>
        <v/>
      </c>
      <c r="U1171" s="6" t="str">
        <f t="shared" si="347"/>
        <v/>
      </c>
      <c r="V1171" s="19" t="str">
        <f>VLOOKUP(G1171,角色!AW:BC,主动技能!F1171+1,FALSE)</f>
        <v>skill_02</v>
      </c>
      <c r="Y1171">
        <f t="shared" si="354"/>
        <v>50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565</v>
      </c>
      <c r="AE1171" s="25">
        <f>(VLOOKUP(G1171,角色!V:AE,主动技能!F1171+7,FALSE))</f>
        <v>1</v>
      </c>
      <c r="AF1171" s="19">
        <f t="shared" si="348"/>
        <v>2</v>
      </c>
      <c r="AG1171" s="19">
        <f t="shared" si="349"/>
        <v>1</v>
      </c>
      <c r="AH1171" s="25" t="str">
        <f>VLOOKUP(F1171,特效对应!F:G,2,FALSE)</f>
        <v>attackex</v>
      </c>
      <c r="AJ1171">
        <f t="shared" si="35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56"/>
        <v>#N/A</v>
      </c>
      <c r="BC1171" t="e">
        <f t="shared" si="357"/>
        <v>#N/A</v>
      </c>
      <c r="BD1171">
        <f t="shared" si="351"/>
        <v>2</v>
      </c>
      <c r="BE1171">
        <f t="shared" si="352"/>
        <v>1</v>
      </c>
    </row>
    <row r="1172" spans="1:57" x14ac:dyDescent="0.15">
      <c r="A1172" t="str">
        <f t="shared" si="340"/>
        <v>伊西多主动技能2等级6</v>
      </c>
      <c r="B1172" s="8">
        <f t="shared" si="341"/>
        <v>10200206</v>
      </c>
      <c r="C1172" s="8" t="str">
        <f>VLOOKUP(G1172,角色!A:B,2,FALSE)</f>
        <v>伊西多</v>
      </c>
      <c r="D1172" s="8" t="str">
        <f t="shared" si="342"/>
        <v>主动技能2</v>
      </c>
      <c r="E1172" s="8">
        <f t="shared" si="355"/>
        <v>6</v>
      </c>
      <c r="F1172" s="8">
        <f t="shared" si="343"/>
        <v>2</v>
      </c>
      <c r="G1172" s="8">
        <f t="shared" si="344"/>
        <v>20</v>
      </c>
      <c r="H1172" s="4" t="s">
        <v>962</v>
      </c>
      <c r="I1172" s="20" t="str">
        <f t="shared" si="358"/>
        <v>对敌方前排攻击，造成125%攻击力（+800）点伤害。</v>
      </c>
      <c r="J1172" s="4" t="s">
        <v>279</v>
      </c>
      <c r="K1172" s="1" t="s">
        <v>102</v>
      </c>
      <c r="L1172" s="4" t="s">
        <v>964</v>
      </c>
      <c r="M1172" s="4"/>
      <c r="N1172" s="4">
        <v>100</v>
      </c>
      <c r="O1172" s="20">
        <f t="shared" si="34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46"/>
        <v/>
      </c>
      <c r="U1172" s="6" t="str">
        <f t="shared" si="347"/>
        <v/>
      </c>
      <c r="V1172" s="19" t="str">
        <f>VLOOKUP(G1172,角色!AW:BC,主动技能!F1172+1,FALSE)</f>
        <v>skill_02</v>
      </c>
      <c r="Y1172">
        <f t="shared" si="354"/>
        <v>50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800</v>
      </c>
      <c r="AE1172" s="25">
        <f>(VLOOKUP(G1172,角色!V:AE,主动技能!F1172+7,FALSE))</f>
        <v>1</v>
      </c>
      <c r="AF1172" s="19">
        <f t="shared" si="348"/>
        <v>2</v>
      </c>
      <c r="AG1172" s="19">
        <f t="shared" si="349"/>
        <v>1</v>
      </c>
      <c r="AH1172" s="25" t="str">
        <f>VLOOKUP(F1172,特效对应!F:G,2,FALSE)</f>
        <v>attackex</v>
      </c>
      <c r="AJ1172">
        <f t="shared" si="35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56"/>
        <v>#N/A</v>
      </c>
      <c r="BC1172" t="e">
        <f t="shared" si="357"/>
        <v>#N/A</v>
      </c>
      <c r="BD1172">
        <f t="shared" si="351"/>
        <v>2</v>
      </c>
      <c r="BE1172">
        <f t="shared" si="352"/>
        <v>1</v>
      </c>
    </row>
    <row r="1173" spans="1:57" x14ac:dyDescent="0.15">
      <c r="A1173" t="str">
        <f t="shared" si="340"/>
        <v>伊西多主动技能2等级7</v>
      </c>
      <c r="B1173" s="8">
        <f t="shared" si="341"/>
        <v>10200207</v>
      </c>
      <c r="C1173" s="8" t="str">
        <f>VLOOKUP(G1173,角色!A:B,2,FALSE)</f>
        <v>伊西多</v>
      </c>
      <c r="D1173" s="8" t="str">
        <f t="shared" si="342"/>
        <v>主动技能2</v>
      </c>
      <c r="E1173" s="8">
        <f t="shared" si="355"/>
        <v>7</v>
      </c>
      <c r="F1173" s="8">
        <f t="shared" si="343"/>
        <v>2</v>
      </c>
      <c r="G1173" s="8">
        <f t="shared" si="344"/>
        <v>20</v>
      </c>
      <c r="H1173" s="4" t="s">
        <v>962</v>
      </c>
      <c r="I1173" s="20" t="str">
        <f t="shared" si="358"/>
        <v>对敌方前排攻击，造成125%攻击力（+1132）点伤害。</v>
      </c>
      <c r="J1173" s="4" t="s">
        <v>279</v>
      </c>
      <c r="K1173" s="1" t="s">
        <v>102</v>
      </c>
      <c r="L1173" s="4" t="s">
        <v>964</v>
      </c>
      <c r="M1173" s="4"/>
      <c r="N1173" s="4">
        <v>100</v>
      </c>
      <c r="O1173" s="20">
        <f t="shared" si="34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46"/>
        <v/>
      </c>
      <c r="U1173" s="6" t="str">
        <f t="shared" si="347"/>
        <v/>
      </c>
      <c r="V1173" s="19" t="str">
        <f>VLOOKUP(G1173,角色!AW:BC,主动技能!F1173+1,FALSE)</f>
        <v>skill_02</v>
      </c>
      <c r="Y1173">
        <f t="shared" si="354"/>
        <v>50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1132</v>
      </c>
      <c r="AE1173" s="25">
        <f>(VLOOKUP(G1173,角色!V:AE,主动技能!F1173+7,FALSE))</f>
        <v>1</v>
      </c>
      <c r="AF1173" s="19">
        <f t="shared" si="348"/>
        <v>2</v>
      </c>
      <c r="AG1173" s="19">
        <f t="shared" si="349"/>
        <v>1</v>
      </c>
      <c r="AH1173" s="25" t="str">
        <f>VLOOKUP(F1173,特效对应!F:G,2,FALSE)</f>
        <v>attackex</v>
      </c>
      <c r="AJ1173">
        <f t="shared" si="35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56"/>
        <v>#N/A</v>
      </c>
      <c r="BC1173" t="e">
        <f t="shared" si="357"/>
        <v>#N/A</v>
      </c>
      <c r="BD1173">
        <f t="shared" si="351"/>
        <v>2</v>
      </c>
      <c r="BE1173">
        <f t="shared" si="352"/>
        <v>1</v>
      </c>
    </row>
    <row r="1174" spans="1:57" x14ac:dyDescent="0.15">
      <c r="A1174" t="str">
        <f t="shared" si="340"/>
        <v>伊西多主动技能2等级8</v>
      </c>
      <c r="B1174" s="8">
        <f t="shared" si="341"/>
        <v>10200208</v>
      </c>
      <c r="C1174" s="8" t="str">
        <f>VLOOKUP(G1174,角色!A:B,2,FALSE)</f>
        <v>伊西多</v>
      </c>
      <c r="D1174" s="8" t="str">
        <f t="shared" si="342"/>
        <v>主动技能2</v>
      </c>
      <c r="E1174" s="8">
        <f t="shared" si="355"/>
        <v>8</v>
      </c>
      <c r="F1174" s="8">
        <f t="shared" si="343"/>
        <v>2</v>
      </c>
      <c r="G1174" s="8">
        <f t="shared" si="344"/>
        <v>20</v>
      </c>
      <c r="H1174" s="4" t="s">
        <v>962</v>
      </c>
      <c r="I1174" s="20" t="str">
        <f t="shared" si="358"/>
        <v>对敌方前排攻击，造成125%攻击力（+1601）点伤害。</v>
      </c>
      <c r="J1174" s="4" t="s">
        <v>279</v>
      </c>
      <c r="K1174" s="1" t="s">
        <v>102</v>
      </c>
      <c r="L1174" s="4" t="s">
        <v>964</v>
      </c>
      <c r="M1174" s="4"/>
      <c r="N1174" s="4">
        <v>100</v>
      </c>
      <c r="O1174" s="20">
        <f t="shared" si="34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46"/>
        <v/>
      </c>
      <c r="U1174" s="6" t="str">
        <f t="shared" si="347"/>
        <v/>
      </c>
      <c r="V1174" s="19" t="str">
        <f>VLOOKUP(G1174,角色!AW:BC,主动技能!F1174+1,FALSE)</f>
        <v>skill_02</v>
      </c>
      <c r="Y1174">
        <f t="shared" si="354"/>
        <v>50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1601</v>
      </c>
      <c r="AE1174" s="25">
        <f>(VLOOKUP(G1174,角色!V:AE,主动技能!F1174+7,FALSE))</f>
        <v>1</v>
      </c>
      <c r="AF1174" s="19">
        <f t="shared" si="348"/>
        <v>2</v>
      </c>
      <c r="AG1174" s="19">
        <f t="shared" si="349"/>
        <v>1</v>
      </c>
      <c r="AH1174" s="25" t="str">
        <f>VLOOKUP(F1174,特效对应!F:G,2,FALSE)</f>
        <v>attackex</v>
      </c>
      <c r="AJ1174">
        <f t="shared" si="35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56"/>
        <v>#N/A</v>
      </c>
      <c r="BC1174" t="e">
        <f t="shared" si="357"/>
        <v>#N/A</v>
      </c>
      <c r="BD1174">
        <f t="shared" si="351"/>
        <v>2</v>
      </c>
      <c r="BE1174">
        <f t="shared" si="352"/>
        <v>1</v>
      </c>
    </row>
    <row r="1175" spans="1:57" x14ac:dyDescent="0.15">
      <c r="A1175" t="str">
        <f t="shared" si="340"/>
        <v>伊西多主动技能2等级9</v>
      </c>
      <c r="B1175" s="8">
        <f t="shared" si="341"/>
        <v>10200209</v>
      </c>
      <c r="C1175" s="8" t="str">
        <f>VLOOKUP(G1175,角色!A:B,2,FALSE)</f>
        <v>伊西多</v>
      </c>
      <c r="D1175" s="8" t="str">
        <f t="shared" si="342"/>
        <v>主动技能2</v>
      </c>
      <c r="E1175" s="8">
        <f t="shared" si="355"/>
        <v>9</v>
      </c>
      <c r="F1175" s="8">
        <f t="shared" si="343"/>
        <v>2</v>
      </c>
      <c r="G1175" s="8">
        <f t="shared" si="344"/>
        <v>20</v>
      </c>
      <c r="H1175" s="4" t="s">
        <v>962</v>
      </c>
      <c r="I1175" s="20" t="str">
        <f t="shared" si="358"/>
        <v>对敌方前排攻击，造成125%攻击力（+2264）点伤害。</v>
      </c>
      <c r="J1175" s="4" t="s">
        <v>279</v>
      </c>
      <c r="K1175" s="1" t="s">
        <v>102</v>
      </c>
      <c r="L1175" s="4" t="s">
        <v>964</v>
      </c>
      <c r="M1175" s="4"/>
      <c r="N1175" s="4">
        <v>100</v>
      </c>
      <c r="O1175" s="20">
        <f t="shared" si="34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46"/>
        <v/>
      </c>
      <c r="U1175" s="6" t="str">
        <f t="shared" si="347"/>
        <v/>
      </c>
      <c r="V1175" s="19" t="str">
        <f>VLOOKUP(G1175,角色!AW:BC,主动技能!F1175+1,FALSE)</f>
        <v>skill_02</v>
      </c>
      <c r="Y1175">
        <f t="shared" si="354"/>
        <v>50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2264</v>
      </c>
      <c r="AE1175" s="25">
        <f>(VLOOKUP(G1175,角色!V:AE,主动技能!F1175+7,FALSE))</f>
        <v>1</v>
      </c>
      <c r="AF1175" s="19">
        <f t="shared" si="348"/>
        <v>2</v>
      </c>
      <c r="AG1175" s="19">
        <f t="shared" si="349"/>
        <v>1</v>
      </c>
      <c r="AH1175" s="25" t="str">
        <f>VLOOKUP(F1175,特效对应!F:G,2,FALSE)</f>
        <v>attackex</v>
      </c>
      <c r="AJ1175">
        <f t="shared" si="35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56"/>
        <v>#N/A</v>
      </c>
      <c r="BC1175" t="e">
        <f t="shared" si="357"/>
        <v>#N/A</v>
      </c>
      <c r="BD1175">
        <f t="shared" si="351"/>
        <v>2</v>
      </c>
      <c r="BE1175">
        <f t="shared" si="352"/>
        <v>1</v>
      </c>
    </row>
    <row r="1176" spans="1:57" x14ac:dyDescent="0.15">
      <c r="A1176" t="str">
        <f t="shared" si="340"/>
        <v>伊西多主动技能2等级10</v>
      </c>
      <c r="B1176" s="8">
        <f t="shared" si="341"/>
        <v>10200210</v>
      </c>
      <c r="C1176" s="8" t="str">
        <f>VLOOKUP(G1176,角色!A:B,2,FALSE)</f>
        <v>伊西多</v>
      </c>
      <c r="D1176" s="8" t="str">
        <f t="shared" si="342"/>
        <v>主动技能2</v>
      </c>
      <c r="E1176" s="8">
        <f t="shared" si="355"/>
        <v>10</v>
      </c>
      <c r="F1176" s="8">
        <f t="shared" si="343"/>
        <v>2</v>
      </c>
      <c r="G1176" s="8">
        <f t="shared" si="344"/>
        <v>20</v>
      </c>
      <c r="H1176" s="4" t="s">
        <v>962</v>
      </c>
      <c r="I1176" s="20" t="str">
        <f t="shared" si="358"/>
        <v>对敌方前排攻击，造成125%攻击力（+3203）点伤害。</v>
      </c>
      <c r="J1176" s="4" t="s">
        <v>279</v>
      </c>
      <c r="K1176" s="1" t="s">
        <v>102</v>
      </c>
      <c r="L1176" s="4" t="s">
        <v>964</v>
      </c>
      <c r="M1176" s="4"/>
      <c r="N1176" s="4">
        <v>100</v>
      </c>
      <c r="O1176" s="20">
        <f t="shared" si="34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46"/>
        <v/>
      </c>
      <c r="U1176" s="6" t="str">
        <f t="shared" si="347"/>
        <v/>
      </c>
      <c r="V1176" s="19" t="str">
        <f>VLOOKUP(G1176,角色!AW:BC,主动技能!F1176+1,FALSE)</f>
        <v>skill_02</v>
      </c>
      <c r="Y1176">
        <f t="shared" si="354"/>
        <v>50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3203</v>
      </c>
      <c r="AE1176" s="25">
        <f>(VLOOKUP(G1176,角色!V:AE,主动技能!F1176+7,FALSE))</f>
        <v>1</v>
      </c>
      <c r="AF1176" s="19">
        <f t="shared" si="348"/>
        <v>2</v>
      </c>
      <c r="AG1176" s="19">
        <f t="shared" si="349"/>
        <v>1</v>
      </c>
      <c r="AH1176" s="25" t="str">
        <f>VLOOKUP(F1176,特效对应!F:G,2,FALSE)</f>
        <v>attackex</v>
      </c>
      <c r="AJ1176">
        <f t="shared" si="35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56"/>
        <v>#N/A</v>
      </c>
      <c r="BC1176" t="e">
        <f t="shared" si="357"/>
        <v>#N/A</v>
      </c>
      <c r="BD1176">
        <f t="shared" si="351"/>
        <v>2</v>
      </c>
      <c r="BE1176">
        <f t="shared" si="352"/>
        <v>1</v>
      </c>
    </row>
    <row r="1177" spans="1:57" x14ac:dyDescent="0.15">
      <c r="A1177" t="str">
        <f t="shared" si="340"/>
        <v>伊西多主动技能2等级11</v>
      </c>
      <c r="B1177" s="8">
        <f t="shared" si="341"/>
        <v>10200211</v>
      </c>
      <c r="C1177" s="8" t="str">
        <f>VLOOKUP(G1177,角色!A:B,2,FALSE)</f>
        <v>伊西多</v>
      </c>
      <c r="D1177" s="8" t="str">
        <f t="shared" si="342"/>
        <v>主动技能2</v>
      </c>
      <c r="E1177" s="8">
        <f t="shared" si="355"/>
        <v>11</v>
      </c>
      <c r="F1177" s="8">
        <f t="shared" si="343"/>
        <v>2</v>
      </c>
      <c r="G1177" s="8">
        <f t="shared" si="344"/>
        <v>20</v>
      </c>
      <c r="H1177" s="4" t="s">
        <v>962</v>
      </c>
      <c r="I1177" s="20" t="str">
        <f t="shared" si="358"/>
        <v>对敌方前排攻击，造成125%攻击力（+4530）点伤害。</v>
      </c>
      <c r="J1177" s="4" t="s">
        <v>279</v>
      </c>
      <c r="K1177" s="1" t="s">
        <v>102</v>
      </c>
      <c r="L1177" s="4" t="s">
        <v>964</v>
      </c>
      <c r="M1177" s="4"/>
      <c r="N1177" s="4">
        <v>100</v>
      </c>
      <c r="O1177" s="20">
        <f t="shared" si="34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46"/>
        <v/>
      </c>
      <c r="U1177" s="6" t="str">
        <f t="shared" si="347"/>
        <v/>
      </c>
      <c r="V1177" s="19" t="str">
        <f>VLOOKUP(G1177,角色!AW:BC,主动技能!F1177+1,FALSE)</f>
        <v>skill_02</v>
      </c>
      <c r="Y1177">
        <f t="shared" si="354"/>
        <v>50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4530</v>
      </c>
      <c r="AE1177" s="25">
        <f>(VLOOKUP(G1177,角色!V:AE,主动技能!F1177+7,FALSE))</f>
        <v>1</v>
      </c>
      <c r="AF1177" s="19">
        <f t="shared" si="348"/>
        <v>2</v>
      </c>
      <c r="AG1177" s="19">
        <f t="shared" si="349"/>
        <v>1</v>
      </c>
      <c r="AH1177" s="25" t="str">
        <f>VLOOKUP(F1177,特效对应!F:G,2,FALSE)</f>
        <v>attackex</v>
      </c>
      <c r="AJ1177">
        <f t="shared" si="35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56"/>
        <v>#N/A</v>
      </c>
      <c r="BC1177" t="e">
        <f t="shared" si="357"/>
        <v>#N/A</v>
      </c>
      <c r="BD1177">
        <f t="shared" si="351"/>
        <v>2</v>
      </c>
      <c r="BE1177">
        <f t="shared" si="352"/>
        <v>1</v>
      </c>
    </row>
    <row r="1178" spans="1:57" x14ac:dyDescent="0.15">
      <c r="A1178" t="str">
        <f t="shared" si="340"/>
        <v>伊西多主动技能2等级12</v>
      </c>
      <c r="B1178" s="8">
        <f t="shared" si="341"/>
        <v>10200212</v>
      </c>
      <c r="C1178" s="8" t="str">
        <f>VLOOKUP(G1178,角色!A:B,2,FALSE)</f>
        <v>伊西多</v>
      </c>
      <c r="D1178" s="8" t="str">
        <f t="shared" si="342"/>
        <v>主动技能2</v>
      </c>
      <c r="E1178" s="8">
        <f t="shared" si="355"/>
        <v>12</v>
      </c>
      <c r="F1178" s="8">
        <f t="shared" si="343"/>
        <v>2</v>
      </c>
      <c r="G1178" s="8">
        <f t="shared" si="344"/>
        <v>20</v>
      </c>
      <c r="H1178" s="4" t="s">
        <v>962</v>
      </c>
      <c r="I1178" s="20" t="str">
        <f t="shared" si="358"/>
        <v>对敌方前排攻击，造成125%攻击力（+6407）点伤害。</v>
      </c>
      <c r="J1178" s="4" t="s">
        <v>279</v>
      </c>
      <c r="K1178" s="1" t="s">
        <v>102</v>
      </c>
      <c r="L1178" s="4" t="s">
        <v>964</v>
      </c>
      <c r="M1178" s="4"/>
      <c r="N1178" s="4">
        <v>100</v>
      </c>
      <c r="O1178" s="20">
        <f t="shared" si="34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46"/>
        <v/>
      </c>
      <c r="U1178" s="6" t="str">
        <f t="shared" si="347"/>
        <v/>
      </c>
      <c r="V1178" s="19" t="str">
        <f>VLOOKUP(G1178,角色!AW:BC,主动技能!F1178+1,FALSE)</f>
        <v>skill_02</v>
      </c>
      <c r="Y1178">
        <f t="shared" si="354"/>
        <v>50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6407</v>
      </c>
      <c r="AE1178" s="25">
        <f>(VLOOKUP(G1178,角色!V:AE,主动技能!F1178+7,FALSE))</f>
        <v>1</v>
      </c>
      <c r="AF1178" s="19">
        <f t="shared" si="348"/>
        <v>2</v>
      </c>
      <c r="AG1178" s="19">
        <f t="shared" si="349"/>
        <v>1</v>
      </c>
      <c r="AH1178" s="25" t="str">
        <f>VLOOKUP(F1178,特效对应!F:G,2,FALSE)</f>
        <v>attackex</v>
      </c>
      <c r="AJ1178">
        <f t="shared" si="35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56"/>
        <v>#N/A</v>
      </c>
      <c r="BC1178" t="e">
        <f t="shared" si="357"/>
        <v>#N/A</v>
      </c>
      <c r="BD1178">
        <f t="shared" si="351"/>
        <v>2</v>
      </c>
      <c r="BE1178">
        <f t="shared" si="352"/>
        <v>1</v>
      </c>
    </row>
    <row r="1179" spans="1:57" x14ac:dyDescent="0.15">
      <c r="A1179" t="str">
        <f t="shared" si="340"/>
        <v>伊西多主动技能2等级13</v>
      </c>
      <c r="B1179" s="8">
        <f t="shared" si="341"/>
        <v>10200213</v>
      </c>
      <c r="C1179" s="8" t="str">
        <f>VLOOKUP(G1179,角色!A:B,2,FALSE)</f>
        <v>伊西多</v>
      </c>
      <c r="D1179" s="8" t="str">
        <f t="shared" si="342"/>
        <v>主动技能2</v>
      </c>
      <c r="E1179" s="8">
        <f t="shared" si="355"/>
        <v>13</v>
      </c>
      <c r="F1179" s="8">
        <f t="shared" si="343"/>
        <v>2</v>
      </c>
      <c r="G1179" s="8">
        <f t="shared" si="344"/>
        <v>20</v>
      </c>
      <c r="H1179" s="4" t="s">
        <v>962</v>
      </c>
      <c r="I1179" s="20" t="str">
        <f t="shared" si="358"/>
        <v>对敌方前排攻击，造成125%攻击力（+9063）点伤害。</v>
      </c>
      <c r="J1179" s="4" t="s">
        <v>279</v>
      </c>
      <c r="K1179" s="1" t="s">
        <v>102</v>
      </c>
      <c r="L1179" s="4" t="s">
        <v>964</v>
      </c>
      <c r="M1179" s="4"/>
      <c r="N1179" s="4">
        <v>100</v>
      </c>
      <c r="O1179" s="20">
        <f t="shared" si="34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46"/>
        <v/>
      </c>
      <c r="U1179" s="6" t="str">
        <f t="shared" si="347"/>
        <v/>
      </c>
      <c r="V1179" s="19" t="str">
        <f>VLOOKUP(G1179,角色!AW:BC,主动技能!F1179+1,FALSE)</f>
        <v>skill_02</v>
      </c>
      <c r="Y1179">
        <f t="shared" si="354"/>
        <v>50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9063</v>
      </c>
      <c r="AE1179" s="25">
        <f>(VLOOKUP(G1179,角色!V:AE,主动技能!F1179+7,FALSE))</f>
        <v>1</v>
      </c>
      <c r="AF1179" s="19">
        <f t="shared" si="348"/>
        <v>2</v>
      </c>
      <c r="AG1179" s="19">
        <f t="shared" si="349"/>
        <v>1</v>
      </c>
      <c r="AH1179" s="25" t="str">
        <f>VLOOKUP(F1179,特效对应!F:G,2,FALSE)</f>
        <v>attackex</v>
      </c>
      <c r="AJ1179">
        <f t="shared" si="35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56"/>
        <v>#N/A</v>
      </c>
      <c r="BC1179" t="e">
        <f t="shared" si="357"/>
        <v>#N/A</v>
      </c>
      <c r="BD1179">
        <f t="shared" si="351"/>
        <v>2</v>
      </c>
      <c r="BE1179">
        <f t="shared" si="352"/>
        <v>1</v>
      </c>
    </row>
    <row r="1180" spans="1:57" x14ac:dyDescent="0.15">
      <c r="A1180" t="str">
        <f t="shared" si="340"/>
        <v>伊西多主动技能2等级14</v>
      </c>
      <c r="B1180" s="8">
        <f t="shared" si="341"/>
        <v>10200214</v>
      </c>
      <c r="C1180" s="8" t="str">
        <f>VLOOKUP(G1180,角色!A:B,2,FALSE)</f>
        <v>伊西多</v>
      </c>
      <c r="D1180" s="8" t="str">
        <f t="shared" si="342"/>
        <v>主动技能2</v>
      </c>
      <c r="E1180" s="8">
        <f t="shared" si="355"/>
        <v>14</v>
      </c>
      <c r="F1180" s="8">
        <f t="shared" si="343"/>
        <v>2</v>
      </c>
      <c r="G1180" s="8">
        <f t="shared" si="344"/>
        <v>20</v>
      </c>
      <c r="H1180" s="4" t="s">
        <v>962</v>
      </c>
      <c r="I1180" s="20" t="str">
        <f t="shared" si="358"/>
        <v>对敌方前排攻击，造成125%攻击力（+12819）点伤害。</v>
      </c>
      <c r="J1180" s="4" t="s">
        <v>279</v>
      </c>
      <c r="K1180" s="1" t="s">
        <v>102</v>
      </c>
      <c r="L1180" s="4" t="s">
        <v>964</v>
      </c>
      <c r="M1180" s="4"/>
      <c r="N1180" s="4">
        <v>100</v>
      </c>
      <c r="O1180" s="20">
        <f t="shared" si="34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46"/>
        <v/>
      </c>
      <c r="U1180" s="6" t="str">
        <f t="shared" si="347"/>
        <v/>
      </c>
      <c r="V1180" s="19" t="str">
        <f>VLOOKUP(G1180,角色!AW:BC,主动技能!F1180+1,FALSE)</f>
        <v>skill_02</v>
      </c>
      <c r="Y1180">
        <f t="shared" si="354"/>
        <v>50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12819</v>
      </c>
      <c r="AE1180" s="25">
        <f>(VLOOKUP(G1180,角色!V:AE,主动技能!F1180+7,FALSE))</f>
        <v>1</v>
      </c>
      <c r="AF1180" s="19">
        <f t="shared" si="348"/>
        <v>2</v>
      </c>
      <c r="AG1180" s="19">
        <f t="shared" si="349"/>
        <v>1</v>
      </c>
      <c r="AH1180" s="25" t="str">
        <f>VLOOKUP(F1180,特效对应!F:G,2,FALSE)</f>
        <v>attackex</v>
      </c>
      <c r="AJ1180">
        <f t="shared" si="35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56"/>
        <v>#N/A</v>
      </c>
      <c r="BC1180" t="e">
        <f t="shared" si="357"/>
        <v>#N/A</v>
      </c>
      <c r="BD1180">
        <f t="shared" si="351"/>
        <v>2</v>
      </c>
      <c r="BE1180">
        <f t="shared" si="352"/>
        <v>1</v>
      </c>
    </row>
    <row r="1181" spans="1:57" x14ac:dyDescent="0.15">
      <c r="A1181" t="str">
        <f t="shared" si="340"/>
        <v>伊西多主动技能2等级15</v>
      </c>
      <c r="B1181" s="8">
        <f t="shared" si="341"/>
        <v>10200215</v>
      </c>
      <c r="C1181" s="8" t="str">
        <f>VLOOKUP(G1181,角色!A:B,2,FALSE)</f>
        <v>伊西多</v>
      </c>
      <c r="D1181" s="8" t="str">
        <f t="shared" si="342"/>
        <v>主动技能2</v>
      </c>
      <c r="E1181" s="8">
        <f t="shared" si="355"/>
        <v>15</v>
      </c>
      <c r="F1181" s="8">
        <f t="shared" si="343"/>
        <v>2</v>
      </c>
      <c r="G1181" s="8">
        <f t="shared" si="344"/>
        <v>20</v>
      </c>
      <c r="H1181" s="4" t="s">
        <v>962</v>
      </c>
      <c r="I1181" s="20" t="str">
        <f t="shared" si="358"/>
        <v>对敌方前排攻击，造成125%攻击力（+18131）点伤害。</v>
      </c>
      <c r="J1181" s="4" t="s">
        <v>279</v>
      </c>
      <c r="K1181" s="1" t="s">
        <v>102</v>
      </c>
      <c r="L1181" s="4" t="s">
        <v>964</v>
      </c>
      <c r="M1181" s="4"/>
      <c r="N1181" s="4">
        <v>100</v>
      </c>
      <c r="O1181" s="20">
        <f t="shared" si="34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46"/>
        <v/>
      </c>
      <c r="U1181" s="6" t="str">
        <f t="shared" si="347"/>
        <v/>
      </c>
      <c r="V1181" s="19" t="str">
        <f>VLOOKUP(G1181,角色!AW:BC,主动技能!F1181+1,FALSE)</f>
        <v>skill_02</v>
      </c>
      <c r="Y1181">
        <f t="shared" si="354"/>
        <v>50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18131</v>
      </c>
      <c r="AE1181" s="25">
        <f>(VLOOKUP(G1181,角色!V:AE,主动技能!F1181+7,FALSE))</f>
        <v>1</v>
      </c>
      <c r="AF1181" s="19">
        <f t="shared" si="348"/>
        <v>2</v>
      </c>
      <c r="AG1181" s="19">
        <f t="shared" si="349"/>
        <v>1</v>
      </c>
      <c r="AH1181" s="25" t="str">
        <f>VLOOKUP(F1181,特效对应!F:G,2,FALSE)</f>
        <v>attackex</v>
      </c>
      <c r="AJ1181">
        <f t="shared" si="35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56"/>
        <v>#N/A</v>
      </c>
      <c r="BC1181" t="e">
        <f t="shared" si="357"/>
        <v>#N/A</v>
      </c>
      <c r="BD1181">
        <f t="shared" si="351"/>
        <v>2</v>
      </c>
      <c r="BE1181">
        <f t="shared" si="352"/>
        <v>1</v>
      </c>
    </row>
    <row r="1182" spans="1:57" x14ac:dyDescent="0.15">
      <c r="A1182" t="str">
        <f t="shared" si="340"/>
        <v>伊西多主动技能2等级16</v>
      </c>
      <c r="B1182" s="8">
        <f t="shared" si="341"/>
        <v>10200216</v>
      </c>
      <c r="C1182" s="8" t="str">
        <f>VLOOKUP(G1182,角色!A:B,2,FALSE)</f>
        <v>伊西多</v>
      </c>
      <c r="D1182" s="8" t="str">
        <f t="shared" si="342"/>
        <v>主动技能2</v>
      </c>
      <c r="E1182" s="8">
        <f t="shared" si="355"/>
        <v>16</v>
      </c>
      <c r="F1182" s="8">
        <f t="shared" si="343"/>
        <v>2</v>
      </c>
      <c r="G1182" s="8">
        <f t="shared" si="344"/>
        <v>20</v>
      </c>
      <c r="H1182" s="4" t="s">
        <v>962</v>
      </c>
      <c r="I1182" s="20" t="str">
        <f t="shared" si="358"/>
        <v>对敌方前排攻击，造成125%攻击力（+25644）点伤害。</v>
      </c>
      <c r="J1182" s="4" t="s">
        <v>279</v>
      </c>
      <c r="K1182" s="1" t="s">
        <v>102</v>
      </c>
      <c r="L1182" s="4" t="s">
        <v>964</v>
      </c>
      <c r="M1182" s="4"/>
      <c r="N1182" s="4">
        <v>100</v>
      </c>
      <c r="O1182" s="20">
        <f t="shared" si="34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46"/>
        <v/>
      </c>
      <c r="U1182" s="6" t="str">
        <f t="shared" si="347"/>
        <v/>
      </c>
      <c r="V1182" s="19" t="str">
        <f>VLOOKUP(G1182,角色!AW:BC,主动技能!F1182+1,FALSE)</f>
        <v>skill_02</v>
      </c>
      <c r="Y1182">
        <f t="shared" si="354"/>
        <v>50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25644</v>
      </c>
      <c r="AE1182" s="25">
        <f>(VLOOKUP(G1182,角色!V:AE,主动技能!F1182+7,FALSE))</f>
        <v>1</v>
      </c>
      <c r="AF1182" s="19">
        <f t="shared" si="348"/>
        <v>2</v>
      </c>
      <c r="AG1182" s="19">
        <f t="shared" si="349"/>
        <v>1</v>
      </c>
      <c r="AH1182" s="25" t="str">
        <f>VLOOKUP(F1182,特效对应!F:G,2,FALSE)</f>
        <v>attackex</v>
      </c>
      <c r="AJ1182">
        <f t="shared" si="35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56"/>
        <v>#N/A</v>
      </c>
      <c r="BC1182" t="e">
        <f t="shared" si="357"/>
        <v>#N/A</v>
      </c>
      <c r="BD1182">
        <f t="shared" si="351"/>
        <v>2</v>
      </c>
      <c r="BE1182">
        <f t="shared" si="352"/>
        <v>1</v>
      </c>
    </row>
    <row r="1183" spans="1:57" x14ac:dyDescent="0.15">
      <c r="A1183" t="str">
        <f t="shared" ref="A1183:A1246" si="359">C1183&amp;D1183&amp;$E$6&amp;E1183</f>
        <v>伊西多主动技能2等级17</v>
      </c>
      <c r="B1183" s="8">
        <f t="shared" ref="B1183:B1246" si="360">1*10000000+G1183*10000+F1183*100+E1183</f>
        <v>10200217</v>
      </c>
      <c r="C1183" s="8" t="str">
        <f>VLOOKUP(G1183,角色!A:B,2,FALSE)</f>
        <v>伊西多</v>
      </c>
      <c r="D1183" s="8" t="str">
        <f t="shared" ref="D1183:D1246" si="361">$D$4&amp;F1183</f>
        <v>主动技能2</v>
      </c>
      <c r="E1183" s="8">
        <f t="shared" si="355"/>
        <v>17</v>
      </c>
      <c r="F1183" s="8">
        <f t="shared" ref="F1183:F1246" si="362">IF(E1183=1,IF(F1182=$F$5,1,F1182+1),F1182)</f>
        <v>2</v>
      </c>
      <c r="G1183" s="8">
        <f t="shared" ref="G1183:G1246" si="363">IF((F1183=1)*(E1183=1),G1182+1,G1182)</f>
        <v>20</v>
      </c>
      <c r="H1183" s="4" t="s">
        <v>962</v>
      </c>
      <c r="I1183" s="20" t="str">
        <f t="shared" si="358"/>
        <v>对敌方前排攻击，造成125%攻击力（+36271）点伤害。</v>
      </c>
      <c r="J1183" s="4" t="s">
        <v>279</v>
      </c>
      <c r="K1183" s="1" t="s">
        <v>102</v>
      </c>
      <c r="L1183" s="4" t="s">
        <v>964</v>
      </c>
      <c r="M1183" s="4"/>
      <c r="N1183" s="4">
        <v>100</v>
      </c>
      <c r="O1183" s="20">
        <f t="shared" ref="O1183:O1246" si="364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65">IF(AQ1183="","",AQ1183)&amp;IF(AR1183="","","|"&amp;AR1183)&amp;IF(AS1183="","","|"&amp;AS1183)&amp;IF(AT1183="","","|"&amp;AT1183)&amp;IF(AU1183="","","|"&amp;AU1183)</f>
        <v/>
      </c>
      <c r="U1183" s="6" t="str">
        <f t="shared" ref="U1183:U1246" si="366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54"/>
        <v>50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36271</v>
      </c>
      <c r="AE1183" s="25">
        <f>(VLOOKUP(G1183,角色!V:AE,主动技能!F1183+7,FALSE))</f>
        <v>1</v>
      </c>
      <c r="AF1183" s="19">
        <f t="shared" ref="AF1183:AF1246" si="367">BD1183</f>
        <v>2</v>
      </c>
      <c r="AG1183" s="19">
        <f t="shared" ref="AG1183:AG1246" si="368">BE1183</f>
        <v>1</v>
      </c>
      <c r="AH1183" s="25" t="str">
        <f>VLOOKUP(F1183,特效对应!F:G,2,FALSE)</f>
        <v>attackex</v>
      </c>
      <c r="AJ1183">
        <f t="shared" ref="AJ1183:AJ1246" si="369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56"/>
        <v>#N/A</v>
      </c>
      <c r="BC1183" t="e">
        <f t="shared" si="357"/>
        <v>#N/A</v>
      </c>
      <c r="BD1183">
        <f t="shared" ref="BD1183:BD1246" si="370">IF(F1183=1,0,IF(F1183=2,2,3))</f>
        <v>2</v>
      </c>
      <c r="BE1183">
        <f t="shared" ref="BE1183:BE1246" si="371">IF(F1183=1,0,IF(F1183=2,1,2))</f>
        <v>1</v>
      </c>
    </row>
    <row r="1184" spans="1:57" x14ac:dyDescent="0.15">
      <c r="A1184" t="str">
        <f t="shared" si="359"/>
        <v>伊西多主动技能2等级18</v>
      </c>
      <c r="B1184" s="8">
        <f t="shared" si="360"/>
        <v>10200218</v>
      </c>
      <c r="C1184" s="8" t="str">
        <f>VLOOKUP(G1184,角色!A:B,2,FALSE)</f>
        <v>伊西多</v>
      </c>
      <c r="D1184" s="8" t="str">
        <f t="shared" si="361"/>
        <v>主动技能2</v>
      </c>
      <c r="E1184" s="8">
        <f t="shared" si="355"/>
        <v>18</v>
      </c>
      <c r="F1184" s="8">
        <f t="shared" si="362"/>
        <v>2</v>
      </c>
      <c r="G1184" s="8">
        <f t="shared" si="363"/>
        <v>20</v>
      </c>
      <c r="H1184" s="4" t="s">
        <v>962</v>
      </c>
      <c r="I1184" s="20" t="str">
        <f t="shared" si="358"/>
        <v>对敌方前排攻击，造成125%攻击力（+51301）点伤害。</v>
      </c>
      <c r="J1184" s="4" t="s">
        <v>279</v>
      </c>
      <c r="K1184" s="1" t="s">
        <v>102</v>
      </c>
      <c r="L1184" s="4" t="s">
        <v>964</v>
      </c>
      <c r="M1184" s="4"/>
      <c r="N1184" s="4">
        <v>100</v>
      </c>
      <c r="O1184" s="20">
        <f t="shared" si="364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65"/>
        <v/>
      </c>
      <c r="U1184" s="6" t="str">
        <f t="shared" si="366"/>
        <v/>
      </c>
      <c r="V1184" s="19" t="str">
        <f>VLOOKUP(G1184,角色!AW:BC,主动技能!F1184+1,FALSE)</f>
        <v>skill_02</v>
      </c>
      <c r="Y1184">
        <f t="shared" si="354"/>
        <v>50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51301</v>
      </c>
      <c r="AE1184" s="25">
        <f>(VLOOKUP(G1184,角色!V:AE,主动技能!F1184+7,FALSE))</f>
        <v>1</v>
      </c>
      <c r="AF1184" s="19">
        <f t="shared" si="367"/>
        <v>2</v>
      </c>
      <c r="AG1184" s="19">
        <f t="shared" si="368"/>
        <v>1</v>
      </c>
      <c r="AH1184" s="25" t="str">
        <f>VLOOKUP(F1184,特效对应!F:G,2,FALSE)</f>
        <v>attackex</v>
      </c>
      <c r="AJ1184">
        <f t="shared" si="369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56"/>
        <v>#N/A</v>
      </c>
      <c r="BC1184" t="e">
        <f t="shared" si="357"/>
        <v>#N/A</v>
      </c>
      <c r="BD1184">
        <f t="shared" si="370"/>
        <v>2</v>
      </c>
      <c r="BE1184">
        <f t="shared" si="371"/>
        <v>1</v>
      </c>
    </row>
    <row r="1185" spans="1:57" x14ac:dyDescent="0.15">
      <c r="A1185" t="str">
        <f t="shared" si="359"/>
        <v>伊西多主动技能2等级19</v>
      </c>
      <c r="B1185" s="8">
        <f t="shared" si="360"/>
        <v>10200219</v>
      </c>
      <c r="C1185" s="8" t="str">
        <f>VLOOKUP(G1185,角色!A:B,2,FALSE)</f>
        <v>伊西多</v>
      </c>
      <c r="D1185" s="8" t="str">
        <f t="shared" si="361"/>
        <v>主动技能2</v>
      </c>
      <c r="E1185" s="8">
        <f t="shared" si="355"/>
        <v>19</v>
      </c>
      <c r="F1185" s="8">
        <f t="shared" si="362"/>
        <v>2</v>
      </c>
      <c r="G1185" s="8">
        <f t="shared" si="363"/>
        <v>20</v>
      </c>
      <c r="H1185" s="4" t="s">
        <v>962</v>
      </c>
      <c r="I1185" s="20" t="str">
        <f t="shared" si="358"/>
        <v>对敌方前排攻击，造成125%攻击力（+72560）点伤害。</v>
      </c>
      <c r="J1185" s="4" t="s">
        <v>279</v>
      </c>
      <c r="K1185" s="1" t="s">
        <v>102</v>
      </c>
      <c r="L1185" s="4" t="s">
        <v>964</v>
      </c>
      <c r="M1185" s="4"/>
      <c r="N1185" s="4">
        <v>100</v>
      </c>
      <c r="O1185" s="20">
        <f t="shared" si="364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65"/>
        <v/>
      </c>
      <c r="U1185" s="6" t="str">
        <f t="shared" si="366"/>
        <v/>
      </c>
      <c r="V1185" s="19" t="str">
        <f>VLOOKUP(G1185,角色!AW:BC,主动技能!F1185+1,FALSE)</f>
        <v>skill_02</v>
      </c>
      <c r="Y1185">
        <f t="shared" si="354"/>
        <v>50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72560</v>
      </c>
      <c r="AE1185" s="25">
        <f>(VLOOKUP(G1185,角色!V:AE,主动技能!F1185+7,FALSE))</f>
        <v>1</v>
      </c>
      <c r="AF1185" s="19">
        <f t="shared" si="367"/>
        <v>2</v>
      </c>
      <c r="AG1185" s="19">
        <f t="shared" si="368"/>
        <v>1</v>
      </c>
      <c r="AH1185" s="25" t="str">
        <f>VLOOKUP(F1185,特效对应!F:G,2,FALSE)</f>
        <v>attackex</v>
      </c>
      <c r="AJ1185">
        <f t="shared" si="369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56"/>
        <v>#N/A</v>
      </c>
      <c r="BC1185" t="e">
        <f t="shared" si="357"/>
        <v>#N/A</v>
      </c>
      <c r="BD1185">
        <f t="shared" si="370"/>
        <v>2</v>
      </c>
      <c r="BE1185">
        <f t="shared" si="371"/>
        <v>1</v>
      </c>
    </row>
    <row r="1186" spans="1:57" x14ac:dyDescent="0.15">
      <c r="A1186" t="str">
        <f t="shared" si="359"/>
        <v>伊西多主动技能2等级20</v>
      </c>
      <c r="B1186" s="8">
        <f t="shared" si="360"/>
        <v>10200220</v>
      </c>
      <c r="C1186" s="8" t="str">
        <f>VLOOKUP(G1186,角色!A:B,2,FALSE)</f>
        <v>伊西多</v>
      </c>
      <c r="D1186" s="8" t="str">
        <f t="shared" si="361"/>
        <v>主动技能2</v>
      </c>
      <c r="E1186" s="8">
        <f t="shared" si="355"/>
        <v>20</v>
      </c>
      <c r="F1186" s="8">
        <f t="shared" si="362"/>
        <v>2</v>
      </c>
      <c r="G1186" s="8">
        <f t="shared" si="363"/>
        <v>20</v>
      </c>
      <c r="H1186" s="4" t="s">
        <v>962</v>
      </c>
      <c r="I1186" s="20" t="str">
        <f t="shared" si="358"/>
        <v>对敌方前排攻击，造成125%攻击力（+102628）点伤害。</v>
      </c>
      <c r="J1186" s="4" t="s">
        <v>279</v>
      </c>
      <c r="K1186" s="1" t="s">
        <v>102</v>
      </c>
      <c r="L1186" s="4" t="s">
        <v>964</v>
      </c>
      <c r="M1186" s="4"/>
      <c r="N1186" s="4">
        <v>100</v>
      </c>
      <c r="O1186" s="20">
        <f t="shared" si="364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65"/>
        <v/>
      </c>
      <c r="U1186" s="6" t="str">
        <f t="shared" si="366"/>
        <v/>
      </c>
      <c r="V1186" s="19" t="str">
        <f>VLOOKUP(G1186,角色!AW:BC,主动技能!F1186+1,FALSE)</f>
        <v>skill_02</v>
      </c>
      <c r="Y1186">
        <f t="shared" si="354"/>
        <v>50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102628</v>
      </c>
      <c r="AE1186" s="25">
        <f>(VLOOKUP(G1186,角色!V:AE,主动技能!F1186+7,FALSE))</f>
        <v>1</v>
      </c>
      <c r="AF1186" s="19">
        <f t="shared" si="367"/>
        <v>2</v>
      </c>
      <c r="AG1186" s="19">
        <f t="shared" si="368"/>
        <v>1</v>
      </c>
      <c r="AH1186" s="25" t="str">
        <f>VLOOKUP(F1186,特效对应!F:G,2,FALSE)</f>
        <v>attackex</v>
      </c>
      <c r="AJ1186">
        <f t="shared" si="369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56"/>
        <v>#N/A</v>
      </c>
      <c r="BC1186" t="e">
        <f t="shared" si="357"/>
        <v>#N/A</v>
      </c>
      <c r="BD1186">
        <f t="shared" si="370"/>
        <v>2</v>
      </c>
      <c r="BE1186">
        <f t="shared" si="371"/>
        <v>1</v>
      </c>
    </row>
    <row r="1187" spans="1:57" x14ac:dyDescent="0.15">
      <c r="A1187" t="str">
        <f t="shared" si="359"/>
        <v>伊西多主动技能3等级1</v>
      </c>
      <c r="B1187" s="8">
        <f t="shared" si="360"/>
        <v>10200301</v>
      </c>
      <c r="C1187" s="8" t="str">
        <f>VLOOKUP(G1187,角色!A:B,2,FALSE)</f>
        <v>伊西多</v>
      </c>
      <c r="D1187" s="8" t="str">
        <f t="shared" si="361"/>
        <v>主动技能3</v>
      </c>
      <c r="E1187" s="8">
        <f t="shared" si="355"/>
        <v>1</v>
      </c>
      <c r="F1187" s="8">
        <f t="shared" si="362"/>
        <v>3</v>
      </c>
      <c r="G1187" s="8">
        <f t="shared" si="363"/>
        <v>20</v>
      </c>
      <c r="H1187" s="4" t="s">
        <v>427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418</v>
      </c>
      <c r="K1187" s="1" t="s">
        <v>104</v>
      </c>
      <c r="L1187" s="4" t="s">
        <v>108</v>
      </c>
      <c r="M1187" s="4" t="s">
        <v>422</v>
      </c>
      <c r="N1187" s="4">
        <v>100</v>
      </c>
      <c r="O1187" s="20" t="str">
        <f t="shared" si="364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65"/>
        <v>100007:100:2:0|100019:100:2:0</v>
      </c>
      <c r="U1187" s="6" t="str">
        <f t="shared" si="366"/>
        <v/>
      </c>
      <c r="V1187" s="19" t="str">
        <f>VLOOKUP(G1187,角色!AW:BC,主动技能!F1187+1,FALSE)</f>
        <v>skill_16</v>
      </c>
      <c r="Y1187">
        <f t="shared" si="354"/>
        <v>100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 t="shared" si="367"/>
        <v>3</v>
      </c>
      <c r="AG1187" s="19">
        <f t="shared" si="368"/>
        <v>2</v>
      </c>
      <c r="AH1187" s="25" t="str">
        <f>VLOOKUP(F1187,特效对应!F:G,2,FALSE)</f>
        <v>attackex</v>
      </c>
      <c r="AJ1187">
        <f t="shared" si="369"/>
        <v>1</v>
      </c>
      <c r="AK1187" s="2" t="s">
        <v>117</v>
      </c>
      <c r="AL1187" s="4" t="s">
        <v>966</v>
      </c>
      <c r="AM1187" s="4" t="s">
        <v>1035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70"/>
        <v>3</v>
      </c>
      <c r="BE1187">
        <f t="shared" si="371"/>
        <v>2</v>
      </c>
    </row>
    <row r="1188" spans="1:57" x14ac:dyDescent="0.15">
      <c r="A1188" t="str">
        <f t="shared" si="359"/>
        <v>伊西多主动技能3等级2</v>
      </c>
      <c r="B1188" s="8">
        <f t="shared" si="360"/>
        <v>10200302</v>
      </c>
      <c r="C1188" s="8" t="str">
        <f>VLOOKUP(G1188,角色!A:B,2,FALSE)</f>
        <v>伊西多</v>
      </c>
      <c r="D1188" s="8" t="str">
        <f t="shared" si="361"/>
        <v>主动技能3</v>
      </c>
      <c r="E1188" s="8">
        <f t="shared" si="355"/>
        <v>2</v>
      </c>
      <c r="F1188" s="8">
        <f t="shared" si="362"/>
        <v>3</v>
      </c>
      <c r="G1188" s="8">
        <f t="shared" si="363"/>
        <v>20</v>
      </c>
      <c r="H1188" s="4" t="s">
        <v>427</v>
      </c>
      <c r="I1188" s="20" t="str">
        <f t="shared" ref="I1188:I1206" si="372">"回复我方全体"&amp;BA1188&amp;"%生命。并提升我方全体"&amp;BB1188&amp;"%攻击。"</f>
        <v>回复我方全体10%生命。并提升我方全体11%攻击。</v>
      </c>
      <c r="J1188" s="4" t="s">
        <v>418</v>
      </c>
      <c r="K1188" s="1" t="s">
        <v>104</v>
      </c>
      <c r="L1188" s="4" t="s">
        <v>108</v>
      </c>
      <c r="M1188" s="4" t="s">
        <v>422</v>
      </c>
      <c r="N1188" s="4">
        <v>100</v>
      </c>
      <c r="O1188" s="20" t="str">
        <f t="shared" si="364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65"/>
        <v>100007:100:2:0|100020:100:2:0</v>
      </c>
      <c r="U1188" s="6" t="str">
        <f t="shared" si="366"/>
        <v/>
      </c>
      <c r="V1188" s="19" t="str">
        <f>VLOOKUP(G1188,角色!AW:BC,主动技能!F1188+1,FALSE)</f>
        <v>skill_16</v>
      </c>
      <c r="Y1188">
        <f t="shared" si="354"/>
        <v>100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 t="shared" si="367"/>
        <v>3</v>
      </c>
      <c r="AG1188" s="19">
        <f t="shared" si="368"/>
        <v>2</v>
      </c>
      <c r="AH1188" s="25" t="str">
        <f>VLOOKUP(F1188,特效对应!F:G,2,FALSE)</f>
        <v>attackex</v>
      </c>
      <c r="AJ1188">
        <f t="shared" si="369"/>
        <v>2</v>
      </c>
      <c r="AK1188" s="2" t="s">
        <v>117</v>
      </c>
      <c r="AL1188" s="4" t="s">
        <v>966</v>
      </c>
      <c r="AM1188" s="4" t="s">
        <v>1036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70"/>
        <v>3</v>
      </c>
      <c r="BE1188">
        <f t="shared" si="371"/>
        <v>2</v>
      </c>
    </row>
    <row r="1189" spans="1:57" x14ac:dyDescent="0.15">
      <c r="A1189" t="str">
        <f t="shared" si="359"/>
        <v>伊西多主动技能3等级3</v>
      </c>
      <c r="B1189" s="8">
        <f t="shared" si="360"/>
        <v>10200303</v>
      </c>
      <c r="C1189" s="8" t="str">
        <f>VLOOKUP(G1189,角色!A:B,2,FALSE)</f>
        <v>伊西多</v>
      </c>
      <c r="D1189" s="8" t="str">
        <f t="shared" si="361"/>
        <v>主动技能3</v>
      </c>
      <c r="E1189" s="8">
        <f t="shared" si="355"/>
        <v>3</v>
      </c>
      <c r="F1189" s="8">
        <f t="shared" si="362"/>
        <v>3</v>
      </c>
      <c r="G1189" s="8">
        <f t="shared" si="363"/>
        <v>20</v>
      </c>
      <c r="H1189" s="4" t="s">
        <v>427</v>
      </c>
      <c r="I1189" s="20" t="str">
        <f t="shared" si="372"/>
        <v>回复我方全体11%生命。并提升我方全体11%攻击。</v>
      </c>
      <c r="J1189" s="4" t="s">
        <v>418</v>
      </c>
      <c r="K1189" s="1" t="s">
        <v>104</v>
      </c>
      <c r="L1189" s="4" t="s">
        <v>108</v>
      </c>
      <c r="M1189" s="4" t="s">
        <v>422</v>
      </c>
      <c r="N1189" s="4">
        <v>100</v>
      </c>
      <c r="O1189" s="20" t="str">
        <f t="shared" si="364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65"/>
        <v>100008:100:2:0|100020:100:2:0</v>
      </c>
      <c r="U1189" s="6" t="str">
        <f t="shared" si="366"/>
        <v/>
      </c>
      <c r="V1189" s="19" t="str">
        <f>VLOOKUP(G1189,角色!AW:BC,主动技能!F1189+1,FALSE)</f>
        <v>skill_16</v>
      </c>
      <c r="Y1189">
        <f t="shared" si="354"/>
        <v>100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 t="shared" si="367"/>
        <v>3</v>
      </c>
      <c r="AG1189" s="19">
        <f t="shared" si="368"/>
        <v>2</v>
      </c>
      <c r="AH1189" s="25" t="str">
        <f>VLOOKUP(F1189,特效对应!F:G,2,FALSE)</f>
        <v>attackex</v>
      </c>
      <c r="AJ1189">
        <f t="shared" si="369"/>
        <v>3</v>
      </c>
      <c r="AK1189" s="2" t="s">
        <v>117</v>
      </c>
      <c r="AL1189" s="4" t="s">
        <v>977</v>
      </c>
      <c r="AM1189" s="4" t="s">
        <v>1036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70"/>
        <v>3</v>
      </c>
      <c r="BE1189">
        <f t="shared" si="371"/>
        <v>2</v>
      </c>
    </row>
    <row r="1190" spans="1:57" x14ac:dyDescent="0.15">
      <c r="A1190" t="str">
        <f t="shared" si="359"/>
        <v>伊西多主动技能3等级4</v>
      </c>
      <c r="B1190" s="8">
        <f t="shared" si="360"/>
        <v>10200304</v>
      </c>
      <c r="C1190" s="8" t="str">
        <f>VLOOKUP(G1190,角色!A:B,2,FALSE)</f>
        <v>伊西多</v>
      </c>
      <c r="D1190" s="8" t="str">
        <f t="shared" si="361"/>
        <v>主动技能3</v>
      </c>
      <c r="E1190" s="8">
        <f t="shared" si="355"/>
        <v>4</v>
      </c>
      <c r="F1190" s="8">
        <f t="shared" si="362"/>
        <v>3</v>
      </c>
      <c r="G1190" s="8">
        <f t="shared" si="363"/>
        <v>20</v>
      </c>
      <c r="H1190" s="4" t="s">
        <v>427</v>
      </c>
      <c r="I1190" s="20" t="str">
        <f t="shared" si="372"/>
        <v>回复我方全体11%生命。并提升我方全体12%攻击。</v>
      </c>
      <c r="J1190" s="4" t="s">
        <v>418</v>
      </c>
      <c r="K1190" s="1" t="s">
        <v>104</v>
      </c>
      <c r="L1190" s="4" t="s">
        <v>108</v>
      </c>
      <c r="M1190" s="4" t="s">
        <v>422</v>
      </c>
      <c r="N1190" s="4">
        <v>100</v>
      </c>
      <c r="O1190" s="20" t="str">
        <f t="shared" si="364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65"/>
        <v>100008:100:2:0|100021:100:2:0</v>
      </c>
      <c r="U1190" s="6" t="str">
        <f t="shared" si="366"/>
        <v/>
      </c>
      <c r="V1190" s="19" t="str">
        <f>VLOOKUP(G1190,角色!AW:BC,主动技能!F1190+1,FALSE)</f>
        <v>skill_16</v>
      </c>
      <c r="Y1190">
        <f t="shared" si="354"/>
        <v>100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 t="shared" si="367"/>
        <v>3</v>
      </c>
      <c r="AG1190" s="19">
        <f t="shared" si="368"/>
        <v>2</v>
      </c>
      <c r="AH1190" s="25" t="str">
        <f>VLOOKUP(F1190,特效对应!F:G,2,FALSE)</f>
        <v>attackex</v>
      </c>
      <c r="AJ1190">
        <f t="shared" si="369"/>
        <v>4</v>
      </c>
      <c r="AK1190" s="2" t="s">
        <v>117</v>
      </c>
      <c r="AL1190" s="4" t="s">
        <v>977</v>
      </c>
      <c r="AM1190" s="4" t="s">
        <v>1037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70"/>
        <v>3</v>
      </c>
      <c r="BE1190">
        <f t="shared" si="371"/>
        <v>2</v>
      </c>
    </row>
    <row r="1191" spans="1:57" x14ac:dyDescent="0.15">
      <c r="A1191" t="str">
        <f t="shared" si="359"/>
        <v>伊西多主动技能3等级5</v>
      </c>
      <c r="B1191" s="8">
        <f t="shared" si="360"/>
        <v>10200305</v>
      </c>
      <c r="C1191" s="8" t="str">
        <f>VLOOKUP(G1191,角色!A:B,2,FALSE)</f>
        <v>伊西多</v>
      </c>
      <c r="D1191" s="8" t="str">
        <f t="shared" si="361"/>
        <v>主动技能3</v>
      </c>
      <c r="E1191" s="8">
        <f t="shared" si="355"/>
        <v>5</v>
      </c>
      <c r="F1191" s="8">
        <f t="shared" si="362"/>
        <v>3</v>
      </c>
      <c r="G1191" s="8">
        <f t="shared" si="363"/>
        <v>20</v>
      </c>
      <c r="H1191" s="4" t="s">
        <v>427</v>
      </c>
      <c r="I1191" s="20" t="str">
        <f t="shared" si="372"/>
        <v>回复我方全体12%生命。并提升我方全体12%攻击。</v>
      </c>
      <c r="J1191" s="4" t="s">
        <v>418</v>
      </c>
      <c r="K1191" s="1" t="s">
        <v>104</v>
      </c>
      <c r="L1191" s="4" t="s">
        <v>108</v>
      </c>
      <c r="M1191" s="4" t="s">
        <v>422</v>
      </c>
      <c r="N1191" s="4">
        <v>100</v>
      </c>
      <c r="O1191" s="20" t="str">
        <f t="shared" si="364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65"/>
        <v>100009:100:2:0|100021:100:2:0</v>
      </c>
      <c r="U1191" s="6" t="str">
        <f t="shared" si="366"/>
        <v/>
      </c>
      <c r="V1191" s="19" t="str">
        <f>VLOOKUP(G1191,角色!AW:BC,主动技能!F1191+1,FALSE)</f>
        <v>skill_16</v>
      </c>
      <c r="Y1191">
        <f t="shared" si="354"/>
        <v>100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 t="shared" si="367"/>
        <v>3</v>
      </c>
      <c r="AG1191" s="19">
        <f t="shared" si="368"/>
        <v>2</v>
      </c>
      <c r="AH1191" s="25" t="str">
        <f>VLOOKUP(F1191,特效对应!F:G,2,FALSE)</f>
        <v>attackex</v>
      </c>
      <c r="AJ1191">
        <f t="shared" si="369"/>
        <v>5</v>
      </c>
      <c r="AK1191" s="2" t="s">
        <v>117</v>
      </c>
      <c r="AL1191" s="4" t="s">
        <v>978</v>
      </c>
      <c r="AM1191" s="4" t="s">
        <v>1037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70"/>
        <v>3</v>
      </c>
      <c r="BE1191">
        <f t="shared" si="371"/>
        <v>2</v>
      </c>
    </row>
    <row r="1192" spans="1:57" x14ac:dyDescent="0.15">
      <c r="A1192" t="str">
        <f t="shared" si="359"/>
        <v>伊西多主动技能3等级6</v>
      </c>
      <c r="B1192" s="8">
        <f t="shared" si="360"/>
        <v>10200306</v>
      </c>
      <c r="C1192" s="8" t="str">
        <f>VLOOKUP(G1192,角色!A:B,2,FALSE)</f>
        <v>伊西多</v>
      </c>
      <c r="D1192" s="8" t="str">
        <f t="shared" si="361"/>
        <v>主动技能3</v>
      </c>
      <c r="E1192" s="8">
        <f t="shared" si="355"/>
        <v>6</v>
      </c>
      <c r="F1192" s="8">
        <f t="shared" si="362"/>
        <v>3</v>
      </c>
      <c r="G1192" s="8">
        <f t="shared" si="363"/>
        <v>20</v>
      </c>
      <c r="H1192" s="4" t="s">
        <v>427</v>
      </c>
      <c r="I1192" s="20" t="str">
        <f t="shared" si="372"/>
        <v>回复我方全体12%生命。并提升我方全体13%攻击。</v>
      </c>
      <c r="J1192" s="4" t="s">
        <v>418</v>
      </c>
      <c r="K1192" s="1" t="s">
        <v>104</v>
      </c>
      <c r="L1192" s="4" t="s">
        <v>108</v>
      </c>
      <c r="M1192" s="4" t="s">
        <v>422</v>
      </c>
      <c r="N1192" s="4">
        <v>100</v>
      </c>
      <c r="O1192" s="20" t="str">
        <f t="shared" si="364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65"/>
        <v>100009:100:2:0|100022:100:2:0</v>
      </c>
      <c r="U1192" s="6" t="str">
        <f t="shared" si="366"/>
        <v/>
      </c>
      <c r="V1192" s="19" t="str">
        <f>VLOOKUP(G1192,角色!AW:BC,主动技能!F1192+1,FALSE)</f>
        <v>skill_16</v>
      </c>
      <c r="Y1192">
        <f t="shared" si="354"/>
        <v>100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 t="shared" si="367"/>
        <v>3</v>
      </c>
      <c r="AG1192" s="19">
        <f t="shared" si="368"/>
        <v>2</v>
      </c>
      <c r="AH1192" s="25" t="str">
        <f>VLOOKUP(F1192,特效对应!F:G,2,FALSE)</f>
        <v>attackex</v>
      </c>
      <c r="AJ1192">
        <f t="shared" si="369"/>
        <v>6</v>
      </c>
      <c r="AK1192" s="2" t="s">
        <v>117</v>
      </c>
      <c r="AL1192" s="4" t="s">
        <v>978</v>
      </c>
      <c r="AM1192" s="4" t="s">
        <v>1038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70"/>
        <v>3</v>
      </c>
      <c r="BE1192">
        <f t="shared" si="371"/>
        <v>2</v>
      </c>
    </row>
    <row r="1193" spans="1:57" x14ac:dyDescent="0.15">
      <c r="A1193" t="str">
        <f t="shared" si="359"/>
        <v>伊西多主动技能3等级7</v>
      </c>
      <c r="B1193" s="8">
        <f t="shared" si="360"/>
        <v>10200307</v>
      </c>
      <c r="C1193" s="8" t="str">
        <f>VLOOKUP(G1193,角色!A:B,2,FALSE)</f>
        <v>伊西多</v>
      </c>
      <c r="D1193" s="8" t="str">
        <f t="shared" si="361"/>
        <v>主动技能3</v>
      </c>
      <c r="E1193" s="8">
        <f t="shared" si="355"/>
        <v>7</v>
      </c>
      <c r="F1193" s="8">
        <f t="shared" si="362"/>
        <v>3</v>
      </c>
      <c r="G1193" s="8">
        <f t="shared" si="363"/>
        <v>20</v>
      </c>
      <c r="H1193" s="4" t="s">
        <v>427</v>
      </c>
      <c r="I1193" s="20" t="str">
        <f t="shared" si="372"/>
        <v>回复我方全体13%生命。并提升我方全体13%攻击。</v>
      </c>
      <c r="J1193" s="4" t="s">
        <v>418</v>
      </c>
      <c r="K1193" s="1" t="s">
        <v>104</v>
      </c>
      <c r="L1193" s="4" t="s">
        <v>108</v>
      </c>
      <c r="M1193" s="4" t="s">
        <v>422</v>
      </c>
      <c r="N1193" s="4">
        <v>100</v>
      </c>
      <c r="O1193" s="20" t="str">
        <f t="shared" si="364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65"/>
        <v>100010:100:2:0|100022:100:2:0</v>
      </c>
      <c r="U1193" s="6" t="str">
        <f t="shared" si="366"/>
        <v/>
      </c>
      <c r="V1193" s="19" t="str">
        <f>VLOOKUP(G1193,角色!AW:BC,主动技能!F1193+1,FALSE)</f>
        <v>skill_16</v>
      </c>
      <c r="Y1193">
        <f t="shared" si="354"/>
        <v>100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 t="shared" si="367"/>
        <v>3</v>
      </c>
      <c r="AG1193" s="19">
        <f t="shared" si="368"/>
        <v>2</v>
      </c>
      <c r="AH1193" s="25" t="str">
        <f>VLOOKUP(F1193,特效对应!F:G,2,FALSE)</f>
        <v>attackex</v>
      </c>
      <c r="AJ1193">
        <f t="shared" si="369"/>
        <v>7</v>
      </c>
      <c r="AK1193" s="2" t="s">
        <v>117</v>
      </c>
      <c r="AL1193" s="4" t="s">
        <v>979</v>
      </c>
      <c r="AM1193" s="4" t="s">
        <v>1038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70"/>
        <v>3</v>
      </c>
      <c r="BE1193">
        <f t="shared" si="371"/>
        <v>2</v>
      </c>
    </row>
    <row r="1194" spans="1:57" x14ac:dyDescent="0.15">
      <c r="A1194" t="str">
        <f t="shared" si="359"/>
        <v>伊西多主动技能3等级8</v>
      </c>
      <c r="B1194" s="8">
        <f t="shared" si="360"/>
        <v>10200308</v>
      </c>
      <c r="C1194" s="8" t="str">
        <f>VLOOKUP(G1194,角色!A:B,2,FALSE)</f>
        <v>伊西多</v>
      </c>
      <c r="D1194" s="8" t="str">
        <f t="shared" si="361"/>
        <v>主动技能3</v>
      </c>
      <c r="E1194" s="8">
        <f t="shared" si="355"/>
        <v>8</v>
      </c>
      <c r="F1194" s="8">
        <f t="shared" si="362"/>
        <v>3</v>
      </c>
      <c r="G1194" s="8">
        <f t="shared" si="363"/>
        <v>20</v>
      </c>
      <c r="H1194" s="4" t="s">
        <v>427</v>
      </c>
      <c r="I1194" s="20" t="str">
        <f t="shared" si="372"/>
        <v>回复我方全体13%生命。并提升我方全体14%攻击。</v>
      </c>
      <c r="J1194" s="4" t="s">
        <v>418</v>
      </c>
      <c r="K1194" s="1" t="s">
        <v>104</v>
      </c>
      <c r="L1194" s="4" t="s">
        <v>108</v>
      </c>
      <c r="M1194" s="4" t="s">
        <v>422</v>
      </c>
      <c r="N1194" s="4">
        <v>100</v>
      </c>
      <c r="O1194" s="20" t="str">
        <f t="shared" si="364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65"/>
        <v>100010:100:2:0|100023:100:2:0</v>
      </c>
      <c r="U1194" s="6" t="str">
        <f t="shared" si="366"/>
        <v/>
      </c>
      <c r="V1194" s="19" t="str">
        <f>VLOOKUP(G1194,角色!AW:BC,主动技能!F1194+1,FALSE)</f>
        <v>skill_16</v>
      </c>
      <c r="Y1194">
        <f t="shared" si="354"/>
        <v>100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 t="shared" si="367"/>
        <v>3</v>
      </c>
      <c r="AG1194" s="19">
        <f t="shared" si="368"/>
        <v>2</v>
      </c>
      <c r="AH1194" s="25" t="str">
        <f>VLOOKUP(F1194,特效对应!F:G,2,FALSE)</f>
        <v>attackex</v>
      </c>
      <c r="AJ1194">
        <f t="shared" si="369"/>
        <v>8</v>
      </c>
      <c r="AK1194" s="2" t="s">
        <v>117</v>
      </c>
      <c r="AL1194" s="4" t="s">
        <v>979</v>
      </c>
      <c r="AM1194" s="4" t="s">
        <v>1039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70"/>
        <v>3</v>
      </c>
      <c r="BE1194">
        <f t="shared" si="371"/>
        <v>2</v>
      </c>
    </row>
    <row r="1195" spans="1:57" x14ac:dyDescent="0.15">
      <c r="A1195" t="str">
        <f t="shared" si="359"/>
        <v>伊西多主动技能3等级9</v>
      </c>
      <c r="B1195" s="8">
        <f t="shared" si="360"/>
        <v>10200309</v>
      </c>
      <c r="C1195" s="8" t="str">
        <f>VLOOKUP(G1195,角色!A:B,2,FALSE)</f>
        <v>伊西多</v>
      </c>
      <c r="D1195" s="8" t="str">
        <f t="shared" si="361"/>
        <v>主动技能3</v>
      </c>
      <c r="E1195" s="8">
        <f t="shared" si="355"/>
        <v>9</v>
      </c>
      <c r="F1195" s="8">
        <f t="shared" si="362"/>
        <v>3</v>
      </c>
      <c r="G1195" s="8">
        <f t="shared" si="363"/>
        <v>20</v>
      </c>
      <c r="H1195" s="4" t="s">
        <v>427</v>
      </c>
      <c r="I1195" s="20" t="str">
        <f t="shared" si="372"/>
        <v>回复我方全体14%生命。并提升我方全体14%攻击。</v>
      </c>
      <c r="J1195" s="4" t="s">
        <v>418</v>
      </c>
      <c r="K1195" s="1" t="s">
        <v>104</v>
      </c>
      <c r="L1195" s="4" t="s">
        <v>108</v>
      </c>
      <c r="M1195" s="4" t="s">
        <v>422</v>
      </c>
      <c r="N1195" s="4">
        <v>100</v>
      </c>
      <c r="O1195" s="20" t="str">
        <f t="shared" si="364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65"/>
        <v>100011:100:2:0|100023:100:2:0</v>
      </c>
      <c r="U1195" s="6" t="str">
        <f t="shared" si="366"/>
        <v/>
      </c>
      <c r="V1195" s="19" t="str">
        <f>VLOOKUP(G1195,角色!AW:BC,主动技能!F1195+1,FALSE)</f>
        <v>skill_16</v>
      </c>
      <c r="Y1195">
        <f t="shared" si="354"/>
        <v>100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 t="shared" si="367"/>
        <v>3</v>
      </c>
      <c r="AG1195" s="19">
        <f t="shared" si="368"/>
        <v>2</v>
      </c>
      <c r="AH1195" s="25" t="str">
        <f>VLOOKUP(F1195,特效对应!F:G,2,FALSE)</f>
        <v>attackex</v>
      </c>
      <c r="AJ1195">
        <f t="shared" si="369"/>
        <v>9</v>
      </c>
      <c r="AK1195" s="2" t="s">
        <v>117</v>
      </c>
      <c r="AL1195" s="4" t="s">
        <v>980</v>
      </c>
      <c r="AM1195" s="4" t="s">
        <v>1039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70"/>
        <v>3</v>
      </c>
      <c r="BE1195">
        <f t="shared" si="371"/>
        <v>2</v>
      </c>
    </row>
    <row r="1196" spans="1:57" x14ac:dyDescent="0.15">
      <c r="A1196" t="str">
        <f t="shared" si="359"/>
        <v>伊西多主动技能3等级10</v>
      </c>
      <c r="B1196" s="8">
        <f t="shared" si="360"/>
        <v>10200310</v>
      </c>
      <c r="C1196" s="8" t="str">
        <f>VLOOKUP(G1196,角色!A:B,2,FALSE)</f>
        <v>伊西多</v>
      </c>
      <c r="D1196" s="8" t="str">
        <f t="shared" si="361"/>
        <v>主动技能3</v>
      </c>
      <c r="E1196" s="8">
        <f t="shared" si="355"/>
        <v>10</v>
      </c>
      <c r="F1196" s="8">
        <f t="shared" si="362"/>
        <v>3</v>
      </c>
      <c r="G1196" s="8">
        <f t="shared" si="363"/>
        <v>20</v>
      </c>
      <c r="H1196" s="4" t="s">
        <v>427</v>
      </c>
      <c r="I1196" s="20" t="str">
        <f t="shared" si="372"/>
        <v>回复我方全体14%生命。并提升我方全体15%攻击。</v>
      </c>
      <c r="J1196" s="4" t="s">
        <v>418</v>
      </c>
      <c r="K1196" s="1" t="s">
        <v>104</v>
      </c>
      <c r="L1196" s="4" t="s">
        <v>108</v>
      </c>
      <c r="M1196" s="4" t="s">
        <v>422</v>
      </c>
      <c r="N1196" s="4">
        <v>100</v>
      </c>
      <c r="O1196" s="20" t="str">
        <f t="shared" si="364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65"/>
        <v>100011:100:2:0|100024:100:2:0</v>
      </c>
      <c r="U1196" s="6" t="str">
        <f t="shared" si="366"/>
        <v/>
      </c>
      <c r="V1196" s="19" t="str">
        <f>VLOOKUP(G1196,角色!AW:BC,主动技能!F1196+1,FALSE)</f>
        <v>skill_16</v>
      </c>
      <c r="Y1196">
        <f t="shared" si="354"/>
        <v>100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 t="shared" si="367"/>
        <v>3</v>
      </c>
      <c r="AG1196" s="19">
        <f t="shared" si="368"/>
        <v>2</v>
      </c>
      <c r="AH1196" s="25" t="str">
        <f>VLOOKUP(F1196,特效对应!F:G,2,FALSE)</f>
        <v>attackex</v>
      </c>
      <c r="AJ1196">
        <f t="shared" si="369"/>
        <v>10</v>
      </c>
      <c r="AK1196" s="2" t="s">
        <v>117</v>
      </c>
      <c r="AL1196" s="4" t="s">
        <v>980</v>
      </c>
      <c r="AM1196" s="4" t="s">
        <v>1040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70"/>
        <v>3</v>
      </c>
      <c r="BE1196">
        <f t="shared" si="371"/>
        <v>2</v>
      </c>
    </row>
    <row r="1197" spans="1:57" x14ac:dyDescent="0.15">
      <c r="A1197" t="str">
        <f t="shared" si="359"/>
        <v>伊西多主动技能3等级11</v>
      </c>
      <c r="B1197" s="8">
        <f t="shared" si="360"/>
        <v>10200311</v>
      </c>
      <c r="C1197" s="8" t="str">
        <f>VLOOKUP(G1197,角色!A:B,2,FALSE)</f>
        <v>伊西多</v>
      </c>
      <c r="D1197" s="8" t="str">
        <f t="shared" si="361"/>
        <v>主动技能3</v>
      </c>
      <c r="E1197" s="8">
        <f t="shared" si="355"/>
        <v>11</v>
      </c>
      <c r="F1197" s="8">
        <f t="shared" si="362"/>
        <v>3</v>
      </c>
      <c r="G1197" s="8">
        <f t="shared" si="363"/>
        <v>20</v>
      </c>
      <c r="H1197" s="4" t="s">
        <v>427</v>
      </c>
      <c r="I1197" s="20" t="str">
        <f t="shared" si="372"/>
        <v>回复我方全体15%生命。并提升我方全体15%攻击。</v>
      </c>
      <c r="J1197" s="4" t="s">
        <v>418</v>
      </c>
      <c r="K1197" s="1" t="s">
        <v>104</v>
      </c>
      <c r="L1197" s="4" t="s">
        <v>108</v>
      </c>
      <c r="M1197" s="4" t="s">
        <v>422</v>
      </c>
      <c r="N1197" s="4">
        <v>100</v>
      </c>
      <c r="O1197" s="20" t="str">
        <f t="shared" si="364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65"/>
        <v>100012:100:2:0|100024:100:2:0</v>
      </c>
      <c r="U1197" s="6" t="str">
        <f t="shared" si="366"/>
        <v/>
      </c>
      <c r="V1197" s="19" t="str">
        <f>VLOOKUP(G1197,角色!AW:BC,主动技能!F1197+1,FALSE)</f>
        <v>skill_16</v>
      </c>
      <c r="Y1197">
        <f t="shared" si="354"/>
        <v>100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 t="shared" si="367"/>
        <v>3</v>
      </c>
      <c r="AG1197" s="19">
        <f t="shared" si="368"/>
        <v>2</v>
      </c>
      <c r="AH1197" s="25" t="str">
        <f>VLOOKUP(F1197,特效对应!F:G,2,FALSE)</f>
        <v>attackex</v>
      </c>
      <c r="AJ1197">
        <f t="shared" si="369"/>
        <v>11</v>
      </c>
      <c r="AK1197" s="2" t="s">
        <v>117</v>
      </c>
      <c r="AL1197" s="4" t="s">
        <v>981</v>
      </c>
      <c r="AM1197" s="4" t="s">
        <v>1040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70"/>
        <v>3</v>
      </c>
      <c r="BE1197">
        <f t="shared" si="371"/>
        <v>2</v>
      </c>
    </row>
    <row r="1198" spans="1:57" x14ac:dyDescent="0.15">
      <c r="A1198" t="str">
        <f t="shared" si="359"/>
        <v>伊西多主动技能3等级12</v>
      </c>
      <c r="B1198" s="8">
        <f t="shared" si="360"/>
        <v>10200312</v>
      </c>
      <c r="C1198" s="8" t="str">
        <f>VLOOKUP(G1198,角色!A:B,2,FALSE)</f>
        <v>伊西多</v>
      </c>
      <c r="D1198" s="8" t="str">
        <f t="shared" si="361"/>
        <v>主动技能3</v>
      </c>
      <c r="E1198" s="8">
        <f t="shared" si="355"/>
        <v>12</v>
      </c>
      <c r="F1198" s="8">
        <f t="shared" si="362"/>
        <v>3</v>
      </c>
      <c r="G1198" s="8">
        <f t="shared" si="363"/>
        <v>20</v>
      </c>
      <c r="H1198" s="4" t="s">
        <v>427</v>
      </c>
      <c r="I1198" s="20" t="str">
        <f t="shared" si="372"/>
        <v>回复我方全体15%生命。并提升我方全体16%攻击。</v>
      </c>
      <c r="J1198" s="4" t="s">
        <v>418</v>
      </c>
      <c r="K1198" s="1" t="s">
        <v>104</v>
      </c>
      <c r="L1198" s="4" t="s">
        <v>108</v>
      </c>
      <c r="M1198" s="4" t="s">
        <v>422</v>
      </c>
      <c r="N1198" s="4">
        <v>100</v>
      </c>
      <c r="O1198" s="20" t="str">
        <f t="shared" si="364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65"/>
        <v>100012:100:2:0|100025:100:2:0</v>
      </c>
      <c r="U1198" s="6" t="str">
        <f t="shared" si="366"/>
        <v/>
      </c>
      <c r="V1198" s="19" t="str">
        <f>VLOOKUP(G1198,角色!AW:BC,主动技能!F1198+1,FALSE)</f>
        <v>skill_16</v>
      </c>
      <c r="Y1198">
        <f t="shared" si="354"/>
        <v>100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 t="shared" si="367"/>
        <v>3</v>
      </c>
      <c r="AG1198" s="19">
        <f t="shared" si="368"/>
        <v>2</v>
      </c>
      <c r="AH1198" s="25" t="str">
        <f>VLOOKUP(F1198,特效对应!F:G,2,FALSE)</f>
        <v>attackex</v>
      </c>
      <c r="AJ1198">
        <f t="shared" si="369"/>
        <v>12</v>
      </c>
      <c r="AK1198" s="2" t="s">
        <v>117</v>
      </c>
      <c r="AL1198" s="4" t="s">
        <v>981</v>
      </c>
      <c r="AM1198" s="4" t="s">
        <v>1041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70"/>
        <v>3</v>
      </c>
      <c r="BE1198">
        <f t="shared" si="371"/>
        <v>2</v>
      </c>
    </row>
    <row r="1199" spans="1:57" x14ac:dyDescent="0.15">
      <c r="A1199" t="str">
        <f t="shared" si="359"/>
        <v>伊西多主动技能3等级13</v>
      </c>
      <c r="B1199" s="8">
        <f t="shared" si="360"/>
        <v>10200313</v>
      </c>
      <c r="C1199" s="8" t="str">
        <f>VLOOKUP(G1199,角色!A:B,2,FALSE)</f>
        <v>伊西多</v>
      </c>
      <c r="D1199" s="8" t="str">
        <f t="shared" si="361"/>
        <v>主动技能3</v>
      </c>
      <c r="E1199" s="8">
        <f t="shared" si="355"/>
        <v>13</v>
      </c>
      <c r="F1199" s="8">
        <f t="shared" si="362"/>
        <v>3</v>
      </c>
      <c r="G1199" s="8">
        <f t="shared" si="363"/>
        <v>20</v>
      </c>
      <c r="H1199" s="4" t="s">
        <v>427</v>
      </c>
      <c r="I1199" s="20" t="str">
        <f t="shared" si="372"/>
        <v>回复我方全体16%生命。并提升我方全体16%攻击。</v>
      </c>
      <c r="J1199" s="4" t="s">
        <v>418</v>
      </c>
      <c r="K1199" s="1" t="s">
        <v>104</v>
      </c>
      <c r="L1199" s="4" t="s">
        <v>108</v>
      </c>
      <c r="M1199" s="4" t="s">
        <v>422</v>
      </c>
      <c r="N1199" s="4">
        <v>100</v>
      </c>
      <c r="O1199" s="20" t="str">
        <f t="shared" si="364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65"/>
        <v>100013:100:2:0|100025:100:2:0</v>
      </c>
      <c r="U1199" s="6" t="str">
        <f t="shared" si="366"/>
        <v/>
      </c>
      <c r="V1199" s="19" t="str">
        <f>VLOOKUP(G1199,角色!AW:BC,主动技能!F1199+1,FALSE)</f>
        <v>skill_16</v>
      </c>
      <c r="Y1199">
        <f t="shared" si="354"/>
        <v>100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 t="shared" si="367"/>
        <v>3</v>
      </c>
      <c r="AG1199" s="19">
        <f t="shared" si="368"/>
        <v>2</v>
      </c>
      <c r="AH1199" s="25" t="str">
        <f>VLOOKUP(F1199,特效对应!F:G,2,FALSE)</f>
        <v>attackex</v>
      </c>
      <c r="AJ1199">
        <f t="shared" si="369"/>
        <v>13</v>
      </c>
      <c r="AK1199" s="2" t="s">
        <v>117</v>
      </c>
      <c r="AL1199" s="4" t="s">
        <v>982</v>
      </c>
      <c r="AM1199" s="4" t="s">
        <v>1041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70"/>
        <v>3</v>
      </c>
      <c r="BE1199">
        <f t="shared" si="371"/>
        <v>2</v>
      </c>
    </row>
    <row r="1200" spans="1:57" x14ac:dyDescent="0.15">
      <c r="A1200" t="str">
        <f t="shared" si="359"/>
        <v>伊西多主动技能3等级14</v>
      </c>
      <c r="B1200" s="8">
        <f t="shared" si="360"/>
        <v>10200314</v>
      </c>
      <c r="C1200" s="8" t="str">
        <f>VLOOKUP(G1200,角色!A:B,2,FALSE)</f>
        <v>伊西多</v>
      </c>
      <c r="D1200" s="8" t="str">
        <f t="shared" si="361"/>
        <v>主动技能3</v>
      </c>
      <c r="E1200" s="8">
        <f t="shared" si="355"/>
        <v>14</v>
      </c>
      <c r="F1200" s="8">
        <f t="shared" si="362"/>
        <v>3</v>
      </c>
      <c r="G1200" s="8">
        <f t="shared" si="363"/>
        <v>20</v>
      </c>
      <c r="H1200" s="4" t="s">
        <v>427</v>
      </c>
      <c r="I1200" s="20" t="str">
        <f t="shared" si="372"/>
        <v>回复我方全体16%生命。并提升我方全体17%攻击。</v>
      </c>
      <c r="J1200" s="4" t="s">
        <v>418</v>
      </c>
      <c r="K1200" s="1" t="s">
        <v>104</v>
      </c>
      <c r="L1200" s="4" t="s">
        <v>108</v>
      </c>
      <c r="M1200" s="4" t="s">
        <v>422</v>
      </c>
      <c r="N1200" s="4">
        <v>100</v>
      </c>
      <c r="O1200" s="20" t="str">
        <f t="shared" si="364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65"/>
        <v>100013:100:2:0|100026:100:2:0</v>
      </c>
      <c r="U1200" s="6" t="str">
        <f t="shared" si="366"/>
        <v/>
      </c>
      <c r="V1200" s="19" t="str">
        <f>VLOOKUP(G1200,角色!AW:BC,主动技能!F1200+1,FALSE)</f>
        <v>skill_16</v>
      </c>
      <c r="Y1200">
        <f t="shared" si="354"/>
        <v>100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 t="shared" si="367"/>
        <v>3</v>
      </c>
      <c r="AG1200" s="19">
        <f t="shared" si="368"/>
        <v>2</v>
      </c>
      <c r="AH1200" s="25" t="str">
        <f>VLOOKUP(F1200,特效对应!F:G,2,FALSE)</f>
        <v>attackex</v>
      </c>
      <c r="AJ1200">
        <f t="shared" si="369"/>
        <v>14</v>
      </c>
      <c r="AK1200" s="2" t="s">
        <v>117</v>
      </c>
      <c r="AL1200" s="4" t="s">
        <v>982</v>
      </c>
      <c r="AM1200" s="4" t="s">
        <v>1042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70"/>
        <v>3</v>
      </c>
      <c r="BE1200">
        <f t="shared" si="371"/>
        <v>2</v>
      </c>
    </row>
    <row r="1201" spans="1:57" x14ac:dyDescent="0.15">
      <c r="A1201" t="str">
        <f t="shared" si="359"/>
        <v>伊西多主动技能3等级15</v>
      </c>
      <c r="B1201" s="8">
        <f t="shared" si="360"/>
        <v>10200315</v>
      </c>
      <c r="C1201" s="8" t="str">
        <f>VLOOKUP(G1201,角色!A:B,2,FALSE)</f>
        <v>伊西多</v>
      </c>
      <c r="D1201" s="8" t="str">
        <f t="shared" si="361"/>
        <v>主动技能3</v>
      </c>
      <c r="E1201" s="8">
        <f t="shared" si="355"/>
        <v>15</v>
      </c>
      <c r="F1201" s="8">
        <f t="shared" si="362"/>
        <v>3</v>
      </c>
      <c r="G1201" s="8">
        <f t="shared" si="363"/>
        <v>20</v>
      </c>
      <c r="H1201" s="4" t="s">
        <v>427</v>
      </c>
      <c r="I1201" s="20" t="str">
        <f t="shared" si="372"/>
        <v>回复我方全体17%生命。并提升我方全体17%攻击。</v>
      </c>
      <c r="J1201" s="4" t="s">
        <v>418</v>
      </c>
      <c r="K1201" s="1" t="s">
        <v>104</v>
      </c>
      <c r="L1201" s="4" t="s">
        <v>108</v>
      </c>
      <c r="M1201" s="4" t="s">
        <v>422</v>
      </c>
      <c r="N1201" s="4">
        <v>100</v>
      </c>
      <c r="O1201" s="20" t="str">
        <f t="shared" si="364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65"/>
        <v>100014:100:2:0|100026:100:2:0</v>
      </c>
      <c r="U1201" s="6" t="str">
        <f t="shared" si="366"/>
        <v/>
      </c>
      <c r="V1201" s="19" t="str">
        <f>VLOOKUP(G1201,角色!AW:BC,主动技能!F1201+1,FALSE)</f>
        <v>skill_16</v>
      </c>
      <c r="Y1201">
        <f t="shared" si="354"/>
        <v>100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 t="shared" si="367"/>
        <v>3</v>
      </c>
      <c r="AG1201" s="19">
        <f t="shared" si="368"/>
        <v>2</v>
      </c>
      <c r="AH1201" s="25" t="str">
        <f>VLOOKUP(F1201,特效对应!F:G,2,FALSE)</f>
        <v>attackex</v>
      </c>
      <c r="AJ1201">
        <f t="shared" si="369"/>
        <v>15</v>
      </c>
      <c r="AK1201" s="2" t="s">
        <v>117</v>
      </c>
      <c r="AL1201" s="4" t="s">
        <v>983</v>
      </c>
      <c r="AM1201" s="4" t="s">
        <v>1042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70"/>
        <v>3</v>
      </c>
      <c r="BE1201">
        <f t="shared" si="371"/>
        <v>2</v>
      </c>
    </row>
    <row r="1202" spans="1:57" x14ac:dyDescent="0.15">
      <c r="A1202" t="str">
        <f t="shared" si="359"/>
        <v>伊西多主动技能3等级16</v>
      </c>
      <c r="B1202" s="8">
        <f t="shared" si="360"/>
        <v>10200316</v>
      </c>
      <c r="C1202" s="8" t="str">
        <f>VLOOKUP(G1202,角色!A:B,2,FALSE)</f>
        <v>伊西多</v>
      </c>
      <c r="D1202" s="8" t="str">
        <f t="shared" si="361"/>
        <v>主动技能3</v>
      </c>
      <c r="E1202" s="8">
        <f t="shared" si="355"/>
        <v>16</v>
      </c>
      <c r="F1202" s="8">
        <f t="shared" si="362"/>
        <v>3</v>
      </c>
      <c r="G1202" s="8">
        <f t="shared" si="363"/>
        <v>20</v>
      </c>
      <c r="H1202" s="4" t="s">
        <v>427</v>
      </c>
      <c r="I1202" s="20" t="str">
        <f t="shared" si="372"/>
        <v>回复我方全体17%生命。并提升我方全体18%攻击。</v>
      </c>
      <c r="J1202" s="4" t="s">
        <v>418</v>
      </c>
      <c r="K1202" s="1" t="s">
        <v>104</v>
      </c>
      <c r="L1202" s="4" t="s">
        <v>108</v>
      </c>
      <c r="M1202" s="4" t="s">
        <v>422</v>
      </c>
      <c r="N1202" s="4">
        <v>100</v>
      </c>
      <c r="O1202" s="20" t="str">
        <f t="shared" si="364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65"/>
        <v>100014:100:2:0|100027:100:2:0</v>
      </c>
      <c r="U1202" s="6" t="str">
        <f t="shared" si="366"/>
        <v/>
      </c>
      <c r="V1202" s="19" t="str">
        <f>VLOOKUP(G1202,角色!AW:BC,主动技能!F1202+1,FALSE)</f>
        <v>skill_16</v>
      </c>
      <c r="Y1202">
        <f t="shared" si="354"/>
        <v>100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 t="shared" si="367"/>
        <v>3</v>
      </c>
      <c r="AG1202" s="19">
        <f t="shared" si="368"/>
        <v>2</v>
      </c>
      <c r="AH1202" s="25" t="str">
        <f>VLOOKUP(F1202,特效对应!F:G,2,FALSE)</f>
        <v>attackex</v>
      </c>
      <c r="AJ1202">
        <f t="shared" si="369"/>
        <v>16</v>
      </c>
      <c r="AK1202" s="2" t="s">
        <v>117</v>
      </c>
      <c r="AL1202" s="4" t="s">
        <v>983</v>
      </c>
      <c r="AM1202" s="4" t="s">
        <v>1043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70"/>
        <v>3</v>
      </c>
      <c r="BE1202">
        <f t="shared" si="371"/>
        <v>2</v>
      </c>
    </row>
    <row r="1203" spans="1:57" x14ac:dyDescent="0.15">
      <c r="A1203" t="str">
        <f t="shared" si="359"/>
        <v>伊西多主动技能3等级17</v>
      </c>
      <c r="B1203" s="8">
        <f t="shared" si="360"/>
        <v>10200317</v>
      </c>
      <c r="C1203" s="8" t="str">
        <f>VLOOKUP(G1203,角色!A:B,2,FALSE)</f>
        <v>伊西多</v>
      </c>
      <c r="D1203" s="8" t="str">
        <f t="shared" si="361"/>
        <v>主动技能3</v>
      </c>
      <c r="E1203" s="8">
        <f t="shared" si="355"/>
        <v>17</v>
      </c>
      <c r="F1203" s="8">
        <f t="shared" si="362"/>
        <v>3</v>
      </c>
      <c r="G1203" s="8">
        <f t="shared" si="363"/>
        <v>20</v>
      </c>
      <c r="H1203" s="4" t="s">
        <v>427</v>
      </c>
      <c r="I1203" s="20" t="str">
        <f t="shared" si="372"/>
        <v>回复我方全体18%生命。并提升我方全体18%攻击。</v>
      </c>
      <c r="J1203" s="4" t="s">
        <v>418</v>
      </c>
      <c r="K1203" s="1" t="s">
        <v>104</v>
      </c>
      <c r="L1203" s="4" t="s">
        <v>108</v>
      </c>
      <c r="M1203" s="4" t="s">
        <v>422</v>
      </c>
      <c r="N1203" s="4">
        <v>100</v>
      </c>
      <c r="O1203" s="20" t="str">
        <f t="shared" si="364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65"/>
        <v>100015:100:2:0|100027:100:2:0</v>
      </c>
      <c r="U1203" s="6" t="str">
        <f t="shared" si="366"/>
        <v/>
      </c>
      <c r="V1203" s="19" t="str">
        <f>VLOOKUP(G1203,角色!AW:BC,主动技能!F1203+1,FALSE)</f>
        <v>skill_16</v>
      </c>
      <c r="Y1203">
        <f t="shared" si="354"/>
        <v>100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 t="shared" si="367"/>
        <v>3</v>
      </c>
      <c r="AG1203" s="19">
        <f t="shared" si="368"/>
        <v>2</v>
      </c>
      <c r="AH1203" s="25" t="str">
        <f>VLOOKUP(F1203,特效对应!F:G,2,FALSE)</f>
        <v>attackex</v>
      </c>
      <c r="AJ1203">
        <f t="shared" si="369"/>
        <v>17</v>
      </c>
      <c r="AK1203" s="2" t="s">
        <v>117</v>
      </c>
      <c r="AL1203" s="4" t="s">
        <v>984</v>
      </c>
      <c r="AM1203" s="4" t="s">
        <v>1043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70"/>
        <v>3</v>
      </c>
      <c r="BE1203">
        <f t="shared" si="371"/>
        <v>2</v>
      </c>
    </row>
    <row r="1204" spans="1:57" x14ac:dyDescent="0.15">
      <c r="A1204" t="str">
        <f t="shared" si="359"/>
        <v>伊西多主动技能3等级18</v>
      </c>
      <c r="B1204" s="8">
        <f t="shared" si="360"/>
        <v>10200318</v>
      </c>
      <c r="C1204" s="8" t="str">
        <f>VLOOKUP(G1204,角色!A:B,2,FALSE)</f>
        <v>伊西多</v>
      </c>
      <c r="D1204" s="8" t="str">
        <f t="shared" si="361"/>
        <v>主动技能3</v>
      </c>
      <c r="E1204" s="8">
        <f t="shared" si="355"/>
        <v>18</v>
      </c>
      <c r="F1204" s="8">
        <f t="shared" si="362"/>
        <v>3</v>
      </c>
      <c r="G1204" s="8">
        <f t="shared" si="363"/>
        <v>20</v>
      </c>
      <c r="H1204" s="4" t="s">
        <v>427</v>
      </c>
      <c r="I1204" s="20" t="str">
        <f t="shared" si="372"/>
        <v>回复我方全体18%生命。并提升我方全体19%攻击。</v>
      </c>
      <c r="J1204" s="4" t="s">
        <v>418</v>
      </c>
      <c r="K1204" s="1" t="s">
        <v>104</v>
      </c>
      <c r="L1204" s="4" t="s">
        <v>108</v>
      </c>
      <c r="M1204" s="4" t="s">
        <v>422</v>
      </c>
      <c r="N1204" s="4">
        <v>100</v>
      </c>
      <c r="O1204" s="20" t="str">
        <f t="shared" si="364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65"/>
        <v>100015:100:2:0|100028:100:2:0</v>
      </c>
      <c r="U1204" s="6" t="str">
        <f t="shared" si="366"/>
        <v/>
      </c>
      <c r="V1204" s="19" t="str">
        <f>VLOOKUP(G1204,角色!AW:BC,主动技能!F1204+1,FALSE)</f>
        <v>skill_16</v>
      </c>
      <c r="Y1204">
        <f t="shared" si="354"/>
        <v>100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 t="shared" si="367"/>
        <v>3</v>
      </c>
      <c r="AG1204" s="19">
        <f t="shared" si="368"/>
        <v>2</v>
      </c>
      <c r="AH1204" s="25" t="str">
        <f>VLOOKUP(F1204,特效对应!F:G,2,FALSE)</f>
        <v>attackex</v>
      </c>
      <c r="AJ1204">
        <f t="shared" si="369"/>
        <v>18</v>
      </c>
      <c r="AK1204" s="2" t="s">
        <v>117</v>
      </c>
      <c r="AL1204" s="4" t="s">
        <v>984</v>
      </c>
      <c r="AM1204" s="4" t="s">
        <v>1044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70"/>
        <v>3</v>
      </c>
      <c r="BE1204">
        <f t="shared" si="371"/>
        <v>2</v>
      </c>
    </row>
    <row r="1205" spans="1:57" x14ac:dyDescent="0.15">
      <c r="A1205" t="str">
        <f t="shared" si="359"/>
        <v>伊西多主动技能3等级19</v>
      </c>
      <c r="B1205" s="8">
        <f t="shared" si="360"/>
        <v>10200319</v>
      </c>
      <c r="C1205" s="8" t="str">
        <f>VLOOKUP(G1205,角色!A:B,2,FALSE)</f>
        <v>伊西多</v>
      </c>
      <c r="D1205" s="8" t="str">
        <f t="shared" si="361"/>
        <v>主动技能3</v>
      </c>
      <c r="E1205" s="8">
        <f t="shared" si="355"/>
        <v>19</v>
      </c>
      <c r="F1205" s="8">
        <f t="shared" si="362"/>
        <v>3</v>
      </c>
      <c r="G1205" s="8">
        <f t="shared" si="363"/>
        <v>20</v>
      </c>
      <c r="H1205" s="4" t="s">
        <v>427</v>
      </c>
      <c r="I1205" s="20" t="str">
        <f t="shared" si="372"/>
        <v>回复我方全体19%生命。并提升我方全体19%攻击。</v>
      </c>
      <c r="J1205" s="4" t="s">
        <v>418</v>
      </c>
      <c r="K1205" s="1" t="s">
        <v>104</v>
      </c>
      <c r="L1205" s="4" t="s">
        <v>108</v>
      </c>
      <c r="M1205" s="4" t="s">
        <v>422</v>
      </c>
      <c r="N1205" s="4">
        <v>100</v>
      </c>
      <c r="O1205" s="20" t="str">
        <f t="shared" si="364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65"/>
        <v>100016:100:2:0|100028:100:2:0</v>
      </c>
      <c r="U1205" s="6" t="str">
        <f t="shared" si="366"/>
        <v/>
      </c>
      <c r="V1205" s="19" t="str">
        <f>VLOOKUP(G1205,角色!AW:BC,主动技能!F1205+1,FALSE)</f>
        <v>skill_16</v>
      </c>
      <c r="Y1205">
        <f t="shared" si="354"/>
        <v>100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 t="shared" si="367"/>
        <v>3</v>
      </c>
      <c r="AG1205" s="19">
        <f t="shared" si="368"/>
        <v>2</v>
      </c>
      <c r="AH1205" s="25" t="str">
        <f>VLOOKUP(F1205,特效对应!F:G,2,FALSE)</f>
        <v>attackex</v>
      </c>
      <c r="AJ1205">
        <f t="shared" si="369"/>
        <v>19</v>
      </c>
      <c r="AK1205" s="2" t="s">
        <v>117</v>
      </c>
      <c r="AL1205" s="4" t="s">
        <v>985</v>
      </c>
      <c r="AM1205" s="4" t="s">
        <v>1044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70"/>
        <v>3</v>
      </c>
      <c r="BE1205">
        <f t="shared" si="371"/>
        <v>2</v>
      </c>
    </row>
    <row r="1206" spans="1:57" x14ac:dyDescent="0.15">
      <c r="A1206" t="str">
        <f t="shared" si="359"/>
        <v>伊西多主动技能3等级20</v>
      </c>
      <c r="B1206" s="8">
        <f t="shared" si="360"/>
        <v>10200320</v>
      </c>
      <c r="C1206" s="8" t="str">
        <f>VLOOKUP(G1206,角色!A:B,2,FALSE)</f>
        <v>伊西多</v>
      </c>
      <c r="D1206" s="8" t="str">
        <f t="shared" si="361"/>
        <v>主动技能3</v>
      </c>
      <c r="E1206" s="8">
        <f t="shared" si="355"/>
        <v>20</v>
      </c>
      <c r="F1206" s="8">
        <f t="shared" si="362"/>
        <v>3</v>
      </c>
      <c r="G1206" s="8">
        <f t="shared" si="363"/>
        <v>20</v>
      </c>
      <c r="H1206" s="4" t="s">
        <v>427</v>
      </c>
      <c r="I1206" s="20" t="str">
        <f t="shared" si="372"/>
        <v>回复我方全体20%生命。并提升我方全体20%攻击。</v>
      </c>
      <c r="J1206" s="4" t="s">
        <v>418</v>
      </c>
      <c r="K1206" s="1" t="s">
        <v>104</v>
      </c>
      <c r="L1206" s="4" t="s">
        <v>108</v>
      </c>
      <c r="M1206" s="4" t="s">
        <v>422</v>
      </c>
      <c r="N1206" s="4">
        <v>100</v>
      </c>
      <c r="O1206" s="20" t="str">
        <f t="shared" si="364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65"/>
        <v>100017:100:2:0|100029:100:2:0</v>
      </c>
      <c r="U1206" s="6" t="str">
        <f t="shared" si="366"/>
        <v/>
      </c>
      <c r="V1206" s="19" t="str">
        <f>VLOOKUP(G1206,角色!AW:BC,主动技能!F1206+1,FALSE)</f>
        <v>skill_16</v>
      </c>
      <c r="Y1206">
        <f t="shared" si="354"/>
        <v>100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 t="shared" si="367"/>
        <v>3</v>
      </c>
      <c r="AG1206" s="19">
        <f t="shared" si="368"/>
        <v>2</v>
      </c>
      <c r="AH1206" s="25" t="str">
        <f>VLOOKUP(F1206,特效对应!F:G,2,FALSE)</f>
        <v>attackex</v>
      </c>
      <c r="AJ1206">
        <f t="shared" si="369"/>
        <v>20</v>
      </c>
      <c r="AK1206" s="2" t="s">
        <v>117</v>
      </c>
      <c r="AL1206" s="4" t="s">
        <v>986</v>
      </c>
      <c r="AM1206" s="4" t="s">
        <v>1045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70"/>
        <v>3</v>
      </c>
      <c r="BE1206">
        <f t="shared" si="371"/>
        <v>2</v>
      </c>
    </row>
    <row r="1207" spans="1:57" x14ac:dyDescent="0.15">
      <c r="A1207" t="str">
        <f t="shared" si="359"/>
        <v>娜塔莎主动技能1等级1</v>
      </c>
      <c r="B1207" s="8">
        <f t="shared" si="360"/>
        <v>10210101</v>
      </c>
      <c r="C1207" s="8" t="str">
        <f>VLOOKUP(G1207,角色!A:B,2,FALSE)</f>
        <v>娜塔莎</v>
      </c>
      <c r="D1207" s="8" t="str">
        <f t="shared" si="361"/>
        <v>主动技能1</v>
      </c>
      <c r="E1207" s="8">
        <f t="shared" si="355"/>
        <v>1</v>
      </c>
      <c r="F1207" s="8">
        <f t="shared" si="362"/>
        <v>1</v>
      </c>
      <c r="G1207" s="8">
        <f t="shared" si="363"/>
        <v>21</v>
      </c>
      <c r="H1207" s="4" t="s">
        <v>1060</v>
      </c>
      <c r="I1207" s="20" t="str">
        <f t="shared" ref="I1207:I1246" si="373">"对敌方"&amp;L1207&amp;"攻击，造成"&amp;Z1207&amp;"%攻击力（+"&amp;AB1207&amp;"）点伤害。"</f>
        <v>对敌方单体攻击，造成100%攻击力（+26）点伤害。</v>
      </c>
      <c r="J1207" s="20" t="s">
        <v>279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64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65"/>
        <v/>
      </c>
      <c r="U1207" s="19" t="str">
        <f t="shared" si="366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74">VLOOKUP(D1207,BF:BG,2,FALSE)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26</v>
      </c>
      <c r="AC1207" s="19"/>
      <c r="AD1207" s="19"/>
      <c r="AE1207" s="25">
        <f>(VLOOKUP(G1207,角色!V:AE,主动技能!F1207+7,FALSE))</f>
        <v>1</v>
      </c>
      <c r="AF1207" s="19">
        <f t="shared" si="367"/>
        <v>0</v>
      </c>
      <c r="AG1207" s="19">
        <f t="shared" si="368"/>
        <v>0</v>
      </c>
      <c r="AH1207" s="25" t="str">
        <f>VLOOKUP(F1207,特效对应!F:G,2,FALSE)</f>
        <v>attack</v>
      </c>
      <c r="AJ1207">
        <f t="shared" si="369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70"/>
        <v>0</v>
      </c>
      <c r="BE1207">
        <f t="shared" si="371"/>
        <v>0</v>
      </c>
    </row>
    <row r="1208" spans="1:57" x14ac:dyDescent="0.15">
      <c r="A1208" t="str">
        <f t="shared" si="359"/>
        <v>娜塔莎主动技能1等级2</v>
      </c>
      <c r="B1208" s="8">
        <f t="shared" si="360"/>
        <v>10210102</v>
      </c>
      <c r="C1208" s="8" t="str">
        <f>VLOOKUP(G1208,角色!A:B,2,FALSE)</f>
        <v>娜塔莎</v>
      </c>
      <c r="D1208" s="8" t="str">
        <f t="shared" si="361"/>
        <v>主动技能1</v>
      </c>
      <c r="E1208" s="8">
        <f t="shared" si="355"/>
        <v>2</v>
      </c>
      <c r="F1208" s="8">
        <f t="shared" si="362"/>
        <v>1</v>
      </c>
      <c r="G1208" s="8">
        <f t="shared" si="363"/>
        <v>21</v>
      </c>
      <c r="H1208" s="4" t="s">
        <v>1060</v>
      </c>
      <c r="I1208" s="20" t="str">
        <f t="shared" si="373"/>
        <v>对敌方单体攻击，造成100%攻击力（+32）点伤害。</v>
      </c>
      <c r="J1208" s="20" t="s">
        <v>279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64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65"/>
        <v/>
      </c>
      <c r="U1208" s="6" t="str">
        <f t="shared" si="366"/>
        <v/>
      </c>
      <c r="V1208" s="19" t="str">
        <f>VLOOKUP(G1208,角色!AW:BC,主动技能!F1208+1,FALSE)</f>
        <v>skill_01</v>
      </c>
      <c r="Y1208">
        <f t="shared" si="374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32</v>
      </c>
      <c r="AE1208" s="25">
        <f>(VLOOKUP(G1208,角色!V:AE,主动技能!F1208+7,FALSE))</f>
        <v>1</v>
      </c>
      <c r="AF1208" s="19">
        <f t="shared" si="367"/>
        <v>0</v>
      </c>
      <c r="AG1208" s="19">
        <f t="shared" si="368"/>
        <v>0</v>
      </c>
      <c r="AH1208" s="25" t="str">
        <f>VLOOKUP(F1208,特效对应!F:G,2,FALSE)</f>
        <v>attack</v>
      </c>
      <c r="AJ1208">
        <f t="shared" si="369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70"/>
        <v>0</v>
      </c>
      <c r="BE1208">
        <f t="shared" si="371"/>
        <v>0</v>
      </c>
    </row>
    <row r="1209" spans="1:57" x14ac:dyDescent="0.15">
      <c r="A1209" t="str">
        <f t="shared" si="359"/>
        <v>娜塔莎主动技能1等级3</v>
      </c>
      <c r="B1209" s="8">
        <f t="shared" si="360"/>
        <v>10210103</v>
      </c>
      <c r="C1209" s="8" t="str">
        <f>VLOOKUP(G1209,角色!A:B,2,FALSE)</f>
        <v>娜塔莎</v>
      </c>
      <c r="D1209" s="8" t="str">
        <f t="shared" si="361"/>
        <v>主动技能1</v>
      </c>
      <c r="E1209" s="8">
        <f t="shared" si="355"/>
        <v>3</v>
      </c>
      <c r="F1209" s="8">
        <f t="shared" si="362"/>
        <v>1</v>
      </c>
      <c r="G1209" s="8">
        <f t="shared" si="363"/>
        <v>21</v>
      </c>
      <c r="H1209" s="4" t="s">
        <v>1060</v>
      </c>
      <c r="I1209" s="20" t="str">
        <f t="shared" si="373"/>
        <v>对敌方单体攻击，造成100%攻击力（+50）点伤害。</v>
      </c>
      <c r="J1209" s="20" t="s">
        <v>279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64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65"/>
        <v/>
      </c>
      <c r="U1209" s="6" t="str">
        <f t="shared" si="366"/>
        <v/>
      </c>
      <c r="V1209" s="19" t="str">
        <f>VLOOKUP(G1209,角色!AW:BC,主动技能!F1209+1,FALSE)</f>
        <v>skill_01</v>
      </c>
      <c r="Y1209">
        <f t="shared" si="374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50</v>
      </c>
      <c r="AE1209" s="25">
        <f>(VLOOKUP(G1209,角色!V:AE,主动技能!F1209+7,FALSE))</f>
        <v>1</v>
      </c>
      <c r="AF1209" s="19">
        <f t="shared" si="367"/>
        <v>0</v>
      </c>
      <c r="AG1209" s="19">
        <f t="shared" si="368"/>
        <v>0</v>
      </c>
      <c r="AH1209" s="25" t="str">
        <f>VLOOKUP(F1209,特效对应!F:G,2,FALSE)</f>
        <v>attack</v>
      </c>
      <c r="AJ1209">
        <f t="shared" si="369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70"/>
        <v>0</v>
      </c>
      <c r="BE1209">
        <f t="shared" si="371"/>
        <v>0</v>
      </c>
    </row>
    <row r="1210" spans="1:57" x14ac:dyDescent="0.15">
      <c r="A1210" t="str">
        <f t="shared" si="359"/>
        <v>娜塔莎主动技能1等级4</v>
      </c>
      <c r="B1210" s="8">
        <f t="shared" si="360"/>
        <v>10210104</v>
      </c>
      <c r="C1210" s="8" t="str">
        <f>VLOOKUP(G1210,角色!A:B,2,FALSE)</f>
        <v>娜塔莎</v>
      </c>
      <c r="D1210" s="8" t="str">
        <f t="shared" si="361"/>
        <v>主动技能1</v>
      </c>
      <c r="E1210" s="8">
        <f t="shared" si="355"/>
        <v>4</v>
      </c>
      <c r="F1210" s="8">
        <f t="shared" si="362"/>
        <v>1</v>
      </c>
      <c r="G1210" s="8">
        <f t="shared" si="363"/>
        <v>21</v>
      </c>
      <c r="H1210" s="4" t="s">
        <v>1060</v>
      </c>
      <c r="I1210" s="20" t="str">
        <f t="shared" si="373"/>
        <v>对敌方单体攻击，造成100%攻击力（+80）点伤害。</v>
      </c>
      <c r="J1210" s="20" t="s">
        <v>279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64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65"/>
        <v/>
      </c>
      <c r="U1210" s="6" t="str">
        <f t="shared" si="366"/>
        <v/>
      </c>
      <c r="V1210" s="19" t="str">
        <f>VLOOKUP(G1210,角色!AW:BC,主动技能!F1210+1,FALSE)</f>
        <v>skill_01</v>
      </c>
      <c r="Y1210">
        <f t="shared" si="374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80</v>
      </c>
      <c r="AE1210" s="25">
        <f>(VLOOKUP(G1210,角色!V:AE,主动技能!F1210+7,FALSE))</f>
        <v>1</v>
      </c>
      <c r="AF1210" s="19">
        <f t="shared" si="367"/>
        <v>0</v>
      </c>
      <c r="AG1210" s="19">
        <f t="shared" si="368"/>
        <v>0</v>
      </c>
      <c r="AH1210" s="25" t="str">
        <f>VLOOKUP(F1210,特效对应!F:G,2,FALSE)</f>
        <v>attack</v>
      </c>
      <c r="AJ1210">
        <f t="shared" si="369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70"/>
        <v>0</v>
      </c>
      <c r="BE1210">
        <f t="shared" si="371"/>
        <v>0</v>
      </c>
    </row>
    <row r="1211" spans="1:57" x14ac:dyDescent="0.15">
      <c r="A1211" t="str">
        <f t="shared" si="359"/>
        <v>娜塔莎主动技能1等级5</v>
      </c>
      <c r="B1211" s="8">
        <f t="shared" si="360"/>
        <v>10210105</v>
      </c>
      <c r="C1211" s="8" t="str">
        <f>VLOOKUP(G1211,角色!A:B,2,FALSE)</f>
        <v>娜塔莎</v>
      </c>
      <c r="D1211" s="8" t="str">
        <f t="shared" si="361"/>
        <v>主动技能1</v>
      </c>
      <c r="E1211" s="8">
        <f t="shared" si="355"/>
        <v>5</v>
      </c>
      <c r="F1211" s="8">
        <f t="shared" si="362"/>
        <v>1</v>
      </c>
      <c r="G1211" s="8">
        <f t="shared" si="363"/>
        <v>21</v>
      </c>
      <c r="H1211" s="4" t="s">
        <v>1060</v>
      </c>
      <c r="I1211" s="20" t="str">
        <f t="shared" si="373"/>
        <v>对敌方单体攻击，造成100%攻击力（+113）点伤害。</v>
      </c>
      <c r="J1211" s="20" t="s">
        <v>279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64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65"/>
        <v/>
      </c>
      <c r="U1211" s="6" t="str">
        <f t="shared" si="366"/>
        <v/>
      </c>
      <c r="V1211" s="19" t="str">
        <f>VLOOKUP(G1211,角色!AW:BC,主动技能!F1211+1,FALSE)</f>
        <v>skill_01</v>
      </c>
      <c r="Y1211">
        <f t="shared" si="374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113</v>
      </c>
      <c r="AE1211" s="25">
        <f>(VLOOKUP(G1211,角色!V:AE,主动技能!F1211+7,FALSE))</f>
        <v>1</v>
      </c>
      <c r="AF1211" s="19">
        <f t="shared" si="367"/>
        <v>0</v>
      </c>
      <c r="AG1211" s="19">
        <f t="shared" si="368"/>
        <v>0</v>
      </c>
      <c r="AH1211" s="25" t="str">
        <f>VLOOKUP(F1211,特效对应!F:G,2,FALSE)</f>
        <v>attack</v>
      </c>
      <c r="AJ1211">
        <f t="shared" si="369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70"/>
        <v>0</v>
      </c>
      <c r="BE1211">
        <f t="shared" si="371"/>
        <v>0</v>
      </c>
    </row>
    <row r="1212" spans="1:57" x14ac:dyDescent="0.15">
      <c r="A1212" t="str">
        <f t="shared" si="359"/>
        <v>娜塔莎主动技能1等级6</v>
      </c>
      <c r="B1212" s="8">
        <f t="shared" si="360"/>
        <v>10210106</v>
      </c>
      <c r="C1212" s="8" t="str">
        <f>VLOOKUP(G1212,角色!A:B,2,FALSE)</f>
        <v>娜塔莎</v>
      </c>
      <c r="D1212" s="8" t="str">
        <f t="shared" si="361"/>
        <v>主动技能1</v>
      </c>
      <c r="E1212" s="8">
        <f t="shared" si="355"/>
        <v>6</v>
      </c>
      <c r="F1212" s="8">
        <f t="shared" si="362"/>
        <v>1</v>
      </c>
      <c r="G1212" s="8">
        <f t="shared" si="363"/>
        <v>21</v>
      </c>
      <c r="H1212" s="4" t="s">
        <v>1060</v>
      </c>
      <c r="I1212" s="20" t="str">
        <f t="shared" si="373"/>
        <v>对敌方单体攻击，造成100%攻击力（+160）点伤害。</v>
      </c>
      <c r="J1212" s="20" t="s">
        <v>279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64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65"/>
        <v/>
      </c>
      <c r="U1212" s="6" t="str">
        <f t="shared" si="366"/>
        <v/>
      </c>
      <c r="V1212" s="19" t="str">
        <f>VLOOKUP(G1212,角色!AW:BC,主动技能!F1212+1,FALSE)</f>
        <v>skill_01</v>
      </c>
      <c r="Y1212">
        <f t="shared" si="374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160</v>
      </c>
      <c r="AE1212" s="25">
        <f>(VLOOKUP(G1212,角色!V:AE,主动技能!F1212+7,FALSE))</f>
        <v>1</v>
      </c>
      <c r="AF1212" s="19">
        <f t="shared" si="367"/>
        <v>0</v>
      </c>
      <c r="AG1212" s="19">
        <f t="shared" si="368"/>
        <v>0</v>
      </c>
      <c r="AH1212" s="25" t="str">
        <f>VLOOKUP(F1212,特效对应!F:G,2,FALSE)</f>
        <v>attack</v>
      </c>
      <c r="AJ1212">
        <f t="shared" si="369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70"/>
        <v>0</v>
      </c>
      <c r="BE1212">
        <f t="shared" si="371"/>
        <v>0</v>
      </c>
    </row>
    <row r="1213" spans="1:57" x14ac:dyDescent="0.15">
      <c r="A1213" t="str">
        <f t="shared" si="359"/>
        <v>娜塔莎主动技能1等级7</v>
      </c>
      <c r="B1213" s="8">
        <f t="shared" si="360"/>
        <v>10210107</v>
      </c>
      <c r="C1213" s="8" t="str">
        <f>VLOOKUP(G1213,角色!A:B,2,FALSE)</f>
        <v>娜塔莎</v>
      </c>
      <c r="D1213" s="8" t="str">
        <f t="shared" si="361"/>
        <v>主动技能1</v>
      </c>
      <c r="E1213" s="8">
        <f t="shared" si="355"/>
        <v>7</v>
      </c>
      <c r="F1213" s="8">
        <f t="shared" si="362"/>
        <v>1</v>
      </c>
      <c r="G1213" s="8">
        <f t="shared" si="363"/>
        <v>21</v>
      </c>
      <c r="H1213" s="4" t="s">
        <v>1060</v>
      </c>
      <c r="I1213" s="20" t="str">
        <f t="shared" si="373"/>
        <v>对敌方单体攻击，造成100%攻击力（+226）点伤害。</v>
      </c>
      <c r="J1213" s="20" t="s">
        <v>279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64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65"/>
        <v/>
      </c>
      <c r="U1213" s="6" t="str">
        <f t="shared" si="366"/>
        <v/>
      </c>
      <c r="V1213" s="19" t="str">
        <f>VLOOKUP(G1213,角色!AW:BC,主动技能!F1213+1,FALSE)</f>
        <v>skill_01</v>
      </c>
      <c r="Y1213">
        <f t="shared" si="374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226</v>
      </c>
      <c r="AE1213" s="25">
        <f>(VLOOKUP(G1213,角色!V:AE,主动技能!F1213+7,FALSE))</f>
        <v>1</v>
      </c>
      <c r="AF1213" s="19">
        <f t="shared" si="367"/>
        <v>0</v>
      </c>
      <c r="AG1213" s="19">
        <f t="shared" si="368"/>
        <v>0</v>
      </c>
      <c r="AH1213" s="25" t="str">
        <f>VLOOKUP(F1213,特效对应!F:G,2,FALSE)</f>
        <v>attack</v>
      </c>
      <c r="AJ1213">
        <f t="shared" si="369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70"/>
        <v>0</v>
      </c>
      <c r="BE1213">
        <f t="shared" si="371"/>
        <v>0</v>
      </c>
    </row>
    <row r="1214" spans="1:57" x14ac:dyDescent="0.15">
      <c r="A1214" t="str">
        <f t="shared" si="359"/>
        <v>娜塔莎主动技能1等级8</v>
      </c>
      <c r="B1214" s="8">
        <f t="shared" si="360"/>
        <v>10210108</v>
      </c>
      <c r="C1214" s="8" t="str">
        <f>VLOOKUP(G1214,角色!A:B,2,FALSE)</f>
        <v>娜塔莎</v>
      </c>
      <c r="D1214" s="8" t="str">
        <f t="shared" si="361"/>
        <v>主动技能1</v>
      </c>
      <c r="E1214" s="8">
        <f t="shared" si="355"/>
        <v>8</v>
      </c>
      <c r="F1214" s="8">
        <f t="shared" si="362"/>
        <v>1</v>
      </c>
      <c r="G1214" s="8">
        <f t="shared" si="363"/>
        <v>21</v>
      </c>
      <c r="H1214" s="4" t="s">
        <v>1060</v>
      </c>
      <c r="I1214" s="20" t="str">
        <f t="shared" si="373"/>
        <v>对敌方单体攻击，造成100%攻击力（+320）点伤害。</v>
      </c>
      <c r="J1214" s="20" t="s">
        <v>279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64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65"/>
        <v/>
      </c>
      <c r="U1214" s="6" t="str">
        <f t="shared" si="366"/>
        <v/>
      </c>
      <c r="V1214" s="19" t="str">
        <f>VLOOKUP(G1214,角色!AW:BC,主动技能!F1214+1,FALSE)</f>
        <v>skill_01</v>
      </c>
      <c r="Y1214">
        <f t="shared" si="374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320</v>
      </c>
      <c r="AE1214" s="25">
        <f>(VLOOKUP(G1214,角色!V:AE,主动技能!F1214+7,FALSE))</f>
        <v>1</v>
      </c>
      <c r="AF1214" s="19">
        <f t="shared" si="367"/>
        <v>0</v>
      </c>
      <c r="AG1214" s="19">
        <f t="shared" si="368"/>
        <v>0</v>
      </c>
      <c r="AH1214" s="25" t="str">
        <f>VLOOKUP(F1214,特效对应!F:G,2,FALSE)</f>
        <v>attack</v>
      </c>
      <c r="AJ1214">
        <f t="shared" si="369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70"/>
        <v>0</v>
      </c>
      <c r="BE1214">
        <f t="shared" si="371"/>
        <v>0</v>
      </c>
    </row>
    <row r="1215" spans="1:57" x14ac:dyDescent="0.15">
      <c r="A1215" t="str">
        <f t="shared" si="359"/>
        <v>娜塔莎主动技能1等级9</v>
      </c>
      <c r="B1215" s="8">
        <f t="shared" si="360"/>
        <v>10210109</v>
      </c>
      <c r="C1215" s="8" t="str">
        <f>VLOOKUP(G1215,角色!A:B,2,FALSE)</f>
        <v>娜塔莎</v>
      </c>
      <c r="D1215" s="8" t="str">
        <f t="shared" si="361"/>
        <v>主动技能1</v>
      </c>
      <c r="E1215" s="8">
        <f t="shared" si="355"/>
        <v>9</v>
      </c>
      <c r="F1215" s="8">
        <f t="shared" si="362"/>
        <v>1</v>
      </c>
      <c r="G1215" s="8">
        <f t="shared" si="363"/>
        <v>21</v>
      </c>
      <c r="H1215" s="4" t="s">
        <v>1060</v>
      </c>
      <c r="I1215" s="20" t="str">
        <f t="shared" si="373"/>
        <v>对敌方单体攻击，造成100%攻击力（+452）点伤害。</v>
      </c>
      <c r="J1215" s="20" t="s">
        <v>279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64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65"/>
        <v/>
      </c>
      <c r="U1215" s="6" t="str">
        <f t="shared" si="366"/>
        <v/>
      </c>
      <c r="V1215" s="19" t="str">
        <f>VLOOKUP(G1215,角色!AW:BC,主动技能!F1215+1,FALSE)</f>
        <v>skill_01</v>
      </c>
      <c r="Y1215">
        <f t="shared" si="374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452</v>
      </c>
      <c r="AE1215" s="25">
        <f>(VLOOKUP(G1215,角色!V:AE,主动技能!F1215+7,FALSE))</f>
        <v>1</v>
      </c>
      <c r="AF1215" s="19">
        <f t="shared" si="367"/>
        <v>0</v>
      </c>
      <c r="AG1215" s="19">
        <f t="shared" si="368"/>
        <v>0</v>
      </c>
      <c r="AH1215" s="25" t="str">
        <f>VLOOKUP(F1215,特效对应!F:G,2,FALSE)</f>
        <v>attack</v>
      </c>
      <c r="AJ1215">
        <f t="shared" si="369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70"/>
        <v>0</v>
      </c>
      <c r="BE1215">
        <f t="shared" si="371"/>
        <v>0</v>
      </c>
    </row>
    <row r="1216" spans="1:57" x14ac:dyDescent="0.15">
      <c r="A1216" t="str">
        <f t="shared" si="359"/>
        <v>娜塔莎主动技能1等级10</v>
      </c>
      <c r="B1216" s="8">
        <f t="shared" si="360"/>
        <v>10210110</v>
      </c>
      <c r="C1216" s="8" t="str">
        <f>VLOOKUP(G1216,角色!A:B,2,FALSE)</f>
        <v>娜塔莎</v>
      </c>
      <c r="D1216" s="8" t="str">
        <f t="shared" si="361"/>
        <v>主动技能1</v>
      </c>
      <c r="E1216" s="8">
        <f t="shared" si="355"/>
        <v>10</v>
      </c>
      <c r="F1216" s="8">
        <f t="shared" si="362"/>
        <v>1</v>
      </c>
      <c r="G1216" s="8">
        <f t="shared" si="363"/>
        <v>21</v>
      </c>
      <c r="H1216" s="4" t="s">
        <v>1060</v>
      </c>
      <c r="I1216" s="20" t="str">
        <f t="shared" si="373"/>
        <v>对敌方单体攻击，造成100%攻击力（+640）点伤害。</v>
      </c>
      <c r="J1216" s="20" t="s">
        <v>279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64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65"/>
        <v/>
      </c>
      <c r="U1216" s="6" t="str">
        <f t="shared" si="366"/>
        <v/>
      </c>
      <c r="V1216" s="19" t="str">
        <f>VLOOKUP(G1216,角色!AW:BC,主动技能!F1216+1,FALSE)</f>
        <v>skill_01</v>
      </c>
      <c r="Y1216">
        <f t="shared" si="374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640</v>
      </c>
      <c r="AE1216" s="25">
        <f>(VLOOKUP(G1216,角色!V:AE,主动技能!F1216+7,FALSE))</f>
        <v>1</v>
      </c>
      <c r="AF1216" s="19">
        <f t="shared" si="367"/>
        <v>0</v>
      </c>
      <c r="AG1216" s="19">
        <f t="shared" si="368"/>
        <v>0</v>
      </c>
      <c r="AH1216" s="25" t="str">
        <f>VLOOKUP(F1216,特效对应!F:G,2,FALSE)</f>
        <v>attack</v>
      </c>
      <c r="AJ1216">
        <f t="shared" si="369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70"/>
        <v>0</v>
      </c>
      <c r="BE1216">
        <f t="shared" si="371"/>
        <v>0</v>
      </c>
    </row>
    <row r="1217" spans="1:57" x14ac:dyDescent="0.15">
      <c r="A1217" t="str">
        <f t="shared" si="359"/>
        <v>娜塔莎主动技能1等级11</v>
      </c>
      <c r="B1217" s="8">
        <f t="shared" si="360"/>
        <v>10210111</v>
      </c>
      <c r="C1217" s="8" t="str">
        <f>VLOOKUP(G1217,角色!A:B,2,FALSE)</f>
        <v>娜塔莎</v>
      </c>
      <c r="D1217" s="8" t="str">
        <f t="shared" si="361"/>
        <v>主动技能1</v>
      </c>
      <c r="E1217" s="8">
        <f t="shared" si="355"/>
        <v>11</v>
      </c>
      <c r="F1217" s="8">
        <f t="shared" si="362"/>
        <v>1</v>
      </c>
      <c r="G1217" s="8">
        <f t="shared" si="363"/>
        <v>21</v>
      </c>
      <c r="H1217" s="4" t="s">
        <v>1060</v>
      </c>
      <c r="I1217" s="20" t="str">
        <f t="shared" si="373"/>
        <v>对敌方单体攻击，造成100%攻击力（+906）点伤害。</v>
      </c>
      <c r="J1217" s="20" t="s">
        <v>279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64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65"/>
        <v/>
      </c>
      <c r="U1217" s="6" t="str">
        <f t="shared" si="366"/>
        <v/>
      </c>
      <c r="V1217" s="19" t="str">
        <f>VLOOKUP(G1217,角色!AW:BC,主动技能!F1217+1,FALSE)</f>
        <v>skill_01</v>
      </c>
      <c r="Y1217">
        <f t="shared" si="374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906</v>
      </c>
      <c r="AE1217" s="25">
        <f>(VLOOKUP(G1217,角色!V:AE,主动技能!F1217+7,FALSE))</f>
        <v>1</v>
      </c>
      <c r="AF1217" s="19">
        <f t="shared" si="367"/>
        <v>0</v>
      </c>
      <c r="AG1217" s="19">
        <f t="shared" si="368"/>
        <v>0</v>
      </c>
      <c r="AH1217" s="25" t="str">
        <f>VLOOKUP(F1217,特效对应!F:G,2,FALSE)</f>
        <v>attack</v>
      </c>
      <c r="AJ1217">
        <f t="shared" si="369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70"/>
        <v>0</v>
      </c>
      <c r="BE1217">
        <f t="shared" si="371"/>
        <v>0</v>
      </c>
    </row>
    <row r="1218" spans="1:57" x14ac:dyDescent="0.15">
      <c r="A1218" t="str">
        <f t="shared" si="359"/>
        <v>娜塔莎主动技能1等级12</v>
      </c>
      <c r="B1218" s="8">
        <f t="shared" si="360"/>
        <v>10210112</v>
      </c>
      <c r="C1218" s="8" t="str">
        <f>VLOOKUP(G1218,角色!A:B,2,FALSE)</f>
        <v>娜塔莎</v>
      </c>
      <c r="D1218" s="8" t="str">
        <f t="shared" si="361"/>
        <v>主动技能1</v>
      </c>
      <c r="E1218" s="8">
        <f t="shared" si="355"/>
        <v>12</v>
      </c>
      <c r="F1218" s="8">
        <f t="shared" si="362"/>
        <v>1</v>
      </c>
      <c r="G1218" s="8">
        <f t="shared" si="363"/>
        <v>21</v>
      </c>
      <c r="H1218" s="4" t="s">
        <v>1060</v>
      </c>
      <c r="I1218" s="20" t="str">
        <f t="shared" si="373"/>
        <v>对敌方单体攻击，造成100%攻击力（+1281）点伤害。</v>
      </c>
      <c r="J1218" s="20" t="s">
        <v>279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64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65"/>
        <v/>
      </c>
      <c r="U1218" s="6" t="str">
        <f t="shared" si="366"/>
        <v/>
      </c>
      <c r="V1218" s="19" t="str">
        <f>VLOOKUP(G1218,角色!AW:BC,主动技能!F1218+1,FALSE)</f>
        <v>skill_01</v>
      </c>
      <c r="Y1218">
        <f t="shared" si="374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1281</v>
      </c>
      <c r="AE1218" s="25">
        <f>(VLOOKUP(G1218,角色!V:AE,主动技能!F1218+7,FALSE))</f>
        <v>1</v>
      </c>
      <c r="AF1218" s="19">
        <f t="shared" si="367"/>
        <v>0</v>
      </c>
      <c r="AG1218" s="19">
        <f t="shared" si="368"/>
        <v>0</v>
      </c>
      <c r="AH1218" s="25" t="str">
        <f>VLOOKUP(F1218,特效对应!F:G,2,FALSE)</f>
        <v>attack</v>
      </c>
      <c r="AJ1218">
        <f t="shared" si="369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70"/>
        <v>0</v>
      </c>
      <c r="BE1218">
        <f t="shared" si="371"/>
        <v>0</v>
      </c>
    </row>
    <row r="1219" spans="1:57" x14ac:dyDescent="0.15">
      <c r="A1219" t="str">
        <f t="shared" si="359"/>
        <v>娜塔莎主动技能1等级13</v>
      </c>
      <c r="B1219" s="8">
        <f t="shared" si="360"/>
        <v>10210113</v>
      </c>
      <c r="C1219" s="8" t="str">
        <f>VLOOKUP(G1219,角色!A:B,2,FALSE)</f>
        <v>娜塔莎</v>
      </c>
      <c r="D1219" s="8" t="str">
        <f t="shared" si="361"/>
        <v>主动技能1</v>
      </c>
      <c r="E1219" s="8">
        <f t="shared" si="355"/>
        <v>13</v>
      </c>
      <c r="F1219" s="8">
        <f t="shared" si="362"/>
        <v>1</v>
      </c>
      <c r="G1219" s="8">
        <f t="shared" si="363"/>
        <v>21</v>
      </c>
      <c r="H1219" s="4" t="s">
        <v>1060</v>
      </c>
      <c r="I1219" s="20" t="str">
        <f t="shared" si="373"/>
        <v>对敌方单体攻击，造成100%攻击力（+1812）点伤害。</v>
      </c>
      <c r="J1219" s="20" t="s">
        <v>279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64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65"/>
        <v/>
      </c>
      <c r="U1219" s="6" t="str">
        <f t="shared" si="366"/>
        <v/>
      </c>
      <c r="V1219" s="19" t="str">
        <f>VLOOKUP(G1219,角色!AW:BC,主动技能!F1219+1,FALSE)</f>
        <v>skill_01</v>
      </c>
      <c r="Y1219">
        <f t="shared" si="374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1812</v>
      </c>
      <c r="AE1219" s="25">
        <f>(VLOOKUP(G1219,角色!V:AE,主动技能!F1219+7,FALSE))</f>
        <v>1</v>
      </c>
      <c r="AF1219" s="19">
        <f t="shared" si="367"/>
        <v>0</v>
      </c>
      <c r="AG1219" s="19">
        <f t="shared" si="368"/>
        <v>0</v>
      </c>
      <c r="AH1219" s="25" t="str">
        <f>VLOOKUP(F1219,特效对应!F:G,2,FALSE)</f>
        <v>attack</v>
      </c>
      <c r="AJ1219">
        <f t="shared" si="369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70"/>
        <v>0</v>
      </c>
      <c r="BE1219">
        <f t="shared" si="371"/>
        <v>0</v>
      </c>
    </row>
    <row r="1220" spans="1:57" x14ac:dyDescent="0.15">
      <c r="A1220" t="str">
        <f t="shared" si="359"/>
        <v>娜塔莎主动技能1等级14</v>
      </c>
      <c r="B1220" s="8">
        <f t="shared" si="360"/>
        <v>10210114</v>
      </c>
      <c r="C1220" s="8" t="str">
        <f>VLOOKUP(G1220,角色!A:B,2,FALSE)</f>
        <v>娜塔莎</v>
      </c>
      <c r="D1220" s="8" t="str">
        <f t="shared" si="361"/>
        <v>主动技能1</v>
      </c>
      <c r="E1220" s="8">
        <f t="shared" si="355"/>
        <v>14</v>
      </c>
      <c r="F1220" s="8">
        <f t="shared" si="362"/>
        <v>1</v>
      </c>
      <c r="G1220" s="8">
        <f t="shared" si="363"/>
        <v>21</v>
      </c>
      <c r="H1220" s="4" t="s">
        <v>1060</v>
      </c>
      <c r="I1220" s="20" t="str">
        <f t="shared" si="373"/>
        <v>对敌方单体攻击，造成100%攻击力（+2563）点伤害。</v>
      </c>
      <c r="J1220" s="20" t="s">
        <v>279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64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65"/>
        <v/>
      </c>
      <c r="U1220" s="6" t="str">
        <f t="shared" si="366"/>
        <v/>
      </c>
      <c r="V1220" s="19" t="str">
        <f>VLOOKUP(G1220,角色!AW:BC,主动技能!F1220+1,FALSE)</f>
        <v>skill_01</v>
      </c>
      <c r="Y1220">
        <f t="shared" si="374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2563</v>
      </c>
      <c r="AE1220" s="25">
        <f>(VLOOKUP(G1220,角色!V:AE,主动技能!F1220+7,FALSE))</f>
        <v>1</v>
      </c>
      <c r="AF1220" s="19">
        <f t="shared" si="367"/>
        <v>0</v>
      </c>
      <c r="AG1220" s="19">
        <f t="shared" si="368"/>
        <v>0</v>
      </c>
      <c r="AH1220" s="25" t="str">
        <f>VLOOKUP(F1220,特效对应!F:G,2,FALSE)</f>
        <v>attack</v>
      </c>
      <c r="AJ1220">
        <f t="shared" si="369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70"/>
        <v>0</v>
      </c>
      <c r="BE1220">
        <f t="shared" si="371"/>
        <v>0</v>
      </c>
    </row>
    <row r="1221" spans="1:57" x14ac:dyDescent="0.15">
      <c r="A1221" t="str">
        <f t="shared" si="359"/>
        <v>娜塔莎主动技能1等级15</v>
      </c>
      <c r="B1221" s="8">
        <f t="shared" si="360"/>
        <v>10210115</v>
      </c>
      <c r="C1221" s="8" t="str">
        <f>VLOOKUP(G1221,角色!A:B,2,FALSE)</f>
        <v>娜塔莎</v>
      </c>
      <c r="D1221" s="8" t="str">
        <f t="shared" si="361"/>
        <v>主动技能1</v>
      </c>
      <c r="E1221" s="8">
        <f t="shared" si="355"/>
        <v>15</v>
      </c>
      <c r="F1221" s="8">
        <f t="shared" si="362"/>
        <v>1</v>
      </c>
      <c r="G1221" s="8">
        <f t="shared" si="363"/>
        <v>21</v>
      </c>
      <c r="H1221" s="4" t="s">
        <v>1060</v>
      </c>
      <c r="I1221" s="20" t="str">
        <f t="shared" si="373"/>
        <v>对敌方单体攻击，造成100%攻击力（+3626）点伤害。</v>
      </c>
      <c r="J1221" s="20" t="s">
        <v>279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64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65"/>
        <v/>
      </c>
      <c r="U1221" s="6" t="str">
        <f t="shared" si="366"/>
        <v/>
      </c>
      <c r="V1221" s="19" t="str">
        <f>VLOOKUP(G1221,角色!AW:BC,主动技能!F1221+1,FALSE)</f>
        <v>skill_01</v>
      </c>
      <c r="Y1221">
        <f t="shared" si="374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3626</v>
      </c>
      <c r="AE1221" s="25">
        <f>(VLOOKUP(G1221,角色!V:AE,主动技能!F1221+7,FALSE))</f>
        <v>1</v>
      </c>
      <c r="AF1221" s="19">
        <f t="shared" si="367"/>
        <v>0</v>
      </c>
      <c r="AG1221" s="19">
        <f t="shared" si="368"/>
        <v>0</v>
      </c>
      <c r="AH1221" s="25" t="str">
        <f>VLOOKUP(F1221,特效对应!F:G,2,FALSE)</f>
        <v>attack</v>
      </c>
      <c r="AJ1221">
        <f t="shared" si="369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70"/>
        <v>0</v>
      </c>
      <c r="BE1221">
        <f t="shared" si="371"/>
        <v>0</v>
      </c>
    </row>
    <row r="1222" spans="1:57" x14ac:dyDescent="0.15">
      <c r="A1222" t="str">
        <f t="shared" si="359"/>
        <v>娜塔莎主动技能1等级16</v>
      </c>
      <c r="B1222" s="8">
        <f t="shared" si="360"/>
        <v>10210116</v>
      </c>
      <c r="C1222" s="8" t="str">
        <f>VLOOKUP(G1222,角色!A:B,2,FALSE)</f>
        <v>娜塔莎</v>
      </c>
      <c r="D1222" s="8" t="str">
        <f t="shared" si="361"/>
        <v>主动技能1</v>
      </c>
      <c r="E1222" s="8">
        <f t="shared" si="355"/>
        <v>16</v>
      </c>
      <c r="F1222" s="8">
        <f t="shared" si="362"/>
        <v>1</v>
      </c>
      <c r="G1222" s="8">
        <f t="shared" si="363"/>
        <v>21</v>
      </c>
      <c r="H1222" s="4" t="s">
        <v>1060</v>
      </c>
      <c r="I1222" s="20" t="str">
        <f t="shared" si="373"/>
        <v>对敌方单体攻击，造成100%攻击力（+5128）点伤害。</v>
      </c>
      <c r="J1222" s="20" t="s">
        <v>279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64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65"/>
        <v/>
      </c>
      <c r="U1222" s="6" t="str">
        <f t="shared" si="366"/>
        <v/>
      </c>
      <c r="V1222" s="19" t="str">
        <f>VLOOKUP(G1222,角色!AW:BC,主动技能!F1222+1,FALSE)</f>
        <v>skill_01</v>
      </c>
      <c r="Y1222">
        <f t="shared" si="374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5128</v>
      </c>
      <c r="AE1222" s="25">
        <f>(VLOOKUP(G1222,角色!V:AE,主动技能!F1222+7,FALSE))</f>
        <v>1</v>
      </c>
      <c r="AF1222" s="19">
        <f t="shared" si="367"/>
        <v>0</v>
      </c>
      <c r="AG1222" s="19">
        <f t="shared" si="368"/>
        <v>0</v>
      </c>
      <c r="AH1222" s="25" t="str">
        <f>VLOOKUP(F1222,特效对应!F:G,2,FALSE)</f>
        <v>attack</v>
      </c>
      <c r="AJ1222">
        <f t="shared" si="369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70"/>
        <v>0</v>
      </c>
      <c r="BE1222">
        <f t="shared" si="371"/>
        <v>0</v>
      </c>
    </row>
    <row r="1223" spans="1:57" x14ac:dyDescent="0.15">
      <c r="A1223" t="str">
        <f t="shared" si="359"/>
        <v>娜塔莎主动技能1等级17</v>
      </c>
      <c r="B1223" s="8">
        <f t="shared" si="360"/>
        <v>10210117</v>
      </c>
      <c r="C1223" s="8" t="str">
        <f>VLOOKUP(G1223,角色!A:B,2,FALSE)</f>
        <v>娜塔莎</v>
      </c>
      <c r="D1223" s="8" t="str">
        <f t="shared" si="361"/>
        <v>主动技能1</v>
      </c>
      <c r="E1223" s="8">
        <f t="shared" si="355"/>
        <v>17</v>
      </c>
      <c r="F1223" s="8">
        <f t="shared" si="362"/>
        <v>1</v>
      </c>
      <c r="G1223" s="8">
        <f t="shared" si="363"/>
        <v>21</v>
      </c>
      <c r="H1223" s="4" t="s">
        <v>1060</v>
      </c>
      <c r="I1223" s="20" t="str">
        <f t="shared" si="373"/>
        <v>对敌方单体攻击，造成100%攻击力（+7254）点伤害。</v>
      </c>
      <c r="J1223" s="20" t="s">
        <v>279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64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65"/>
        <v/>
      </c>
      <c r="U1223" s="6" t="str">
        <f t="shared" si="366"/>
        <v/>
      </c>
      <c r="V1223" s="19" t="str">
        <f>VLOOKUP(G1223,角色!AW:BC,主动技能!F1223+1,FALSE)</f>
        <v>skill_01</v>
      </c>
      <c r="Y1223">
        <f t="shared" si="374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7254</v>
      </c>
      <c r="AE1223" s="25">
        <f>(VLOOKUP(G1223,角色!V:AE,主动技能!F1223+7,FALSE))</f>
        <v>1</v>
      </c>
      <c r="AF1223" s="19">
        <f t="shared" si="367"/>
        <v>0</v>
      </c>
      <c r="AG1223" s="19">
        <f t="shared" si="368"/>
        <v>0</v>
      </c>
      <c r="AH1223" s="25" t="str">
        <f>VLOOKUP(F1223,特效对应!F:G,2,FALSE)</f>
        <v>attack</v>
      </c>
      <c r="AJ1223">
        <f t="shared" si="369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70"/>
        <v>0</v>
      </c>
      <c r="BE1223">
        <f t="shared" si="371"/>
        <v>0</v>
      </c>
    </row>
    <row r="1224" spans="1:57" x14ac:dyDescent="0.15">
      <c r="A1224" t="str">
        <f t="shared" si="359"/>
        <v>娜塔莎主动技能1等级18</v>
      </c>
      <c r="B1224" s="8">
        <f t="shared" si="360"/>
        <v>10210118</v>
      </c>
      <c r="C1224" s="8" t="str">
        <f>VLOOKUP(G1224,角色!A:B,2,FALSE)</f>
        <v>娜塔莎</v>
      </c>
      <c r="D1224" s="8" t="str">
        <f t="shared" si="361"/>
        <v>主动技能1</v>
      </c>
      <c r="E1224" s="8">
        <f t="shared" ref="E1224:E1287" si="375">IF(E1223=E$5,1,E1223+1)</f>
        <v>18</v>
      </c>
      <c r="F1224" s="8">
        <f t="shared" si="362"/>
        <v>1</v>
      </c>
      <c r="G1224" s="8">
        <f t="shared" si="363"/>
        <v>21</v>
      </c>
      <c r="H1224" s="4" t="s">
        <v>1060</v>
      </c>
      <c r="I1224" s="20" t="str">
        <f t="shared" si="373"/>
        <v>对敌方单体攻击，造成100%攻击力（+10260）点伤害。</v>
      </c>
      <c r="J1224" s="20" t="s">
        <v>279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64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65"/>
        <v/>
      </c>
      <c r="U1224" s="6" t="str">
        <f t="shared" si="366"/>
        <v/>
      </c>
      <c r="V1224" s="19" t="str">
        <f>VLOOKUP(G1224,角色!AW:BC,主动技能!F1224+1,FALSE)</f>
        <v>skill_01</v>
      </c>
      <c r="Y1224">
        <f t="shared" si="374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10260</v>
      </c>
      <c r="AE1224" s="25">
        <f>(VLOOKUP(G1224,角色!V:AE,主动技能!F1224+7,FALSE))</f>
        <v>1</v>
      </c>
      <c r="AF1224" s="19">
        <f t="shared" si="367"/>
        <v>0</v>
      </c>
      <c r="AG1224" s="19">
        <f t="shared" si="368"/>
        <v>0</v>
      </c>
      <c r="AH1224" s="25" t="str">
        <f>VLOOKUP(F1224,特效对应!F:G,2,FALSE)</f>
        <v>attack</v>
      </c>
      <c r="AJ1224">
        <f t="shared" si="369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si="370"/>
        <v>0</v>
      </c>
      <c r="BE1224">
        <f t="shared" si="371"/>
        <v>0</v>
      </c>
    </row>
    <row r="1225" spans="1:57" x14ac:dyDescent="0.15">
      <c r="A1225" t="str">
        <f t="shared" si="359"/>
        <v>娜塔莎主动技能1等级19</v>
      </c>
      <c r="B1225" s="8">
        <f t="shared" si="360"/>
        <v>10210119</v>
      </c>
      <c r="C1225" s="8" t="str">
        <f>VLOOKUP(G1225,角色!A:B,2,FALSE)</f>
        <v>娜塔莎</v>
      </c>
      <c r="D1225" s="8" t="str">
        <f t="shared" si="361"/>
        <v>主动技能1</v>
      </c>
      <c r="E1225" s="8">
        <f t="shared" si="375"/>
        <v>19</v>
      </c>
      <c r="F1225" s="8">
        <f t="shared" si="362"/>
        <v>1</v>
      </c>
      <c r="G1225" s="8">
        <f t="shared" si="363"/>
        <v>21</v>
      </c>
      <c r="H1225" s="4" t="s">
        <v>1060</v>
      </c>
      <c r="I1225" s="20" t="str">
        <f t="shared" si="373"/>
        <v>对敌方单体攻击，造成100%攻击力（+14512）点伤害。</v>
      </c>
      <c r="J1225" s="20" t="s">
        <v>279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64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65"/>
        <v/>
      </c>
      <c r="U1225" s="6" t="str">
        <f t="shared" si="366"/>
        <v/>
      </c>
      <c r="V1225" s="19" t="str">
        <f>VLOOKUP(G1225,角色!AW:BC,主动技能!F1225+1,FALSE)</f>
        <v>skill_01</v>
      </c>
      <c r="Y1225">
        <f t="shared" si="374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14512</v>
      </c>
      <c r="AE1225" s="25">
        <f>(VLOOKUP(G1225,角色!V:AE,主动技能!F1225+7,FALSE))</f>
        <v>1</v>
      </c>
      <c r="AF1225" s="19">
        <f t="shared" si="367"/>
        <v>0</v>
      </c>
      <c r="AG1225" s="19">
        <f t="shared" si="368"/>
        <v>0</v>
      </c>
      <c r="AH1225" s="25" t="str">
        <f>VLOOKUP(F1225,特效对应!F:G,2,FALSE)</f>
        <v>attack</v>
      </c>
      <c r="AJ1225">
        <f t="shared" si="369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70"/>
        <v>0</v>
      </c>
      <c r="BE1225">
        <f t="shared" si="371"/>
        <v>0</v>
      </c>
    </row>
    <row r="1226" spans="1:57" x14ac:dyDescent="0.15">
      <c r="A1226" t="str">
        <f t="shared" si="359"/>
        <v>娜塔莎主动技能1等级20</v>
      </c>
      <c r="B1226" s="8">
        <f t="shared" si="360"/>
        <v>10210120</v>
      </c>
      <c r="C1226" s="8" t="str">
        <f>VLOOKUP(G1226,角色!A:B,2,FALSE)</f>
        <v>娜塔莎</v>
      </c>
      <c r="D1226" s="8" t="str">
        <f t="shared" si="361"/>
        <v>主动技能1</v>
      </c>
      <c r="E1226" s="8">
        <f t="shared" si="375"/>
        <v>20</v>
      </c>
      <c r="F1226" s="8">
        <f t="shared" si="362"/>
        <v>1</v>
      </c>
      <c r="G1226" s="8">
        <f t="shared" si="363"/>
        <v>21</v>
      </c>
      <c r="H1226" s="4" t="s">
        <v>1060</v>
      </c>
      <c r="I1226" s="20" t="str">
        <f t="shared" si="373"/>
        <v>对敌方单体攻击，造成100%攻击力（+20525）点伤害。</v>
      </c>
      <c r="J1226" s="20" t="s">
        <v>279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64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65"/>
        <v/>
      </c>
      <c r="U1226" s="6" t="str">
        <f t="shared" si="366"/>
        <v/>
      </c>
      <c r="V1226" s="19" t="str">
        <f>VLOOKUP(G1226,角色!AW:BC,主动技能!F1226+1,FALSE)</f>
        <v>skill_01</v>
      </c>
      <c r="Y1226">
        <f t="shared" si="374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20525</v>
      </c>
      <c r="AE1226" s="25">
        <f>(VLOOKUP(G1226,角色!V:AE,主动技能!F1226+7,FALSE))</f>
        <v>1</v>
      </c>
      <c r="AF1226" s="19">
        <f t="shared" si="367"/>
        <v>0</v>
      </c>
      <c r="AG1226" s="19">
        <f t="shared" si="368"/>
        <v>0</v>
      </c>
      <c r="AH1226" s="25" t="str">
        <f>VLOOKUP(F1226,特效对应!F:G,2,FALSE)</f>
        <v>attack</v>
      </c>
      <c r="AJ1226">
        <f t="shared" si="369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70"/>
        <v>0</v>
      </c>
      <c r="BE1226">
        <f t="shared" si="371"/>
        <v>0</v>
      </c>
    </row>
    <row r="1227" spans="1:57" x14ac:dyDescent="0.15">
      <c r="A1227" t="str">
        <f t="shared" si="359"/>
        <v>娜塔莎主动技能2等级1</v>
      </c>
      <c r="B1227" s="8">
        <f t="shared" si="360"/>
        <v>10210201</v>
      </c>
      <c r="C1227" s="8" t="str">
        <f>VLOOKUP(G1227,角色!A:B,2,FALSE)</f>
        <v>娜塔莎</v>
      </c>
      <c r="D1227" s="8" t="str">
        <f t="shared" si="361"/>
        <v>主动技能2</v>
      </c>
      <c r="E1227" s="8">
        <f t="shared" si="375"/>
        <v>1</v>
      </c>
      <c r="F1227" s="8">
        <f t="shared" si="362"/>
        <v>2</v>
      </c>
      <c r="G1227" s="8">
        <f t="shared" si="363"/>
        <v>21</v>
      </c>
      <c r="H1227" s="4" t="s">
        <v>987</v>
      </c>
      <c r="I1227" s="20" t="str">
        <f t="shared" si="373"/>
        <v>对敌方范围攻击，造成125%攻击力（+130）点伤害。</v>
      </c>
      <c r="J1227" s="4" t="s">
        <v>279</v>
      </c>
      <c r="K1227" s="1" t="s">
        <v>102</v>
      </c>
      <c r="L1227" s="4" t="s">
        <v>114</v>
      </c>
      <c r="M1227" s="4"/>
      <c r="N1227" s="4">
        <v>100</v>
      </c>
      <c r="O1227" s="20">
        <f t="shared" si="364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65"/>
        <v/>
      </c>
      <c r="U1227" s="6" t="str">
        <f t="shared" si="366"/>
        <v/>
      </c>
      <c r="V1227" s="19" t="str">
        <f>VLOOKUP(G1227,角色!AW:BC,主动技能!F1227+1,FALSE)</f>
        <v>skill_04</v>
      </c>
      <c r="Y1227">
        <f t="shared" si="374"/>
        <v>50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130</v>
      </c>
      <c r="AE1227" s="25">
        <f>(VLOOKUP(G1227,角色!V:AE,主动技能!F1227+7,FALSE))</f>
        <v>1</v>
      </c>
      <c r="AF1227" s="19">
        <f t="shared" si="367"/>
        <v>2</v>
      </c>
      <c r="AG1227" s="19">
        <f t="shared" si="368"/>
        <v>1</v>
      </c>
      <c r="AH1227" s="25" t="str">
        <f>VLOOKUP(F1227,特效对应!F:G,2,FALSE)</f>
        <v>attackex</v>
      </c>
      <c r="AJ1227">
        <f t="shared" si="369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70"/>
        <v>2</v>
      </c>
      <c r="BE1227">
        <f t="shared" si="371"/>
        <v>1</v>
      </c>
    </row>
    <row r="1228" spans="1:57" x14ac:dyDescent="0.15">
      <c r="A1228" t="str">
        <f t="shared" si="359"/>
        <v>娜塔莎主动技能2等级2</v>
      </c>
      <c r="B1228" s="8">
        <f t="shared" si="360"/>
        <v>10210202</v>
      </c>
      <c r="C1228" s="8" t="str">
        <f>VLOOKUP(G1228,角色!A:B,2,FALSE)</f>
        <v>娜塔莎</v>
      </c>
      <c r="D1228" s="8" t="str">
        <f t="shared" si="361"/>
        <v>主动技能2</v>
      </c>
      <c r="E1228" s="8">
        <f t="shared" si="375"/>
        <v>2</v>
      </c>
      <c r="F1228" s="8">
        <f t="shared" si="362"/>
        <v>2</v>
      </c>
      <c r="G1228" s="8">
        <f t="shared" si="363"/>
        <v>21</v>
      </c>
      <c r="H1228" s="4" t="s">
        <v>987</v>
      </c>
      <c r="I1228" s="20" t="str">
        <f t="shared" si="373"/>
        <v>对敌方范围攻击，造成125%攻击力（+160）点伤害。</v>
      </c>
      <c r="J1228" s="4" t="s">
        <v>279</v>
      </c>
      <c r="K1228" s="1" t="s">
        <v>102</v>
      </c>
      <c r="L1228" s="4" t="s">
        <v>114</v>
      </c>
      <c r="M1228" s="4"/>
      <c r="N1228" s="4">
        <v>100</v>
      </c>
      <c r="O1228" s="20">
        <f t="shared" si="364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65"/>
        <v/>
      </c>
      <c r="U1228" s="6" t="str">
        <f t="shared" si="366"/>
        <v/>
      </c>
      <c r="V1228" s="19" t="str">
        <f>VLOOKUP(G1228,角色!AW:BC,主动技能!F1228+1,FALSE)</f>
        <v>skill_04</v>
      </c>
      <c r="Y1228">
        <f t="shared" si="374"/>
        <v>50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160</v>
      </c>
      <c r="AE1228" s="25">
        <f>(VLOOKUP(G1228,角色!V:AE,主动技能!F1228+7,FALSE))</f>
        <v>1</v>
      </c>
      <c r="AF1228" s="19">
        <f t="shared" si="367"/>
        <v>2</v>
      </c>
      <c r="AG1228" s="19">
        <f t="shared" si="368"/>
        <v>1</v>
      </c>
      <c r="AH1228" s="25" t="str">
        <f>VLOOKUP(F1228,特效对应!F:G,2,FALSE)</f>
        <v>attackex</v>
      </c>
      <c r="AJ1228">
        <f t="shared" si="369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70"/>
        <v>2</v>
      </c>
      <c r="BE1228">
        <f t="shared" si="371"/>
        <v>1</v>
      </c>
    </row>
    <row r="1229" spans="1:57" x14ac:dyDescent="0.15">
      <c r="A1229" t="str">
        <f t="shared" si="359"/>
        <v>娜塔莎主动技能2等级3</v>
      </c>
      <c r="B1229" s="8">
        <f t="shared" si="360"/>
        <v>10210203</v>
      </c>
      <c r="C1229" s="8" t="str">
        <f>VLOOKUP(G1229,角色!A:B,2,FALSE)</f>
        <v>娜塔莎</v>
      </c>
      <c r="D1229" s="8" t="str">
        <f t="shared" si="361"/>
        <v>主动技能2</v>
      </c>
      <c r="E1229" s="8">
        <f t="shared" si="375"/>
        <v>3</v>
      </c>
      <c r="F1229" s="8">
        <f t="shared" si="362"/>
        <v>2</v>
      </c>
      <c r="G1229" s="8">
        <f t="shared" si="363"/>
        <v>21</v>
      </c>
      <c r="H1229" s="4" t="s">
        <v>987</v>
      </c>
      <c r="I1229" s="20" t="str">
        <f t="shared" si="373"/>
        <v>对敌方范围攻击，造成125%攻击力（+250）点伤害。</v>
      </c>
      <c r="J1229" s="4" t="s">
        <v>279</v>
      </c>
      <c r="K1229" s="1" t="s">
        <v>102</v>
      </c>
      <c r="L1229" s="4" t="s">
        <v>114</v>
      </c>
      <c r="M1229" s="4"/>
      <c r="N1229" s="4">
        <v>100</v>
      </c>
      <c r="O1229" s="20">
        <f t="shared" si="364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65"/>
        <v/>
      </c>
      <c r="U1229" s="6" t="str">
        <f t="shared" si="366"/>
        <v/>
      </c>
      <c r="V1229" s="19" t="str">
        <f>VLOOKUP(G1229,角色!AW:BC,主动技能!F1229+1,FALSE)</f>
        <v>skill_04</v>
      </c>
      <c r="Y1229">
        <f t="shared" si="374"/>
        <v>50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250</v>
      </c>
      <c r="AE1229" s="25">
        <f>(VLOOKUP(G1229,角色!V:AE,主动技能!F1229+7,FALSE))</f>
        <v>1</v>
      </c>
      <c r="AF1229" s="19">
        <f t="shared" si="367"/>
        <v>2</v>
      </c>
      <c r="AG1229" s="19">
        <f t="shared" si="368"/>
        <v>1</v>
      </c>
      <c r="AH1229" s="25" t="str">
        <f>VLOOKUP(F1229,特效对应!F:G,2,FALSE)</f>
        <v>attackex</v>
      </c>
      <c r="AJ1229">
        <f t="shared" si="369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70"/>
        <v>2</v>
      </c>
      <c r="BE1229">
        <f t="shared" si="371"/>
        <v>1</v>
      </c>
    </row>
    <row r="1230" spans="1:57" x14ac:dyDescent="0.15">
      <c r="A1230" t="str">
        <f t="shared" si="359"/>
        <v>娜塔莎主动技能2等级4</v>
      </c>
      <c r="B1230" s="8">
        <f t="shared" si="360"/>
        <v>10210204</v>
      </c>
      <c r="C1230" s="8" t="str">
        <f>VLOOKUP(G1230,角色!A:B,2,FALSE)</f>
        <v>娜塔莎</v>
      </c>
      <c r="D1230" s="8" t="str">
        <f t="shared" si="361"/>
        <v>主动技能2</v>
      </c>
      <c r="E1230" s="8">
        <f t="shared" si="375"/>
        <v>4</v>
      </c>
      <c r="F1230" s="8">
        <f t="shared" si="362"/>
        <v>2</v>
      </c>
      <c r="G1230" s="8">
        <f t="shared" si="363"/>
        <v>21</v>
      </c>
      <c r="H1230" s="4" t="s">
        <v>987</v>
      </c>
      <c r="I1230" s="20" t="str">
        <f t="shared" si="373"/>
        <v>对敌方范围攻击，造成125%攻击力（+400）点伤害。</v>
      </c>
      <c r="J1230" s="4" t="s">
        <v>279</v>
      </c>
      <c r="K1230" s="1" t="s">
        <v>102</v>
      </c>
      <c r="L1230" s="4" t="s">
        <v>114</v>
      </c>
      <c r="M1230" s="4"/>
      <c r="N1230" s="4">
        <v>100</v>
      </c>
      <c r="O1230" s="20">
        <f t="shared" si="364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65"/>
        <v/>
      </c>
      <c r="U1230" s="6" t="str">
        <f t="shared" si="366"/>
        <v/>
      </c>
      <c r="V1230" s="19" t="str">
        <f>VLOOKUP(G1230,角色!AW:BC,主动技能!F1230+1,FALSE)</f>
        <v>skill_04</v>
      </c>
      <c r="Y1230">
        <f t="shared" si="374"/>
        <v>50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400</v>
      </c>
      <c r="AE1230" s="25">
        <f>(VLOOKUP(G1230,角色!V:AE,主动技能!F1230+7,FALSE))</f>
        <v>1</v>
      </c>
      <c r="AF1230" s="19">
        <f t="shared" si="367"/>
        <v>2</v>
      </c>
      <c r="AG1230" s="19">
        <f t="shared" si="368"/>
        <v>1</v>
      </c>
      <c r="AH1230" s="25" t="str">
        <f>VLOOKUP(F1230,特效对应!F:G,2,FALSE)</f>
        <v>attackex</v>
      </c>
      <c r="AJ1230">
        <f t="shared" si="369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70"/>
        <v>2</v>
      </c>
      <c r="BE1230">
        <f t="shared" si="371"/>
        <v>1</v>
      </c>
    </row>
    <row r="1231" spans="1:57" x14ac:dyDescent="0.15">
      <c r="A1231" t="str">
        <f t="shared" si="359"/>
        <v>娜塔莎主动技能2等级5</v>
      </c>
      <c r="B1231" s="8">
        <f t="shared" si="360"/>
        <v>10210205</v>
      </c>
      <c r="C1231" s="8" t="str">
        <f>VLOOKUP(G1231,角色!A:B,2,FALSE)</f>
        <v>娜塔莎</v>
      </c>
      <c r="D1231" s="8" t="str">
        <f t="shared" si="361"/>
        <v>主动技能2</v>
      </c>
      <c r="E1231" s="8">
        <f t="shared" si="375"/>
        <v>5</v>
      </c>
      <c r="F1231" s="8">
        <f t="shared" si="362"/>
        <v>2</v>
      </c>
      <c r="G1231" s="8">
        <f t="shared" si="363"/>
        <v>21</v>
      </c>
      <c r="H1231" s="4" t="s">
        <v>987</v>
      </c>
      <c r="I1231" s="20" t="str">
        <f t="shared" si="373"/>
        <v>对敌方范围攻击，造成125%攻击力（+565）点伤害。</v>
      </c>
      <c r="J1231" s="4" t="s">
        <v>279</v>
      </c>
      <c r="K1231" s="1" t="s">
        <v>102</v>
      </c>
      <c r="L1231" s="4" t="s">
        <v>114</v>
      </c>
      <c r="M1231" s="4"/>
      <c r="N1231" s="4">
        <v>100</v>
      </c>
      <c r="O1231" s="20">
        <f t="shared" si="364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65"/>
        <v/>
      </c>
      <c r="U1231" s="6" t="str">
        <f t="shared" si="366"/>
        <v/>
      </c>
      <c r="V1231" s="19" t="str">
        <f>VLOOKUP(G1231,角色!AW:BC,主动技能!F1231+1,FALSE)</f>
        <v>skill_04</v>
      </c>
      <c r="Y1231">
        <f t="shared" si="374"/>
        <v>50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565</v>
      </c>
      <c r="AE1231" s="25">
        <f>(VLOOKUP(G1231,角色!V:AE,主动技能!F1231+7,FALSE))</f>
        <v>1</v>
      </c>
      <c r="AF1231" s="19">
        <f t="shared" si="367"/>
        <v>2</v>
      </c>
      <c r="AG1231" s="19">
        <f t="shared" si="368"/>
        <v>1</v>
      </c>
      <c r="AH1231" s="25" t="str">
        <f>VLOOKUP(F1231,特效对应!F:G,2,FALSE)</f>
        <v>attackex</v>
      </c>
      <c r="AJ1231">
        <f t="shared" si="369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70"/>
        <v>2</v>
      </c>
      <c r="BE1231">
        <f t="shared" si="371"/>
        <v>1</v>
      </c>
    </row>
    <row r="1232" spans="1:57" x14ac:dyDescent="0.15">
      <c r="A1232" t="str">
        <f t="shared" si="359"/>
        <v>娜塔莎主动技能2等级6</v>
      </c>
      <c r="B1232" s="8">
        <f t="shared" si="360"/>
        <v>10210206</v>
      </c>
      <c r="C1232" s="8" t="str">
        <f>VLOOKUP(G1232,角色!A:B,2,FALSE)</f>
        <v>娜塔莎</v>
      </c>
      <c r="D1232" s="8" t="str">
        <f t="shared" si="361"/>
        <v>主动技能2</v>
      </c>
      <c r="E1232" s="8">
        <f t="shared" si="375"/>
        <v>6</v>
      </c>
      <c r="F1232" s="8">
        <f t="shared" si="362"/>
        <v>2</v>
      </c>
      <c r="G1232" s="8">
        <f t="shared" si="363"/>
        <v>21</v>
      </c>
      <c r="H1232" s="4" t="s">
        <v>987</v>
      </c>
      <c r="I1232" s="20" t="str">
        <f t="shared" si="373"/>
        <v>对敌方范围攻击，造成125%攻击力（+800）点伤害。</v>
      </c>
      <c r="J1232" s="4" t="s">
        <v>279</v>
      </c>
      <c r="K1232" s="1" t="s">
        <v>102</v>
      </c>
      <c r="L1232" s="4" t="s">
        <v>114</v>
      </c>
      <c r="M1232" s="4"/>
      <c r="N1232" s="4">
        <v>100</v>
      </c>
      <c r="O1232" s="20">
        <f t="shared" si="364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65"/>
        <v/>
      </c>
      <c r="U1232" s="6" t="str">
        <f t="shared" si="366"/>
        <v/>
      </c>
      <c r="V1232" s="19" t="str">
        <f>VLOOKUP(G1232,角色!AW:BC,主动技能!F1232+1,FALSE)</f>
        <v>skill_04</v>
      </c>
      <c r="Y1232">
        <f t="shared" si="374"/>
        <v>50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800</v>
      </c>
      <c r="AE1232" s="25">
        <f>(VLOOKUP(G1232,角色!V:AE,主动技能!F1232+7,FALSE))</f>
        <v>1</v>
      </c>
      <c r="AF1232" s="19">
        <f t="shared" si="367"/>
        <v>2</v>
      </c>
      <c r="AG1232" s="19">
        <f t="shared" si="368"/>
        <v>1</v>
      </c>
      <c r="AH1232" s="25" t="str">
        <f>VLOOKUP(F1232,特效对应!F:G,2,FALSE)</f>
        <v>attackex</v>
      </c>
      <c r="AJ1232">
        <f t="shared" si="369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70"/>
        <v>2</v>
      </c>
      <c r="BE1232">
        <f t="shared" si="371"/>
        <v>1</v>
      </c>
    </row>
    <row r="1233" spans="1:57" x14ac:dyDescent="0.15">
      <c r="A1233" t="str">
        <f t="shared" si="359"/>
        <v>娜塔莎主动技能2等级7</v>
      </c>
      <c r="B1233" s="8">
        <f t="shared" si="360"/>
        <v>10210207</v>
      </c>
      <c r="C1233" s="8" t="str">
        <f>VLOOKUP(G1233,角色!A:B,2,FALSE)</f>
        <v>娜塔莎</v>
      </c>
      <c r="D1233" s="8" t="str">
        <f t="shared" si="361"/>
        <v>主动技能2</v>
      </c>
      <c r="E1233" s="8">
        <f t="shared" si="375"/>
        <v>7</v>
      </c>
      <c r="F1233" s="8">
        <f t="shared" si="362"/>
        <v>2</v>
      </c>
      <c r="G1233" s="8">
        <f t="shared" si="363"/>
        <v>21</v>
      </c>
      <c r="H1233" s="4" t="s">
        <v>987</v>
      </c>
      <c r="I1233" s="20" t="str">
        <f t="shared" si="373"/>
        <v>对敌方范围攻击，造成125%攻击力（+1132）点伤害。</v>
      </c>
      <c r="J1233" s="4" t="s">
        <v>279</v>
      </c>
      <c r="K1233" s="1" t="s">
        <v>102</v>
      </c>
      <c r="L1233" s="4" t="s">
        <v>114</v>
      </c>
      <c r="M1233" s="4"/>
      <c r="N1233" s="4">
        <v>100</v>
      </c>
      <c r="O1233" s="20">
        <f t="shared" si="364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65"/>
        <v/>
      </c>
      <c r="U1233" s="6" t="str">
        <f t="shared" si="366"/>
        <v/>
      </c>
      <c r="V1233" s="19" t="str">
        <f>VLOOKUP(G1233,角色!AW:BC,主动技能!F1233+1,FALSE)</f>
        <v>skill_04</v>
      </c>
      <c r="Y1233">
        <f t="shared" si="374"/>
        <v>50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1132</v>
      </c>
      <c r="AE1233" s="25">
        <f>(VLOOKUP(G1233,角色!V:AE,主动技能!F1233+7,FALSE))</f>
        <v>1</v>
      </c>
      <c r="AF1233" s="19">
        <f t="shared" si="367"/>
        <v>2</v>
      </c>
      <c r="AG1233" s="19">
        <f t="shared" si="368"/>
        <v>1</v>
      </c>
      <c r="AH1233" s="25" t="str">
        <f>VLOOKUP(F1233,特效对应!F:G,2,FALSE)</f>
        <v>attackex</v>
      </c>
      <c r="AJ1233">
        <f t="shared" si="369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70"/>
        <v>2</v>
      </c>
      <c r="BE1233">
        <f t="shared" si="371"/>
        <v>1</v>
      </c>
    </row>
    <row r="1234" spans="1:57" x14ac:dyDescent="0.15">
      <c r="A1234" t="str">
        <f t="shared" si="359"/>
        <v>娜塔莎主动技能2等级8</v>
      </c>
      <c r="B1234" s="8">
        <f t="shared" si="360"/>
        <v>10210208</v>
      </c>
      <c r="C1234" s="8" t="str">
        <f>VLOOKUP(G1234,角色!A:B,2,FALSE)</f>
        <v>娜塔莎</v>
      </c>
      <c r="D1234" s="8" t="str">
        <f t="shared" si="361"/>
        <v>主动技能2</v>
      </c>
      <c r="E1234" s="8">
        <f t="shared" si="375"/>
        <v>8</v>
      </c>
      <c r="F1234" s="8">
        <f t="shared" si="362"/>
        <v>2</v>
      </c>
      <c r="G1234" s="8">
        <f t="shared" si="363"/>
        <v>21</v>
      </c>
      <c r="H1234" s="4" t="s">
        <v>987</v>
      </c>
      <c r="I1234" s="20" t="str">
        <f t="shared" si="373"/>
        <v>对敌方范围攻击，造成125%攻击力（+1601）点伤害。</v>
      </c>
      <c r="J1234" s="4" t="s">
        <v>279</v>
      </c>
      <c r="K1234" s="1" t="s">
        <v>102</v>
      </c>
      <c r="L1234" s="4" t="s">
        <v>114</v>
      </c>
      <c r="M1234" s="4"/>
      <c r="N1234" s="4">
        <v>100</v>
      </c>
      <c r="O1234" s="20">
        <f t="shared" si="364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65"/>
        <v/>
      </c>
      <c r="U1234" s="6" t="str">
        <f t="shared" si="366"/>
        <v/>
      </c>
      <c r="V1234" s="19" t="str">
        <f>VLOOKUP(G1234,角色!AW:BC,主动技能!F1234+1,FALSE)</f>
        <v>skill_04</v>
      </c>
      <c r="Y1234">
        <f t="shared" si="374"/>
        <v>50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1601</v>
      </c>
      <c r="AE1234" s="25">
        <f>(VLOOKUP(G1234,角色!V:AE,主动技能!F1234+7,FALSE))</f>
        <v>1</v>
      </c>
      <c r="AF1234" s="19">
        <f t="shared" si="367"/>
        <v>2</v>
      </c>
      <c r="AG1234" s="19">
        <f t="shared" si="368"/>
        <v>1</v>
      </c>
      <c r="AH1234" s="25" t="str">
        <f>VLOOKUP(F1234,特效对应!F:G,2,FALSE)</f>
        <v>attackex</v>
      </c>
      <c r="AJ1234">
        <f t="shared" si="369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70"/>
        <v>2</v>
      </c>
      <c r="BE1234">
        <f t="shared" si="371"/>
        <v>1</v>
      </c>
    </row>
    <row r="1235" spans="1:57" x14ac:dyDescent="0.15">
      <c r="A1235" t="str">
        <f t="shared" si="359"/>
        <v>娜塔莎主动技能2等级9</v>
      </c>
      <c r="B1235" s="8">
        <f t="shared" si="360"/>
        <v>10210209</v>
      </c>
      <c r="C1235" s="8" t="str">
        <f>VLOOKUP(G1235,角色!A:B,2,FALSE)</f>
        <v>娜塔莎</v>
      </c>
      <c r="D1235" s="8" t="str">
        <f t="shared" si="361"/>
        <v>主动技能2</v>
      </c>
      <c r="E1235" s="8">
        <f t="shared" si="375"/>
        <v>9</v>
      </c>
      <c r="F1235" s="8">
        <f t="shared" si="362"/>
        <v>2</v>
      </c>
      <c r="G1235" s="8">
        <f t="shared" si="363"/>
        <v>21</v>
      </c>
      <c r="H1235" s="4" t="s">
        <v>987</v>
      </c>
      <c r="I1235" s="20" t="str">
        <f t="shared" si="373"/>
        <v>对敌方范围攻击，造成125%攻击力（+2264）点伤害。</v>
      </c>
      <c r="J1235" s="4" t="s">
        <v>279</v>
      </c>
      <c r="K1235" s="1" t="s">
        <v>102</v>
      </c>
      <c r="L1235" s="4" t="s">
        <v>114</v>
      </c>
      <c r="M1235" s="4"/>
      <c r="N1235" s="4">
        <v>100</v>
      </c>
      <c r="O1235" s="20">
        <f t="shared" si="364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65"/>
        <v/>
      </c>
      <c r="U1235" s="6" t="str">
        <f t="shared" si="366"/>
        <v/>
      </c>
      <c r="V1235" s="19" t="str">
        <f>VLOOKUP(G1235,角色!AW:BC,主动技能!F1235+1,FALSE)</f>
        <v>skill_04</v>
      </c>
      <c r="Y1235">
        <f t="shared" si="374"/>
        <v>50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2264</v>
      </c>
      <c r="AE1235" s="25">
        <f>(VLOOKUP(G1235,角色!V:AE,主动技能!F1235+7,FALSE))</f>
        <v>1</v>
      </c>
      <c r="AF1235" s="19">
        <f t="shared" si="367"/>
        <v>2</v>
      </c>
      <c r="AG1235" s="19">
        <f t="shared" si="368"/>
        <v>1</v>
      </c>
      <c r="AH1235" s="25" t="str">
        <f>VLOOKUP(F1235,特效对应!F:G,2,FALSE)</f>
        <v>attackex</v>
      </c>
      <c r="AJ1235">
        <f t="shared" si="369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70"/>
        <v>2</v>
      </c>
      <c r="BE1235">
        <f t="shared" si="371"/>
        <v>1</v>
      </c>
    </row>
    <row r="1236" spans="1:57" x14ac:dyDescent="0.15">
      <c r="A1236" t="str">
        <f t="shared" si="359"/>
        <v>娜塔莎主动技能2等级10</v>
      </c>
      <c r="B1236" s="8">
        <f t="shared" si="360"/>
        <v>10210210</v>
      </c>
      <c r="C1236" s="8" t="str">
        <f>VLOOKUP(G1236,角色!A:B,2,FALSE)</f>
        <v>娜塔莎</v>
      </c>
      <c r="D1236" s="8" t="str">
        <f t="shared" si="361"/>
        <v>主动技能2</v>
      </c>
      <c r="E1236" s="8">
        <f t="shared" si="375"/>
        <v>10</v>
      </c>
      <c r="F1236" s="8">
        <f t="shared" si="362"/>
        <v>2</v>
      </c>
      <c r="G1236" s="8">
        <f t="shared" si="363"/>
        <v>21</v>
      </c>
      <c r="H1236" s="4" t="s">
        <v>987</v>
      </c>
      <c r="I1236" s="20" t="str">
        <f t="shared" si="373"/>
        <v>对敌方范围攻击，造成125%攻击力（+3203）点伤害。</v>
      </c>
      <c r="J1236" s="4" t="s">
        <v>279</v>
      </c>
      <c r="K1236" s="1" t="s">
        <v>102</v>
      </c>
      <c r="L1236" s="4" t="s">
        <v>114</v>
      </c>
      <c r="M1236" s="4"/>
      <c r="N1236" s="4">
        <v>100</v>
      </c>
      <c r="O1236" s="20">
        <f t="shared" si="364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65"/>
        <v/>
      </c>
      <c r="U1236" s="6" t="str">
        <f t="shared" si="366"/>
        <v/>
      </c>
      <c r="V1236" s="19" t="str">
        <f>VLOOKUP(G1236,角色!AW:BC,主动技能!F1236+1,FALSE)</f>
        <v>skill_04</v>
      </c>
      <c r="Y1236">
        <f t="shared" si="374"/>
        <v>50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3203</v>
      </c>
      <c r="AE1236" s="25">
        <f>(VLOOKUP(G1236,角色!V:AE,主动技能!F1236+7,FALSE))</f>
        <v>1</v>
      </c>
      <c r="AF1236" s="19">
        <f t="shared" si="367"/>
        <v>2</v>
      </c>
      <c r="AG1236" s="19">
        <f t="shared" si="368"/>
        <v>1</v>
      </c>
      <c r="AH1236" s="25" t="str">
        <f>VLOOKUP(F1236,特效对应!F:G,2,FALSE)</f>
        <v>attackex</v>
      </c>
      <c r="AJ1236">
        <f t="shared" si="369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70"/>
        <v>2</v>
      </c>
      <c r="BE1236">
        <f t="shared" si="371"/>
        <v>1</v>
      </c>
    </row>
    <row r="1237" spans="1:57" x14ac:dyDescent="0.15">
      <c r="A1237" t="str">
        <f t="shared" si="359"/>
        <v>娜塔莎主动技能2等级11</v>
      </c>
      <c r="B1237" s="8">
        <f t="shared" si="360"/>
        <v>10210211</v>
      </c>
      <c r="C1237" s="8" t="str">
        <f>VLOOKUP(G1237,角色!A:B,2,FALSE)</f>
        <v>娜塔莎</v>
      </c>
      <c r="D1237" s="8" t="str">
        <f t="shared" si="361"/>
        <v>主动技能2</v>
      </c>
      <c r="E1237" s="8">
        <f t="shared" si="375"/>
        <v>11</v>
      </c>
      <c r="F1237" s="8">
        <f t="shared" si="362"/>
        <v>2</v>
      </c>
      <c r="G1237" s="8">
        <f t="shared" si="363"/>
        <v>21</v>
      </c>
      <c r="H1237" s="4" t="s">
        <v>987</v>
      </c>
      <c r="I1237" s="20" t="str">
        <f t="shared" si="373"/>
        <v>对敌方范围攻击，造成125%攻击力（+4530）点伤害。</v>
      </c>
      <c r="J1237" s="4" t="s">
        <v>279</v>
      </c>
      <c r="K1237" s="1" t="s">
        <v>102</v>
      </c>
      <c r="L1237" s="4" t="s">
        <v>114</v>
      </c>
      <c r="M1237" s="4"/>
      <c r="N1237" s="4">
        <v>100</v>
      </c>
      <c r="O1237" s="20">
        <f t="shared" si="364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65"/>
        <v/>
      </c>
      <c r="U1237" s="6" t="str">
        <f t="shared" si="366"/>
        <v/>
      </c>
      <c r="V1237" s="19" t="str">
        <f>VLOOKUP(G1237,角色!AW:BC,主动技能!F1237+1,FALSE)</f>
        <v>skill_04</v>
      </c>
      <c r="Y1237">
        <f t="shared" si="374"/>
        <v>50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4530</v>
      </c>
      <c r="AE1237" s="25">
        <f>(VLOOKUP(G1237,角色!V:AE,主动技能!F1237+7,FALSE))</f>
        <v>1</v>
      </c>
      <c r="AF1237" s="19">
        <f t="shared" si="367"/>
        <v>2</v>
      </c>
      <c r="AG1237" s="19">
        <f t="shared" si="368"/>
        <v>1</v>
      </c>
      <c r="AH1237" s="25" t="str">
        <f>VLOOKUP(F1237,特效对应!F:G,2,FALSE)</f>
        <v>attackex</v>
      </c>
      <c r="AJ1237">
        <f t="shared" si="369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70"/>
        <v>2</v>
      </c>
      <c r="BE1237">
        <f t="shared" si="371"/>
        <v>1</v>
      </c>
    </row>
    <row r="1238" spans="1:57" x14ac:dyDescent="0.15">
      <c r="A1238" t="str">
        <f t="shared" si="359"/>
        <v>娜塔莎主动技能2等级12</v>
      </c>
      <c r="B1238" s="8">
        <f t="shared" si="360"/>
        <v>10210212</v>
      </c>
      <c r="C1238" s="8" t="str">
        <f>VLOOKUP(G1238,角色!A:B,2,FALSE)</f>
        <v>娜塔莎</v>
      </c>
      <c r="D1238" s="8" t="str">
        <f t="shared" si="361"/>
        <v>主动技能2</v>
      </c>
      <c r="E1238" s="8">
        <f t="shared" si="375"/>
        <v>12</v>
      </c>
      <c r="F1238" s="8">
        <f t="shared" si="362"/>
        <v>2</v>
      </c>
      <c r="G1238" s="8">
        <f t="shared" si="363"/>
        <v>21</v>
      </c>
      <c r="H1238" s="4" t="s">
        <v>987</v>
      </c>
      <c r="I1238" s="20" t="str">
        <f t="shared" si="373"/>
        <v>对敌方范围攻击，造成125%攻击力（+6407）点伤害。</v>
      </c>
      <c r="J1238" s="4" t="s">
        <v>279</v>
      </c>
      <c r="K1238" s="1" t="s">
        <v>102</v>
      </c>
      <c r="L1238" s="4" t="s">
        <v>114</v>
      </c>
      <c r="M1238" s="4"/>
      <c r="N1238" s="4">
        <v>100</v>
      </c>
      <c r="O1238" s="20">
        <f t="shared" si="364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65"/>
        <v/>
      </c>
      <c r="U1238" s="6" t="str">
        <f t="shared" si="366"/>
        <v/>
      </c>
      <c r="V1238" s="19" t="str">
        <f>VLOOKUP(G1238,角色!AW:BC,主动技能!F1238+1,FALSE)</f>
        <v>skill_04</v>
      </c>
      <c r="Y1238">
        <f t="shared" si="374"/>
        <v>50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6407</v>
      </c>
      <c r="AE1238" s="25">
        <f>(VLOOKUP(G1238,角色!V:AE,主动技能!F1238+7,FALSE))</f>
        <v>1</v>
      </c>
      <c r="AF1238" s="19">
        <f t="shared" si="367"/>
        <v>2</v>
      </c>
      <c r="AG1238" s="19">
        <f t="shared" si="368"/>
        <v>1</v>
      </c>
      <c r="AH1238" s="25" t="str">
        <f>VLOOKUP(F1238,特效对应!F:G,2,FALSE)</f>
        <v>attackex</v>
      </c>
      <c r="AJ1238">
        <f t="shared" si="369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70"/>
        <v>2</v>
      </c>
      <c r="BE1238">
        <f t="shared" si="371"/>
        <v>1</v>
      </c>
    </row>
    <row r="1239" spans="1:57" x14ac:dyDescent="0.15">
      <c r="A1239" t="str">
        <f t="shared" si="359"/>
        <v>娜塔莎主动技能2等级13</v>
      </c>
      <c r="B1239" s="8">
        <f t="shared" si="360"/>
        <v>10210213</v>
      </c>
      <c r="C1239" s="8" t="str">
        <f>VLOOKUP(G1239,角色!A:B,2,FALSE)</f>
        <v>娜塔莎</v>
      </c>
      <c r="D1239" s="8" t="str">
        <f t="shared" si="361"/>
        <v>主动技能2</v>
      </c>
      <c r="E1239" s="8">
        <f t="shared" si="375"/>
        <v>13</v>
      </c>
      <c r="F1239" s="8">
        <f t="shared" si="362"/>
        <v>2</v>
      </c>
      <c r="G1239" s="8">
        <f t="shared" si="363"/>
        <v>21</v>
      </c>
      <c r="H1239" s="4" t="s">
        <v>987</v>
      </c>
      <c r="I1239" s="20" t="str">
        <f t="shared" si="373"/>
        <v>对敌方范围攻击，造成125%攻击力（+9063）点伤害。</v>
      </c>
      <c r="J1239" s="4" t="s">
        <v>279</v>
      </c>
      <c r="K1239" s="1" t="s">
        <v>102</v>
      </c>
      <c r="L1239" s="4" t="s">
        <v>114</v>
      </c>
      <c r="M1239" s="4"/>
      <c r="N1239" s="4">
        <v>100</v>
      </c>
      <c r="O1239" s="20">
        <f t="shared" si="364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65"/>
        <v/>
      </c>
      <c r="U1239" s="6" t="str">
        <f t="shared" si="366"/>
        <v/>
      </c>
      <c r="V1239" s="19" t="str">
        <f>VLOOKUP(G1239,角色!AW:BC,主动技能!F1239+1,FALSE)</f>
        <v>skill_04</v>
      </c>
      <c r="Y1239">
        <f t="shared" si="374"/>
        <v>50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9063</v>
      </c>
      <c r="AE1239" s="25">
        <f>(VLOOKUP(G1239,角色!V:AE,主动技能!F1239+7,FALSE))</f>
        <v>1</v>
      </c>
      <c r="AF1239" s="19">
        <f t="shared" si="367"/>
        <v>2</v>
      </c>
      <c r="AG1239" s="19">
        <f t="shared" si="368"/>
        <v>1</v>
      </c>
      <c r="AH1239" s="25" t="str">
        <f>VLOOKUP(F1239,特效对应!F:G,2,FALSE)</f>
        <v>attackex</v>
      </c>
      <c r="AJ1239">
        <f t="shared" si="369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70"/>
        <v>2</v>
      </c>
      <c r="BE1239">
        <f t="shared" si="371"/>
        <v>1</v>
      </c>
    </row>
    <row r="1240" spans="1:57" x14ac:dyDescent="0.15">
      <c r="A1240" t="str">
        <f t="shared" si="359"/>
        <v>娜塔莎主动技能2等级14</v>
      </c>
      <c r="B1240" s="8">
        <f t="shared" si="360"/>
        <v>10210214</v>
      </c>
      <c r="C1240" s="8" t="str">
        <f>VLOOKUP(G1240,角色!A:B,2,FALSE)</f>
        <v>娜塔莎</v>
      </c>
      <c r="D1240" s="8" t="str">
        <f t="shared" si="361"/>
        <v>主动技能2</v>
      </c>
      <c r="E1240" s="8">
        <f t="shared" si="375"/>
        <v>14</v>
      </c>
      <c r="F1240" s="8">
        <f t="shared" si="362"/>
        <v>2</v>
      </c>
      <c r="G1240" s="8">
        <f t="shared" si="363"/>
        <v>21</v>
      </c>
      <c r="H1240" s="4" t="s">
        <v>987</v>
      </c>
      <c r="I1240" s="20" t="str">
        <f t="shared" si="373"/>
        <v>对敌方范围攻击，造成125%攻击力（+12819）点伤害。</v>
      </c>
      <c r="J1240" s="4" t="s">
        <v>279</v>
      </c>
      <c r="K1240" s="1" t="s">
        <v>102</v>
      </c>
      <c r="L1240" s="4" t="s">
        <v>114</v>
      </c>
      <c r="M1240" s="4"/>
      <c r="N1240" s="4">
        <v>100</v>
      </c>
      <c r="O1240" s="20">
        <f t="shared" si="364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65"/>
        <v/>
      </c>
      <c r="U1240" s="6" t="str">
        <f t="shared" si="366"/>
        <v/>
      </c>
      <c r="V1240" s="19" t="str">
        <f>VLOOKUP(G1240,角色!AW:BC,主动技能!F1240+1,FALSE)</f>
        <v>skill_04</v>
      </c>
      <c r="Y1240">
        <f t="shared" si="374"/>
        <v>50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12819</v>
      </c>
      <c r="AE1240" s="25">
        <f>(VLOOKUP(G1240,角色!V:AE,主动技能!F1240+7,FALSE))</f>
        <v>1</v>
      </c>
      <c r="AF1240" s="19">
        <f t="shared" si="367"/>
        <v>2</v>
      </c>
      <c r="AG1240" s="19">
        <f t="shared" si="368"/>
        <v>1</v>
      </c>
      <c r="AH1240" s="25" t="str">
        <f>VLOOKUP(F1240,特效对应!F:G,2,FALSE)</f>
        <v>attackex</v>
      </c>
      <c r="AJ1240">
        <f t="shared" si="369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70"/>
        <v>2</v>
      </c>
      <c r="BE1240">
        <f t="shared" si="371"/>
        <v>1</v>
      </c>
    </row>
    <row r="1241" spans="1:57" x14ac:dyDescent="0.15">
      <c r="A1241" t="str">
        <f t="shared" si="359"/>
        <v>娜塔莎主动技能2等级15</v>
      </c>
      <c r="B1241" s="8">
        <f t="shared" si="360"/>
        <v>10210215</v>
      </c>
      <c r="C1241" s="8" t="str">
        <f>VLOOKUP(G1241,角色!A:B,2,FALSE)</f>
        <v>娜塔莎</v>
      </c>
      <c r="D1241" s="8" t="str">
        <f t="shared" si="361"/>
        <v>主动技能2</v>
      </c>
      <c r="E1241" s="8">
        <f t="shared" si="375"/>
        <v>15</v>
      </c>
      <c r="F1241" s="8">
        <f t="shared" si="362"/>
        <v>2</v>
      </c>
      <c r="G1241" s="8">
        <f t="shared" si="363"/>
        <v>21</v>
      </c>
      <c r="H1241" s="4" t="s">
        <v>987</v>
      </c>
      <c r="I1241" s="20" t="str">
        <f t="shared" si="373"/>
        <v>对敌方范围攻击，造成125%攻击力（+18131）点伤害。</v>
      </c>
      <c r="J1241" s="4" t="s">
        <v>279</v>
      </c>
      <c r="K1241" s="1" t="s">
        <v>102</v>
      </c>
      <c r="L1241" s="4" t="s">
        <v>114</v>
      </c>
      <c r="M1241" s="4"/>
      <c r="N1241" s="4">
        <v>100</v>
      </c>
      <c r="O1241" s="20">
        <f t="shared" si="364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65"/>
        <v/>
      </c>
      <c r="U1241" s="6" t="str">
        <f t="shared" si="366"/>
        <v/>
      </c>
      <c r="V1241" s="19" t="str">
        <f>VLOOKUP(G1241,角色!AW:BC,主动技能!F1241+1,FALSE)</f>
        <v>skill_04</v>
      </c>
      <c r="Y1241">
        <f t="shared" si="374"/>
        <v>50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18131</v>
      </c>
      <c r="AE1241" s="25">
        <f>(VLOOKUP(G1241,角色!V:AE,主动技能!F1241+7,FALSE))</f>
        <v>1</v>
      </c>
      <c r="AF1241" s="19">
        <f t="shared" si="367"/>
        <v>2</v>
      </c>
      <c r="AG1241" s="19">
        <f t="shared" si="368"/>
        <v>1</v>
      </c>
      <c r="AH1241" s="25" t="str">
        <f>VLOOKUP(F1241,特效对应!F:G,2,FALSE)</f>
        <v>attackex</v>
      </c>
      <c r="AJ1241">
        <f t="shared" si="369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70"/>
        <v>2</v>
      </c>
      <c r="BE1241">
        <f t="shared" si="371"/>
        <v>1</v>
      </c>
    </row>
    <row r="1242" spans="1:57" x14ac:dyDescent="0.15">
      <c r="A1242" t="str">
        <f t="shared" si="359"/>
        <v>娜塔莎主动技能2等级16</v>
      </c>
      <c r="B1242" s="8">
        <f t="shared" si="360"/>
        <v>10210216</v>
      </c>
      <c r="C1242" s="8" t="str">
        <f>VLOOKUP(G1242,角色!A:B,2,FALSE)</f>
        <v>娜塔莎</v>
      </c>
      <c r="D1242" s="8" t="str">
        <f t="shared" si="361"/>
        <v>主动技能2</v>
      </c>
      <c r="E1242" s="8">
        <f t="shared" si="375"/>
        <v>16</v>
      </c>
      <c r="F1242" s="8">
        <f t="shared" si="362"/>
        <v>2</v>
      </c>
      <c r="G1242" s="8">
        <f t="shared" si="363"/>
        <v>21</v>
      </c>
      <c r="H1242" s="4" t="s">
        <v>987</v>
      </c>
      <c r="I1242" s="20" t="str">
        <f t="shared" si="373"/>
        <v>对敌方范围攻击，造成125%攻击力（+25644）点伤害。</v>
      </c>
      <c r="J1242" s="4" t="s">
        <v>279</v>
      </c>
      <c r="K1242" s="1" t="s">
        <v>102</v>
      </c>
      <c r="L1242" s="4" t="s">
        <v>114</v>
      </c>
      <c r="M1242" s="4"/>
      <c r="N1242" s="4">
        <v>100</v>
      </c>
      <c r="O1242" s="20">
        <f t="shared" si="364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65"/>
        <v/>
      </c>
      <c r="U1242" s="6" t="str">
        <f t="shared" si="366"/>
        <v/>
      </c>
      <c r="V1242" s="19" t="str">
        <f>VLOOKUP(G1242,角色!AW:BC,主动技能!F1242+1,FALSE)</f>
        <v>skill_04</v>
      </c>
      <c r="Y1242">
        <f t="shared" si="374"/>
        <v>50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25644</v>
      </c>
      <c r="AE1242" s="25">
        <f>(VLOOKUP(G1242,角色!V:AE,主动技能!F1242+7,FALSE))</f>
        <v>1</v>
      </c>
      <c r="AF1242" s="19">
        <f t="shared" si="367"/>
        <v>2</v>
      </c>
      <c r="AG1242" s="19">
        <f t="shared" si="368"/>
        <v>1</v>
      </c>
      <c r="AH1242" s="25" t="str">
        <f>VLOOKUP(F1242,特效对应!F:G,2,FALSE)</f>
        <v>attackex</v>
      </c>
      <c r="AJ1242">
        <f t="shared" si="369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70"/>
        <v>2</v>
      </c>
      <c r="BE1242">
        <f t="shared" si="371"/>
        <v>1</v>
      </c>
    </row>
    <row r="1243" spans="1:57" x14ac:dyDescent="0.15">
      <c r="A1243" t="str">
        <f t="shared" si="359"/>
        <v>娜塔莎主动技能2等级17</v>
      </c>
      <c r="B1243" s="8">
        <f t="shared" si="360"/>
        <v>10210217</v>
      </c>
      <c r="C1243" s="8" t="str">
        <f>VLOOKUP(G1243,角色!A:B,2,FALSE)</f>
        <v>娜塔莎</v>
      </c>
      <c r="D1243" s="8" t="str">
        <f t="shared" si="361"/>
        <v>主动技能2</v>
      </c>
      <c r="E1243" s="8">
        <f t="shared" si="375"/>
        <v>17</v>
      </c>
      <c r="F1243" s="8">
        <f t="shared" si="362"/>
        <v>2</v>
      </c>
      <c r="G1243" s="8">
        <f t="shared" si="363"/>
        <v>21</v>
      </c>
      <c r="H1243" s="4" t="s">
        <v>987</v>
      </c>
      <c r="I1243" s="20" t="str">
        <f t="shared" si="373"/>
        <v>对敌方范围攻击，造成125%攻击力（+36271）点伤害。</v>
      </c>
      <c r="J1243" s="4" t="s">
        <v>279</v>
      </c>
      <c r="K1243" s="1" t="s">
        <v>102</v>
      </c>
      <c r="L1243" s="4" t="s">
        <v>114</v>
      </c>
      <c r="M1243" s="4"/>
      <c r="N1243" s="4">
        <v>100</v>
      </c>
      <c r="O1243" s="20">
        <f t="shared" si="364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65"/>
        <v/>
      </c>
      <c r="U1243" s="6" t="str">
        <f t="shared" si="366"/>
        <v/>
      </c>
      <c r="V1243" s="19" t="str">
        <f>VLOOKUP(G1243,角色!AW:BC,主动技能!F1243+1,FALSE)</f>
        <v>skill_04</v>
      </c>
      <c r="Y1243">
        <f t="shared" si="374"/>
        <v>50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36271</v>
      </c>
      <c r="AE1243" s="25">
        <f>(VLOOKUP(G1243,角色!V:AE,主动技能!F1243+7,FALSE))</f>
        <v>1</v>
      </c>
      <c r="AF1243" s="19">
        <f t="shared" si="367"/>
        <v>2</v>
      </c>
      <c r="AG1243" s="19">
        <f t="shared" si="368"/>
        <v>1</v>
      </c>
      <c r="AH1243" s="25" t="str">
        <f>VLOOKUP(F1243,特效对应!F:G,2,FALSE)</f>
        <v>attackex</v>
      </c>
      <c r="AJ1243">
        <f t="shared" si="369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70"/>
        <v>2</v>
      </c>
      <c r="BE1243">
        <f t="shared" si="371"/>
        <v>1</v>
      </c>
    </row>
    <row r="1244" spans="1:57" x14ac:dyDescent="0.15">
      <c r="A1244" t="str">
        <f t="shared" si="359"/>
        <v>娜塔莎主动技能2等级18</v>
      </c>
      <c r="B1244" s="8">
        <f t="shared" si="360"/>
        <v>10210218</v>
      </c>
      <c r="C1244" s="8" t="str">
        <f>VLOOKUP(G1244,角色!A:B,2,FALSE)</f>
        <v>娜塔莎</v>
      </c>
      <c r="D1244" s="8" t="str">
        <f t="shared" si="361"/>
        <v>主动技能2</v>
      </c>
      <c r="E1244" s="8">
        <f t="shared" si="375"/>
        <v>18</v>
      </c>
      <c r="F1244" s="8">
        <f t="shared" si="362"/>
        <v>2</v>
      </c>
      <c r="G1244" s="8">
        <f t="shared" si="363"/>
        <v>21</v>
      </c>
      <c r="H1244" s="4" t="s">
        <v>987</v>
      </c>
      <c r="I1244" s="20" t="str">
        <f t="shared" si="373"/>
        <v>对敌方范围攻击，造成125%攻击力（+51301）点伤害。</v>
      </c>
      <c r="J1244" s="4" t="s">
        <v>279</v>
      </c>
      <c r="K1244" s="1" t="s">
        <v>102</v>
      </c>
      <c r="L1244" s="4" t="s">
        <v>114</v>
      </c>
      <c r="M1244" s="4"/>
      <c r="N1244" s="4">
        <v>100</v>
      </c>
      <c r="O1244" s="20">
        <f t="shared" si="364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65"/>
        <v/>
      </c>
      <c r="U1244" s="6" t="str">
        <f t="shared" si="366"/>
        <v/>
      </c>
      <c r="V1244" s="19" t="str">
        <f>VLOOKUP(G1244,角色!AW:BC,主动技能!F1244+1,FALSE)</f>
        <v>skill_04</v>
      </c>
      <c r="Y1244">
        <f t="shared" si="374"/>
        <v>50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51301</v>
      </c>
      <c r="AE1244" s="25">
        <f>(VLOOKUP(G1244,角色!V:AE,主动技能!F1244+7,FALSE))</f>
        <v>1</v>
      </c>
      <c r="AF1244" s="19">
        <f t="shared" si="367"/>
        <v>2</v>
      </c>
      <c r="AG1244" s="19">
        <f t="shared" si="368"/>
        <v>1</v>
      </c>
      <c r="AH1244" s="25" t="str">
        <f>VLOOKUP(F1244,特效对应!F:G,2,FALSE)</f>
        <v>attackex</v>
      </c>
      <c r="AJ1244">
        <f t="shared" si="369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70"/>
        <v>2</v>
      </c>
      <c r="BE1244">
        <f t="shared" si="371"/>
        <v>1</v>
      </c>
    </row>
    <row r="1245" spans="1:57" x14ac:dyDescent="0.15">
      <c r="A1245" t="str">
        <f t="shared" si="359"/>
        <v>娜塔莎主动技能2等级19</v>
      </c>
      <c r="B1245" s="8">
        <f t="shared" si="360"/>
        <v>10210219</v>
      </c>
      <c r="C1245" s="8" t="str">
        <f>VLOOKUP(G1245,角色!A:B,2,FALSE)</f>
        <v>娜塔莎</v>
      </c>
      <c r="D1245" s="8" t="str">
        <f t="shared" si="361"/>
        <v>主动技能2</v>
      </c>
      <c r="E1245" s="8">
        <f t="shared" si="375"/>
        <v>19</v>
      </c>
      <c r="F1245" s="8">
        <f t="shared" si="362"/>
        <v>2</v>
      </c>
      <c r="G1245" s="8">
        <f t="shared" si="363"/>
        <v>21</v>
      </c>
      <c r="H1245" s="4" t="s">
        <v>987</v>
      </c>
      <c r="I1245" s="20" t="str">
        <f t="shared" si="373"/>
        <v>对敌方范围攻击，造成125%攻击力（+72560）点伤害。</v>
      </c>
      <c r="J1245" s="4" t="s">
        <v>279</v>
      </c>
      <c r="K1245" s="1" t="s">
        <v>102</v>
      </c>
      <c r="L1245" s="4" t="s">
        <v>114</v>
      </c>
      <c r="M1245" s="4"/>
      <c r="N1245" s="4">
        <v>100</v>
      </c>
      <c r="O1245" s="20">
        <f t="shared" si="364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65"/>
        <v/>
      </c>
      <c r="U1245" s="6" t="str">
        <f t="shared" si="366"/>
        <v/>
      </c>
      <c r="V1245" s="19" t="str">
        <f>VLOOKUP(G1245,角色!AW:BC,主动技能!F1245+1,FALSE)</f>
        <v>skill_04</v>
      </c>
      <c r="Y1245">
        <f t="shared" si="374"/>
        <v>50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72560</v>
      </c>
      <c r="AE1245" s="25">
        <f>(VLOOKUP(G1245,角色!V:AE,主动技能!F1245+7,FALSE))</f>
        <v>1</v>
      </c>
      <c r="AF1245" s="19">
        <f t="shared" si="367"/>
        <v>2</v>
      </c>
      <c r="AG1245" s="19">
        <f t="shared" si="368"/>
        <v>1</v>
      </c>
      <c r="AH1245" s="25" t="str">
        <f>VLOOKUP(F1245,特效对应!F:G,2,FALSE)</f>
        <v>attackex</v>
      </c>
      <c r="AJ1245">
        <f t="shared" si="369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70"/>
        <v>2</v>
      </c>
      <c r="BE1245">
        <f t="shared" si="371"/>
        <v>1</v>
      </c>
    </row>
    <row r="1246" spans="1:57" x14ac:dyDescent="0.15">
      <c r="A1246" t="str">
        <f t="shared" si="359"/>
        <v>娜塔莎主动技能2等级20</v>
      </c>
      <c r="B1246" s="8">
        <f t="shared" si="360"/>
        <v>10210220</v>
      </c>
      <c r="C1246" s="8" t="str">
        <f>VLOOKUP(G1246,角色!A:B,2,FALSE)</f>
        <v>娜塔莎</v>
      </c>
      <c r="D1246" s="8" t="str">
        <f t="shared" si="361"/>
        <v>主动技能2</v>
      </c>
      <c r="E1246" s="8">
        <f t="shared" si="375"/>
        <v>20</v>
      </c>
      <c r="F1246" s="8">
        <f t="shared" si="362"/>
        <v>2</v>
      </c>
      <c r="G1246" s="8">
        <f t="shared" si="363"/>
        <v>21</v>
      </c>
      <c r="H1246" s="4" t="s">
        <v>987</v>
      </c>
      <c r="I1246" s="20" t="str">
        <f t="shared" si="373"/>
        <v>对敌方范围攻击，造成125%攻击力（+102628）点伤害。</v>
      </c>
      <c r="J1246" s="4" t="s">
        <v>279</v>
      </c>
      <c r="K1246" s="1" t="s">
        <v>102</v>
      </c>
      <c r="L1246" s="4" t="s">
        <v>114</v>
      </c>
      <c r="M1246" s="4"/>
      <c r="N1246" s="4">
        <v>100</v>
      </c>
      <c r="O1246" s="20">
        <f t="shared" si="364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65"/>
        <v/>
      </c>
      <c r="U1246" s="6" t="str">
        <f t="shared" si="366"/>
        <v/>
      </c>
      <c r="V1246" s="19" t="str">
        <f>VLOOKUP(G1246,角色!AW:BC,主动技能!F1246+1,FALSE)</f>
        <v>skill_04</v>
      </c>
      <c r="Y1246">
        <f t="shared" si="374"/>
        <v>50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102628</v>
      </c>
      <c r="AE1246" s="25">
        <f>(VLOOKUP(G1246,角色!V:AE,主动技能!F1246+7,FALSE))</f>
        <v>1</v>
      </c>
      <c r="AF1246" s="19">
        <f t="shared" si="367"/>
        <v>2</v>
      </c>
      <c r="AG1246" s="19">
        <f t="shared" si="368"/>
        <v>1</v>
      </c>
      <c r="AH1246" s="25" t="str">
        <f>VLOOKUP(F1246,特效对应!F:G,2,FALSE)</f>
        <v>attackex</v>
      </c>
      <c r="AJ1246">
        <f t="shared" si="369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70"/>
        <v>2</v>
      </c>
      <c r="BE1246">
        <f t="shared" si="371"/>
        <v>1</v>
      </c>
    </row>
    <row r="1247" spans="1:57" x14ac:dyDescent="0.15">
      <c r="A1247" t="str">
        <f t="shared" ref="A1247:A1310" si="376">C1247&amp;D1247&amp;$E$6&amp;E1247</f>
        <v>娜塔莎主动技能3等级1</v>
      </c>
      <c r="B1247" s="8">
        <f t="shared" ref="B1247:B1310" si="377">1*10000000+G1247*10000+F1247*100+E1247</f>
        <v>10210301</v>
      </c>
      <c r="C1247" s="8" t="str">
        <f>VLOOKUP(G1247,角色!A:B,2,FALSE)</f>
        <v>娜塔莎</v>
      </c>
      <c r="D1247" s="8" t="str">
        <f t="shared" ref="D1247:D1310" si="378">$D$4&amp;F1247</f>
        <v>主动技能3</v>
      </c>
      <c r="E1247" s="8">
        <f t="shared" si="375"/>
        <v>1</v>
      </c>
      <c r="F1247" s="8">
        <f t="shared" ref="F1247:F1310" si="379">IF(E1247=1,IF(F1246=$F$5,1,F1246+1),F1246)</f>
        <v>3</v>
      </c>
      <c r="G1247" s="8">
        <f t="shared" ref="G1247:G1310" si="380">IF((F1247=1)*(E1247=1),G1246+1,G1246)</f>
        <v>21</v>
      </c>
      <c r="H1247" t="s">
        <v>1061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对敌方全体攻击，造成125%攻击力（+65）点伤害。并目标攻击-20%,目标防御-10%。</v>
      </c>
      <c r="J1247" s="4" t="s">
        <v>279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81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82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83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74"/>
        <v>100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65</v>
      </c>
      <c r="AE1247" s="25">
        <f>(VLOOKUP(G1247,角色!V:AE,主动技能!F1247+7,FALSE))</f>
        <v>1</v>
      </c>
      <c r="AF1247" s="19">
        <f t="shared" ref="AF1247:AF1310" si="384">BD1247</f>
        <v>3</v>
      </c>
      <c r="AG1247" s="19">
        <f t="shared" ref="AG1247:AG1310" si="385">BE1247</f>
        <v>2</v>
      </c>
      <c r="AH1247" s="25" t="str">
        <f>VLOOKUP(F1247,特效对应!F:G,2,FALSE)</f>
        <v>attackex</v>
      </c>
      <c r="AJ1247">
        <f t="shared" ref="AJ1247:AJ1310" si="386">E1247</f>
        <v>1</v>
      </c>
      <c r="AK1247" t="s">
        <v>117</v>
      </c>
      <c r="AL1247" s="4" t="s">
        <v>1062</v>
      </c>
      <c r="AM1247" s="4" t="s">
        <v>1074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ref="BD1247:BD1310" si="387">IF(F1247=1,0,IF(F1247=2,2,3))</f>
        <v>3</v>
      </c>
      <c r="BE1247">
        <f t="shared" ref="BE1247:BE1310" si="388">IF(F1247=1,0,IF(F1247=2,1,2))</f>
        <v>2</v>
      </c>
    </row>
    <row r="1248" spans="1:57" x14ac:dyDescent="0.15">
      <c r="A1248" t="str">
        <f t="shared" si="376"/>
        <v>娜塔莎主动技能3等级2</v>
      </c>
      <c r="B1248" s="8">
        <f t="shared" si="377"/>
        <v>10210302</v>
      </c>
      <c r="C1248" s="8" t="str">
        <f>VLOOKUP(G1248,角色!A:B,2,FALSE)</f>
        <v>娜塔莎</v>
      </c>
      <c r="D1248" s="8" t="str">
        <f t="shared" si="378"/>
        <v>主动技能3</v>
      </c>
      <c r="E1248" s="8">
        <f t="shared" si="375"/>
        <v>2</v>
      </c>
      <c r="F1248" s="8">
        <f t="shared" si="379"/>
        <v>3</v>
      </c>
      <c r="G1248" s="8">
        <f t="shared" si="380"/>
        <v>21</v>
      </c>
      <c r="H1248" t="s">
        <v>1061</v>
      </c>
      <c r="I1248" s="20" t="str">
        <f t="shared" ref="I1248:I1266" si="389">"对敌方"&amp;L1248&amp;"攻击，造成"&amp;Z1248&amp;"%攻击力（+"&amp;AB1248&amp;"）点伤害。并目标攻击"&amp;BA1248&amp;"%,目标防御"&amp;BB1248&amp;"%。"</f>
        <v>对敌方全体攻击，造成125%攻击力（+80）点伤害。并目标攻击-22%,目标防御-10%。</v>
      </c>
      <c r="J1248" s="4" t="s">
        <v>279</v>
      </c>
      <c r="K1248" s="1" t="s">
        <v>102</v>
      </c>
      <c r="L1248" s="4" t="s">
        <v>108</v>
      </c>
      <c r="M1248" s="4"/>
      <c r="N1248" s="4">
        <v>100</v>
      </c>
      <c r="O1248" s="20">
        <f t="shared" si="381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82"/>
        <v>100071:100:2:0|100081:100:2:0</v>
      </c>
      <c r="U1248" s="6" t="str">
        <f t="shared" si="383"/>
        <v/>
      </c>
      <c r="V1248" s="19" t="str">
        <f>VLOOKUP(G1248,角色!AW:BC,主动技能!F1248+1,FALSE)</f>
        <v>skill_25</v>
      </c>
      <c r="Y1248">
        <f t="shared" si="374"/>
        <v>100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80</v>
      </c>
      <c r="AE1248" s="25">
        <f>(VLOOKUP(G1248,角色!V:AE,主动技能!F1248+7,FALSE))</f>
        <v>1</v>
      </c>
      <c r="AF1248" s="19">
        <f t="shared" si="384"/>
        <v>3</v>
      </c>
      <c r="AG1248" s="19">
        <f t="shared" si="385"/>
        <v>2</v>
      </c>
      <c r="AH1248" s="25" t="str">
        <f>VLOOKUP(F1248,特效对应!F:G,2,FALSE)</f>
        <v>attackex</v>
      </c>
      <c r="AJ1248">
        <f t="shared" si="386"/>
        <v>2</v>
      </c>
      <c r="AK1248" t="s">
        <v>117</v>
      </c>
      <c r="AL1248" s="4" t="s">
        <v>1063</v>
      </c>
      <c r="AM1248" s="4" t="s">
        <v>1074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87"/>
        <v>3</v>
      </c>
      <c r="BE1248">
        <f t="shared" si="388"/>
        <v>2</v>
      </c>
    </row>
    <row r="1249" spans="1:57" x14ac:dyDescent="0.15">
      <c r="A1249" t="str">
        <f t="shared" si="376"/>
        <v>娜塔莎主动技能3等级3</v>
      </c>
      <c r="B1249" s="8">
        <f t="shared" si="377"/>
        <v>10210303</v>
      </c>
      <c r="C1249" s="8" t="str">
        <f>VLOOKUP(G1249,角色!A:B,2,FALSE)</f>
        <v>娜塔莎</v>
      </c>
      <c r="D1249" s="8" t="str">
        <f t="shared" si="378"/>
        <v>主动技能3</v>
      </c>
      <c r="E1249" s="8">
        <f t="shared" si="375"/>
        <v>3</v>
      </c>
      <c r="F1249" s="8">
        <f t="shared" si="379"/>
        <v>3</v>
      </c>
      <c r="G1249" s="8">
        <f t="shared" si="380"/>
        <v>21</v>
      </c>
      <c r="H1249" t="s">
        <v>1061</v>
      </c>
      <c r="I1249" s="20" t="str">
        <f t="shared" si="389"/>
        <v>对敌方全体攻击，造成125%攻击力（+125）点伤害。并目标攻击-22%,目标防御-11%。</v>
      </c>
      <c r="J1249" s="4" t="s">
        <v>279</v>
      </c>
      <c r="K1249" s="1" t="s">
        <v>102</v>
      </c>
      <c r="L1249" s="4" t="s">
        <v>108</v>
      </c>
      <c r="M1249" s="4"/>
      <c r="N1249" s="4">
        <v>100</v>
      </c>
      <c r="O1249" s="20">
        <f t="shared" si="381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82"/>
        <v>100071:100:2:0|100082:100:2:0</v>
      </c>
      <c r="U1249" s="6" t="str">
        <f t="shared" si="383"/>
        <v/>
      </c>
      <c r="V1249" s="19" t="str">
        <f>VLOOKUP(G1249,角色!AW:BC,主动技能!F1249+1,FALSE)</f>
        <v>skill_25</v>
      </c>
      <c r="Y1249">
        <f t="shared" si="374"/>
        <v>100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125</v>
      </c>
      <c r="AE1249" s="25">
        <f>(VLOOKUP(G1249,角色!V:AE,主动技能!F1249+7,FALSE))</f>
        <v>1</v>
      </c>
      <c r="AF1249" s="19">
        <f t="shared" si="384"/>
        <v>3</v>
      </c>
      <c r="AG1249" s="19">
        <f t="shared" si="385"/>
        <v>2</v>
      </c>
      <c r="AH1249" s="25" t="str">
        <f>VLOOKUP(F1249,特效对应!F:G,2,FALSE)</f>
        <v>attackex</v>
      </c>
      <c r="AJ1249">
        <f t="shared" si="386"/>
        <v>3</v>
      </c>
      <c r="AK1249" t="s">
        <v>117</v>
      </c>
      <c r="AL1249" s="4" t="s">
        <v>1063</v>
      </c>
      <c r="AM1249" s="4" t="s">
        <v>1075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87"/>
        <v>3</v>
      </c>
      <c r="BE1249">
        <f t="shared" si="388"/>
        <v>2</v>
      </c>
    </row>
    <row r="1250" spans="1:57" x14ac:dyDescent="0.15">
      <c r="A1250" t="str">
        <f t="shared" si="376"/>
        <v>娜塔莎主动技能3等级4</v>
      </c>
      <c r="B1250" s="8">
        <f t="shared" si="377"/>
        <v>10210304</v>
      </c>
      <c r="C1250" s="8" t="str">
        <f>VLOOKUP(G1250,角色!A:B,2,FALSE)</f>
        <v>娜塔莎</v>
      </c>
      <c r="D1250" s="8" t="str">
        <f t="shared" si="378"/>
        <v>主动技能3</v>
      </c>
      <c r="E1250" s="8">
        <f t="shared" si="375"/>
        <v>4</v>
      </c>
      <c r="F1250" s="8">
        <f t="shared" si="379"/>
        <v>3</v>
      </c>
      <c r="G1250" s="8">
        <f t="shared" si="380"/>
        <v>21</v>
      </c>
      <c r="H1250" t="s">
        <v>1061</v>
      </c>
      <c r="I1250" s="20" t="str">
        <f t="shared" si="389"/>
        <v>对敌方全体攻击，造成125%攻击力（+200）点伤害。并目标攻击-24%,目标防御-11%。</v>
      </c>
      <c r="J1250" s="4" t="s">
        <v>279</v>
      </c>
      <c r="K1250" s="1" t="s">
        <v>102</v>
      </c>
      <c r="L1250" s="4" t="s">
        <v>108</v>
      </c>
      <c r="M1250" s="4"/>
      <c r="N1250" s="4">
        <v>100</v>
      </c>
      <c r="O1250" s="20">
        <f t="shared" si="381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82"/>
        <v>100072:100:2:0|100082:100:2:0</v>
      </c>
      <c r="U1250" s="6" t="str">
        <f t="shared" si="383"/>
        <v/>
      </c>
      <c r="V1250" s="19" t="str">
        <f>VLOOKUP(G1250,角色!AW:BC,主动技能!F1250+1,FALSE)</f>
        <v>skill_25</v>
      </c>
      <c r="Y1250">
        <f t="shared" si="374"/>
        <v>100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200</v>
      </c>
      <c r="AE1250" s="25">
        <f>(VLOOKUP(G1250,角色!V:AE,主动技能!F1250+7,FALSE))</f>
        <v>1</v>
      </c>
      <c r="AF1250" s="19">
        <f t="shared" si="384"/>
        <v>3</v>
      </c>
      <c r="AG1250" s="19">
        <f t="shared" si="385"/>
        <v>2</v>
      </c>
      <c r="AH1250" s="25" t="str">
        <f>VLOOKUP(F1250,特效对应!F:G,2,FALSE)</f>
        <v>attackex</v>
      </c>
      <c r="AJ1250">
        <f t="shared" si="386"/>
        <v>4</v>
      </c>
      <c r="AK1250" t="s">
        <v>117</v>
      </c>
      <c r="AL1250" s="4" t="s">
        <v>1064</v>
      </c>
      <c r="AM1250" s="4" t="s">
        <v>1075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87"/>
        <v>3</v>
      </c>
      <c r="BE1250">
        <f t="shared" si="388"/>
        <v>2</v>
      </c>
    </row>
    <row r="1251" spans="1:57" x14ac:dyDescent="0.15">
      <c r="A1251" t="str">
        <f t="shared" si="376"/>
        <v>娜塔莎主动技能3等级5</v>
      </c>
      <c r="B1251" s="8">
        <f t="shared" si="377"/>
        <v>10210305</v>
      </c>
      <c r="C1251" s="8" t="str">
        <f>VLOOKUP(G1251,角色!A:B,2,FALSE)</f>
        <v>娜塔莎</v>
      </c>
      <c r="D1251" s="8" t="str">
        <f t="shared" si="378"/>
        <v>主动技能3</v>
      </c>
      <c r="E1251" s="8">
        <f t="shared" si="375"/>
        <v>5</v>
      </c>
      <c r="F1251" s="8">
        <f t="shared" si="379"/>
        <v>3</v>
      </c>
      <c r="G1251" s="8">
        <f t="shared" si="380"/>
        <v>21</v>
      </c>
      <c r="H1251" t="s">
        <v>1061</v>
      </c>
      <c r="I1251" s="20" t="str">
        <f t="shared" si="389"/>
        <v>对敌方全体攻击，造成125%攻击力（+282）点伤害。并目标攻击-24%,目标防御-12%。</v>
      </c>
      <c r="J1251" s="4" t="s">
        <v>279</v>
      </c>
      <c r="K1251" s="1" t="s">
        <v>102</v>
      </c>
      <c r="L1251" s="4" t="s">
        <v>108</v>
      </c>
      <c r="M1251" s="4"/>
      <c r="N1251" s="4">
        <v>100</v>
      </c>
      <c r="O1251" s="20">
        <f t="shared" si="381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82"/>
        <v>100072:100:2:0|100083:100:2:0</v>
      </c>
      <c r="U1251" s="6" t="str">
        <f t="shared" si="383"/>
        <v/>
      </c>
      <c r="V1251" s="19" t="str">
        <f>VLOOKUP(G1251,角色!AW:BC,主动技能!F1251+1,FALSE)</f>
        <v>skill_25</v>
      </c>
      <c r="Y1251">
        <f t="shared" si="374"/>
        <v>100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282</v>
      </c>
      <c r="AE1251" s="25">
        <f>(VLOOKUP(G1251,角色!V:AE,主动技能!F1251+7,FALSE))</f>
        <v>1</v>
      </c>
      <c r="AF1251" s="19">
        <f t="shared" si="384"/>
        <v>3</v>
      </c>
      <c r="AG1251" s="19">
        <f t="shared" si="385"/>
        <v>2</v>
      </c>
      <c r="AH1251" s="25" t="str">
        <f>VLOOKUP(F1251,特效对应!F:G,2,FALSE)</f>
        <v>attackex</v>
      </c>
      <c r="AJ1251">
        <f t="shared" si="386"/>
        <v>5</v>
      </c>
      <c r="AK1251" t="s">
        <v>117</v>
      </c>
      <c r="AL1251" s="4" t="s">
        <v>1064</v>
      </c>
      <c r="AM1251" s="4" t="s">
        <v>1076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87"/>
        <v>3</v>
      </c>
      <c r="BE1251">
        <f t="shared" si="388"/>
        <v>2</v>
      </c>
    </row>
    <row r="1252" spans="1:57" x14ac:dyDescent="0.15">
      <c r="A1252" t="str">
        <f t="shared" si="376"/>
        <v>娜塔莎主动技能3等级6</v>
      </c>
      <c r="B1252" s="8">
        <f t="shared" si="377"/>
        <v>10210306</v>
      </c>
      <c r="C1252" s="8" t="str">
        <f>VLOOKUP(G1252,角色!A:B,2,FALSE)</f>
        <v>娜塔莎</v>
      </c>
      <c r="D1252" s="8" t="str">
        <f t="shared" si="378"/>
        <v>主动技能3</v>
      </c>
      <c r="E1252" s="8">
        <f t="shared" si="375"/>
        <v>6</v>
      </c>
      <c r="F1252" s="8">
        <f t="shared" si="379"/>
        <v>3</v>
      </c>
      <c r="G1252" s="8">
        <f t="shared" si="380"/>
        <v>21</v>
      </c>
      <c r="H1252" t="s">
        <v>1061</v>
      </c>
      <c r="I1252" s="20" t="str">
        <f t="shared" si="389"/>
        <v>对敌方全体攻击，造成125%攻击力（+400）点伤害。并目标攻击-26%,目标防御-12%。</v>
      </c>
      <c r="J1252" s="4" t="s">
        <v>279</v>
      </c>
      <c r="K1252" s="1" t="s">
        <v>102</v>
      </c>
      <c r="L1252" s="4" t="s">
        <v>108</v>
      </c>
      <c r="M1252" s="4"/>
      <c r="N1252" s="4">
        <v>100</v>
      </c>
      <c r="O1252" s="20">
        <f t="shared" si="381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82"/>
        <v>100073:100:2:0|100083:100:2:0</v>
      </c>
      <c r="U1252" s="6" t="str">
        <f t="shared" si="383"/>
        <v/>
      </c>
      <c r="V1252" s="19" t="str">
        <f>VLOOKUP(G1252,角色!AW:BC,主动技能!F1252+1,FALSE)</f>
        <v>skill_25</v>
      </c>
      <c r="Y1252">
        <f t="shared" si="374"/>
        <v>100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400</v>
      </c>
      <c r="AE1252" s="25">
        <f>(VLOOKUP(G1252,角色!V:AE,主动技能!F1252+7,FALSE))</f>
        <v>1</v>
      </c>
      <c r="AF1252" s="19">
        <f t="shared" si="384"/>
        <v>3</v>
      </c>
      <c r="AG1252" s="19">
        <f t="shared" si="385"/>
        <v>2</v>
      </c>
      <c r="AH1252" s="25" t="str">
        <f>VLOOKUP(F1252,特效对应!F:G,2,FALSE)</f>
        <v>attackex</v>
      </c>
      <c r="AJ1252">
        <f t="shared" si="386"/>
        <v>6</v>
      </c>
      <c r="AK1252" t="s">
        <v>117</v>
      </c>
      <c r="AL1252" s="4" t="s">
        <v>1065</v>
      </c>
      <c r="AM1252" s="4" t="s">
        <v>1076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87"/>
        <v>3</v>
      </c>
      <c r="BE1252">
        <f t="shared" si="388"/>
        <v>2</v>
      </c>
    </row>
    <row r="1253" spans="1:57" x14ac:dyDescent="0.15">
      <c r="A1253" t="str">
        <f t="shared" si="376"/>
        <v>娜塔莎主动技能3等级7</v>
      </c>
      <c r="B1253" s="8">
        <f t="shared" si="377"/>
        <v>10210307</v>
      </c>
      <c r="C1253" s="8" t="str">
        <f>VLOOKUP(G1253,角色!A:B,2,FALSE)</f>
        <v>娜塔莎</v>
      </c>
      <c r="D1253" s="8" t="str">
        <f t="shared" si="378"/>
        <v>主动技能3</v>
      </c>
      <c r="E1253" s="8">
        <f t="shared" si="375"/>
        <v>7</v>
      </c>
      <c r="F1253" s="8">
        <f t="shared" si="379"/>
        <v>3</v>
      </c>
      <c r="G1253" s="8">
        <f t="shared" si="380"/>
        <v>21</v>
      </c>
      <c r="H1253" t="s">
        <v>1061</v>
      </c>
      <c r="I1253" s="20" t="str">
        <f t="shared" si="389"/>
        <v>对敌方全体攻击，造成125%攻击力（+566）点伤害。并目标攻击-26%,目标防御-13%。</v>
      </c>
      <c r="J1253" s="4" t="s">
        <v>279</v>
      </c>
      <c r="K1253" s="1" t="s">
        <v>102</v>
      </c>
      <c r="L1253" s="4" t="s">
        <v>108</v>
      </c>
      <c r="M1253" s="4"/>
      <c r="N1253" s="4">
        <v>100</v>
      </c>
      <c r="O1253" s="20">
        <f t="shared" si="381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82"/>
        <v>100073:100:2:0|100084:100:2:0</v>
      </c>
      <c r="U1253" s="6" t="str">
        <f t="shared" si="383"/>
        <v/>
      </c>
      <c r="V1253" s="19" t="str">
        <f>VLOOKUP(G1253,角色!AW:BC,主动技能!F1253+1,FALSE)</f>
        <v>skill_25</v>
      </c>
      <c r="Y1253">
        <f t="shared" si="374"/>
        <v>100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566</v>
      </c>
      <c r="AE1253" s="25">
        <f>(VLOOKUP(G1253,角色!V:AE,主动技能!F1253+7,FALSE))</f>
        <v>1</v>
      </c>
      <c r="AF1253" s="19">
        <f t="shared" si="384"/>
        <v>3</v>
      </c>
      <c r="AG1253" s="19">
        <f t="shared" si="385"/>
        <v>2</v>
      </c>
      <c r="AH1253" s="25" t="str">
        <f>VLOOKUP(F1253,特效对应!F:G,2,FALSE)</f>
        <v>attackex</v>
      </c>
      <c r="AJ1253">
        <f t="shared" si="386"/>
        <v>7</v>
      </c>
      <c r="AK1253" t="s">
        <v>117</v>
      </c>
      <c r="AL1253" s="4" t="s">
        <v>1065</v>
      </c>
      <c r="AM1253" s="4" t="s">
        <v>1077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87"/>
        <v>3</v>
      </c>
      <c r="BE1253">
        <f t="shared" si="388"/>
        <v>2</v>
      </c>
    </row>
    <row r="1254" spans="1:57" x14ac:dyDescent="0.15">
      <c r="A1254" t="str">
        <f t="shared" si="376"/>
        <v>娜塔莎主动技能3等级8</v>
      </c>
      <c r="B1254" s="8">
        <f t="shared" si="377"/>
        <v>10210308</v>
      </c>
      <c r="C1254" s="8" t="str">
        <f>VLOOKUP(G1254,角色!A:B,2,FALSE)</f>
        <v>娜塔莎</v>
      </c>
      <c r="D1254" s="8" t="str">
        <f t="shared" si="378"/>
        <v>主动技能3</v>
      </c>
      <c r="E1254" s="8">
        <f t="shared" si="375"/>
        <v>8</v>
      </c>
      <c r="F1254" s="8">
        <f t="shared" si="379"/>
        <v>3</v>
      </c>
      <c r="G1254" s="8">
        <f t="shared" si="380"/>
        <v>21</v>
      </c>
      <c r="H1254" t="s">
        <v>1061</v>
      </c>
      <c r="I1254" s="20" t="str">
        <f t="shared" si="389"/>
        <v>对敌方全体攻击，造成125%攻击力（+800）点伤害。并目标攻击-28%,目标防御-13%。</v>
      </c>
      <c r="J1254" s="4" t="s">
        <v>279</v>
      </c>
      <c r="K1254" s="1" t="s">
        <v>102</v>
      </c>
      <c r="L1254" s="4" t="s">
        <v>108</v>
      </c>
      <c r="M1254" s="4"/>
      <c r="N1254" s="4">
        <v>100</v>
      </c>
      <c r="O1254" s="20">
        <f t="shared" si="381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82"/>
        <v>100074:100:2:0|100084:100:2:0</v>
      </c>
      <c r="U1254" s="6" t="str">
        <f t="shared" si="383"/>
        <v/>
      </c>
      <c r="V1254" s="19" t="str">
        <f>VLOOKUP(G1254,角色!AW:BC,主动技能!F1254+1,FALSE)</f>
        <v>skill_25</v>
      </c>
      <c r="Y1254">
        <f t="shared" si="374"/>
        <v>100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800</v>
      </c>
      <c r="AE1254" s="25">
        <f>(VLOOKUP(G1254,角色!V:AE,主动技能!F1254+7,FALSE))</f>
        <v>1</v>
      </c>
      <c r="AF1254" s="19">
        <f t="shared" si="384"/>
        <v>3</v>
      </c>
      <c r="AG1254" s="19">
        <f t="shared" si="385"/>
        <v>2</v>
      </c>
      <c r="AH1254" s="25" t="str">
        <f>VLOOKUP(F1254,特效对应!F:G,2,FALSE)</f>
        <v>attackex</v>
      </c>
      <c r="AJ1254">
        <f t="shared" si="386"/>
        <v>8</v>
      </c>
      <c r="AK1254" t="s">
        <v>117</v>
      </c>
      <c r="AL1254" s="4" t="s">
        <v>1066</v>
      </c>
      <c r="AM1254" s="4" t="s">
        <v>1077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87"/>
        <v>3</v>
      </c>
      <c r="BE1254">
        <f t="shared" si="388"/>
        <v>2</v>
      </c>
    </row>
    <row r="1255" spans="1:57" x14ac:dyDescent="0.15">
      <c r="A1255" t="str">
        <f t="shared" si="376"/>
        <v>娜塔莎主动技能3等级9</v>
      </c>
      <c r="B1255" s="8">
        <f t="shared" si="377"/>
        <v>10210309</v>
      </c>
      <c r="C1255" s="8" t="str">
        <f>VLOOKUP(G1255,角色!A:B,2,FALSE)</f>
        <v>娜塔莎</v>
      </c>
      <c r="D1255" s="8" t="str">
        <f t="shared" si="378"/>
        <v>主动技能3</v>
      </c>
      <c r="E1255" s="8">
        <f t="shared" si="375"/>
        <v>9</v>
      </c>
      <c r="F1255" s="8">
        <f t="shared" si="379"/>
        <v>3</v>
      </c>
      <c r="G1255" s="8">
        <f t="shared" si="380"/>
        <v>21</v>
      </c>
      <c r="H1255" t="s">
        <v>1061</v>
      </c>
      <c r="I1255" s="20" t="str">
        <f t="shared" si="389"/>
        <v>对敌方全体攻击，造成125%攻击力（+1132）点伤害。并目标攻击-28%,目标防御-14%。</v>
      </c>
      <c r="J1255" s="4" t="s">
        <v>279</v>
      </c>
      <c r="K1255" s="1" t="s">
        <v>102</v>
      </c>
      <c r="L1255" s="4" t="s">
        <v>108</v>
      </c>
      <c r="M1255" s="4"/>
      <c r="N1255" s="4">
        <v>100</v>
      </c>
      <c r="O1255" s="20">
        <f t="shared" si="381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82"/>
        <v>100074:100:2:0|100085:100:2:0</v>
      </c>
      <c r="U1255" s="6" t="str">
        <f t="shared" si="383"/>
        <v/>
      </c>
      <c r="V1255" s="19" t="str">
        <f>VLOOKUP(G1255,角色!AW:BC,主动技能!F1255+1,FALSE)</f>
        <v>skill_25</v>
      </c>
      <c r="Y1255">
        <f t="shared" si="374"/>
        <v>100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1132</v>
      </c>
      <c r="AE1255" s="25">
        <f>(VLOOKUP(G1255,角色!V:AE,主动技能!F1255+7,FALSE))</f>
        <v>1</v>
      </c>
      <c r="AF1255" s="19">
        <f t="shared" si="384"/>
        <v>3</v>
      </c>
      <c r="AG1255" s="19">
        <f t="shared" si="385"/>
        <v>2</v>
      </c>
      <c r="AH1255" s="25" t="str">
        <f>VLOOKUP(F1255,特效对应!F:G,2,FALSE)</f>
        <v>attackex</v>
      </c>
      <c r="AJ1255">
        <f t="shared" si="386"/>
        <v>9</v>
      </c>
      <c r="AK1255" t="s">
        <v>117</v>
      </c>
      <c r="AL1255" s="4" t="s">
        <v>1066</v>
      </c>
      <c r="AM1255" s="4" t="s">
        <v>1078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87"/>
        <v>3</v>
      </c>
      <c r="BE1255">
        <f t="shared" si="388"/>
        <v>2</v>
      </c>
    </row>
    <row r="1256" spans="1:57" x14ac:dyDescent="0.15">
      <c r="A1256" t="str">
        <f t="shared" si="376"/>
        <v>娜塔莎主动技能3等级10</v>
      </c>
      <c r="B1256" s="8">
        <f t="shared" si="377"/>
        <v>10210310</v>
      </c>
      <c r="C1256" s="8" t="str">
        <f>VLOOKUP(G1256,角色!A:B,2,FALSE)</f>
        <v>娜塔莎</v>
      </c>
      <c r="D1256" s="8" t="str">
        <f t="shared" si="378"/>
        <v>主动技能3</v>
      </c>
      <c r="E1256" s="8">
        <f t="shared" si="375"/>
        <v>10</v>
      </c>
      <c r="F1256" s="8">
        <f t="shared" si="379"/>
        <v>3</v>
      </c>
      <c r="G1256" s="8">
        <f t="shared" si="380"/>
        <v>21</v>
      </c>
      <c r="H1256" t="s">
        <v>1061</v>
      </c>
      <c r="I1256" s="20" t="str">
        <f t="shared" si="389"/>
        <v>对敌方全体攻击，造成125%攻击力（+1601）点伤害。并目标攻击-30%,目标防御-14%。</v>
      </c>
      <c r="J1256" s="4" t="s">
        <v>279</v>
      </c>
      <c r="K1256" s="1" t="s">
        <v>102</v>
      </c>
      <c r="L1256" s="4" t="s">
        <v>108</v>
      </c>
      <c r="M1256" s="4"/>
      <c r="N1256" s="4">
        <v>100</v>
      </c>
      <c r="O1256" s="20">
        <f t="shared" si="381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82"/>
        <v>100075:100:2:0|100085:100:2:0</v>
      </c>
      <c r="U1256" s="6" t="str">
        <f t="shared" si="383"/>
        <v/>
      </c>
      <c r="V1256" s="19" t="str">
        <f>VLOOKUP(G1256,角色!AW:BC,主动技能!F1256+1,FALSE)</f>
        <v>skill_25</v>
      </c>
      <c r="Y1256">
        <f t="shared" si="374"/>
        <v>100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1601</v>
      </c>
      <c r="AE1256" s="25">
        <f>(VLOOKUP(G1256,角色!V:AE,主动技能!F1256+7,FALSE))</f>
        <v>1</v>
      </c>
      <c r="AF1256" s="19">
        <f t="shared" si="384"/>
        <v>3</v>
      </c>
      <c r="AG1256" s="19">
        <f t="shared" si="385"/>
        <v>2</v>
      </c>
      <c r="AH1256" s="25" t="str">
        <f>VLOOKUP(F1256,特效对应!F:G,2,FALSE)</f>
        <v>attackex</v>
      </c>
      <c r="AJ1256">
        <f t="shared" si="386"/>
        <v>10</v>
      </c>
      <c r="AK1256" t="s">
        <v>117</v>
      </c>
      <c r="AL1256" s="4" t="s">
        <v>1067</v>
      </c>
      <c r="AM1256" s="4" t="s">
        <v>1078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87"/>
        <v>3</v>
      </c>
      <c r="BE1256">
        <f t="shared" si="388"/>
        <v>2</v>
      </c>
    </row>
    <row r="1257" spans="1:57" x14ac:dyDescent="0.15">
      <c r="A1257" t="str">
        <f t="shared" si="376"/>
        <v>娜塔莎主动技能3等级11</v>
      </c>
      <c r="B1257" s="8">
        <f t="shared" si="377"/>
        <v>10210311</v>
      </c>
      <c r="C1257" s="8" t="str">
        <f>VLOOKUP(G1257,角色!A:B,2,FALSE)</f>
        <v>娜塔莎</v>
      </c>
      <c r="D1257" s="8" t="str">
        <f t="shared" si="378"/>
        <v>主动技能3</v>
      </c>
      <c r="E1257" s="8">
        <f t="shared" si="375"/>
        <v>11</v>
      </c>
      <c r="F1257" s="8">
        <f t="shared" si="379"/>
        <v>3</v>
      </c>
      <c r="G1257" s="8">
        <f t="shared" si="380"/>
        <v>21</v>
      </c>
      <c r="H1257" t="s">
        <v>1061</v>
      </c>
      <c r="I1257" s="20" t="str">
        <f t="shared" si="389"/>
        <v>对敌方全体攻击，造成125%攻击力（+2265）点伤害。并目标攻击-30%,目标防御-15%。</v>
      </c>
      <c r="J1257" s="4" t="s">
        <v>279</v>
      </c>
      <c r="K1257" s="1" t="s">
        <v>102</v>
      </c>
      <c r="L1257" s="4" t="s">
        <v>108</v>
      </c>
      <c r="M1257" s="4"/>
      <c r="N1257" s="4">
        <v>100</v>
      </c>
      <c r="O1257" s="20">
        <f t="shared" si="381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82"/>
        <v>100075:100:2:0|100086:100:2:0</v>
      </c>
      <c r="U1257" s="6" t="str">
        <f t="shared" si="383"/>
        <v/>
      </c>
      <c r="V1257" s="19" t="str">
        <f>VLOOKUP(G1257,角色!AW:BC,主动技能!F1257+1,FALSE)</f>
        <v>skill_25</v>
      </c>
      <c r="Y1257">
        <f t="shared" si="374"/>
        <v>100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2265</v>
      </c>
      <c r="AE1257" s="25">
        <f>(VLOOKUP(G1257,角色!V:AE,主动技能!F1257+7,FALSE))</f>
        <v>1</v>
      </c>
      <c r="AF1257" s="19">
        <f t="shared" si="384"/>
        <v>3</v>
      </c>
      <c r="AG1257" s="19">
        <f t="shared" si="385"/>
        <v>2</v>
      </c>
      <c r="AH1257" s="25" t="str">
        <f>VLOOKUP(F1257,特效对应!F:G,2,FALSE)</f>
        <v>attackex</v>
      </c>
      <c r="AJ1257">
        <f t="shared" si="386"/>
        <v>11</v>
      </c>
      <c r="AK1257" t="s">
        <v>117</v>
      </c>
      <c r="AL1257" s="4" t="s">
        <v>1067</v>
      </c>
      <c r="AM1257" s="4" t="s">
        <v>1079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87"/>
        <v>3</v>
      </c>
      <c r="BE1257">
        <f t="shared" si="388"/>
        <v>2</v>
      </c>
    </row>
    <row r="1258" spans="1:57" x14ac:dyDescent="0.15">
      <c r="A1258" t="str">
        <f t="shared" si="376"/>
        <v>娜塔莎主动技能3等级12</v>
      </c>
      <c r="B1258" s="8">
        <f t="shared" si="377"/>
        <v>10210312</v>
      </c>
      <c r="C1258" s="8" t="str">
        <f>VLOOKUP(G1258,角色!A:B,2,FALSE)</f>
        <v>娜塔莎</v>
      </c>
      <c r="D1258" s="8" t="str">
        <f t="shared" si="378"/>
        <v>主动技能3</v>
      </c>
      <c r="E1258" s="8">
        <f t="shared" si="375"/>
        <v>12</v>
      </c>
      <c r="F1258" s="8">
        <f t="shared" si="379"/>
        <v>3</v>
      </c>
      <c r="G1258" s="8">
        <f t="shared" si="380"/>
        <v>21</v>
      </c>
      <c r="H1258" t="s">
        <v>1061</v>
      </c>
      <c r="I1258" s="20" t="str">
        <f t="shared" si="389"/>
        <v>对敌方全体攻击，造成125%攻击力（+3203）点伤害。并目标攻击-32%,目标防御-15%。</v>
      </c>
      <c r="J1258" s="4" t="s">
        <v>279</v>
      </c>
      <c r="K1258" s="1" t="s">
        <v>102</v>
      </c>
      <c r="L1258" s="4" t="s">
        <v>108</v>
      </c>
      <c r="M1258" s="4"/>
      <c r="N1258" s="4">
        <v>100</v>
      </c>
      <c r="O1258" s="20">
        <f t="shared" si="381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82"/>
        <v>100076:100:2:0|100086:100:2:0</v>
      </c>
      <c r="U1258" s="6" t="str">
        <f t="shared" si="383"/>
        <v/>
      </c>
      <c r="V1258" s="19" t="str">
        <f>VLOOKUP(G1258,角色!AW:BC,主动技能!F1258+1,FALSE)</f>
        <v>skill_25</v>
      </c>
      <c r="Y1258">
        <f t="shared" si="374"/>
        <v>100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3203</v>
      </c>
      <c r="AE1258" s="25">
        <f>(VLOOKUP(G1258,角色!V:AE,主动技能!F1258+7,FALSE))</f>
        <v>1</v>
      </c>
      <c r="AF1258" s="19">
        <f t="shared" si="384"/>
        <v>3</v>
      </c>
      <c r="AG1258" s="19">
        <f t="shared" si="385"/>
        <v>2</v>
      </c>
      <c r="AH1258" s="25" t="str">
        <f>VLOOKUP(F1258,特效对应!F:G,2,FALSE)</f>
        <v>attackex</v>
      </c>
      <c r="AJ1258">
        <f t="shared" si="386"/>
        <v>12</v>
      </c>
      <c r="AK1258" t="s">
        <v>117</v>
      </c>
      <c r="AL1258" s="4" t="s">
        <v>1068</v>
      </c>
      <c r="AM1258" s="4" t="s">
        <v>1079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87"/>
        <v>3</v>
      </c>
      <c r="BE1258">
        <f t="shared" si="388"/>
        <v>2</v>
      </c>
    </row>
    <row r="1259" spans="1:57" x14ac:dyDescent="0.15">
      <c r="A1259" t="str">
        <f t="shared" si="376"/>
        <v>娜塔莎主动技能3等级13</v>
      </c>
      <c r="B1259" s="8">
        <f t="shared" si="377"/>
        <v>10210313</v>
      </c>
      <c r="C1259" s="8" t="str">
        <f>VLOOKUP(G1259,角色!A:B,2,FALSE)</f>
        <v>娜塔莎</v>
      </c>
      <c r="D1259" s="8" t="str">
        <f t="shared" si="378"/>
        <v>主动技能3</v>
      </c>
      <c r="E1259" s="8">
        <f t="shared" si="375"/>
        <v>13</v>
      </c>
      <c r="F1259" s="8">
        <f t="shared" si="379"/>
        <v>3</v>
      </c>
      <c r="G1259" s="8">
        <f t="shared" si="380"/>
        <v>21</v>
      </c>
      <c r="H1259" t="s">
        <v>1061</v>
      </c>
      <c r="I1259" s="20" t="str">
        <f t="shared" si="389"/>
        <v>对敌方全体攻击，造成125%攻击力（+4531）点伤害。并目标攻击-32%,目标防御-16%。</v>
      </c>
      <c r="J1259" s="4" t="s">
        <v>279</v>
      </c>
      <c r="K1259" s="1" t="s">
        <v>102</v>
      </c>
      <c r="L1259" s="4" t="s">
        <v>108</v>
      </c>
      <c r="M1259" s="4"/>
      <c r="N1259" s="4">
        <v>100</v>
      </c>
      <c r="O1259" s="20">
        <f t="shared" si="381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82"/>
        <v>100076:100:2:0|100087:100:2:0</v>
      </c>
      <c r="U1259" s="6" t="str">
        <f t="shared" si="383"/>
        <v/>
      </c>
      <c r="V1259" s="19" t="str">
        <f>VLOOKUP(G1259,角色!AW:BC,主动技能!F1259+1,FALSE)</f>
        <v>skill_25</v>
      </c>
      <c r="Y1259">
        <f t="shared" si="374"/>
        <v>100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4531</v>
      </c>
      <c r="AE1259" s="25">
        <f>(VLOOKUP(G1259,角色!V:AE,主动技能!F1259+7,FALSE))</f>
        <v>1</v>
      </c>
      <c r="AF1259" s="19">
        <f t="shared" si="384"/>
        <v>3</v>
      </c>
      <c r="AG1259" s="19">
        <f t="shared" si="385"/>
        <v>2</v>
      </c>
      <c r="AH1259" s="25" t="str">
        <f>VLOOKUP(F1259,特效对应!F:G,2,FALSE)</f>
        <v>attackex</v>
      </c>
      <c r="AJ1259">
        <f t="shared" si="386"/>
        <v>13</v>
      </c>
      <c r="AK1259" t="s">
        <v>117</v>
      </c>
      <c r="AL1259" s="4" t="s">
        <v>1068</v>
      </c>
      <c r="AM1259" s="4" t="s">
        <v>1080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87"/>
        <v>3</v>
      </c>
      <c r="BE1259">
        <f t="shared" si="388"/>
        <v>2</v>
      </c>
    </row>
    <row r="1260" spans="1:57" x14ac:dyDescent="0.15">
      <c r="A1260" t="str">
        <f t="shared" si="376"/>
        <v>娜塔莎主动技能3等级14</v>
      </c>
      <c r="B1260" s="8">
        <f t="shared" si="377"/>
        <v>10210314</v>
      </c>
      <c r="C1260" s="8" t="str">
        <f>VLOOKUP(G1260,角色!A:B,2,FALSE)</f>
        <v>娜塔莎</v>
      </c>
      <c r="D1260" s="8" t="str">
        <f t="shared" si="378"/>
        <v>主动技能3</v>
      </c>
      <c r="E1260" s="8">
        <f t="shared" si="375"/>
        <v>14</v>
      </c>
      <c r="F1260" s="8">
        <f t="shared" si="379"/>
        <v>3</v>
      </c>
      <c r="G1260" s="8">
        <f t="shared" si="380"/>
        <v>21</v>
      </c>
      <c r="H1260" t="s">
        <v>1061</v>
      </c>
      <c r="I1260" s="20" t="str">
        <f t="shared" si="389"/>
        <v>对敌方全体攻击，造成125%攻击力（+6409）点伤害。并目标攻击-34%,目标防御-16%。</v>
      </c>
      <c r="J1260" s="4" t="s">
        <v>279</v>
      </c>
      <c r="K1260" s="1" t="s">
        <v>102</v>
      </c>
      <c r="L1260" s="4" t="s">
        <v>108</v>
      </c>
      <c r="M1260" s="4"/>
      <c r="N1260" s="4">
        <v>100</v>
      </c>
      <c r="O1260" s="20">
        <f t="shared" si="381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82"/>
        <v>100077:100:2:0|100087:100:2:0</v>
      </c>
      <c r="U1260" s="6" t="str">
        <f t="shared" si="383"/>
        <v/>
      </c>
      <c r="V1260" s="19" t="str">
        <f>VLOOKUP(G1260,角色!AW:BC,主动技能!F1260+1,FALSE)</f>
        <v>skill_25</v>
      </c>
      <c r="Y1260">
        <f t="shared" si="374"/>
        <v>100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6409</v>
      </c>
      <c r="AE1260" s="25">
        <f>(VLOOKUP(G1260,角色!V:AE,主动技能!F1260+7,FALSE))</f>
        <v>1</v>
      </c>
      <c r="AF1260" s="19">
        <f t="shared" si="384"/>
        <v>3</v>
      </c>
      <c r="AG1260" s="19">
        <f t="shared" si="385"/>
        <v>2</v>
      </c>
      <c r="AH1260" s="25" t="str">
        <f>VLOOKUP(F1260,特效对应!F:G,2,FALSE)</f>
        <v>attackex</v>
      </c>
      <c r="AJ1260">
        <f t="shared" si="386"/>
        <v>14</v>
      </c>
      <c r="AK1260" t="s">
        <v>117</v>
      </c>
      <c r="AL1260" s="4" t="s">
        <v>1069</v>
      </c>
      <c r="AM1260" s="4" t="s">
        <v>1080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87"/>
        <v>3</v>
      </c>
      <c r="BE1260">
        <f t="shared" si="388"/>
        <v>2</v>
      </c>
    </row>
    <row r="1261" spans="1:57" x14ac:dyDescent="0.15">
      <c r="A1261" t="str">
        <f t="shared" si="376"/>
        <v>娜塔莎主动技能3等级15</v>
      </c>
      <c r="B1261" s="8">
        <f t="shared" si="377"/>
        <v>10210315</v>
      </c>
      <c r="C1261" s="8" t="str">
        <f>VLOOKUP(G1261,角色!A:B,2,FALSE)</f>
        <v>娜塔莎</v>
      </c>
      <c r="D1261" s="8" t="str">
        <f t="shared" si="378"/>
        <v>主动技能3</v>
      </c>
      <c r="E1261" s="8">
        <f t="shared" si="375"/>
        <v>15</v>
      </c>
      <c r="F1261" s="8">
        <f t="shared" si="379"/>
        <v>3</v>
      </c>
      <c r="G1261" s="8">
        <f t="shared" si="380"/>
        <v>21</v>
      </c>
      <c r="H1261" t="s">
        <v>1061</v>
      </c>
      <c r="I1261" s="20" t="str">
        <f t="shared" si="389"/>
        <v>对敌方全体攻击，造成125%攻击力（+9065）点伤害。并目标攻击-34%,目标防御-17%。</v>
      </c>
      <c r="J1261" s="4" t="s">
        <v>279</v>
      </c>
      <c r="K1261" s="1" t="s">
        <v>102</v>
      </c>
      <c r="L1261" s="4" t="s">
        <v>108</v>
      </c>
      <c r="M1261" s="4"/>
      <c r="N1261" s="4">
        <v>100</v>
      </c>
      <c r="O1261" s="20">
        <f t="shared" si="381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82"/>
        <v>100077:100:2:0|100088:100:2:0</v>
      </c>
      <c r="U1261" s="6" t="str">
        <f t="shared" si="383"/>
        <v/>
      </c>
      <c r="V1261" s="19" t="str">
        <f>VLOOKUP(G1261,角色!AW:BC,主动技能!F1261+1,FALSE)</f>
        <v>skill_25</v>
      </c>
      <c r="Y1261">
        <f t="shared" si="374"/>
        <v>100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9065</v>
      </c>
      <c r="AE1261" s="25">
        <f>(VLOOKUP(G1261,角色!V:AE,主动技能!F1261+7,FALSE))</f>
        <v>1</v>
      </c>
      <c r="AF1261" s="19">
        <f t="shared" si="384"/>
        <v>3</v>
      </c>
      <c r="AG1261" s="19">
        <f t="shared" si="385"/>
        <v>2</v>
      </c>
      <c r="AH1261" s="25" t="str">
        <f>VLOOKUP(F1261,特效对应!F:G,2,FALSE)</f>
        <v>attackex</v>
      </c>
      <c r="AJ1261">
        <f t="shared" si="386"/>
        <v>15</v>
      </c>
      <c r="AK1261" t="s">
        <v>117</v>
      </c>
      <c r="AL1261" s="4" t="s">
        <v>1069</v>
      </c>
      <c r="AM1261" s="4" t="s">
        <v>1081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87"/>
        <v>3</v>
      </c>
      <c r="BE1261">
        <f t="shared" si="388"/>
        <v>2</v>
      </c>
    </row>
    <row r="1262" spans="1:57" x14ac:dyDescent="0.15">
      <c r="A1262" t="str">
        <f t="shared" si="376"/>
        <v>娜塔莎主动技能3等级16</v>
      </c>
      <c r="B1262" s="8">
        <f t="shared" si="377"/>
        <v>10210316</v>
      </c>
      <c r="C1262" s="8" t="str">
        <f>VLOOKUP(G1262,角色!A:B,2,FALSE)</f>
        <v>娜塔莎</v>
      </c>
      <c r="D1262" s="8" t="str">
        <f t="shared" si="378"/>
        <v>主动技能3</v>
      </c>
      <c r="E1262" s="8">
        <f t="shared" si="375"/>
        <v>16</v>
      </c>
      <c r="F1262" s="8">
        <f t="shared" si="379"/>
        <v>3</v>
      </c>
      <c r="G1262" s="8">
        <f t="shared" si="380"/>
        <v>21</v>
      </c>
      <c r="H1262" t="s">
        <v>1061</v>
      </c>
      <c r="I1262" s="20" t="str">
        <f t="shared" si="389"/>
        <v>对敌方全体攻击，造成125%攻击力（+12822）点伤害。并目标攻击-36%,目标防御-17%。</v>
      </c>
      <c r="J1262" s="4" t="s">
        <v>279</v>
      </c>
      <c r="K1262" s="1" t="s">
        <v>102</v>
      </c>
      <c r="L1262" s="4" t="s">
        <v>108</v>
      </c>
      <c r="M1262" s="4"/>
      <c r="N1262" s="4">
        <v>100</v>
      </c>
      <c r="O1262" s="20">
        <f t="shared" si="381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82"/>
        <v>100078:100:2:0|100088:100:2:0</v>
      </c>
      <c r="U1262" s="6" t="str">
        <f t="shared" si="383"/>
        <v/>
      </c>
      <c r="V1262" s="19" t="str">
        <f>VLOOKUP(G1262,角色!AW:BC,主动技能!F1262+1,FALSE)</f>
        <v>skill_25</v>
      </c>
      <c r="Y1262">
        <f t="shared" si="374"/>
        <v>100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12822</v>
      </c>
      <c r="AE1262" s="25">
        <f>(VLOOKUP(G1262,角色!V:AE,主动技能!F1262+7,FALSE))</f>
        <v>1</v>
      </c>
      <c r="AF1262" s="19">
        <f t="shared" si="384"/>
        <v>3</v>
      </c>
      <c r="AG1262" s="19">
        <f t="shared" si="385"/>
        <v>2</v>
      </c>
      <c r="AH1262" s="25" t="str">
        <f>VLOOKUP(F1262,特效对应!F:G,2,FALSE)</f>
        <v>attackex</v>
      </c>
      <c r="AJ1262">
        <f t="shared" si="386"/>
        <v>16</v>
      </c>
      <c r="AK1262" t="s">
        <v>117</v>
      </c>
      <c r="AL1262" s="4" t="s">
        <v>1070</v>
      </c>
      <c r="AM1262" s="4" t="s">
        <v>1081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87"/>
        <v>3</v>
      </c>
      <c r="BE1262">
        <f t="shared" si="388"/>
        <v>2</v>
      </c>
    </row>
    <row r="1263" spans="1:57" x14ac:dyDescent="0.15">
      <c r="A1263" t="str">
        <f t="shared" si="376"/>
        <v>娜塔莎主动技能3等级17</v>
      </c>
      <c r="B1263" s="8">
        <f t="shared" si="377"/>
        <v>10210317</v>
      </c>
      <c r="C1263" s="8" t="str">
        <f>VLOOKUP(G1263,角色!A:B,2,FALSE)</f>
        <v>娜塔莎</v>
      </c>
      <c r="D1263" s="8" t="str">
        <f t="shared" si="378"/>
        <v>主动技能3</v>
      </c>
      <c r="E1263" s="8">
        <f t="shared" si="375"/>
        <v>17</v>
      </c>
      <c r="F1263" s="8">
        <f t="shared" si="379"/>
        <v>3</v>
      </c>
      <c r="G1263" s="8">
        <f t="shared" si="380"/>
        <v>21</v>
      </c>
      <c r="H1263" t="s">
        <v>1061</v>
      </c>
      <c r="I1263" s="20" t="str">
        <f t="shared" si="389"/>
        <v>对敌方全体攻击，造成125%攻击力（+18135）点伤害。并目标攻击-36%,目标防御-18%。</v>
      </c>
      <c r="J1263" s="4" t="s">
        <v>279</v>
      </c>
      <c r="K1263" s="1" t="s">
        <v>102</v>
      </c>
      <c r="L1263" s="4" t="s">
        <v>108</v>
      </c>
      <c r="M1263" s="4"/>
      <c r="N1263" s="4">
        <v>100</v>
      </c>
      <c r="O1263" s="20">
        <f t="shared" si="381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82"/>
        <v>100078:100:2:0|100089:100:2:0</v>
      </c>
      <c r="U1263" s="6" t="str">
        <f t="shared" si="383"/>
        <v/>
      </c>
      <c r="V1263" s="19" t="str">
        <f>VLOOKUP(G1263,角色!AW:BC,主动技能!F1263+1,FALSE)</f>
        <v>skill_25</v>
      </c>
      <c r="Y1263">
        <f t="shared" si="374"/>
        <v>100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18135</v>
      </c>
      <c r="AE1263" s="25">
        <f>(VLOOKUP(G1263,角色!V:AE,主动技能!F1263+7,FALSE))</f>
        <v>1</v>
      </c>
      <c r="AF1263" s="19">
        <f t="shared" si="384"/>
        <v>3</v>
      </c>
      <c r="AG1263" s="19">
        <f t="shared" si="385"/>
        <v>2</v>
      </c>
      <c r="AH1263" s="25" t="str">
        <f>VLOOKUP(F1263,特效对应!F:G,2,FALSE)</f>
        <v>attackex</v>
      </c>
      <c r="AJ1263">
        <f t="shared" si="386"/>
        <v>17</v>
      </c>
      <c r="AK1263" t="s">
        <v>117</v>
      </c>
      <c r="AL1263" s="4" t="s">
        <v>1070</v>
      </c>
      <c r="AM1263" s="4" t="s">
        <v>1082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87"/>
        <v>3</v>
      </c>
      <c r="BE1263">
        <f t="shared" si="388"/>
        <v>2</v>
      </c>
    </row>
    <row r="1264" spans="1:57" x14ac:dyDescent="0.15">
      <c r="A1264" t="str">
        <f t="shared" si="376"/>
        <v>娜塔莎主动技能3等级18</v>
      </c>
      <c r="B1264" s="8">
        <f t="shared" si="377"/>
        <v>10210318</v>
      </c>
      <c r="C1264" s="8" t="str">
        <f>VLOOKUP(G1264,角色!A:B,2,FALSE)</f>
        <v>娜塔莎</v>
      </c>
      <c r="D1264" s="8" t="str">
        <f t="shared" si="378"/>
        <v>主动技能3</v>
      </c>
      <c r="E1264" s="8">
        <f t="shared" si="375"/>
        <v>18</v>
      </c>
      <c r="F1264" s="8">
        <f t="shared" si="379"/>
        <v>3</v>
      </c>
      <c r="G1264" s="8">
        <f t="shared" si="380"/>
        <v>21</v>
      </c>
      <c r="H1264" t="s">
        <v>1061</v>
      </c>
      <c r="I1264" s="20" t="str">
        <f t="shared" si="389"/>
        <v>对敌方全体攻击，造成125%攻击力（+25650）点伤害。并目标攻击-38%,目标防御-18%。</v>
      </c>
      <c r="J1264" s="4" t="s">
        <v>279</v>
      </c>
      <c r="K1264" s="1" t="s">
        <v>102</v>
      </c>
      <c r="L1264" s="4" t="s">
        <v>108</v>
      </c>
      <c r="M1264" s="4"/>
      <c r="N1264" s="4">
        <v>100</v>
      </c>
      <c r="O1264" s="20">
        <f t="shared" si="381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82"/>
        <v>100079:100:2:0|100089:100:2:0</v>
      </c>
      <c r="U1264" s="6" t="str">
        <f t="shared" si="383"/>
        <v/>
      </c>
      <c r="V1264" s="19" t="str">
        <f>VLOOKUP(G1264,角色!AW:BC,主动技能!F1264+1,FALSE)</f>
        <v>skill_25</v>
      </c>
      <c r="Y1264">
        <f t="shared" si="374"/>
        <v>100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25650</v>
      </c>
      <c r="AE1264" s="25">
        <f>(VLOOKUP(G1264,角色!V:AE,主动技能!F1264+7,FALSE))</f>
        <v>1</v>
      </c>
      <c r="AF1264" s="19">
        <f t="shared" si="384"/>
        <v>3</v>
      </c>
      <c r="AG1264" s="19">
        <f t="shared" si="385"/>
        <v>2</v>
      </c>
      <c r="AH1264" s="25" t="str">
        <f>VLOOKUP(F1264,特效对应!F:G,2,FALSE)</f>
        <v>attackex</v>
      </c>
      <c r="AJ1264">
        <f t="shared" si="386"/>
        <v>18</v>
      </c>
      <c r="AK1264" t="s">
        <v>117</v>
      </c>
      <c r="AL1264" s="4" t="s">
        <v>1071</v>
      </c>
      <c r="AM1264" s="4" t="s">
        <v>1082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87"/>
        <v>3</v>
      </c>
      <c r="BE1264">
        <f t="shared" si="388"/>
        <v>2</v>
      </c>
    </row>
    <row r="1265" spans="1:57" x14ac:dyDescent="0.15">
      <c r="A1265" t="str">
        <f t="shared" si="376"/>
        <v>娜塔莎主动技能3等级19</v>
      </c>
      <c r="B1265" s="8">
        <f t="shared" si="377"/>
        <v>10210319</v>
      </c>
      <c r="C1265" s="8" t="str">
        <f>VLOOKUP(G1265,角色!A:B,2,FALSE)</f>
        <v>娜塔莎</v>
      </c>
      <c r="D1265" s="8" t="str">
        <f t="shared" si="378"/>
        <v>主动技能3</v>
      </c>
      <c r="E1265" s="8">
        <f t="shared" si="375"/>
        <v>19</v>
      </c>
      <c r="F1265" s="8">
        <f t="shared" si="379"/>
        <v>3</v>
      </c>
      <c r="G1265" s="8">
        <f t="shared" si="380"/>
        <v>21</v>
      </c>
      <c r="H1265" t="s">
        <v>1061</v>
      </c>
      <c r="I1265" s="20" t="str">
        <f t="shared" si="389"/>
        <v>对敌方全体攻击，造成125%攻击力（+36280）点伤害。并目标攻击-38%,目标防御-19%。</v>
      </c>
      <c r="J1265" s="4" t="s">
        <v>279</v>
      </c>
      <c r="K1265" s="1" t="s">
        <v>102</v>
      </c>
      <c r="L1265" s="4" t="s">
        <v>108</v>
      </c>
      <c r="M1265" s="4"/>
      <c r="N1265" s="4">
        <v>100</v>
      </c>
      <c r="O1265" s="20">
        <f t="shared" si="381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82"/>
        <v>100079:100:2:0|100090:100:2:0</v>
      </c>
      <c r="U1265" s="6" t="str">
        <f t="shared" si="383"/>
        <v/>
      </c>
      <c r="V1265" s="19" t="str">
        <f>VLOOKUP(G1265,角色!AW:BC,主动技能!F1265+1,FALSE)</f>
        <v>skill_25</v>
      </c>
      <c r="Y1265">
        <f t="shared" si="374"/>
        <v>100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36280</v>
      </c>
      <c r="AE1265" s="25">
        <f>(VLOOKUP(G1265,角色!V:AE,主动技能!F1265+7,FALSE))</f>
        <v>1</v>
      </c>
      <c r="AF1265" s="19">
        <f t="shared" si="384"/>
        <v>3</v>
      </c>
      <c r="AG1265" s="19">
        <f t="shared" si="385"/>
        <v>2</v>
      </c>
      <c r="AH1265" s="25" t="str">
        <f>VLOOKUP(F1265,特效对应!F:G,2,FALSE)</f>
        <v>attackex</v>
      </c>
      <c r="AJ1265">
        <f t="shared" si="386"/>
        <v>19</v>
      </c>
      <c r="AK1265" t="s">
        <v>117</v>
      </c>
      <c r="AL1265" s="4" t="s">
        <v>1071</v>
      </c>
      <c r="AM1265" s="4" t="s">
        <v>1083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87"/>
        <v>3</v>
      </c>
      <c r="BE1265">
        <f t="shared" si="388"/>
        <v>2</v>
      </c>
    </row>
    <row r="1266" spans="1:57" x14ac:dyDescent="0.15">
      <c r="A1266" t="str">
        <f t="shared" si="376"/>
        <v>娜塔莎主动技能3等级20</v>
      </c>
      <c r="B1266" s="8">
        <f t="shared" si="377"/>
        <v>10210320</v>
      </c>
      <c r="C1266" s="8" t="str">
        <f>VLOOKUP(G1266,角色!A:B,2,FALSE)</f>
        <v>娜塔莎</v>
      </c>
      <c r="D1266" s="8" t="str">
        <f t="shared" si="378"/>
        <v>主动技能3</v>
      </c>
      <c r="E1266" s="8">
        <f t="shared" si="375"/>
        <v>20</v>
      </c>
      <c r="F1266" s="8">
        <f t="shared" si="379"/>
        <v>3</v>
      </c>
      <c r="G1266" s="8">
        <f t="shared" si="380"/>
        <v>21</v>
      </c>
      <c r="H1266" t="s">
        <v>1061</v>
      </c>
      <c r="I1266" s="20" t="str">
        <f t="shared" si="389"/>
        <v>对敌方全体攻击，造成125%攻击力（+51314）点伤害。并目标攻击-40%,目标防御-20%。</v>
      </c>
      <c r="J1266" s="4" t="s">
        <v>279</v>
      </c>
      <c r="K1266" s="1" t="s">
        <v>102</v>
      </c>
      <c r="L1266" s="4" t="s">
        <v>108</v>
      </c>
      <c r="M1266" s="4"/>
      <c r="N1266" s="4">
        <v>100</v>
      </c>
      <c r="O1266" s="20">
        <f t="shared" si="381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82"/>
        <v>100080:100:2:0|100091:100:2:0</v>
      </c>
      <c r="U1266" s="6" t="str">
        <f t="shared" si="383"/>
        <v/>
      </c>
      <c r="V1266" s="19" t="str">
        <f>VLOOKUP(G1266,角色!AW:BC,主动技能!F1266+1,FALSE)</f>
        <v>skill_25</v>
      </c>
      <c r="Y1266">
        <f t="shared" si="374"/>
        <v>100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51314</v>
      </c>
      <c r="AE1266" s="25">
        <f>(VLOOKUP(G1266,角色!V:AE,主动技能!F1266+7,FALSE))</f>
        <v>1</v>
      </c>
      <c r="AF1266" s="19">
        <f t="shared" si="384"/>
        <v>3</v>
      </c>
      <c r="AG1266" s="19">
        <f t="shared" si="385"/>
        <v>2</v>
      </c>
      <c r="AH1266" s="25" t="str">
        <f>VLOOKUP(F1266,特效对应!F:G,2,FALSE)</f>
        <v>attackex</v>
      </c>
      <c r="AJ1266">
        <f t="shared" si="386"/>
        <v>20</v>
      </c>
      <c r="AK1266" t="s">
        <v>117</v>
      </c>
      <c r="AL1266" s="4" t="s">
        <v>1072</v>
      </c>
      <c r="AM1266" s="4" t="s">
        <v>1073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87"/>
        <v>3</v>
      </c>
      <c r="BE1266">
        <f t="shared" si="388"/>
        <v>2</v>
      </c>
    </row>
    <row r="1267" spans="1:57" x14ac:dyDescent="0.15">
      <c r="A1267" t="str">
        <f t="shared" si="376"/>
        <v>爱茉莉主动技能1等级1</v>
      </c>
      <c r="B1267" s="8">
        <f t="shared" si="377"/>
        <v>10220101</v>
      </c>
      <c r="C1267" s="8" t="str">
        <f>VLOOKUP(G1267,角色!A:B,2,FALSE)</f>
        <v>爱茉莉</v>
      </c>
      <c r="D1267" s="8" t="str">
        <f t="shared" si="378"/>
        <v>主动技能1</v>
      </c>
      <c r="E1267" s="8">
        <f t="shared" si="375"/>
        <v>1</v>
      </c>
      <c r="F1267" s="8">
        <f t="shared" si="379"/>
        <v>1</v>
      </c>
      <c r="G1267" s="8">
        <f t="shared" si="380"/>
        <v>22</v>
      </c>
      <c r="H1267" s="4" t="s">
        <v>1060</v>
      </c>
      <c r="I1267" s="20" t="str">
        <f t="shared" ref="I1267:I1286" si="390">"对敌方"&amp;L1267&amp;"攻击，造成"&amp;Z1267&amp;"%攻击力（+"&amp;AB1267&amp;"）点伤害。"</f>
        <v>对敌方单体攻击，造成100%攻击力（+26）点伤害。</v>
      </c>
      <c r="J1267" s="20" t="s">
        <v>279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81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82"/>
        <v/>
      </c>
      <c r="U1267" s="19" t="str">
        <f t="shared" si="383"/>
        <v/>
      </c>
      <c r="V1267" s="19" t="str">
        <f>VLOOKUP(G1267,角色!AW:BC,主动技能!F1267+1,FALSE)</f>
        <v>skill_01</v>
      </c>
      <c r="W1267" s="19"/>
      <c r="X1267" s="19"/>
      <c r="Y1267" s="19">
        <f t="shared" si="374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26</v>
      </c>
      <c r="AC1267" s="19"/>
      <c r="AD1267" s="19"/>
      <c r="AE1267" s="25">
        <f>(VLOOKUP(G1267,角色!V:AE,主动技能!F1267+7,FALSE))</f>
        <v>1</v>
      </c>
      <c r="AF1267" s="19">
        <f t="shared" si="384"/>
        <v>0</v>
      </c>
      <c r="AG1267" s="19">
        <f t="shared" si="385"/>
        <v>0</v>
      </c>
      <c r="AH1267" s="25" t="str">
        <f>VLOOKUP(F1267,特效对应!F:G,2,FALSE)</f>
        <v>attack</v>
      </c>
      <c r="AJ1267">
        <f t="shared" si="386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87"/>
        <v>0</v>
      </c>
      <c r="BE1267">
        <f t="shared" si="388"/>
        <v>0</v>
      </c>
    </row>
    <row r="1268" spans="1:57" x14ac:dyDescent="0.15">
      <c r="A1268" t="str">
        <f t="shared" si="376"/>
        <v>爱茉莉主动技能1等级2</v>
      </c>
      <c r="B1268" s="8">
        <f t="shared" si="377"/>
        <v>10220102</v>
      </c>
      <c r="C1268" s="8" t="str">
        <f>VLOOKUP(G1268,角色!A:B,2,FALSE)</f>
        <v>爱茉莉</v>
      </c>
      <c r="D1268" s="8" t="str">
        <f t="shared" si="378"/>
        <v>主动技能1</v>
      </c>
      <c r="E1268" s="8">
        <f t="shared" si="375"/>
        <v>2</v>
      </c>
      <c r="F1268" s="8">
        <f t="shared" si="379"/>
        <v>1</v>
      </c>
      <c r="G1268" s="8">
        <f t="shared" si="380"/>
        <v>22</v>
      </c>
      <c r="H1268" s="4" t="s">
        <v>1060</v>
      </c>
      <c r="I1268" s="20" t="str">
        <f t="shared" si="390"/>
        <v>对敌方单体攻击，造成100%攻击力（+32）点伤害。</v>
      </c>
      <c r="J1268" s="20" t="s">
        <v>279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81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82"/>
        <v/>
      </c>
      <c r="U1268" s="6" t="str">
        <f t="shared" si="383"/>
        <v/>
      </c>
      <c r="V1268" s="19" t="str">
        <f>VLOOKUP(G1268,角色!AW:BC,主动技能!F1268+1,FALSE)</f>
        <v>skill_01</v>
      </c>
      <c r="Y1268">
        <f t="shared" si="374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32</v>
      </c>
      <c r="AE1268" s="25">
        <f>(VLOOKUP(G1268,角色!V:AE,主动技能!F1268+7,FALSE))</f>
        <v>1</v>
      </c>
      <c r="AF1268" s="19">
        <f t="shared" si="384"/>
        <v>0</v>
      </c>
      <c r="AG1268" s="19">
        <f t="shared" si="385"/>
        <v>0</v>
      </c>
      <c r="AH1268" s="25" t="str">
        <f>VLOOKUP(F1268,特效对应!F:G,2,FALSE)</f>
        <v>attack</v>
      </c>
      <c r="AJ1268">
        <f t="shared" si="386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87"/>
        <v>0</v>
      </c>
      <c r="BE1268">
        <f t="shared" si="388"/>
        <v>0</v>
      </c>
    </row>
    <row r="1269" spans="1:57" x14ac:dyDescent="0.15">
      <c r="A1269" t="str">
        <f t="shared" si="376"/>
        <v>爱茉莉主动技能1等级3</v>
      </c>
      <c r="B1269" s="8">
        <f t="shared" si="377"/>
        <v>10220103</v>
      </c>
      <c r="C1269" s="8" t="str">
        <f>VLOOKUP(G1269,角色!A:B,2,FALSE)</f>
        <v>爱茉莉</v>
      </c>
      <c r="D1269" s="8" t="str">
        <f t="shared" si="378"/>
        <v>主动技能1</v>
      </c>
      <c r="E1269" s="8">
        <f t="shared" si="375"/>
        <v>3</v>
      </c>
      <c r="F1269" s="8">
        <f t="shared" si="379"/>
        <v>1</v>
      </c>
      <c r="G1269" s="8">
        <f t="shared" si="380"/>
        <v>22</v>
      </c>
      <c r="H1269" s="4" t="s">
        <v>1060</v>
      </c>
      <c r="I1269" s="20" t="str">
        <f t="shared" si="390"/>
        <v>对敌方单体攻击，造成100%攻击力（+50）点伤害。</v>
      </c>
      <c r="J1269" s="20" t="s">
        <v>279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81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82"/>
        <v/>
      </c>
      <c r="U1269" s="6" t="str">
        <f t="shared" si="383"/>
        <v/>
      </c>
      <c r="V1269" s="19" t="str">
        <f>VLOOKUP(G1269,角色!AW:BC,主动技能!F1269+1,FALSE)</f>
        <v>skill_01</v>
      </c>
      <c r="Y1269">
        <f t="shared" si="374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50</v>
      </c>
      <c r="AE1269" s="25">
        <f>(VLOOKUP(G1269,角色!V:AE,主动技能!F1269+7,FALSE))</f>
        <v>1</v>
      </c>
      <c r="AF1269" s="19">
        <f t="shared" si="384"/>
        <v>0</v>
      </c>
      <c r="AG1269" s="19">
        <f t="shared" si="385"/>
        <v>0</v>
      </c>
      <c r="AH1269" s="25" t="str">
        <f>VLOOKUP(F1269,特效对应!F:G,2,FALSE)</f>
        <v>attack</v>
      </c>
      <c r="AJ1269">
        <f t="shared" si="386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87"/>
        <v>0</v>
      </c>
      <c r="BE1269">
        <f t="shared" si="388"/>
        <v>0</v>
      </c>
    </row>
    <row r="1270" spans="1:57" x14ac:dyDescent="0.15">
      <c r="A1270" t="str">
        <f t="shared" si="376"/>
        <v>爱茉莉主动技能1等级4</v>
      </c>
      <c r="B1270" s="8">
        <f t="shared" si="377"/>
        <v>10220104</v>
      </c>
      <c r="C1270" s="8" t="str">
        <f>VLOOKUP(G1270,角色!A:B,2,FALSE)</f>
        <v>爱茉莉</v>
      </c>
      <c r="D1270" s="8" t="str">
        <f t="shared" si="378"/>
        <v>主动技能1</v>
      </c>
      <c r="E1270" s="8">
        <f t="shared" si="375"/>
        <v>4</v>
      </c>
      <c r="F1270" s="8">
        <f t="shared" si="379"/>
        <v>1</v>
      </c>
      <c r="G1270" s="8">
        <f t="shared" si="380"/>
        <v>22</v>
      </c>
      <c r="H1270" s="4" t="s">
        <v>1060</v>
      </c>
      <c r="I1270" s="20" t="str">
        <f t="shared" si="390"/>
        <v>对敌方单体攻击，造成100%攻击力（+80）点伤害。</v>
      </c>
      <c r="J1270" s="20" t="s">
        <v>279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81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82"/>
        <v/>
      </c>
      <c r="U1270" s="6" t="str">
        <f t="shared" si="383"/>
        <v/>
      </c>
      <c r="V1270" s="19" t="str">
        <f>VLOOKUP(G1270,角色!AW:BC,主动技能!F1270+1,FALSE)</f>
        <v>skill_01</v>
      </c>
      <c r="Y1270">
        <f t="shared" si="374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80</v>
      </c>
      <c r="AE1270" s="25">
        <f>(VLOOKUP(G1270,角色!V:AE,主动技能!F1270+7,FALSE))</f>
        <v>1</v>
      </c>
      <c r="AF1270" s="19">
        <f t="shared" si="384"/>
        <v>0</v>
      </c>
      <c r="AG1270" s="19">
        <f t="shared" si="385"/>
        <v>0</v>
      </c>
      <c r="AH1270" s="25" t="str">
        <f>VLOOKUP(F1270,特效对应!F:G,2,FALSE)</f>
        <v>attack</v>
      </c>
      <c r="AJ1270">
        <f t="shared" si="386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87"/>
        <v>0</v>
      </c>
      <c r="BE1270">
        <f t="shared" si="388"/>
        <v>0</v>
      </c>
    </row>
    <row r="1271" spans="1:57" x14ac:dyDescent="0.15">
      <c r="A1271" t="str">
        <f t="shared" si="376"/>
        <v>爱茉莉主动技能1等级5</v>
      </c>
      <c r="B1271" s="8">
        <f t="shared" si="377"/>
        <v>10220105</v>
      </c>
      <c r="C1271" s="8" t="str">
        <f>VLOOKUP(G1271,角色!A:B,2,FALSE)</f>
        <v>爱茉莉</v>
      </c>
      <c r="D1271" s="8" t="str">
        <f t="shared" si="378"/>
        <v>主动技能1</v>
      </c>
      <c r="E1271" s="8">
        <f t="shared" si="375"/>
        <v>5</v>
      </c>
      <c r="F1271" s="8">
        <f t="shared" si="379"/>
        <v>1</v>
      </c>
      <c r="G1271" s="8">
        <f t="shared" si="380"/>
        <v>22</v>
      </c>
      <c r="H1271" s="4" t="s">
        <v>1060</v>
      </c>
      <c r="I1271" s="20" t="str">
        <f t="shared" si="390"/>
        <v>对敌方单体攻击，造成100%攻击力（+113）点伤害。</v>
      </c>
      <c r="J1271" s="20" t="s">
        <v>279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81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82"/>
        <v/>
      </c>
      <c r="U1271" s="6" t="str">
        <f t="shared" si="383"/>
        <v/>
      </c>
      <c r="V1271" s="19" t="str">
        <f>VLOOKUP(G1271,角色!AW:BC,主动技能!F1271+1,FALSE)</f>
        <v>skill_01</v>
      </c>
      <c r="Y1271">
        <f t="shared" ref="Y1271:Y1326" si="391">VLOOKUP(D1271,BF:BG,2,FALSE)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113</v>
      </c>
      <c r="AE1271" s="25">
        <f>(VLOOKUP(G1271,角色!V:AE,主动技能!F1271+7,FALSE))</f>
        <v>1</v>
      </c>
      <c r="AF1271" s="19">
        <f t="shared" si="384"/>
        <v>0</v>
      </c>
      <c r="AG1271" s="19">
        <f t="shared" si="385"/>
        <v>0</v>
      </c>
      <c r="AH1271" s="25" t="str">
        <f>VLOOKUP(F1271,特效对应!F:G,2,FALSE)</f>
        <v>attack</v>
      </c>
      <c r="AJ1271">
        <f t="shared" si="386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87"/>
        <v>0</v>
      </c>
      <c r="BE1271">
        <f t="shared" si="388"/>
        <v>0</v>
      </c>
    </row>
    <row r="1272" spans="1:57" x14ac:dyDescent="0.15">
      <c r="A1272" t="str">
        <f t="shared" si="376"/>
        <v>爱茉莉主动技能1等级6</v>
      </c>
      <c r="B1272" s="8">
        <f t="shared" si="377"/>
        <v>10220106</v>
      </c>
      <c r="C1272" s="8" t="str">
        <f>VLOOKUP(G1272,角色!A:B,2,FALSE)</f>
        <v>爱茉莉</v>
      </c>
      <c r="D1272" s="8" t="str">
        <f t="shared" si="378"/>
        <v>主动技能1</v>
      </c>
      <c r="E1272" s="8">
        <f t="shared" si="375"/>
        <v>6</v>
      </c>
      <c r="F1272" s="8">
        <f t="shared" si="379"/>
        <v>1</v>
      </c>
      <c r="G1272" s="8">
        <f t="shared" si="380"/>
        <v>22</v>
      </c>
      <c r="H1272" s="4" t="s">
        <v>1060</v>
      </c>
      <c r="I1272" s="20" t="str">
        <f t="shared" si="390"/>
        <v>对敌方单体攻击，造成100%攻击力（+160）点伤害。</v>
      </c>
      <c r="J1272" s="20" t="s">
        <v>279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81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82"/>
        <v/>
      </c>
      <c r="U1272" s="6" t="str">
        <f t="shared" si="383"/>
        <v/>
      </c>
      <c r="V1272" s="19" t="str">
        <f>VLOOKUP(G1272,角色!AW:BC,主动技能!F1272+1,FALSE)</f>
        <v>skill_01</v>
      </c>
      <c r="Y1272">
        <f t="shared" si="391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160</v>
      </c>
      <c r="AE1272" s="25">
        <f>(VLOOKUP(G1272,角色!V:AE,主动技能!F1272+7,FALSE))</f>
        <v>1</v>
      </c>
      <c r="AF1272" s="19">
        <f t="shared" si="384"/>
        <v>0</v>
      </c>
      <c r="AG1272" s="19">
        <f t="shared" si="385"/>
        <v>0</v>
      </c>
      <c r="AH1272" s="25" t="str">
        <f>VLOOKUP(F1272,特效对应!F:G,2,FALSE)</f>
        <v>attack</v>
      </c>
      <c r="AJ1272">
        <f t="shared" si="386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87"/>
        <v>0</v>
      </c>
      <c r="BE1272">
        <f t="shared" si="388"/>
        <v>0</v>
      </c>
    </row>
    <row r="1273" spans="1:57" x14ac:dyDescent="0.15">
      <c r="A1273" t="str">
        <f t="shared" si="376"/>
        <v>爱茉莉主动技能1等级7</v>
      </c>
      <c r="B1273" s="8">
        <f t="shared" si="377"/>
        <v>10220107</v>
      </c>
      <c r="C1273" s="8" t="str">
        <f>VLOOKUP(G1273,角色!A:B,2,FALSE)</f>
        <v>爱茉莉</v>
      </c>
      <c r="D1273" s="8" t="str">
        <f t="shared" si="378"/>
        <v>主动技能1</v>
      </c>
      <c r="E1273" s="8">
        <f t="shared" si="375"/>
        <v>7</v>
      </c>
      <c r="F1273" s="8">
        <f t="shared" si="379"/>
        <v>1</v>
      </c>
      <c r="G1273" s="8">
        <f t="shared" si="380"/>
        <v>22</v>
      </c>
      <c r="H1273" s="4" t="s">
        <v>1060</v>
      </c>
      <c r="I1273" s="20" t="str">
        <f t="shared" si="390"/>
        <v>对敌方单体攻击，造成100%攻击力（+226）点伤害。</v>
      </c>
      <c r="J1273" s="20" t="s">
        <v>279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81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82"/>
        <v/>
      </c>
      <c r="U1273" s="6" t="str">
        <f t="shared" si="383"/>
        <v/>
      </c>
      <c r="V1273" s="19" t="str">
        <f>VLOOKUP(G1273,角色!AW:BC,主动技能!F1273+1,FALSE)</f>
        <v>skill_01</v>
      </c>
      <c r="Y1273">
        <f t="shared" si="391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226</v>
      </c>
      <c r="AE1273" s="25">
        <f>(VLOOKUP(G1273,角色!V:AE,主动技能!F1273+7,FALSE))</f>
        <v>1</v>
      </c>
      <c r="AF1273" s="19">
        <f t="shared" si="384"/>
        <v>0</v>
      </c>
      <c r="AG1273" s="19">
        <f t="shared" si="385"/>
        <v>0</v>
      </c>
      <c r="AH1273" s="25" t="str">
        <f>VLOOKUP(F1273,特效对应!F:G,2,FALSE)</f>
        <v>attack</v>
      </c>
      <c r="AJ1273">
        <f t="shared" si="386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87"/>
        <v>0</v>
      </c>
      <c r="BE1273">
        <f t="shared" si="388"/>
        <v>0</v>
      </c>
    </row>
    <row r="1274" spans="1:57" x14ac:dyDescent="0.15">
      <c r="A1274" t="str">
        <f t="shared" si="376"/>
        <v>爱茉莉主动技能1等级8</v>
      </c>
      <c r="B1274" s="8">
        <f t="shared" si="377"/>
        <v>10220108</v>
      </c>
      <c r="C1274" s="8" t="str">
        <f>VLOOKUP(G1274,角色!A:B,2,FALSE)</f>
        <v>爱茉莉</v>
      </c>
      <c r="D1274" s="8" t="str">
        <f t="shared" si="378"/>
        <v>主动技能1</v>
      </c>
      <c r="E1274" s="8">
        <f t="shared" si="375"/>
        <v>8</v>
      </c>
      <c r="F1274" s="8">
        <f t="shared" si="379"/>
        <v>1</v>
      </c>
      <c r="G1274" s="8">
        <f t="shared" si="380"/>
        <v>22</v>
      </c>
      <c r="H1274" s="4" t="s">
        <v>1060</v>
      </c>
      <c r="I1274" s="20" t="str">
        <f t="shared" si="390"/>
        <v>对敌方单体攻击，造成100%攻击力（+320）点伤害。</v>
      </c>
      <c r="J1274" s="20" t="s">
        <v>279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81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82"/>
        <v/>
      </c>
      <c r="U1274" s="6" t="str">
        <f t="shared" si="383"/>
        <v/>
      </c>
      <c r="V1274" s="19" t="str">
        <f>VLOOKUP(G1274,角色!AW:BC,主动技能!F1274+1,FALSE)</f>
        <v>skill_01</v>
      </c>
      <c r="Y1274">
        <f t="shared" si="391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320</v>
      </c>
      <c r="AE1274" s="25">
        <f>(VLOOKUP(G1274,角色!V:AE,主动技能!F1274+7,FALSE))</f>
        <v>1</v>
      </c>
      <c r="AF1274" s="19">
        <f t="shared" si="384"/>
        <v>0</v>
      </c>
      <c r="AG1274" s="19">
        <f t="shared" si="385"/>
        <v>0</v>
      </c>
      <c r="AH1274" s="25" t="str">
        <f>VLOOKUP(F1274,特效对应!F:G,2,FALSE)</f>
        <v>attack</v>
      </c>
      <c r="AJ1274">
        <f t="shared" si="386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87"/>
        <v>0</v>
      </c>
      <c r="BE1274">
        <f t="shared" si="388"/>
        <v>0</v>
      </c>
    </row>
    <row r="1275" spans="1:57" x14ac:dyDescent="0.15">
      <c r="A1275" t="str">
        <f t="shared" si="376"/>
        <v>爱茉莉主动技能1等级9</v>
      </c>
      <c r="B1275" s="8">
        <f t="shared" si="377"/>
        <v>10220109</v>
      </c>
      <c r="C1275" s="8" t="str">
        <f>VLOOKUP(G1275,角色!A:B,2,FALSE)</f>
        <v>爱茉莉</v>
      </c>
      <c r="D1275" s="8" t="str">
        <f t="shared" si="378"/>
        <v>主动技能1</v>
      </c>
      <c r="E1275" s="8">
        <f t="shared" si="375"/>
        <v>9</v>
      </c>
      <c r="F1275" s="8">
        <f t="shared" si="379"/>
        <v>1</v>
      </c>
      <c r="G1275" s="8">
        <f t="shared" si="380"/>
        <v>22</v>
      </c>
      <c r="H1275" s="4" t="s">
        <v>1060</v>
      </c>
      <c r="I1275" s="20" t="str">
        <f t="shared" si="390"/>
        <v>对敌方单体攻击，造成100%攻击力（+452）点伤害。</v>
      </c>
      <c r="J1275" s="20" t="s">
        <v>279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81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82"/>
        <v/>
      </c>
      <c r="U1275" s="6" t="str">
        <f t="shared" si="383"/>
        <v/>
      </c>
      <c r="V1275" s="19" t="str">
        <f>VLOOKUP(G1275,角色!AW:BC,主动技能!F1275+1,FALSE)</f>
        <v>skill_01</v>
      </c>
      <c r="Y1275">
        <f t="shared" si="391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452</v>
      </c>
      <c r="AE1275" s="25">
        <f>(VLOOKUP(G1275,角色!V:AE,主动技能!F1275+7,FALSE))</f>
        <v>1</v>
      </c>
      <c r="AF1275" s="19">
        <f t="shared" si="384"/>
        <v>0</v>
      </c>
      <c r="AG1275" s="19">
        <f t="shared" si="385"/>
        <v>0</v>
      </c>
      <c r="AH1275" s="25" t="str">
        <f>VLOOKUP(F1275,特效对应!F:G,2,FALSE)</f>
        <v>attack</v>
      </c>
      <c r="AJ1275">
        <f t="shared" si="386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87"/>
        <v>0</v>
      </c>
      <c r="BE1275">
        <f t="shared" si="388"/>
        <v>0</v>
      </c>
    </row>
    <row r="1276" spans="1:57" x14ac:dyDescent="0.15">
      <c r="A1276" t="str">
        <f t="shared" si="376"/>
        <v>爱茉莉主动技能1等级10</v>
      </c>
      <c r="B1276" s="8">
        <f t="shared" si="377"/>
        <v>10220110</v>
      </c>
      <c r="C1276" s="8" t="str">
        <f>VLOOKUP(G1276,角色!A:B,2,FALSE)</f>
        <v>爱茉莉</v>
      </c>
      <c r="D1276" s="8" t="str">
        <f t="shared" si="378"/>
        <v>主动技能1</v>
      </c>
      <c r="E1276" s="8">
        <f t="shared" si="375"/>
        <v>10</v>
      </c>
      <c r="F1276" s="8">
        <f t="shared" si="379"/>
        <v>1</v>
      </c>
      <c r="G1276" s="8">
        <f t="shared" si="380"/>
        <v>22</v>
      </c>
      <c r="H1276" s="4" t="s">
        <v>1060</v>
      </c>
      <c r="I1276" s="20" t="str">
        <f t="shared" si="390"/>
        <v>对敌方单体攻击，造成100%攻击力（+640）点伤害。</v>
      </c>
      <c r="J1276" s="20" t="s">
        <v>279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81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82"/>
        <v/>
      </c>
      <c r="U1276" s="6" t="str">
        <f t="shared" si="383"/>
        <v/>
      </c>
      <c r="V1276" s="19" t="str">
        <f>VLOOKUP(G1276,角色!AW:BC,主动技能!F1276+1,FALSE)</f>
        <v>skill_01</v>
      </c>
      <c r="Y1276">
        <f t="shared" si="391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640</v>
      </c>
      <c r="AE1276" s="25">
        <f>(VLOOKUP(G1276,角色!V:AE,主动技能!F1276+7,FALSE))</f>
        <v>1</v>
      </c>
      <c r="AF1276" s="19">
        <f t="shared" si="384"/>
        <v>0</v>
      </c>
      <c r="AG1276" s="19">
        <f t="shared" si="385"/>
        <v>0</v>
      </c>
      <c r="AH1276" s="25" t="str">
        <f>VLOOKUP(F1276,特效对应!F:G,2,FALSE)</f>
        <v>attack</v>
      </c>
      <c r="AJ1276">
        <f t="shared" si="386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87"/>
        <v>0</v>
      </c>
      <c r="BE1276">
        <f t="shared" si="388"/>
        <v>0</v>
      </c>
    </row>
    <row r="1277" spans="1:57" x14ac:dyDescent="0.15">
      <c r="A1277" t="str">
        <f t="shared" si="376"/>
        <v>爱茉莉主动技能1等级11</v>
      </c>
      <c r="B1277" s="8">
        <f t="shared" si="377"/>
        <v>10220111</v>
      </c>
      <c r="C1277" s="8" t="str">
        <f>VLOOKUP(G1277,角色!A:B,2,FALSE)</f>
        <v>爱茉莉</v>
      </c>
      <c r="D1277" s="8" t="str">
        <f t="shared" si="378"/>
        <v>主动技能1</v>
      </c>
      <c r="E1277" s="8">
        <f t="shared" si="375"/>
        <v>11</v>
      </c>
      <c r="F1277" s="8">
        <f t="shared" si="379"/>
        <v>1</v>
      </c>
      <c r="G1277" s="8">
        <f t="shared" si="380"/>
        <v>22</v>
      </c>
      <c r="H1277" s="4" t="s">
        <v>1060</v>
      </c>
      <c r="I1277" s="20" t="str">
        <f t="shared" si="390"/>
        <v>对敌方单体攻击，造成100%攻击力（+906）点伤害。</v>
      </c>
      <c r="J1277" s="20" t="s">
        <v>279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81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82"/>
        <v/>
      </c>
      <c r="U1277" s="6" t="str">
        <f t="shared" si="383"/>
        <v/>
      </c>
      <c r="V1277" s="19" t="str">
        <f>VLOOKUP(G1277,角色!AW:BC,主动技能!F1277+1,FALSE)</f>
        <v>skill_01</v>
      </c>
      <c r="Y1277">
        <f t="shared" si="391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906</v>
      </c>
      <c r="AE1277" s="25">
        <f>(VLOOKUP(G1277,角色!V:AE,主动技能!F1277+7,FALSE))</f>
        <v>1</v>
      </c>
      <c r="AF1277" s="19">
        <f t="shared" si="384"/>
        <v>0</v>
      </c>
      <c r="AG1277" s="19">
        <f t="shared" si="385"/>
        <v>0</v>
      </c>
      <c r="AH1277" s="25" t="str">
        <f>VLOOKUP(F1277,特效对应!F:G,2,FALSE)</f>
        <v>attack</v>
      </c>
      <c r="AJ1277">
        <f t="shared" si="386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87"/>
        <v>0</v>
      </c>
      <c r="BE1277">
        <f t="shared" si="388"/>
        <v>0</v>
      </c>
    </row>
    <row r="1278" spans="1:57" x14ac:dyDescent="0.15">
      <c r="A1278" t="str">
        <f t="shared" si="376"/>
        <v>爱茉莉主动技能1等级12</v>
      </c>
      <c r="B1278" s="8">
        <f t="shared" si="377"/>
        <v>10220112</v>
      </c>
      <c r="C1278" s="8" t="str">
        <f>VLOOKUP(G1278,角色!A:B,2,FALSE)</f>
        <v>爱茉莉</v>
      </c>
      <c r="D1278" s="8" t="str">
        <f t="shared" si="378"/>
        <v>主动技能1</v>
      </c>
      <c r="E1278" s="8">
        <f t="shared" si="375"/>
        <v>12</v>
      </c>
      <c r="F1278" s="8">
        <f t="shared" si="379"/>
        <v>1</v>
      </c>
      <c r="G1278" s="8">
        <f t="shared" si="380"/>
        <v>22</v>
      </c>
      <c r="H1278" s="4" t="s">
        <v>1060</v>
      </c>
      <c r="I1278" s="20" t="str">
        <f t="shared" si="390"/>
        <v>对敌方单体攻击，造成100%攻击力（+1281）点伤害。</v>
      </c>
      <c r="J1278" s="20" t="s">
        <v>279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81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82"/>
        <v/>
      </c>
      <c r="U1278" s="6" t="str">
        <f t="shared" si="383"/>
        <v/>
      </c>
      <c r="V1278" s="19" t="str">
        <f>VLOOKUP(G1278,角色!AW:BC,主动技能!F1278+1,FALSE)</f>
        <v>skill_01</v>
      </c>
      <c r="Y1278">
        <f t="shared" si="391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1281</v>
      </c>
      <c r="AE1278" s="25">
        <f>(VLOOKUP(G1278,角色!V:AE,主动技能!F1278+7,FALSE))</f>
        <v>1</v>
      </c>
      <c r="AF1278" s="19">
        <f t="shared" si="384"/>
        <v>0</v>
      </c>
      <c r="AG1278" s="19">
        <f t="shared" si="385"/>
        <v>0</v>
      </c>
      <c r="AH1278" s="25" t="str">
        <f>VLOOKUP(F1278,特效对应!F:G,2,FALSE)</f>
        <v>attack</v>
      </c>
      <c r="AJ1278">
        <f t="shared" si="386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87"/>
        <v>0</v>
      </c>
      <c r="BE1278">
        <f t="shared" si="388"/>
        <v>0</v>
      </c>
    </row>
    <row r="1279" spans="1:57" x14ac:dyDescent="0.15">
      <c r="A1279" t="str">
        <f t="shared" si="376"/>
        <v>爱茉莉主动技能1等级13</v>
      </c>
      <c r="B1279" s="8">
        <f t="shared" si="377"/>
        <v>10220113</v>
      </c>
      <c r="C1279" s="8" t="str">
        <f>VLOOKUP(G1279,角色!A:B,2,FALSE)</f>
        <v>爱茉莉</v>
      </c>
      <c r="D1279" s="8" t="str">
        <f t="shared" si="378"/>
        <v>主动技能1</v>
      </c>
      <c r="E1279" s="8">
        <f t="shared" si="375"/>
        <v>13</v>
      </c>
      <c r="F1279" s="8">
        <f t="shared" si="379"/>
        <v>1</v>
      </c>
      <c r="G1279" s="8">
        <f t="shared" si="380"/>
        <v>22</v>
      </c>
      <c r="H1279" s="4" t="s">
        <v>1060</v>
      </c>
      <c r="I1279" s="20" t="str">
        <f t="shared" si="390"/>
        <v>对敌方单体攻击，造成100%攻击力（+1812）点伤害。</v>
      </c>
      <c r="J1279" s="20" t="s">
        <v>279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81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82"/>
        <v/>
      </c>
      <c r="U1279" s="6" t="str">
        <f t="shared" si="383"/>
        <v/>
      </c>
      <c r="V1279" s="19" t="str">
        <f>VLOOKUP(G1279,角色!AW:BC,主动技能!F1279+1,FALSE)</f>
        <v>skill_01</v>
      </c>
      <c r="Y1279">
        <f t="shared" si="391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1812</v>
      </c>
      <c r="AE1279" s="25">
        <f>(VLOOKUP(G1279,角色!V:AE,主动技能!F1279+7,FALSE))</f>
        <v>1</v>
      </c>
      <c r="AF1279" s="19">
        <f t="shared" si="384"/>
        <v>0</v>
      </c>
      <c r="AG1279" s="19">
        <f t="shared" si="385"/>
        <v>0</v>
      </c>
      <c r="AH1279" s="25" t="str">
        <f>VLOOKUP(F1279,特效对应!F:G,2,FALSE)</f>
        <v>attack</v>
      </c>
      <c r="AJ1279">
        <f t="shared" si="386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87"/>
        <v>0</v>
      </c>
      <c r="BE1279">
        <f t="shared" si="388"/>
        <v>0</v>
      </c>
    </row>
    <row r="1280" spans="1:57" x14ac:dyDescent="0.15">
      <c r="A1280" t="str">
        <f t="shared" si="376"/>
        <v>爱茉莉主动技能1等级14</v>
      </c>
      <c r="B1280" s="8">
        <f t="shared" si="377"/>
        <v>10220114</v>
      </c>
      <c r="C1280" s="8" t="str">
        <f>VLOOKUP(G1280,角色!A:B,2,FALSE)</f>
        <v>爱茉莉</v>
      </c>
      <c r="D1280" s="8" t="str">
        <f t="shared" si="378"/>
        <v>主动技能1</v>
      </c>
      <c r="E1280" s="8">
        <f t="shared" si="375"/>
        <v>14</v>
      </c>
      <c r="F1280" s="8">
        <f t="shared" si="379"/>
        <v>1</v>
      </c>
      <c r="G1280" s="8">
        <f t="shared" si="380"/>
        <v>22</v>
      </c>
      <c r="H1280" s="4" t="s">
        <v>1060</v>
      </c>
      <c r="I1280" s="20" t="str">
        <f t="shared" si="390"/>
        <v>对敌方单体攻击，造成100%攻击力（+2563）点伤害。</v>
      </c>
      <c r="J1280" s="20" t="s">
        <v>279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81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82"/>
        <v/>
      </c>
      <c r="U1280" s="6" t="str">
        <f t="shared" si="383"/>
        <v/>
      </c>
      <c r="V1280" s="19" t="str">
        <f>VLOOKUP(G1280,角色!AW:BC,主动技能!F1280+1,FALSE)</f>
        <v>skill_01</v>
      </c>
      <c r="Y1280">
        <f t="shared" si="391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2563</v>
      </c>
      <c r="AE1280" s="25">
        <f>(VLOOKUP(G1280,角色!V:AE,主动技能!F1280+7,FALSE))</f>
        <v>1</v>
      </c>
      <c r="AF1280" s="19">
        <f t="shared" si="384"/>
        <v>0</v>
      </c>
      <c r="AG1280" s="19">
        <f t="shared" si="385"/>
        <v>0</v>
      </c>
      <c r="AH1280" s="25" t="str">
        <f>VLOOKUP(F1280,特效对应!F:G,2,FALSE)</f>
        <v>attack</v>
      </c>
      <c r="AJ1280">
        <f t="shared" si="386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87"/>
        <v>0</v>
      </c>
      <c r="BE1280">
        <f t="shared" si="388"/>
        <v>0</v>
      </c>
    </row>
    <row r="1281" spans="1:57" x14ac:dyDescent="0.15">
      <c r="A1281" t="str">
        <f t="shared" si="376"/>
        <v>爱茉莉主动技能1等级15</v>
      </c>
      <c r="B1281" s="8">
        <f t="shared" si="377"/>
        <v>10220115</v>
      </c>
      <c r="C1281" s="8" t="str">
        <f>VLOOKUP(G1281,角色!A:B,2,FALSE)</f>
        <v>爱茉莉</v>
      </c>
      <c r="D1281" s="8" t="str">
        <f t="shared" si="378"/>
        <v>主动技能1</v>
      </c>
      <c r="E1281" s="8">
        <f t="shared" si="375"/>
        <v>15</v>
      </c>
      <c r="F1281" s="8">
        <f t="shared" si="379"/>
        <v>1</v>
      </c>
      <c r="G1281" s="8">
        <f t="shared" si="380"/>
        <v>22</v>
      </c>
      <c r="H1281" s="4" t="s">
        <v>1060</v>
      </c>
      <c r="I1281" s="20" t="str">
        <f t="shared" si="390"/>
        <v>对敌方单体攻击，造成100%攻击力（+3626）点伤害。</v>
      </c>
      <c r="J1281" s="20" t="s">
        <v>279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81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82"/>
        <v/>
      </c>
      <c r="U1281" s="6" t="str">
        <f t="shared" si="383"/>
        <v/>
      </c>
      <c r="V1281" s="19" t="str">
        <f>VLOOKUP(G1281,角色!AW:BC,主动技能!F1281+1,FALSE)</f>
        <v>skill_01</v>
      </c>
      <c r="Y1281">
        <f t="shared" si="391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3626</v>
      </c>
      <c r="AE1281" s="25">
        <f>(VLOOKUP(G1281,角色!V:AE,主动技能!F1281+7,FALSE))</f>
        <v>1</v>
      </c>
      <c r="AF1281" s="19">
        <f t="shared" si="384"/>
        <v>0</v>
      </c>
      <c r="AG1281" s="19">
        <f t="shared" si="385"/>
        <v>0</v>
      </c>
      <c r="AH1281" s="25" t="str">
        <f>VLOOKUP(F1281,特效对应!F:G,2,FALSE)</f>
        <v>attack</v>
      </c>
      <c r="AJ1281">
        <f t="shared" si="386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87"/>
        <v>0</v>
      </c>
      <c r="BE1281">
        <f t="shared" si="388"/>
        <v>0</v>
      </c>
    </row>
    <row r="1282" spans="1:57" x14ac:dyDescent="0.15">
      <c r="A1282" t="str">
        <f t="shared" si="376"/>
        <v>爱茉莉主动技能1等级16</v>
      </c>
      <c r="B1282" s="8">
        <f t="shared" si="377"/>
        <v>10220116</v>
      </c>
      <c r="C1282" s="8" t="str">
        <f>VLOOKUP(G1282,角色!A:B,2,FALSE)</f>
        <v>爱茉莉</v>
      </c>
      <c r="D1282" s="8" t="str">
        <f t="shared" si="378"/>
        <v>主动技能1</v>
      </c>
      <c r="E1282" s="8">
        <f t="shared" si="375"/>
        <v>16</v>
      </c>
      <c r="F1282" s="8">
        <f t="shared" si="379"/>
        <v>1</v>
      </c>
      <c r="G1282" s="8">
        <f t="shared" si="380"/>
        <v>22</v>
      </c>
      <c r="H1282" s="4" t="s">
        <v>1060</v>
      </c>
      <c r="I1282" s="20" t="str">
        <f t="shared" si="390"/>
        <v>对敌方单体攻击，造成100%攻击力（+5128）点伤害。</v>
      </c>
      <c r="J1282" s="20" t="s">
        <v>279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81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82"/>
        <v/>
      </c>
      <c r="U1282" s="6" t="str">
        <f t="shared" si="383"/>
        <v/>
      </c>
      <c r="V1282" s="19" t="str">
        <f>VLOOKUP(G1282,角色!AW:BC,主动技能!F1282+1,FALSE)</f>
        <v>skill_01</v>
      </c>
      <c r="Y1282">
        <f t="shared" si="391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5128</v>
      </c>
      <c r="AE1282" s="25">
        <f>(VLOOKUP(G1282,角色!V:AE,主动技能!F1282+7,FALSE))</f>
        <v>1</v>
      </c>
      <c r="AF1282" s="19">
        <f t="shared" si="384"/>
        <v>0</v>
      </c>
      <c r="AG1282" s="19">
        <f t="shared" si="385"/>
        <v>0</v>
      </c>
      <c r="AH1282" s="25" t="str">
        <f>VLOOKUP(F1282,特效对应!F:G,2,FALSE)</f>
        <v>attack</v>
      </c>
      <c r="AJ1282">
        <f t="shared" si="386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87"/>
        <v>0</v>
      </c>
      <c r="BE1282">
        <f t="shared" si="388"/>
        <v>0</v>
      </c>
    </row>
    <row r="1283" spans="1:57" x14ac:dyDescent="0.15">
      <c r="A1283" t="str">
        <f t="shared" si="376"/>
        <v>爱茉莉主动技能1等级17</v>
      </c>
      <c r="B1283" s="8">
        <f t="shared" si="377"/>
        <v>10220117</v>
      </c>
      <c r="C1283" s="8" t="str">
        <f>VLOOKUP(G1283,角色!A:B,2,FALSE)</f>
        <v>爱茉莉</v>
      </c>
      <c r="D1283" s="8" t="str">
        <f t="shared" si="378"/>
        <v>主动技能1</v>
      </c>
      <c r="E1283" s="8">
        <f t="shared" si="375"/>
        <v>17</v>
      </c>
      <c r="F1283" s="8">
        <f t="shared" si="379"/>
        <v>1</v>
      </c>
      <c r="G1283" s="8">
        <f t="shared" si="380"/>
        <v>22</v>
      </c>
      <c r="H1283" s="4" t="s">
        <v>1060</v>
      </c>
      <c r="I1283" s="20" t="str">
        <f t="shared" si="390"/>
        <v>对敌方单体攻击，造成100%攻击力（+7254）点伤害。</v>
      </c>
      <c r="J1283" s="20" t="s">
        <v>279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81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82"/>
        <v/>
      </c>
      <c r="U1283" s="6" t="str">
        <f t="shared" si="383"/>
        <v/>
      </c>
      <c r="V1283" s="19" t="str">
        <f>VLOOKUP(G1283,角色!AW:BC,主动技能!F1283+1,FALSE)</f>
        <v>skill_01</v>
      </c>
      <c r="Y1283">
        <f t="shared" si="391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7254</v>
      </c>
      <c r="AE1283" s="25">
        <f>(VLOOKUP(G1283,角色!V:AE,主动技能!F1283+7,FALSE))</f>
        <v>1</v>
      </c>
      <c r="AF1283" s="19">
        <f t="shared" si="384"/>
        <v>0</v>
      </c>
      <c r="AG1283" s="19">
        <f t="shared" si="385"/>
        <v>0</v>
      </c>
      <c r="AH1283" s="25" t="str">
        <f>VLOOKUP(F1283,特效对应!F:G,2,FALSE)</f>
        <v>attack</v>
      </c>
      <c r="AJ1283">
        <f t="shared" si="386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87"/>
        <v>0</v>
      </c>
      <c r="BE1283">
        <f t="shared" si="388"/>
        <v>0</v>
      </c>
    </row>
    <row r="1284" spans="1:57" x14ac:dyDescent="0.15">
      <c r="A1284" t="str">
        <f t="shared" si="376"/>
        <v>爱茉莉主动技能1等级18</v>
      </c>
      <c r="B1284" s="8">
        <f t="shared" si="377"/>
        <v>10220118</v>
      </c>
      <c r="C1284" s="8" t="str">
        <f>VLOOKUP(G1284,角色!A:B,2,FALSE)</f>
        <v>爱茉莉</v>
      </c>
      <c r="D1284" s="8" t="str">
        <f t="shared" si="378"/>
        <v>主动技能1</v>
      </c>
      <c r="E1284" s="8">
        <f t="shared" si="375"/>
        <v>18</v>
      </c>
      <c r="F1284" s="8">
        <f t="shared" si="379"/>
        <v>1</v>
      </c>
      <c r="G1284" s="8">
        <f t="shared" si="380"/>
        <v>22</v>
      </c>
      <c r="H1284" s="4" t="s">
        <v>1060</v>
      </c>
      <c r="I1284" s="20" t="str">
        <f t="shared" si="390"/>
        <v>对敌方单体攻击，造成100%攻击力（+10260）点伤害。</v>
      </c>
      <c r="J1284" s="20" t="s">
        <v>279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81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82"/>
        <v/>
      </c>
      <c r="U1284" s="6" t="str">
        <f t="shared" si="383"/>
        <v/>
      </c>
      <c r="V1284" s="19" t="str">
        <f>VLOOKUP(G1284,角色!AW:BC,主动技能!F1284+1,FALSE)</f>
        <v>skill_01</v>
      </c>
      <c r="Y1284">
        <f t="shared" si="391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10260</v>
      </c>
      <c r="AE1284" s="25">
        <f>(VLOOKUP(G1284,角色!V:AE,主动技能!F1284+7,FALSE))</f>
        <v>1</v>
      </c>
      <c r="AF1284" s="19">
        <f t="shared" si="384"/>
        <v>0</v>
      </c>
      <c r="AG1284" s="19">
        <f t="shared" si="385"/>
        <v>0</v>
      </c>
      <c r="AH1284" s="25" t="str">
        <f>VLOOKUP(F1284,特效对应!F:G,2,FALSE)</f>
        <v>attack</v>
      </c>
      <c r="AJ1284">
        <f t="shared" si="386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87"/>
        <v>0</v>
      </c>
      <c r="BE1284">
        <f t="shared" si="388"/>
        <v>0</v>
      </c>
    </row>
    <row r="1285" spans="1:57" x14ac:dyDescent="0.15">
      <c r="A1285" t="str">
        <f t="shared" si="376"/>
        <v>爱茉莉主动技能1等级19</v>
      </c>
      <c r="B1285" s="8">
        <f t="shared" si="377"/>
        <v>10220119</v>
      </c>
      <c r="C1285" s="8" t="str">
        <f>VLOOKUP(G1285,角色!A:B,2,FALSE)</f>
        <v>爱茉莉</v>
      </c>
      <c r="D1285" s="8" t="str">
        <f t="shared" si="378"/>
        <v>主动技能1</v>
      </c>
      <c r="E1285" s="8">
        <f t="shared" si="375"/>
        <v>19</v>
      </c>
      <c r="F1285" s="8">
        <f t="shared" si="379"/>
        <v>1</v>
      </c>
      <c r="G1285" s="8">
        <f t="shared" si="380"/>
        <v>22</v>
      </c>
      <c r="H1285" s="4" t="s">
        <v>1060</v>
      </c>
      <c r="I1285" s="20" t="str">
        <f t="shared" si="390"/>
        <v>对敌方单体攻击，造成100%攻击力（+14512）点伤害。</v>
      </c>
      <c r="J1285" s="20" t="s">
        <v>279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81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82"/>
        <v/>
      </c>
      <c r="U1285" s="6" t="str">
        <f t="shared" si="383"/>
        <v/>
      </c>
      <c r="V1285" s="19" t="str">
        <f>VLOOKUP(G1285,角色!AW:BC,主动技能!F1285+1,FALSE)</f>
        <v>skill_01</v>
      </c>
      <c r="Y1285">
        <f t="shared" si="391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14512</v>
      </c>
      <c r="AE1285" s="25">
        <f>(VLOOKUP(G1285,角色!V:AE,主动技能!F1285+7,FALSE))</f>
        <v>1</v>
      </c>
      <c r="AF1285" s="19">
        <f t="shared" si="384"/>
        <v>0</v>
      </c>
      <c r="AG1285" s="19">
        <f t="shared" si="385"/>
        <v>0</v>
      </c>
      <c r="AH1285" s="25" t="str">
        <f>VLOOKUP(F1285,特效对应!F:G,2,FALSE)</f>
        <v>attack</v>
      </c>
      <c r="AJ1285">
        <f t="shared" si="386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87"/>
        <v>0</v>
      </c>
      <c r="BE1285">
        <f t="shared" si="388"/>
        <v>0</v>
      </c>
    </row>
    <row r="1286" spans="1:57" x14ac:dyDescent="0.15">
      <c r="A1286" t="str">
        <f t="shared" si="376"/>
        <v>爱茉莉主动技能1等级20</v>
      </c>
      <c r="B1286" s="8">
        <f t="shared" si="377"/>
        <v>10220120</v>
      </c>
      <c r="C1286" s="8" t="str">
        <f>VLOOKUP(G1286,角色!A:B,2,FALSE)</f>
        <v>爱茉莉</v>
      </c>
      <c r="D1286" s="8" t="str">
        <f t="shared" si="378"/>
        <v>主动技能1</v>
      </c>
      <c r="E1286" s="8">
        <f t="shared" si="375"/>
        <v>20</v>
      </c>
      <c r="F1286" s="8">
        <f t="shared" si="379"/>
        <v>1</v>
      </c>
      <c r="G1286" s="8">
        <f t="shared" si="380"/>
        <v>22</v>
      </c>
      <c r="H1286" s="4" t="s">
        <v>1060</v>
      </c>
      <c r="I1286" s="20" t="str">
        <f t="shared" si="390"/>
        <v>对敌方单体攻击，造成100%攻击力（+20525）点伤害。</v>
      </c>
      <c r="J1286" s="20" t="s">
        <v>279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81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82"/>
        <v/>
      </c>
      <c r="U1286" s="6" t="str">
        <f t="shared" si="383"/>
        <v/>
      </c>
      <c r="V1286" s="19" t="str">
        <f>VLOOKUP(G1286,角色!AW:BC,主动技能!F1286+1,FALSE)</f>
        <v>skill_01</v>
      </c>
      <c r="Y1286">
        <f t="shared" si="391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20525</v>
      </c>
      <c r="AE1286" s="25">
        <f>(VLOOKUP(G1286,角色!V:AE,主动技能!F1286+7,FALSE))</f>
        <v>1</v>
      </c>
      <c r="AF1286" s="19">
        <f t="shared" si="384"/>
        <v>0</v>
      </c>
      <c r="AG1286" s="19">
        <f t="shared" si="385"/>
        <v>0</v>
      </c>
      <c r="AH1286" s="25" t="str">
        <f>VLOOKUP(F1286,特效对应!F:G,2,FALSE)</f>
        <v>attack</v>
      </c>
      <c r="AJ1286">
        <f t="shared" si="386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87"/>
        <v>0</v>
      </c>
      <c r="BE1286">
        <f t="shared" si="388"/>
        <v>0</v>
      </c>
    </row>
    <row r="1287" spans="1:57" x14ac:dyDescent="0.15">
      <c r="A1287" t="str">
        <f t="shared" si="376"/>
        <v>爱茉莉主动技能2等级1</v>
      </c>
      <c r="B1287" s="8">
        <f t="shared" si="377"/>
        <v>10220201</v>
      </c>
      <c r="C1287" s="8" t="str">
        <f>VLOOKUP(G1287,角色!A:B,2,FALSE)</f>
        <v>爱茉莉</v>
      </c>
      <c r="D1287" s="8" t="str">
        <f t="shared" si="378"/>
        <v>主动技能2</v>
      </c>
      <c r="E1287" s="8">
        <f t="shared" si="375"/>
        <v>1</v>
      </c>
      <c r="F1287" s="8">
        <f t="shared" si="379"/>
        <v>2</v>
      </c>
      <c r="G1287" s="8">
        <f t="shared" si="380"/>
        <v>22</v>
      </c>
      <c r="H1287" s="4" t="s">
        <v>1053</v>
      </c>
      <c r="I1287" s="20" t="str">
        <f t="shared" ref="I1287:I1306" si="392">"对我方随机3个单体回复10%（+"&amp;BA1287&amp;"）点生命值。"</f>
        <v>对我方随机3个单体回复10%（+83）点生命值。</v>
      </c>
      <c r="J1287" s="4" t="s">
        <v>418</v>
      </c>
      <c r="K1287" s="1" t="s">
        <v>424</v>
      </c>
      <c r="L1287" s="4" t="s">
        <v>106</v>
      </c>
      <c r="M1287" s="4" t="s">
        <v>115</v>
      </c>
      <c r="N1287" s="4">
        <v>100</v>
      </c>
      <c r="O1287" s="20" t="str">
        <f t="shared" si="381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82"/>
        <v>100030:100:3:3</v>
      </c>
      <c r="U1287" s="6" t="str">
        <f t="shared" si="383"/>
        <v/>
      </c>
      <c r="V1287" s="19" t="str">
        <f>VLOOKUP(G1287,角色!AW:BC,主动技能!F1287+1,FALSE)</f>
        <v>skill_11</v>
      </c>
      <c r="Y1287">
        <f t="shared" si="391"/>
        <v>50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 t="shared" si="384"/>
        <v>2</v>
      </c>
      <c r="AG1287" s="19">
        <f t="shared" si="385"/>
        <v>1</v>
      </c>
      <c r="AH1287" s="25" t="str">
        <f>VLOOKUP(F1287,特效对应!F:G,2,FALSE)</f>
        <v>attackex</v>
      </c>
      <c r="AJ1287">
        <f t="shared" si="386"/>
        <v>1</v>
      </c>
      <c r="AK1287" t="s">
        <v>117</v>
      </c>
      <c r="AL1287" s="4" t="s">
        <v>994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83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87"/>
        <v>2</v>
      </c>
      <c r="BE1287">
        <f t="shared" si="388"/>
        <v>1</v>
      </c>
    </row>
    <row r="1288" spans="1:57" x14ac:dyDescent="0.15">
      <c r="A1288" t="str">
        <f t="shared" si="376"/>
        <v>爱茉莉主动技能2等级2</v>
      </c>
      <c r="B1288" s="8">
        <f t="shared" si="377"/>
        <v>10220202</v>
      </c>
      <c r="C1288" s="8" t="str">
        <f>VLOOKUP(G1288,角色!A:B,2,FALSE)</f>
        <v>爱茉莉</v>
      </c>
      <c r="D1288" s="8" t="str">
        <f t="shared" si="378"/>
        <v>主动技能2</v>
      </c>
      <c r="E1288" s="8">
        <f t="shared" ref="E1288:E1326" si="393">IF(E1287=E$5,1,E1287+1)</f>
        <v>2</v>
      </c>
      <c r="F1288" s="8">
        <f t="shared" si="379"/>
        <v>2</v>
      </c>
      <c r="G1288" s="8">
        <f t="shared" si="380"/>
        <v>22</v>
      </c>
      <c r="H1288" s="4" t="s">
        <v>1053</v>
      </c>
      <c r="I1288" s="20" t="str">
        <f t="shared" si="392"/>
        <v>对我方随机3个单体回复10%（+102）点生命值。</v>
      </c>
      <c r="J1288" s="4" t="s">
        <v>418</v>
      </c>
      <c r="K1288" s="1" t="s">
        <v>424</v>
      </c>
      <c r="L1288" s="4" t="s">
        <v>106</v>
      </c>
      <c r="M1288" s="4" t="s">
        <v>115</v>
      </c>
      <c r="N1288" s="4">
        <v>100</v>
      </c>
      <c r="O1288" s="20" t="str">
        <f t="shared" si="381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82"/>
        <v>100031:100:3:3</v>
      </c>
      <c r="U1288" s="6" t="str">
        <f t="shared" si="383"/>
        <v/>
      </c>
      <c r="V1288" s="19" t="str">
        <f>VLOOKUP(G1288,角色!AW:BC,主动技能!F1288+1,FALSE)</f>
        <v>skill_11</v>
      </c>
      <c r="Y1288">
        <f t="shared" si="391"/>
        <v>50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 t="shared" si="384"/>
        <v>2</v>
      </c>
      <c r="AG1288" s="19">
        <f t="shared" si="385"/>
        <v>1</v>
      </c>
      <c r="AH1288" s="25" t="str">
        <f>VLOOKUP(F1288,特效对应!F:G,2,FALSE)</f>
        <v>attackex</v>
      </c>
      <c r="AJ1288">
        <f t="shared" si="386"/>
        <v>2</v>
      </c>
      <c r="AK1288" t="s">
        <v>117</v>
      </c>
      <c r="AL1288" s="4" t="s">
        <v>995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102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si="387"/>
        <v>2</v>
      </c>
      <c r="BE1288">
        <f t="shared" si="388"/>
        <v>1</v>
      </c>
    </row>
    <row r="1289" spans="1:57" x14ac:dyDescent="0.15">
      <c r="A1289" t="str">
        <f t="shared" si="376"/>
        <v>爱茉莉主动技能2等级3</v>
      </c>
      <c r="B1289" s="8">
        <f t="shared" si="377"/>
        <v>10220203</v>
      </c>
      <c r="C1289" s="8" t="str">
        <f>VLOOKUP(G1289,角色!A:B,2,FALSE)</f>
        <v>爱茉莉</v>
      </c>
      <c r="D1289" s="8" t="str">
        <f t="shared" si="378"/>
        <v>主动技能2</v>
      </c>
      <c r="E1289" s="8">
        <f t="shared" si="393"/>
        <v>3</v>
      </c>
      <c r="F1289" s="8">
        <f t="shared" si="379"/>
        <v>2</v>
      </c>
      <c r="G1289" s="8">
        <f t="shared" si="380"/>
        <v>22</v>
      </c>
      <c r="H1289" s="4" t="s">
        <v>1053</v>
      </c>
      <c r="I1289" s="20" t="str">
        <f t="shared" si="392"/>
        <v>对我方随机3个单体回复10%（+160）点生命值。</v>
      </c>
      <c r="J1289" s="4" t="s">
        <v>418</v>
      </c>
      <c r="K1289" s="1" t="s">
        <v>424</v>
      </c>
      <c r="L1289" s="4" t="s">
        <v>106</v>
      </c>
      <c r="M1289" s="4" t="s">
        <v>115</v>
      </c>
      <c r="N1289" s="4">
        <v>100</v>
      </c>
      <c r="O1289" s="20" t="str">
        <f t="shared" si="381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82"/>
        <v>100032:100:3:3</v>
      </c>
      <c r="U1289" s="6" t="str">
        <f t="shared" si="383"/>
        <v/>
      </c>
      <c r="V1289" s="19" t="str">
        <f>VLOOKUP(G1289,角色!AW:BC,主动技能!F1289+1,FALSE)</f>
        <v>skill_11</v>
      </c>
      <c r="Y1289">
        <f t="shared" si="391"/>
        <v>50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 t="shared" si="384"/>
        <v>2</v>
      </c>
      <c r="AG1289" s="19">
        <f t="shared" si="385"/>
        <v>1</v>
      </c>
      <c r="AH1289" s="25" t="str">
        <f>VLOOKUP(F1289,特效对应!F:G,2,FALSE)</f>
        <v>attackex</v>
      </c>
      <c r="AJ1289">
        <f t="shared" si="386"/>
        <v>3</v>
      </c>
      <c r="AK1289" t="s">
        <v>117</v>
      </c>
      <c r="AL1289" s="4" t="s">
        <v>996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160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87"/>
        <v>2</v>
      </c>
      <c r="BE1289">
        <f t="shared" si="388"/>
        <v>1</v>
      </c>
    </row>
    <row r="1290" spans="1:57" x14ac:dyDescent="0.15">
      <c r="A1290" t="str">
        <f t="shared" si="376"/>
        <v>爱茉莉主动技能2等级4</v>
      </c>
      <c r="B1290" s="8">
        <f t="shared" si="377"/>
        <v>10220204</v>
      </c>
      <c r="C1290" s="8" t="str">
        <f>VLOOKUP(G1290,角色!A:B,2,FALSE)</f>
        <v>爱茉莉</v>
      </c>
      <c r="D1290" s="8" t="str">
        <f t="shared" si="378"/>
        <v>主动技能2</v>
      </c>
      <c r="E1290" s="8">
        <f t="shared" si="393"/>
        <v>4</v>
      </c>
      <c r="F1290" s="8">
        <f t="shared" si="379"/>
        <v>2</v>
      </c>
      <c r="G1290" s="8">
        <f t="shared" si="380"/>
        <v>22</v>
      </c>
      <c r="H1290" s="4" t="s">
        <v>1053</v>
      </c>
      <c r="I1290" s="20" t="str">
        <f t="shared" si="392"/>
        <v>对我方随机3个单体回复10%（+256）点生命值。</v>
      </c>
      <c r="J1290" s="4" t="s">
        <v>418</v>
      </c>
      <c r="K1290" s="1" t="s">
        <v>424</v>
      </c>
      <c r="L1290" s="4" t="s">
        <v>106</v>
      </c>
      <c r="M1290" s="4" t="s">
        <v>115</v>
      </c>
      <c r="N1290" s="4">
        <v>100</v>
      </c>
      <c r="O1290" s="20" t="str">
        <f t="shared" si="381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82"/>
        <v>100033:100:3:3</v>
      </c>
      <c r="U1290" s="6" t="str">
        <f t="shared" si="383"/>
        <v/>
      </c>
      <c r="V1290" s="19" t="str">
        <f>VLOOKUP(G1290,角色!AW:BC,主动技能!F1290+1,FALSE)</f>
        <v>skill_11</v>
      </c>
      <c r="Y1290">
        <f t="shared" si="391"/>
        <v>50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 t="shared" si="384"/>
        <v>2</v>
      </c>
      <c r="AG1290" s="19">
        <f t="shared" si="385"/>
        <v>1</v>
      </c>
      <c r="AH1290" s="25" t="str">
        <f>VLOOKUP(F1290,特效对应!F:G,2,FALSE)</f>
        <v>attackex</v>
      </c>
      <c r="AJ1290">
        <f t="shared" si="386"/>
        <v>4</v>
      </c>
      <c r="AK1290" t="s">
        <v>117</v>
      </c>
      <c r="AL1290" s="4" t="s">
        <v>997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256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87"/>
        <v>2</v>
      </c>
      <c r="BE1290">
        <f t="shared" si="388"/>
        <v>1</v>
      </c>
    </row>
    <row r="1291" spans="1:57" x14ac:dyDescent="0.15">
      <c r="A1291" t="str">
        <f t="shared" si="376"/>
        <v>爱茉莉主动技能2等级5</v>
      </c>
      <c r="B1291" s="8">
        <f t="shared" si="377"/>
        <v>10220205</v>
      </c>
      <c r="C1291" s="8" t="str">
        <f>VLOOKUP(G1291,角色!A:B,2,FALSE)</f>
        <v>爱茉莉</v>
      </c>
      <c r="D1291" s="8" t="str">
        <f t="shared" si="378"/>
        <v>主动技能2</v>
      </c>
      <c r="E1291" s="8">
        <f t="shared" si="393"/>
        <v>5</v>
      </c>
      <c r="F1291" s="8">
        <f t="shared" si="379"/>
        <v>2</v>
      </c>
      <c r="G1291" s="8">
        <f t="shared" si="380"/>
        <v>22</v>
      </c>
      <c r="H1291" s="4" t="s">
        <v>1053</v>
      </c>
      <c r="I1291" s="20" t="str">
        <f t="shared" si="392"/>
        <v>对我方随机3个单体回复10%（+361）点生命值。</v>
      </c>
      <c r="J1291" s="4" t="s">
        <v>418</v>
      </c>
      <c r="K1291" s="1" t="s">
        <v>424</v>
      </c>
      <c r="L1291" s="4" t="s">
        <v>106</v>
      </c>
      <c r="M1291" s="4" t="s">
        <v>115</v>
      </c>
      <c r="N1291" s="4">
        <v>100</v>
      </c>
      <c r="O1291" s="20" t="str">
        <f t="shared" si="381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82"/>
        <v>100034:100:3:3</v>
      </c>
      <c r="U1291" s="6" t="str">
        <f t="shared" si="383"/>
        <v/>
      </c>
      <c r="V1291" s="19" t="str">
        <f>VLOOKUP(G1291,角色!AW:BC,主动技能!F1291+1,FALSE)</f>
        <v>skill_11</v>
      </c>
      <c r="Y1291">
        <f t="shared" si="391"/>
        <v>50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 t="shared" si="384"/>
        <v>2</v>
      </c>
      <c r="AG1291" s="19">
        <f t="shared" si="385"/>
        <v>1</v>
      </c>
      <c r="AH1291" s="25" t="str">
        <f>VLOOKUP(F1291,特效对应!F:G,2,FALSE)</f>
        <v>attackex</v>
      </c>
      <c r="AJ1291">
        <f t="shared" si="386"/>
        <v>5</v>
      </c>
      <c r="AK1291" t="s">
        <v>117</v>
      </c>
      <c r="AL1291" s="4" t="s">
        <v>998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361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87"/>
        <v>2</v>
      </c>
      <c r="BE1291">
        <f t="shared" si="388"/>
        <v>1</v>
      </c>
    </row>
    <row r="1292" spans="1:57" x14ac:dyDescent="0.15">
      <c r="A1292" t="str">
        <f t="shared" si="376"/>
        <v>爱茉莉主动技能2等级6</v>
      </c>
      <c r="B1292" s="8">
        <f t="shared" si="377"/>
        <v>10220206</v>
      </c>
      <c r="C1292" s="8" t="str">
        <f>VLOOKUP(G1292,角色!A:B,2,FALSE)</f>
        <v>爱茉莉</v>
      </c>
      <c r="D1292" s="8" t="str">
        <f t="shared" si="378"/>
        <v>主动技能2</v>
      </c>
      <c r="E1292" s="8">
        <f t="shared" si="393"/>
        <v>6</v>
      </c>
      <c r="F1292" s="8">
        <f t="shared" si="379"/>
        <v>2</v>
      </c>
      <c r="G1292" s="8">
        <f t="shared" si="380"/>
        <v>22</v>
      </c>
      <c r="H1292" s="4" t="s">
        <v>1053</v>
      </c>
      <c r="I1292" s="20" t="str">
        <f t="shared" si="392"/>
        <v>对我方随机3个单体回复10%（+512）点生命值。</v>
      </c>
      <c r="J1292" s="4" t="s">
        <v>418</v>
      </c>
      <c r="K1292" s="1" t="s">
        <v>424</v>
      </c>
      <c r="L1292" s="4" t="s">
        <v>106</v>
      </c>
      <c r="M1292" s="4" t="s">
        <v>115</v>
      </c>
      <c r="N1292" s="4">
        <v>100</v>
      </c>
      <c r="O1292" s="20" t="str">
        <f t="shared" si="381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82"/>
        <v>100035:100:3:3</v>
      </c>
      <c r="U1292" s="6" t="str">
        <f t="shared" si="383"/>
        <v/>
      </c>
      <c r="V1292" s="19" t="str">
        <f>VLOOKUP(G1292,角色!AW:BC,主动技能!F1292+1,FALSE)</f>
        <v>skill_11</v>
      </c>
      <c r="Y1292">
        <f t="shared" si="391"/>
        <v>50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 t="shared" si="384"/>
        <v>2</v>
      </c>
      <c r="AG1292" s="19">
        <f t="shared" si="385"/>
        <v>1</v>
      </c>
      <c r="AH1292" s="25" t="str">
        <f>VLOOKUP(F1292,特效对应!F:G,2,FALSE)</f>
        <v>attackex</v>
      </c>
      <c r="AJ1292">
        <f t="shared" si="386"/>
        <v>6</v>
      </c>
      <c r="AK1292" t="s">
        <v>117</v>
      </c>
      <c r="AL1292" s="4" t="s">
        <v>999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512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87"/>
        <v>2</v>
      </c>
      <c r="BE1292">
        <f t="shared" si="388"/>
        <v>1</v>
      </c>
    </row>
    <row r="1293" spans="1:57" x14ac:dyDescent="0.15">
      <c r="A1293" t="str">
        <f t="shared" si="376"/>
        <v>爱茉莉主动技能2等级7</v>
      </c>
      <c r="B1293" s="8">
        <f t="shared" si="377"/>
        <v>10220207</v>
      </c>
      <c r="C1293" s="8" t="str">
        <f>VLOOKUP(G1293,角色!A:B,2,FALSE)</f>
        <v>爱茉莉</v>
      </c>
      <c r="D1293" s="8" t="str">
        <f t="shared" si="378"/>
        <v>主动技能2</v>
      </c>
      <c r="E1293" s="8">
        <f t="shared" si="393"/>
        <v>7</v>
      </c>
      <c r="F1293" s="8">
        <f t="shared" si="379"/>
        <v>2</v>
      </c>
      <c r="G1293" s="8">
        <f t="shared" si="380"/>
        <v>22</v>
      </c>
      <c r="H1293" s="4" t="s">
        <v>1053</v>
      </c>
      <c r="I1293" s="20" t="str">
        <f>"对我方随机3个单体回复10%（+"&amp;BA1293&amp;"）点生命值。"</f>
        <v>对我方随机3个单体回复10%（+724）点生命值。</v>
      </c>
      <c r="J1293" s="4" t="s">
        <v>418</v>
      </c>
      <c r="K1293" s="1" t="s">
        <v>424</v>
      </c>
      <c r="L1293" s="4" t="s">
        <v>106</v>
      </c>
      <c r="M1293" s="4" t="s">
        <v>115</v>
      </c>
      <c r="N1293" s="4">
        <v>100</v>
      </c>
      <c r="O1293" s="20" t="str">
        <f t="shared" si="381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82"/>
        <v>100036:100:3:3</v>
      </c>
      <c r="U1293" s="6" t="str">
        <f t="shared" si="383"/>
        <v/>
      </c>
      <c r="V1293" s="19" t="str">
        <f>VLOOKUP(G1293,角色!AW:BC,主动技能!F1293+1,FALSE)</f>
        <v>skill_11</v>
      </c>
      <c r="Y1293">
        <f t="shared" si="391"/>
        <v>50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 t="shared" si="384"/>
        <v>2</v>
      </c>
      <c r="AG1293" s="19">
        <f t="shared" si="385"/>
        <v>1</v>
      </c>
      <c r="AH1293" s="25" t="str">
        <f>VLOOKUP(F1293,特效对应!F:G,2,FALSE)</f>
        <v>attackex</v>
      </c>
      <c r="AJ1293">
        <f t="shared" si="386"/>
        <v>7</v>
      </c>
      <c r="AK1293" t="s">
        <v>117</v>
      </c>
      <c r="AL1293" s="4" t="s">
        <v>1000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724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87"/>
        <v>2</v>
      </c>
      <c r="BE1293">
        <f t="shared" si="388"/>
        <v>1</v>
      </c>
    </row>
    <row r="1294" spans="1:57" x14ac:dyDescent="0.15">
      <c r="A1294" t="str">
        <f t="shared" si="376"/>
        <v>爱茉莉主动技能2等级8</v>
      </c>
      <c r="B1294" s="8">
        <f t="shared" si="377"/>
        <v>10220208</v>
      </c>
      <c r="C1294" s="8" t="str">
        <f>VLOOKUP(G1294,角色!A:B,2,FALSE)</f>
        <v>爱茉莉</v>
      </c>
      <c r="D1294" s="8" t="str">
        <f t="shared" si="378"/>
        <v>主动技能2</v>
      </c>
      <c r="E1294" s="8">
        <f t="shared" si="393"/>
        <v>8</v>
      </c>
      <c r="F1294" s="8">
        <f t="shared" si="379"/>
        <v>2</v>
      </c>
      <c r="G1294" s="8">
        <f t="shared" si="380"/>
        <v>22</v>
      </c>
      <c r="H1294" s="4" t="s">
        <v>1053</v>
      </c>
      <c r="I1294" s="20" t="str">
        <f t="shared" si="392"/>
        <v>对我方随机3个单体回复10%（+1024）点生命值。</v>
      </c>
      <c r="J1294" s="4" t="s">
        <v>418</v>
      </c>
      <c r="K1294" s="1" t="s">
        <v>424</v>
      </c>
      <c r="L1294" s="4" t="s">
        <v>106</v>
      </c>
      <c r="M1294" s="4" t="s">
        <v>115</v>
      </c>
      <c r="N1294" s="4">
        <v>100</v>
      </c>
      <c r="O1294" s="20" t="str">
        <f t="shared" si="381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82"/>
        <v>100037:100:3:3</v>
      </c>
      <c r="U1294" s="6" t="str">
        <f t="shared" si="383"/>
        <v/>
      </c>
      <c r="V1294" s="19" t="str">
        <f>VLOOKUP(G1294,角色!AW:BC,主动技能!F1294+1,FALSE)</f>
        <v>skill_11</v>
      </c>
      <c r="Y1294">
        <f t="shared" si="391"/>
        <v>50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 t="shared" si="384"/>
        <v>2</v>
      </c>
      <c r="AG1294" s="19">
        <f t="shared" si="385"/>
        <v>1</v>
      </c>
      <c r="AH1294" s="25" t="str">
        <f>VLOOKUP(F1294,特效对应!F:G,2,FALSE)</f>
        <v>attackex</v>
      </c>
      <c r="AJ1294">
        <f t="shared" si="386"/>
        <v>8</v>
      </c>
      <c r="AK1294" t="s">
        <v>117</v>
      </c>
      <c r="AL1294" s="4" t="s">
        <v>1001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1024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87"/>
        <v>2</v>
      </c>
      <c r="BE1294">
        <f t="shared" si="388"/>
        <v>1</v>
      </c>
    </row>
    <row r="1295" spans="1:57" x14ac:dyDescent="0.15">
      <c r="A1295" t="str">
        <f t="shared" si="376"/>
        <v>爱茉莉主动技能2等级9</v>
      </c>
      <c r="B1295" s="8">
        <f t="shared" si="377"/>
        <v>10220209</v>
      </c>
      <c r="C1295" s="8" t="str">
        <f>VLOOKUP(G1295,角色!A:B,2,FALSE)</f>
        <v>爱茉莉</v>
      </c>
      <c r="D1295" s="8" t="str">
        <f t="shared" si="378"/>
        <v>主动技能2</v>
      </c>
      <c r="E1295" s="8">
        <f t="shared" si="393"/>
        <v>9</v>
      </c>
      <c r="F1295" s="8">
        <f t="shared" si="379"/>
        <v>2</v>
      </c>
      <c r="G1295" s="8">
        <f t="shared" si="380"/>
        <v>22</v>
      </c>
      <c r="H1295" s="4" t="s">
        <v>1053</v>
      </c>
      <c r="I1295" s="20" t="str">
        <f t="shared" si="392"/>
        <v>对我方随机3个单体回复10%（+1449）点生命值。</v>
      </c>
      <c r="J1295" s="4" t="s">
        <v>418</v>
      </c>
      <c r="K1295" s="1" t="s">
        <v>424</v>
      </c>
      <c r="L1295" s="4" t="s">
        <v>106</v>
      </c>
      <c r="M1295" s="4" t="s">
        <v>115</v>
      </c>
      <c r="N1295" s="4">
        <v>100</v>
      </c>
      <c r="O1295" s="20" t="str">
        <f t="shared" si="381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82"/>
        <v>100038:100:3:3</v>
      </c>
      <c r="U1295" s="6" t="str">
        <f t="shared" si="383"/>
        <v/>
      </c>
      <c r="V1295" s="19" t="str">
        <f>VLOOKUP(G1295,角色!AW:BC,主动技能!F1295+1,FALSE)</f>
        <v>skill_11</v>
      </c>
      <c r="Y1295">
        <f t="shared" si="391"/>
        <v>50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 t="shared" si="384"/>
        <v>2</v>
      </c>
      <c r="AG1295" s="19">
        <f t="shared" si="385"/>
        <v>1</v>
      </c>
      <c r="AH1295" s="25" t="str">
        <f>VLOOKUP(F1295,特效对应!F:G,2,FALSE)</f>
        <v>attackex</v>
      </c>
      <c r="AJ1295">
        <f t="shared" si="386"/>
        <v>9</v>
      </c>
      <c r="AK1295" t="s">
        <v>117</v>
      </c>
      <c r="AL1295" s="4" t="s">
        <v>1002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1449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87"/>
        <v>2</v>
      </c>
      <c r="BE1295">
        <f t="shared" si="388"/>
        <v>1</v>
      </c>
    </row>
    <row r="1296" spans="1:57" x14ac:dyDescent="0.15">
      <c r="A1296" t="str">
        <f t="shared" si="376"/>
        <v>爱茉莉主动技能2等级10</v>
      </c>
      <c r="B1296" s="8">
        <f t="shared" si="377"/>
        <v>10220210</v>
      </c>
      <c r="C1296" s="8" t="str">
        <f>VLOOKUP(G1296,角色!A:B,2,FALSE)</f>
        <v>爱茉莉</v>
      </c>
      <c r="D1296" s="8" t="str">
        <f t="shared" si="378"/>
        <v>主动技能2</v>
      </c>
      <c r="E1296" s="8">
        <f t="shared" si="393"/>
        <v>10</v>
      </c>
      <c r="F1296" s="8">
        <f t="shared" si="379"/>
        <v>2</v>
      </c>
      <c r="G1296" s="8">
        <f t="shared" si="380"/>
        <v>22</v>
      </c>
      <c r="H1296" s="4" t="s">
        <v>1053</v>
      </c>
      <c r="I1296" s="20" t="str">
        <f t="shared" si="392"/>
        <v>对我方随机3个单体回复10%（+2049）点生命值。</v>
      </c>
      <c r="J1296" s="4" t="s">
        <v>418</v>
      </c>
      <c r="K1296" s="1" t="s">
        <v>424</v>
      </c>
      <c r="L1296" s="4" t="s">
        <v>106</v>
      </c>
      <c r="M1296" s="4" t="s">
        <v>115</v>
      </c>
      <c r="N1296" s="4">
        <v>100</v>
      </c>
      <c r="O1296" s="20" t="str">
        <f t="shared" si="381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82"/>
        <v>100039:100:3:3</v>
      </c>
      <c r="U1296" s="6" t="str">
        <f t="shared" si="383"/>
        <v/>
      </c>
      <c r="V1296" s="19" t="str">
        <f>VLOOKUP(G1296,角色!AW:BC,主动技能!F1296+1,FALSE)</f>
        <v>skill_11</v>
      </c>
      <c r="Y1296">
        <f t="shared" si="391"/>
        <v>50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 t="shared" si="384"/>
        <v>2</v>
      </c>
      <c r="AG1296" s="19">
        <f t="shared" si="385"/>
        <v>1</v>
      </c>
      <c r="AH1296" s="25" t="str">
        <f>VLOOKUP(F1296,特效对应!F:G,2,FALSE)</f>
        <v>attackex</v>
      </c>
      <c r="AJ1296">
        <f t="shared" si="386"/>
        <v>10</v>
      </c>
      <c r="AK1296" t="s">
        <v>117</v>
      </c>
      <c r="AL1296" s="4" t="s">
        <v>1003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2049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87"/>
        <v>2</v>
      </c>
      <c r="BE1296">
        <f t="shared" si="388"/>
        <v>1</v>
      </c>
    </row>
    <row r="1297" spans="1:57" x14ac:dyDescent="0.15">
      <c r="A1297" t="str">
        <f t="shared" si="376"/>
        <v>爱茉莉主动技能2等级11</v>
      </c>
      <c r="B1297" s="8">
        <f t="shared" si="377"/>
        <v>10220211</v>
      </c>
      <c r="C1297" s="8" t="str">
        <f>VLOOKUP(G1297,角色!A:B,2,FALSE)</f>
        <v>爱茉莉</v>
      </c>
      <c r="D1297" s="8" t="str">
        <f t="shared" si="378"/>
        <v>主动技能2</v>
      </c>
      <c r="E1297" s="8">
        <f t="shared" si="393"/>
        <v>11</v>
      </c>
      <c r="F1297" s="8">
        <f t="shared" si="379"/>
        <v>2</v>
      </c>
      <c r="G1297" s="8">
        <f t="shared" si="380"/>
        <v>22</v>
      </c>
      <c r="H1297" s="4" t="s">
        <v>1053</v>
      </c>
      <c r="I1297" s="20" t="str">
        <f t="shared" si="392"/>
        <v>对我方随机3个单体回复10%（+2899）点生命值。</v>
      </c>
      <c r="J1297" s="4" t="s">
        <v>418</v>
      </c>
      <c r="K1297" s="1" t="s">
        <v>424</v>
      </c>
      <c r="L1297" s="4" t="s">
        <v>106</v>
      </c>
      <c r="M1297" s="4" t="s">
        <v>115</v>
      </c>
      <c r="N1297" s="4">
        <v>100</v>
      </c>
      <c r="O1297" s="20" t="str">
        <f t="shared" si="381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82"/>
        <v>100040:100:3:3</v>
      </c>
      <c r="U1297" s="6" t="str">
        <f t="shared" si="383"/>
        <v/>
      </c>
      <c r="V1297" s="19" t="str">
        <f>VLOOKUP(G1297,角色!AW:BC,主动技能!F1297+1,FALSE)</f>
        <v>skill_11</v>
      </c>
      <c r="Y1297">
        <f t="shared" si="391"/>
        <v>50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 t="shared" si="384"/>
        <v>2</v>
      </c>
      <c r="AG1297" s="19">
        <f t="shared" si="385"/>
        <v>1</v>
      </c>
      <c r="AH1297" s="25" t="str">
        <f>VLOOKUP(F1297,特效对应!F:G,2,FALSE)</f>
        <v>attackex</v>
      </c>
      <c r="AJ1297">
        <f t="shared" si="386"/>
        <v>11</v>
      </c>
      <c r="AK1297" t="s">
        <v>117</v>
      </c>
      <c r="AL1297" s="4" t="s">
        <v>1004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2899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87"/>
        <v>2</v>
      </c>
      <c r="BE1297">
        <f t="shared" si="388"/>
        <v>1</v>
      </c>
    </row>
    <row r="1298" spans="1:57" x14ac:dyDescent="0.15">
      <c r="A1298" t="str">
        <f t="shared" si="376"/>
        <v>爱茉莉主动技能2等级12</v>
      </c>
      <c r="B1298" s="8">
        <f t="shared" si="377"/>
        <v>10220212</v>
      </c>
      <c r="C1298" s="8" t="str">
        <f>VLOOKUP(G1298,角色!A:B,2,FALSE)</f>
        <v>爱茉莉</v>
      </c>
      <c r="D1298" s="8" t="str">
        <f t="shared" si="378"/>
        <v>主动技能2</v>
      </c>
      <c r="E1298" s="8">
        <f t="shared" si="393"/>
        <v>12</v>
      </c>
      <c r="F1298" s="8">
        <f t="shared" si="379"/>
        <v>2</v>
      </c>
      <c r="G1298" s="8">
        <f t="shared" si="380"/>
        <v>22</v>
      </c>
      <c r="H1298" s="4" t="s">
        <v>1053</v>
      </c>
      <c r="I1298" s="20" t="str">
        <f t="shared" si="392"/>
        <v>对我方随机3个单体回复10%（+4100）点生命值。</v>
      </c>
      <c r="J1298" s="4" t="s">
        <v>418</v>
      </c>
      <c r="K1298" s="1" t="s">
        <v>424</v>
      </c>
      <c r="L1298" s="4" t="s">
        <v>106</v>
      </c>
      <c r="M1298" s="4" t="s">
        <v>115</v>
      </c>
      <c r="N1298" s="4">
        <v>100</v>
      </c>
      <c r="O1298" s="20" t="str">
        <f t="shared" si="381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82"/>
        <v>100041:100:3:3</v>
      </c>
      <c r="U1298" s="6" t="str">
        <f t="shared" si="383"/>
        <v/>
      </c>
      <c r="V1298" s="19" t="str">
        <f>VLOOKUP(G1298,角色!AW:BC,主动技能!F1298+1,FALSE)</f>
        <v>skill_11</v>
      </c>
      <c r="Y1298">
        <f t="shared" si="391"/>
        <v>50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 t="shared" si="384"/>
        <v>2</v>
      </c>
      <c r="AG1298" s="19">
        <f t="shared" si="385"/>
        <v>1</v>
      </c>
      <c r="AH1298" s="25" t="str">
        <f>VLOOKUP(F1298,特效对应!F:G,2,FALSE)</f>
        <v>attackex</v>
      </c>
      <c r="AJ1298">
        <f t="shared" si="386"/>
        <v>12</v>
      </c>
      <c r="AK1298" t="s">
        <v>117</v>
      </c>
      <c r="AL1298" s="4" t="s">
        <v>1005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4100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87"/>
        <v>2</v>
      </c>
      <c r="BE1298">
        <f t="shared" si="388"/>
        <v>1</v>
      </c>
    </row>
    <row r="1299" spans="1:57" x14ac:dyDescent="0.15">
      <c r="A1299" t="str">
        <f t="shared" si="376"/>
        <v>爱茉莉主动技能2等级13</v>
      </c>
      <c r="B1299" s="8">
        <f t="shared" si="377"/>
        <v>10220213</v>
      </c>
      <c r="C1299" s="8" t="str">
        <f>VLOOKUP(G1299,角色!A:B,2,FALSE)</f>
        <v>爱茉莉</v>
      </c>
      <c r="D1299" s="8" t="str">
        <f t="shared" si="378"/>
        <v>主动技能2</v>
      </c>
      <c r="E1299" s="8">
        <f t="shared" si="393"/>
        <v>13</v>
      </c>
      <c r="F1299" s="8">
        <f t="shared" si="379"/>
        <v>2</v>
      </c>
      <c r="G1299" s="8">
        <f t="shared" si="380"/>
        <v>22</v>
      </c>
      <c r="H1299" s="4" t="s">
        <v>1053</v>
      </c>
      <c r="I1299" s="20" t="str">
        <f t="shared" si="392"/>
        <v>对我方随机3个单体回复10%（+5800）点生命值。</v>
      </c>
      <c r="J1299" s="4" t="s">
        <v>418</v>
      </c>
      <c r="K1299" s="1" t="s">
        <v>424</v>
      </c>
      <c r="L1299" s="4" t="s">
        <v>106</v>
      </c>
      <c r="M1299" s="4" t="s">
        <v>115</v>
      </c>
      <c r="N1299" s="4">
        <v>100</v>
      </c>
      <c r="O1299" s="20" t="str">
        <f t="shared" si="381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82"/>
        <v>100042:100:3:3</v>
      </c>
      <c r="U1299" s="6" t="str">
        <f t="shared" si="383"/>
        <v/>
      </c>
      <c r="V1299" s="19" t="str">
        <f>VLOOKUP(G1299,角色!AW:BC,主动技能!F1299+1,FALSE)</f>
        <v>skill_11</v>
      </c>
      <c r="Y1299">
        <f t="shared" si="391"/>
        <v>50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 t="shared" si="384"/>
        <v>2</v>
      </c>
      <c r="AG1299" s="19">
        <f t="shared" si="385"/>
        <v>1</v>
      </c>
      <c r="AH1299" s="25" t="str">
        <f>VLOOKUP(F1299,特效对应!F:G,2,FALSE)</f>
        <v>attackex</v>
      </c>
      <c r="AJ1299">
        <f t="shared" si="386"/>
        <v>13</v>
      </c>
      <c r="AK1299" t="s">
        <v>117</v>
      </c>
      <c r="AL1299" s="4" t="s">
        <v>1006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5800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87"/>
        <v>2</v>
      </c>
      <c r="BE1299">
        <f t="shared" si="388"/>
        <v>1</v>
      </c>
    </row>
    <row r="1300" spans="1:57" x14ac:dyDescent="0.15">
      <c r="A1300" t="str">
        <f t="shared" si="376"/>
        <v>爱茉莉主动技能2等级14</v>
      </c>
      <c r="B1300" s="8">
        <f t="shared" si="377"/>
        <v>10220214</v>
      </c>
      <c r="C1300" s="8" t="str">
        <f>VLOOKUP(G1300,角色!A:B,2,FALSE)</f>
        <v>爱茉莉</v>
      </c>
      <c r="D1300" s="8" t="str">
        <f t="shared" si="378"/>
        <v>主动技能2</v>
      </c>
      <c r="E1300" s="8">
        <f t="shared" si="393"/>
        <v>14</v>
      </c>
      <c r="F1300" s="8">
        <f t="shared" si="379"/>
        <v>2</v>
      </c>
      <c r="G1300" s="8">
        <f t="shared" si="380"/>
        <v>22</v>
      </c>
      <c r="H1300" s="4" t="s">
        <v>1053</v>
      </c>
      <c r="I1300" s="20" t="str">
        <f t="shared" si="392"/>
        <v>对我方随机3个单体回复10%（+8204）点生命值。</v>
      </c>
      <c r="J1300" s="4" t="s">
        <v>418</v>
      </c>
      <c r="K1300" s="1" t="s">
        <v>424</v>
      </c>
      <c r="L1300" s="4" t="s">
        <v>106</v>
      </c>
      <c r="M1300" s="4" t="s">
        <v>115</v>
      </c>
      <c r="N1300" s="4">
        <v>100</v>
      </c>
      <c r="O1300" s="20" t="str">
        <f t="shared" si="381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82"/>
        <v>100043:100:3:3</v>
      </c>
      <c r="U1300" s="6" t="str">
        <f t="shared" si="383"/>
        <v/>
      </c>
      <c r="V1300" s="19" t="str">
        <f>VLOOKUP(G1300,角色!AW:BC,主动技能!F1300+1,FALSE)</f>
        <v>skill_11</v>
      </c>
      <c r="Y1300">
        <f t="shared" si="391"/>
        <v>50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 t="shared" si="384"/>
        <v>2</v>
      </c>
      <c r="AG1300" s="19">
        <f t="shared" si="385"/>
        <v>1</v>
      </c>
      <c r="AH1300" s="25" t="str">
        <f>VLOOKUP(F1300,特效对应!F:G,2,FALSE)</f>
        <v>attackex</v>
      </c>
      <c r="AJ1300">
        <f t="shared" si="386"/>
        <v>14</v>
      </c>
      <c r="AK1300" t="s">
        <v>117</v>
      </c>
      <c r="AL1300" s="4" t="s">
        <v>1007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8204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87"/>
        <v>2</v>
      </c>
      <c r="BE1300">
        <f t="shared" si="388"/>
        <v>1</v>
      </c>
    </row>
    <row r="1301" spans="1:57" x14ac:dyDescent="0.15">
      <c r="A1301" t="str">
        <f t="shared" si="376"/>
        <v>爱茉莉主动技能2等级15</v>
      </c>
      <c r="B1301" s="8">
        <f t="shared" si="377"/>
        <v>10220215</v>
      </c>
      <c r="C1301" s="8" t="str">
        <f>VLOOKUP(G1301,角色!A:B,2,FALSE)</f>
        <v>爱茉莉</v>
      </c>
      <c r="D1301" s="8" t="str">
        <f t="shared" si="378"/>
        <v>主动技能2</v>
      </c>
      <c r="E1301" s="8">
        <f t="shared" si="393"/>
        <v>15</v>
      </c>
      <c r="F1301" s="8">
        <f t="shared" si="379"/>
        <v>2</v>
      </c>
      <c r="G1301" s="8">
        <f t="shared" si="380"/>
        <v>22</v>
      </c>
      <c r="H1301" s="4" t="s">
        <v>1053</v>
      </c>
      <c r="I1301" s="20" t="str">
        <f t="shared" si="392"/>
        <v>对我方随机3个单体回复10%（+11603）点生命值。</v>
      </c>
      <c r="J1301" s="4" t="s">
        <v>418</v>
      </c>
      <c r="K1301" s="1" t="s">
        <v>424</v>
      </c>
      <c r="L1301" s="4" t="s">
        <v>106</v>
      </c>
      <c r="M1301" s="4" t="s">
        <v>115</v>
      </c>
      <c r="N1301" s="4">
        <v>100</v>
      </c>
      <c r="O1301" s="20" t="str">
        <f t="shared" si="381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82"/>
        <v>100044:100:3:3</v>
      </c>
      <c r="U1301" s="6" t="str">
        <f t="shared" si="383"/>
        <v/>
      </c>
      <c r="V1301" s="19" t="str">
        <f>VLOOKUP(G1301,角色!AW:BC,主动技能!F1301+1,FALSE)</f>
        <v>skill_11</v>
      </c>
      <c r="Y1301">
        <f t="shared" si="391"/>
        <v>50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 t="shared" si="384"/>
        <v>2</v>
      </c>
      <c r="AG1301" s="19">
        <f t="shared" si="385"/>
        <v>1</v>
      </c>
      <c r="AH1301" s="25" t="str">
        <f>VLOOKUP(F1301,特效对应!F:G,2,FALSE)</f>
        <v>attackex</v>
      </c>
      <c r="AJ1301">
        <f t="shared" si="386"/>
        <v>15</v>
      </c>
      <c r="AK1301" t="s">
        <v>117</v>
      </c>
      <c r="AL1301" s="4" t="s">
        <v>1008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11603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87"/>
        <v>2</v>
      </c>
      <c r="BE1301">
        <f t="shared" si="388"/>
        <v>1</v>
      </c>
    </row>
    <row r="1302" spans="1:57" x14ac:dyDescent="0.15">
      <c r="A1302" t="str">
        <f t="shared" si="376"/>
        <v>爱茉莉主动技能2等级16</v>
      </c>
      <c r="B1302" s="8">
        <f t="shared" si="377"/>
        <v>10220216</v>
      </c>
      <c r="C1302" s="8" t="str">
        <f>VLOOKUP(G1302,角色!A:B,2,FALSE)</f>
        <v>爱茉莉</v>
      </c>
      <c r="D1302" s="8" t="str">
        <f t="shared" si="378"/>
        <v>主动技能2</v>
      </c>
      <c r="E1302" s="8">
        <f t="shared" si="393"/>
        <v>16</v>
      </c>
      <c r="F1302" s="8">
        <f t="shared" si="379"/>
        <v>2</v>
      </c>
      <c r="G1302" s="8">
        <f t="shared" si="380"/>
        <v>22</v>
      </c>
      <c r="H1302" s="4" t="s">
        <v>1053</v>
      </c>
      <c r="I1302" s="20" t="str">
        <f t="shared" si="392"/>
        <v>对我方随机3个单体回复10%（+16412）点生命值。</v>
      </c>
      <c r="J1302" s="4" t="s">
        <v>418</v>
      </c>
      <c r="K1302" s="1" t="s">
        <v>424</v>
      </c>
      <c r="L1302" s="4" t="s">
        <v>106</v>
      </c>
      <c r="M1302" s="4" t="s">
        <v>115</v>
      </c>
      <c r="N1302" s="4">
        <v>100</v>
      </c>
      <c r="O1302" s="20" t="str">
        <f t="shared" si="381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82"/>
        <v>100045:100:3:3</v>
      </c>
      <c r="U1302" s="6" t="str">
        <f t="shared" si="383"/>
        <v/>
      </c>
      <c r="V1302" s="19" t="str">
        <f>VLOOKUP(G1302,角色!AW:BC,主动技能!F1302+1,FALSE)</f>
        <v>skill_11</v>
      </c>
      <c r="Y1302">
        <f t="shared" si="391"/>
        <v>50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 t="shared" si="384"/>
        <v>2</v>
      </c>
      <c r="AG1302" s="19">
        <f t="shared" si="385"/>
        <v>1</v>
      </c>
      <c r="AH1302" s="25" t="str">
        <f>VLOOKUP(F1302,特效对应!F:G,2,FALSE)</f>
        <v>attackex</v>
      </c>
      <c r="AJ1302">
        <f t="shared" si="386"/>
        <v>16</v>
      </c>
      <c r="AK1302" t="s">
        <v>117</v>
      </c>
      <c r="AL1302" s="4" t="s">
        <v>1009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16412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87"/>
        <v>2</v>
      </c>
      <c r="BE1302">
        <f t="shared" si="388"/>
        <v>1</v>
      </c>
    </row>
    <row r="1303" spans="1:57" x14ac:dyDescent="0.15">
      <c r="A1303" t="str">
        <f t="shared" si="376"/>
        <v>爱茉莉主动技能2等级17</v>
      </c>
      <c r="B1303" s="8">
        <f t="shared" si="377"/>
        <v>10220217</v>
      </c>
      <c r="C1303" s="8" t="str">
        <f>VLOOKUP(G1303,角色!A:B,2,FALSE)</f>
        <v>爱茉莉</v>
      </c>
      <c r="D1303" s="8" t="str">
        <f t="shared" si="378"/>
        <v>主动技能2</v>
      </c>
      <c r="E1303" s="8">
        <f t="shared" si="393"/>
        <v>17</v>
      </c>
      <c r="F1303" s="8">
        <f t="shared" si="379"/>
        <v>2</v>
      </c>
      <c r="G1303" s="8">
        <f t="shared" si="380"/>
        <v>22</v>
      </c>
      <c r="H1303" s="4" t="s">
        <v>1053</v>
      </c>
      <c r="I1303" s="20" t="str">
        <f t="shared" si="392"/>
        <v>对我方随机3个单体回复10%（+23213）点生命值。</v>
      </c>
      <c r="J1303" s="4" t="s">
        <v>418</v>
      </c>
      <c r="K1303" s="1" t="s">
        <v>424</v>
      </c>
      <c r="L1303" s="4" t="s">
        <v>106</v>
      </c>
      <c r="M1303" s="4" t="s">
        <v>115</v>
      </c>
      <c r="N1303" s="4">
        <v>100</v>
      </c>
      <c r="O1303" s="20" t="str">
        <f t="shared" si="381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82"/>
        <v>100046:100:3:3</v>
      </c>
      <c r="U1303" s="6" t="str">
        <f t="shared" si="383"/>
        <v/>
      </c>
      <c r="V1303" s="19" t="str">
        <f>VLOOKUP(G1303,角色!AW:BC,主动技能!F1303+1,FALSE)</f>
        <v>skill_11</v>
      </c>
      <c r="Y1303">
        <f t="shared" si="391"/>
        <v>50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 t="shared" si="384"/>
        <v>2</v>
      </c>
      <c r="AG1303" s="19">
        <f t="shared" si="385"/>
        <v>1</v>
      </c>
      <c r="AH1303" s="25" t="str">
        <f>VLOOKUP(F1303,特效对应!F:G,2,FALSE)</f>
        <v>attackex</v>
      </c>
      <c r="AJ1303">
        <f t="shared" si="386"/>
        <v>17</v>
      </c>
      <c r="AK1303" t="s">
        <v>117</v>
      </c>
      <c r="AL1303" s="4" t="s">
        <v>1010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23213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87"/>
        <v>2</v>
      </c>
      <c r="BE1303">
        <f t="shared" si="388"/>
        <v>1</v>
      </c>
    </row>
    <row r="1304" spans="1:57" x14ac:dyDescent="0.15">
      <c r="A1304" t="str">
        <f t="shared" si="376"/>
        <v>爱茉莉主动技能2等级18</v>
      </c>
      <c r="B1304" s="8">
        <f t="shared" si="377"/>
        <v>10220218</v>
      </c>
      <c r="C1304" s="8" t="str">
        <f>VLOOKUP(G1304,角色!A:B,2,FALSE)</f>
        <v>爱茉莉</v>
      </c>
      <c r="D1304" s="8" t="str">
        <f t="shared" si="378"/>
        <v>主动技能2</v>
      </c>
      <c r="E1304" s="8">
        <f t="shared" si="393"/>
        <v>18</v>
      </c>
      <c r="F1304" s="8">
        <f t="shared" si="379"/>
        <v>2</v>
      </c>
      <c r="G1304" s="8">
        <f t="shared" si="380"/>
        <v>22</v>
      </c>
      <c r="H1304" s="4" t="s">
        <v>1053</v>
      </c>
      <c r="I1304" s="20" t="str">
        <f t="shared" si="392"/>
        <v>对我方随机3个单体回复10%（+32832）点生命值。</v>
      </c>
      <c r="J1304" s="4" t="s">
        <v>418</v>
      </c>
      <c r="K1304" s="1" t="s">
        <v>424</v>
      </c>
      <c r="L1304" s="4" t="s">
        <v>106</v>
      </c>
      <c r="M1304" s="4" t="s">
        <v>115</v>
      </c>
      <c r="N1304" s="4">
        <v>100</v>
      </c>
      <c r="O1304" s="20" t="str">
        <f t="shared" si="381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82"/>
        <v>100047:100:3:3</v>
      </c>
      <c r="U1304" s="6" t="str">
        <f t="shared" si="383"/>
        <v/>
      </c>
      <c r="V1304" s="19" t="str">
        <f>VLOOKUP(G1304,角色!AW:BC,主动技能!F1304+1,FALSE)</f>
        <v>skill_11</v>
      </c>
      <c r="Y1304">
        <f t="shared" si="391"/>
        <v>50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 t="shared" si="384"/>
        <v>2</v>
      </c>
      <c r="AG1304" s="19">
        <f t="shared" si="385"/>
        <v>1</v>
      </c>
      <c r="AH1304" s="25" t="str">
        <f>VLOOKUP(F1304,特效对应!F:G,2,FALSE)</f>
        <v>attackex</v>
      </c>
      <c r="AJ1304">
        <f t="shared" si="386"/>
        <v>18</v>
      </c>
      <c r="AK1304" t="s">
        <v>117</v>
      </c>
      <c r="AL1304" s="4" t="s">
        <v>1011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32832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87"/>
        <v>2</v>
      </c>
      <c r="BE1304">
        <f t="shared" si="388"/>
        <v>1</v>
      </c>
    </row>
    <row r="1305" spans="1:57" x14ac:dyDescent="0.15">
      <c r="A1305" t="str">
        <f t="shared" si="376"/>
        <v>爱茉莉主动技能2等级19</v>
      </c>
      <c r="B1305" s="8">
        <f t="shared" si="377"/>
        <v>10220219</v>
      </c>
      <c r="C1305" s="8" t="str">
        <f>VLOOKUP(G1305,角色!A:B,2,FALSE)</f>
        <v>爱茉莉</v>
      </c>
      <c r="D1305" s="8" t="str">
        <f t="shared" si="378"/>
        <v>主动技能2</v>
      </c>
      <c r="E1305" s="8">
        <f t="shared" si="393"/>
        <v>19</v>
      </c>
      <c r="F1305" s="8">
        <f t="shared" si="379"/>
        <v>2</v>
      </c>
      <c r="G1305" s="8">
        <f t="shared" si="380"/>
        <v>22</v>
      </c>
      <c r="H1305" s="4" t="s">
        <v>1053</v>
      </c>
      <c r="I1305" s="20" t="str">
        <f t="shared" si="392"/>
        <v>对我方随机3个单体回复10%（+46438）点生命值。</v>
      </c>
      <c r="J1305" s="4" t="s">
        <v>418</v>
      </c>
      <c r="K1305" s="1" t="s">
        <v>424</v>
      </c>
      <c r="L1305" s="4" t="s">
        <v>106</v>
      </c>
      <c r="M1305" s="4" t="s">
        <v>115</v>
      </c>
      <c r="N1305" s="4">
        <v>100</v>
      </c>
      <c r="O1305" s="20" t="str">
        <f t="shared" si="381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82"/>
        <v>100048:100:3:3</v>
      </c>
      <c r="U1305" s="6" t="str">
        <f t="shared" si="383"/>
        <v/>
      </c>
      <c r="V1305" s="19" t="str">
        <f>VLOOKUP(G1305,角色!AW:BC,主动技能!F1305+1,FALSE)</f>
        <v>skill_11</v>
      </c>
      <c r="Y1305">
        <f t="shared" si="391"/>
        <v>50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 t="shared" si="384"/>
        <v>2</v>
      </c>
      <c r="AG1305" s="19">
        <f t="shared" si="385"/>
        <v>1</v>
      </c>
      <c r="AH1305" s="25" t="str">
        <f>VLOOKUP(F1305,特效对应!F:G,2,FALSE)</f>
        <v>attackex</v>
      </c>
      <c r="AJ1305">
        <f t="shared" si="386"/>
        <v>19</v>
      </c>
      <c r="AK1305" t="s">
        <v>117</v>
      </c>
      <c r="AL1305" s="4" t="s">
        <v>1012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46438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87"/>
        <v>2</v>
      </c>
      <c r="BE1305">
        <f t="shared" si="388"/>
        <v>1</v>
      </c>
    </row>
    <row r="1306" spans="1:57" x14ac:dyDescent="0.15">
      <c r="A1306" t="str">
        <f t="shared" si="376"/>
        <v>爱茉莉主动技能2等级20</v>
      </c>
      <c r="B1306" s="8">
        <f t="shared" si="377"/>
        <v>10220220</v>
      </c>
      <c r="C1306" s="8" t="str">
        <f>VLOOKUP(G1306,角色!A:B,2,FALSE)</f>
        <v>爱茉莉</v>
      </c>
      <c r="D1306" s="8" t="str">
        <f t="shared" si="378"/>
        <v>主动技能2</v>
      </c>
      <c r="E1306" s="8">
        <f t="shared" si="393"/>
        <v>20</v>
      </c>
      <c r="F1306" s="8">
        <f t="shared" si="379"/>
        <v>2</v>
      </c>
      <c r="G1306" s="8">
        <f t="shared" si="380"/>
        <v>22</v>
      </c>
      <c r="H1306" s="4" t="s">
        <v>1053</v>
      </c>
      <c r="I1306" s="20" t="str">
        <f t="shared" si="392"/>
        <v>对我方随机3个单体回复10%（+65681）点生命值。</v>
      </c>
      <c r="J1306" s="4" t="s">
        <v>418</v>
      </c>
      <c r="K1306" s="1" t="s">
        <v>424</v>
      </c>
      <c r="L1306" s="4" t="s">
        <v>106</v>
      </c>
      <c r="M1306" s="4" t="s">
        <v>115</v>
      </c>
      <c r="N1306" s="4">
        <v>100</v>
      </c>
      <c r="O1306" s="20" t="str">
        <f t="shared" si="381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82"/>
        <v>100049:100:3:3</v>
      </c>
      <c r="U1306" s="6" t="str">
        <f t="shared" si="383"/>
        <v/>
      </c>
      <c r="V1306" s="19" t="str">
        <f>VLOOKUP(G1306,角色!AW:BC,主动技能!F1306+1,FALSE)</f>
        <v>skill_11</v>
      </c>
      <c r="Y1306">
        <f t="shared" si="391"/>
        <v>50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 t="shared" si="384"/>
        <v>2</v>
      </c>
      <c r="AG1306" s="19">
        <f t="shared" si="385"/>
        <v>1</v>
      </c>
      <c r="AH1306" s="25" t="str">
        <f>VLOOKUP(F1306,特效对应!F:G,2,FALSE)</f>
        <v>attackex</v>
      </c>
      <c r="AJ1306">
        <f t="shared" si="386"/>
        <v>20</v>
      </c>
      <c r="AK1306" t="s">
        <v>117</v>
      </c>
      <c r="AL1306" s="4" t="s">
        <v>1013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65681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87"/>
        <v>2</v>
      </c>
      <c r="BE1306">
        <f t="shared" si="388"/>
        <v>1</v>
      </c>
    </row>
    <row r="1307" spans="1:57" x14ac:dyDescent="0.15">
      <c r="A1307" t="str">
        <f t="shared" si="376"/>
        <v>爱茉莉主动技能3等级1</v>
      </c>
      <c r="B1307" s="8">
        <f t="shared" si="377"/>
        <v>10220301</v>
      </c>
      <c r="C1307" s="8" t="str">
        <f>VLOOKUP(G1307,角色!A:B,2,FALSE)</f>
        <v>爱茉莉</v>
      </c>
      <c r="D1307" s="8" t="str">
        <f t="shared" si="378"/>
        <v>主动技能3</v>
      </c>
      <c r="E1307" s="8">
        <f t="shared" si="393"/>
        <v>1</v>
      </c>
      <c r="F1307" s="8">
        <f t="shared" si="379"/>
        <v>3</v>
      </c>
      <c r="G1307" s="8">
        <f t="shared" si="380"/>
        <v>22</v>
      </c>
      <c r="H1307" s="4" t="s">
        <v>1085</v>
      </c>
      <c r="I1307" s="20" t="str">
        <f>"对敌方"&amp;L1307&amp;"攻击，造成"&amp;Z1307&amp;"%攻击力（+"&amp;AB1307&amp;"）点伤害。并附带减速。"</f>
        <v>对敌方全体攻击，造成125%攻击力（+65）点伤害。并附带减速。</v>
      </c>
      <c r="J1307" s="4" t="s">
        <v>279</v>
      </c>
      <c r="K1307" s="1" t="s">
        <v>102</v>
      </c>
      <c r="L1307" s="4" t="s">
        <v>108</v>
      </c>
      <c r="M1307" s="4"/>
      <c r="N1307" s="4">
        <v>100</v>
      </c>
      <c r="O1307" s="20">
        <f t="shared" si="381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82"/>
        <v>100003:100:2:0</v>
      </c>
      <c r="U1307" s="6" t="str">
        <f t="shared" si="383"/>
        <v/>
      </c>
      <c r="V1307" s="19" t="str">
        <f>VLOOKUP(G1307,角色!AW:BC,主动技能!F1307+1,FALSE)</f>
        <v>skill_26</v>
      </c>
      <c r="Y1307">
        <f t="shared" si="391"/>
        <v>100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65</v>
      </c>
      <c r="AE1307" s="25">
        <f>(VLOOKUP(G1307,角色!V:AE,主动技能!F1307+7,FALSE))</f>
        <v>1</v>
      </c>
      <c r="AF1307" s="19">
        <f t="shared" si="384"/>
        <v>3</v>
      </c>
      <c r="AG1307" s="19">
        <f t="shared" si="385"/>
        <v>2</v>
      </c>
      <c r="AH1307" s="25" t="str">
        <f>VLOOKUP(F1307,特效对应!F:G,2,FALSE)</f>
        <v>attackex</v>
      </c>
      <c r="AJ1307">
        <f t="shared" si="386"/>
        <v>1</v>
      </c>
      <c r="AK1307" t="s">
        <v>117</v>
      </c>
      <c r="AL1307" t="s">
        <v>587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87"/>
        <v>3</v>
      </c>
      <c r="BE1307">
        <f t="shared" si="388"/>
        <v>2</v>
      </c>
    </row>
    <row r="1308" spans="1:57" x14ac:dyDescent="0.15">
      <c r="A1308" t="str">
        <f t="shared" si="376"/>
        <v>爱茉莉主动技能3等级2</v>
      </c>
      <c r="B1308" s="8">
        <f t="shared" si="377"/>
        <v>10220302</v>
      </c>
      <c r="C1308" s="8" t="str">
        <f>VLOOKUP(G1308,角色!A:B,2,FALSE)</f>
        <v>爱茉莉</v>
      </c>
      <c r="D1308" s="8" t="str">
        <f t="shared" si="378"/>
        <v>主动技能3</v>
      </c>
      <c r="E1308" s="8">
        <f t="shared" si="393"/>
        <v>2</v>
      </c>
      <c r="F1308" s="8">
        <f t="shared" si="379"/>
        <v>3</v>
      </c>
      <c r="G1308" s="8">
        <f t="shared" si="380"/>
        <v>22</v>
      </c>
      <c r="H1308" s="4" t="s">
        <v>1085</v>
      </c>
      <c r="I1308" s="20" t="str">
        <f t="shared" ref="I1308:I1326" si="394">"对敌方"&amp;L1308&amp;"攻击，造成"&amp;Z1308&amp;"%攻击力（+"&amp;AB1308&amp;"）点伤害。并附带减速。"</f>
        <v>对敌方全体攻击，造成125%攻击力（+80）点伤害。并附带减速。</v>
      </c>
      <c r="J1308" s="4" t="s">
        <v>279</v>
      </c>
      <c r="K1308" s="1" t="s">
        <v>102</v>
      </c>
      <c r="L1308" s="4" t="s">
        <v>108</v>
      </c>
      <c r="M1308" s="4"/>
      <c r="N1308" s="4">
        <v>100</v>
      </c>
      <c r="O1308" s="20">
        <f t="shared" si="381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82"/>
        <v>100003:100:2:0</v>
      </c>
      <c r="U1308" s="6" t="str">
        <f t="shared" si="383"/>
        <v/>
      </c>
      <c r="V1308" s="19" t="str">
        <f>VLOOKUP(G1308,角色!AW:BC,主动技能!F1308+1,FALSE)</f>
        <v>skill_26</v>
      </c>
      <c r="Y1308">
        <f t="shared" si="391"/>
        <v>100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80</v>
      </c>
      <c r="AE1308" s="25">
        <f>(VLOOKUP(G1308,角色!V:AE,主动技能!F1308+7,FALSE))</f>
        <v>1</v>
      </c>
      <c r="AF1308" s="19">
        <f t="shared" si="384"/>
        <v>3</v>
      </c>
      <c r="AG1308" s="19">
        <f t="shared" si="385"/>
        <v>2</v>
      </c>
      <c r="AH1308" s="25" t="str">
        <f>VLOOKUP(F1308,特效对应!F:G,2,FALSE)</f>
        <v>attackex</v>
      </c>
      <c r="AJ1308">
        <f t="shared" si="386"/>
        <v>2</v>
      </c>
      <c r="AK1308" t="s">
        <v>117</v>
      </c>
      <c r="AL1308" t="s">
        <v>587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87"/>
        <v>3</v>
      </c>
      <c r="BE1308">
        <f t="shared" si="388"/>
        <v>2</v>
      </c>
    </row>
    <row r="1309" spans="1:57" x14ac:dyDescent="0.15">
      <c r="A1309" t="str">
        <f t="shared" si="376"/>
        <v>爱茉莉主动技能3等级3</v>
      </c>
      <c r="B1309" s="8">
        <f t="shared" si="377"/>
        <v>10220303</v>
      </c>
      <c r="C1309" s="8" t="str">
        <f>VLOOKUP(G1309,角色!A:B,2,FALSE)</f>
        <v>爱茉莉</v>
      </c>
      <c r="D1309" s="8" t="str">
        <f t="shared" si="378"/>
        <v>主动技能3</v>
      </c>
      <c r="E1309" s="8">
        <f t="shared" si="393"/>
        <v>3</v>
      </c>
      <c r="F1309" s="8">
        <f t="shared" si="379"/>
        <v>3</v>
      </c>
      <c r="G1309" s="8">
        <f t="shared" si="380"/>
        <v>22</v>
      </c>
      <c r="H1309" s="4" t="s">
        <v>1085</v>
      </c>
      <c r="I1309" s="20" t="str">
        <f t="shared" si="394"/>
        <v>对敌方全体攻击，造成125%攻击力（+125）点伤害。并附带减速。</v>
      </c>
      <c r="J1309" s="4" t="s">
        <v>279</v>
      </c>
      <c r="K1309" s="1" t="s">
        <v>102</v>
      </c>
      <c r="L1309" s="4" t="s">
        <v>108</v>
      </c>
      <c r="M1309" s="4"/>
      <c r="N1309" s="4">
        <v>100</v>
      </c>
      <c r="O1309" s="20">
        <f t="shared" si="381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82"/>
        <v>100003:100:2:0</v>
      </c>
      <c r="U1309" s="6" t="str">
        <f t="shared" si="383"/>
        <v/>
      </c>
      <c r="V1309" s="19" t="str">
        <f>VLOOKUP(G1309,角色!AW:BC,主动技能!F1309+1,FALSE)</f>
        <v>skill_26</v>
      </c>
      <c r="Y1309">
        <f t="shared" si="391"/>
        <v>100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125</v>
      </c>
      <c r="AE1309" s="25">
        <f>(VLOOKUP(G1309,角色!V:AE,主动技能!F1309+7,FALSE))</f>
        <v>1</v>
      </c>
      <c r="AF1309" s="19">
        <f t="shared" si="384"/>
        <v>3</v>
      </c>
      <c r="AG1309" s="19">
        <f t="shared" si="385"/>
        <v>2</v>
      </c>
      <c r="AH1309" s="25" t="str">
        <f>VLOOKUP(F1309,特效对应!F:G,2,FALSE)</f>
        <v>attackex</v>
      </c>
      <c r="AJ1309">
        <f t="shared" si="386"/>
        <v>3</v>
      </c>
      <c r="AK1309" t="s">
        <v>117</v>
      </c>
      <c r="AL1309" t="s">
        <v>587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87"/>
        <v>3</v>
      </c>
      <c r="BE1309">
        <f t="shared" si="388"/>
        <v>2</v>
      </c>
    </row>
    <row r="1310" spans="1:57" x14ac:dyDescent="0.15">
      <c r="A1310" t="str">
        <f t="shared" si="376"/>
        <v>爱茉莉主动技能3等级4</v>
      </c>
      <c r="B1310" s="8">
        <f t="shared" si="377"/>
        <v>10220304</v>
      </c>
      <c r="C1310" s="8" t="str">
        <f>VLOOKUP(G1310,角色!A:B,2,FALSE)</f>
        <v>爱茉莉</v>
      </c>
      <c r="D1310" s="8" t="str">
        <f t="shared" si="378"/>
        <v>主动技能3</v>
      </c>
      <c r="E1310" s="8">
        <f t="shared" si="393"/>
        <v>4</v>
      </c>
      <c r="F1310" s="8">
        <f t="shared" si="379"/>
        <v>3</v>
      </c>
      <c r="G1310" s="8">
        <f t="shared" si="380"/>
        <v>22</v>
      </c>
      <c r="H1310" s="4" t="s">
        <v>1085</v>
      </c>
      <c r="I1310" s="20" t="str">
        <f t="shared" si="394"/>
        <v>对敌方全体攻击，造成125%攻击力（+200）点伤害。并附带减速。</v>
      </c>
      <c r="J1310" s="4" t="s">
        <v>279</v>
      </c>
      <c r="K1310" s="1" t="s">
        <v>102</v>
      </c>
      <c r="L1310" s="4" t="s">
        <v>108</v>
      </c>
      <c r="M1310" s="4"/>
      <c r="N1310" s="4">
        <v>100</v>
      </c>
      <c r="O1310" s="20">
        <f t="shared" si="381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82"/>
        <v>100003:100:2:0</v>
      </c>
      <c r="U1310" s="6" t="str">
        <f t="shared" si="383"/>
        <v/>
      </c>
      <c r="V1310" s="19" t="str">
        <f>VLOOKUP(G1310,角色!AW:BC,主动技能!F1310+1,FALSE)</f>
        <v>skill_26</v>
      </c>
      <c r="Y1310">
        <f t="shared" si="391"/>
        <v>100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200</v>
      </c>
      <c r="AE1310" s="25">
        <f>(VLOOKUP(G1310,角色!V:AE,主动技能!F1310+7,FALSE))</f>
        <v>1</v>
      </c>
      <c r="AF1310" s="19">
        <f t="shared" si="384"/>
        <v>3</v>
      </c>
      <c r="AG1310" s="19">
        <f t="shared" si="385"/>
        <v>2</v>
      </c>
      <c r="AH1310" s="25" t="str">
        <f>VLOOKUP(F1310,特效对应!F:G,2,FALSE)</f>
        <v>attackex</v>
      </c>
      <c r="AJ1310">
        <f t="shared" si="386"/>
        <v>4</v>
      </c>
      <c r="AK1310" t="s">
        <v>117</v>
      </c>
      <c r="AL1310" t="s">
        <v>587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87"/>
        <v>3</v>
      </c>
      <c r="BE1310">
        <f t="shared" si="388"/>
        <v>2</v>
      </c>
    </row>
    <row r="1311" spans="1:57" x14ac:dyDescent="0.15">
      <c r="A1311" t="str">
        <f t="shared" ref="A1311:A1326" si="395">C1311&amp;D1311&amp;$E$6&amp;E1311</f>
        <v>爱茉莉主动技能3等级5</v>
      </c>
      <c r="B1311" s="8">
        <f t="shared" ref="B1311:B1326" si="396">1*10000000+G1311*10000+F1311*100+E1311</f>
        <v>10220305</v>
      </c>
      <c r="C1311" s="8" t="str">
        <f>VLOOKUP(G1311,角色!A:B,2,FALSE)</f>
        <v>爱茉莉</v>
      </c>
      <c r="D1311" s="8" t="str">
        <f t="shared" ref="D1311:D1326" si="397">$D$4&amp;F1311</f>
        <v>主动技能3</v>
      </c>
      <c r="E1311" s="8">
        <f t="shared" si="393"/>
        <v>5</v>
      </c>
      <c r="F1311" s="8">
        <f t="shared" ref="F1311:F1326" si="398">IF(E1311=1,IF(F1310=$F$5,1,F1310+1),F1310)</f>
        <v>3</v>
      </c>
      <c r="G1311" s="8">
        <f t="shared" ref="G1311:G1326" si="399">IF((F1311=1)*(E1311=1),G1310+1,G1310)</f>
        <v>22</v>
      </c>
      <c r="H1311" s="4" t="s">
        <v>1085</v>
      </c>
      <c r="I1311" s="20" t="str">
        <f t="shared" si="394"/>
        <v>对敌方全体攻击，造成125%攻击力（+282）点伤害。并附带减速。</v>
      </c>
      <c r="J1311" s="4" t="s">
        <v>279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400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401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402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91"/>
        <v>100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282</v>
      </c>
      <c r="AE1311" s="25">
        <f>(VLOOKUP(G1311,角色!V:AE,主动技能!F1311+7,FALSE))</f>
        <v>1</v>
      </c>
      <c r="AF1311" s="19">
        <f t="shared" ref="AF1311:AF1326" si="403">BD1311</f>
        <v>3</v>
      </c>
      <c r="AG1311" s="19">
        <f t="shared" ref="AG1311:AG1326" si="404">BE1311</f>
        <v>2</v>
      </c>
      <c r="AH1311" s="25" t="str">
        <f>VLOOKUP(F1311,特效对应!F:G,2,FALSE)</f>
        <v>attackex</v>
      </c>
      <c r="AJ1311">
        <f t="shared" ref="AJ1311:AJ1326" si="405">E1311</f>
        <v>5</v>
      </c>
      <c r="AK1311" t="s">
        <v>117</v>
      </c>
      <c r="AL1311" t="s">
        <v>587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ref="BD1311:BD1326" si="406">IF(F1311=1,0,IF(F1311=2,2,3))</f>
        <v>3</v>
      </c>
      <c r="BE1311">
        <f t="shared" ref="BE1311:BE1326" si="407">IF(F1311=1,0,IF(F1311=2,1,2))</f>
        <v>2</v>
      </c>
    </row>
    <row r="1312" spans="1:57" x14ac:dyDescent="0.15">
      <c r="A1312" t="str">
        <f t="shared" si="395"/>
        <v>爱茉莉主动技能3等级6</v>
      </c>
      <c r="B1312" s="8">
        <f t="shared" si="396"/>
        <v>10220306</v>
      </c>
      <c r="C1312" s="8" t="str">
        <f>VLOOKUP(G1312,角色!A:B,2,FALSE)</f>
        <v>爱茉莉</v>
      </c>
      <c r="D1312" s="8" t="str">
        <f t="shared" si="397"/>
        <v>主动技能3</v>
      </c>
      <c r="E1312" s="8">
        <f t="shared" si="393"/>
        <v>6</v>
      </c>
      <c r="F1312" s="8">
        <f t="shared" si="398"/>
        <v>3</v>
      </c>
      <c r="G1312" s="8">
        <f t="shared" si="399"/>
        <v>22</v>
      </c>
      <c r="H1312" s="4" t="s">
        <v>1085</v>
      </c>
      <c r="I1312" s="20" t="str">
        <f t="shared" si="394"/>
        <v>对敌方全体攻击，造成125%攻击力（+400）点伤害。并附带减速。</v>
      </c>
      <c r="J1312" s="4" t="s">
        <v>279</v>
      </c>
      <c r="K1312" s="1" t="s">
        <v>102</v>
      </c>
      <c r="L1312" s="4" t="s">
        <v>108</v>
      </c>
      <c r="M1312" s="4"/>
      <c r="N1312" s="4">
        <v>100</v>
      </c>
      <c r="O1312" s="20">
        <f t="shared" si="400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401"/>
        <v>100003:100:2:0</v>
      </c>
      <c r="U1312" s="6" t="str">
        <f t="shared" si="402"/>
        <v/>
      </c>
      <c r="V1312" s="19" t="str">
        <f>VLOOKUP(G1312,角色!AW:BC,主动技能!F1312+1,FALSE)</f>
        <v>skill_26</v>
      </c>
      <c r="Y1312">
        <f t="shared" si="391"/>
        <v>100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400</v>
      </c>
      <c r="AE1312" s="25">
        <f>(VLOOKUP(G1312,角色!V:AE,主动技能!F1312+7,FALSE))</f>
        <v>1</v>
      </c>
      <c r="AF1312" s="19">
        <f t="shared" si="403"/>
        <v>3</v>
      </c>
      <c r="AG1312" s="19">
        <f t="shared" si="404"/>
        <v>2</v>
      </c>
      <c r="AH1312" s="25" t="str">
        <f>VLOOKUP(F1312,特效对应!F:G,2,FALSE)</f>
        <v>attackex</v>
      </c>
      <c r="AJ1312">
        <f t="shared" si="405"/>
        <v>6</v>
      </c>
      <c r="AK1312" t="s">
        <v>117</v>
      </c>
      <c r="AL1312" t="s">
        <v>587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406"/>
        <v>3</v>
      </c>
      <c r="BE1312">
        <f t="shared" si="407"/>
        <v>2</v>
      </c>
    </row>
    <row r="1313" spans="1:57" x14ac:dyDescent="0.15">
      <c r="A1313" t="str">
        <f t="shared" si="395"/>
        <v>爱茉莉主动技能3等级7</v>
      </c>
      <c r="B1313" s="8">
        <f t="shared" si="396"/>
        <v>10220307</v>
      </c>
      <c r="C1313" s="8" t="str">
        <f>VLOOKUP(G1313,角色!A:B,2,FALSE)</f>
        <v>爱茉莉</v>
      </c>
      <c r="D1313" s="8" t="str">
        <f t="shared" si="397"/>
        <v>主动技能3</v>
      </c>
      <c r="E1313" s="8">
        <f t="shared" si="393"/>
        <v>7</v>
      </c>
      <c r="F1313" s="8">
        <f t="shared" si="398"/>
        <v>3</v>
      </c>
      <c r="G1313" s="8">
        <f t="shared" si="399"/>
        <v>22</v>
      </c>
      <c r="H1313" s="4" t="s">
        <v>1085</v>
      </c>
      <c r="I1313" s="20" t="str">
        <f t="shared" si="394"/>
        <v>对敌方全体攻击，造成125%攻击力（+566）点伤害。并附带减速。</v>
      </c>
      <c r="J1313" s="4" t="s">
        <v>279</v>
      </c>
      <c r="K1313" s="1" t="s">
        <v>102</v>
      </c>
      <c r="L1313" s="4" t="s">
        <v>108</v>
      </c>
      <c r="M1313" s="4"/>
      <c r="N1313" s="4">
        <v>100</v>
      </c>
      <c r="O1313" s="20">
        <f t="shared" si="400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401"/>
        <v>100003:100:2:0</v>
      </c>
      <c r="U1313" s="6" t="str">
        <f t="shared" si="402"/>
        <v/>
      </c>
      <c r="V1313" s="19" t="str">
        <f>VLOOKUP(G1313,角色!AW:BC,主动技能!F1313+1,FALSE)</f>
        <v>skill_26</v>
      </c>
      <c r="Y1313">
        <f t="shared" si="391"/>
        <v>100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566</v>
      </c>
      <c r="AE1313" s="25">
        <f>(VLOOKUP(G1313,角色!V:AE,主动技能!F1313+7,FALSE))</f>
        <v>1</v>
      </c>
      <c r="AF1313" s="19">
        <f t="shared" si="403"/>
        <v>3</v>
      </c>
      <c r="AG1313" s="19">
        <f t="shared" si="404"/>
        <v>2</v>
      </c>
      <c r="AH1313" s="25" t="str">
        <f>VLOOKUP(F1313,特效对应!F:G,2,FALSE)</f>
        <v>attackex</v>
      </c>
      <c r="AJ1313">
        <f t="shared" si="405"/>
        <v>7</v>
      </c>
      <c r="AK1313" t="s">
        <v>117</v>
      </c>
      <c r="AL1313" t="s">
        <v>587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406"/>
        <v>3</v>
      </c>
      <c r="BE1313">
        <f t="shared" si="407"/>
        <v>2</v>
      </c>
    </row>
    <row r="1314" spans="1:57" x14ac:dyDescent="0.15">
      <c r="A1314" t="str">
        <f t="shared" si="395"/>
        <v>爱茉莉主动技能3等级8</v>
      </c>
      <c r="B1314" s="8">
        <f t="shared" si="396"/>
        <v>10220308</v>
      </c>
      <c r="C1314" s="8" t="str">
        <f>VLOOKUP(G1314,角色!A:B,2,FALSE)</f>
        <v>爱茉莉</v>
      </c>
      <c r="D1314" s="8" t="str">
        <f t="shared" si="397"/>
        <v>主动技能3</v>
      </c>
      <c r="E1314" s="8">
        <f t="shared" si="393"/>
        <v>8</v>
      </c>
      <c r="F1314" s="8">
        <f t="shared" si="398"/>
        <v>3</v>
      </c>
      <c r="G1314" s="8">
        <f t="shared" si="399"/>
        <v>22</v>
      </c>
      <c r="H1314" s="4" t="s">
        <v>1085</v>
      </c>
      <c r="I1314" s="20" t="str">
        <f t="shared" si="394"/>
        <v>对敌方全体攻击，造成125%攻击力（+800）点伤害。并附带减速。</v>
      </c>
      <c r="J1314" s="4" t="s">
        <v>279</v>
      </c>
      <c r="K1314" s="1" t="s">
        <v>102</v>
      </c>
      <c r="L1314" s="4" t="s">
        <v>108</v>
      </c>
      <c r="M1314" s="4"/>
      <c r="N1314" s="4">
        <v>100</v>
      </c>
      <c r="O1314" s="20">
        <f t="shared" si="400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401"/>
        <v>100003:100:2:0</v>
      </c>
      <c r="U1314" s="6" t="str">
        <f t="shared" si="402"/>
        <v/>
      </c>
      <c r="V1314" s="19" t="str">
        <f>VLOOKUP(G1314,角色!AW:BC,主动技能!F1314+1,FALSE)</f>
        <v>skill_26</v>
      </c>
      <c r="Y1314">
        <f t="shared" si="391"/>
        <v>100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800</v>
      </c>
      <c r="AE1314" s="25">
        <f>(VLOOKUP(G1314,角色!V:AE,主动技能!F1314+7,FALSE))</f>
        <v>1</v>
      </c>
      <c r="AF1314" s="19">
        <f t="shared" si="403"/>
        <v>3</v>
      </c>
      <c r="AG1314" s="19">
        <f t="shared" si="404"/>
        <v>2</v>
      </c>
      <c r="AH1314" s="25" t="str">
        <f>VLOOKUP(F1314,特效对应!F:G,2,FALSE)</f>
        <v>attackex</v>
      </c>
      <c r="AJ1314">
        <f t="shared" si="405"/>
        <v>8</v>
      </c>
      <c r="AK1314" t="s">
        <v>117</v>
      </c>
      <c r="AL1314" t="s">
        <v>587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406"/>
        <v>3</v>
      </c>
      <c r="BE1314">
        <f t="shared" si="407"/>
        <v>2</v>
      </c>
    </row>
    <row r="1315" spans="1:57" x14ac:dyDescent="0.15">
      <c r="A1315" t="str">
        <f t="shared" si="395"/>
        <v>爱茉莉主动技能3等级9</v>
      </c>
      <c r="B1315" s="8">
        <f t="shared" si="396"/>
        <v>10220309</v>
      </c>
      <c r="C1315" s="8" t="str">
        <f>VLOOKUP(G1315,角色!A:B,2,FALSE)</f>
        <v>爱茉莉</v>
      </c>
      <c r="D1315" s="8" t="str">
        <f t="shared" si="397"/>
        <v>主动技能3</v>
      </c>
      <c r="E1315" s="8">
        <f t="shared" si="393"/>
        <v>9</v>
      </c>
      <c r="F1315" s="8">
        <f t="shared" si="398"/>
        <v>3</v>
      </c>
      <c r="G1315" s="8">
        <f t="shared" si="399"/>
        <v>22</v>
      </c>
      <c r="H1315" s="4" t="s">
        <v>1085</v>
      </c>
      <c r="I1315" s="20" t="str">
        <f t="shared" si="394"/>
        <v>对敌方全体攻击，造成125%攻击力（+1132）点伤害。并附带减速。</v>
      </c>
      <c r="J1315" s="4" t="s">
        <v>279</v>
      </c>
      <c r="K1315" s="1" t="s">
        <v>102</v>
      </c>
      <c r="L1315" s="4" t="s">
        <v>108</v>
      </c>
      <c r="M1315" s="4"/>
      <c r="N1315" s="4">
        <v>100</v>
      </c>
      <c r="O1315" s="20">
        <f t="shared" si="400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401"/>
        <v>100003:100:2:0</v>
      </c>
      <c r="U1315" s="6" t="str">
        <f t="shared" si="402"/>
        <v/>
      </c>
      <c r="V1315" s="19" t="str">
        <f>VLOOKUP(G1315,角色!AW:BC,主动技能!F1315+1,FALSE)</f>
        <v>skill_26</v>
      </c>
      <c r="Y1315">
        <f t="shared" si="391"/>
        <v>100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1132</v>
      </c>
      <c r="AE1315" s="25">
        <f>(VLOOKUP(G1315,角色!V:AE,主动技能!F1315+7,FALSE))</f>
        <v>1</v>
      </c>
      <c r="AF1315" s="19">
        <f t="shared" si="403"/>
        <v>3</v>
      </c>
      <c r="AG1315" s="19">
        <f t="shared" si="404"/>
        <v>2</v>
      </c>
      <c r="AH1315" s="25" t="str">
        <f>VLOOKUP(F1315,特效对应!F:G,2,FALSE)</f>
        <v>attackex</v>
      </c>
      <c r="AJ1315">
        <f t="shared" si="405"/>
        <v>9</v>
      </c>
      <c r="AK1315" t="s">
        <v>117</v>
      </c>
      <c r="AL1315" t="s">
        <v>587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406"/>
        <v>3</v>
      </c>
      <c r="BE1315">
        <f t="shared" si="407"/>
        <v>2</v>
      </c>
    </row>
    <row r="1316" spans="1:57" x14ac:dyDescent="0.15">
      <c r="A1316" t="str">
        <f t="shared" si="395"/>
        <v>爱茉莉主动技能3等级10</v>
      </c>
      <c r="B1316" s="8">
        <f t="shared" si="396"/>
        <v>10220310</v>
      </c>
      <c r="C1316" s="8" t="str">
        <f>VLOOKUP(G1316,角色!A:B,2,FALSE)</f>
        <v>爱茉莉</v>
      </c>
      <c r="D1316" s="8" t="str">
        <f t="shared" si="397"/>
        <v>主动技能3</v>
      </c>
      <c r="E1316" s="8">
        <f t="shared" si="393"/>
        <v>10</v>
      </c>
      <c r="F1316" s="8">
        <f t="shared" si="398"/>
        <v>3</v>
      </c>
      <c r="G1316" s="8">
        <f t="shared" si="399"/>
        <v>22</v>
      </c>
      <c r="H1316" s="4" t="s">
        <v>1085</v>
      </c>
      <c r="I1316" s="20" t="str">
        <f t="shared" si="394"/>
        <v>对敌方全体攻击，造成125%攻击力（+1601）点伤害。并附带减速。</v>
      </c>
      <c r="J1316" s="4" t="s">
        <v>279</v>
      </c>
      <c r="K1316" s="1" t="s">
        <v>102</v>
      </c>
      <c r="L1316" s="4" t="s">
        <v>108</v>
      </c>
      <c r="M1316" s="4"/>
      <c r="N1316" s="4">
        <v>100</v>
      </c>
      <c r="O1316" s="20">
        <f t="shared" si="400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401"/>
        <v>100003:100:2:0</v>
      </c>
      <c r="U1316" s="6" t="str">
        <f t="shared" si="402"/>
        <v/>
      </c>
      <c r="V1316" s="19" t="str">
        <f>VLOOKUP(G1316,角色!AW:BC,主动技能!F1316+1,FALSE)</f>
        <v>skill_26</v>
      </c>
      <c r="Y1316">
        <f t="shared" si="391"/>
        <v>100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1601</v>
      </c>
      <c r="AE1316" s="25">
        <f>(VLOOKUP(G1316,角色!V:AE,主动技能!F1316+7,FALSE))</f>
        <v>1</v>
      </c>
      <c r="AF1316" s="19">
        <f t="shared" si="403"/>
        <v>3</v>
      </c>
      <c r="AG1316" s="19">
        <f t="shared" si="404"/>
        <v>2</v>
      </c>
      <c r="AH1316" s="25" t="str">
        <f>VLOOKUP(F1316,特效对应!F:G,2,FALSE)</f>
        <v>attackex</v>
      </c>
      <c r="AJ1316">
        <f t="shared" si="405"/>
        <v>10</v>
      </c>
      <c r="AK1316" t="s">
        <v>117</v>
      </c>
      <c r="AL1316" t="s">
        <v>587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406"/>
        <v>3</v>
      </c>
      <c r="BE1316">
        <f t="shared" si="407"/>
        <v>2</v>
      </c>
    </row>
    <row r="1317" spans="1:57" x14ac:dyDescent="0.15">
      <c r="A1317" t="str">
        <f t="shared" si="395"/>
        <v>爱茉莉主动技能3等级11</v>
      </c>
      <c r="B1317" s="8">
        <f t="shared" si="396"/>
        <v>10220311</v>
      </c>
      <c r="C1317" s="8" t="str">
        <f>VLOOKUP(G1317,角色!A:B,2,FALSE)</f>
        <v>爱茉莉</v>
      </c>
      <c r="D1317" s="8" t="str">
        <f t="shared" si="397"/>
        <v>主动技能3</v>
      </c>
      <c r="E1317" s="8">
        <f t="shared" si="393"/>
        <v>11</v>
      </c>
      <c r="F1317" s="8">
        <f t="shared" si="398"/>
        <v>3</v>
      </c>
      <c r="G1317" s="8">
        <f t="shared" si="399"/>
        <v>22</v>
      </c>
      <c r="H1317" s="4" t="s">
        <v>1085</v>
      </c>
      <c r="I1317" s="20" t="str">
        <f t="shared" si="394"/>
        <v>对敌方全体攻击，造成125%攻击力（+2265）点伤害。并附带减速。</v>
      </c>
      <c r="J1317" s="4" t="s">
        <v>279</v>
      </c>
      <c r="K1317" s="1" t="s">
        <v>102</v>
      </c>
      <c r="L1317" s="4" t="s">
        <v>108</v>
      </c>
      <c r="M1317" s="4"/>
      <c r="N1317" s="4">
        <v>100</v>
      </c>
      <c r="O1317" s="20">
        <f t="shared" si="400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401"/>
        <v>100003:100:2:0</v>
      </c>
      <c r="U1317" s="6" t="str">
        <f t="shared" si="402"/>
        <v/>
      </c>
      <c r="V1317" s="19" t="str">
        <f>VLOOKUP(G1317,角色!AW:BC,主动技能!F1317+1,FALSE)</f>
        <v>skill_26</v>
      </c>
      <c r="Y1317">
        <f t="shared" si="391"/>
        <v>100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2265</v>
      </c>
      <c r="AE1317" s="25">
        <f>(VLOOKUP(G1317,角色!V:AE,主动技能!F1317+7,FALSE))</f>
        <v>1</v>
      </c>
      <c r="AF1317" s="19">
        <f t="shared" si="403"/>
        <v>3</v>
      </c>
      <c r="AG1317" s="19">
        <f t="shared" si="404"/>
        <v>2</v>
      </c>
      <c r="AH1317" s="25" t="str">
        <f>VLOOKUP(F1317,特效对应!F:G,2,FALSE)</f>
        <v>attackex</v>
      </c>
      <c r="AJ1317">
        <f t="shared" si="405"/>
        <v>11</v>
      </c>
      <c r="AK1317" t="s">
        <v>117</v>
      </c>
      <c r="AL1317" t="s">
        <v>587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406"/>
        <v>3</v>
      </c>
      <c r="BE1317">
        <f t="shared" si="407"/>
        <v>2</v>
      </c>
    </row>
    <row r="1318" spans="1:57" x14ac:dyDescent="0.15">
      <c r="A1318" t="str">
        <f t="shared" si="395"/>
        <v>爱茉莉主动技能3等级12</v>
      </c>
      <c r="B1318" s="8">
        <f t="shared" si="396"/>
        <v>10220312</v>
      </c>
      <c r="C1318" s="8" t="str">
        <f>VLOOKUP(G1318,角色!A:B,2,FALSE)</f>
        <v>爱茉莉</v>
      </c>
      <c r="D1318" s="8" t="str">
        <f t="shared" si="397"/>
        <v>主动技能3</v>
      </c>
      <c r="E1318" s="8">
        <f t="shared" si="393"/>
        <v>12</v>
      </c>
      <c r="F1318" s="8">
        <f t="shared" si="398"/>
        <v>3</v>
      </c>
      <c r="G1318" s="8">
        <f t="shared" si="399"/>
        <v>22</v>
      </c>
      <c r="H1318" s="4" t="s">
        <v>1085</v>
      </c>
      <c r="I1318" s="20" t="str">
        <f t="shared" si="394"/>
        <v>对敌方全体攻击，造成125%攻击力（+3203）点伤害。并附带减速。</v>
      </c>
      <c r="J1318" s="4" t="s">
        <v>279</v>
      </c>
      <c r="K1318" s="1" t="s">
        <v>102</v>
      </c>
      <c r="L1318" s="4" t="s">
        <v>108</v>
      </c>
      <c r="M1318" s="4"/>
      <c r="N1318" s="4">
        <v>100</v>
      </c>
      <c r="O1318" s="20">
        <f t="shared" si="400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401"/>
        <v>100003:100:2:0</v>
      </c>
      <c r="U1318" s="6" t="str">
        <f t="shared" si="402"/>
        <v/>
      </c>
      <c r="V1318" s="19" t="str">
        <f>VLOOKUP(G1318,角色!AW:BC,主动技能!F1318+1,FALSE)</f>
        <v>skill_26</v>
      </c>
      <c r="Y1318">
        <f t="shared" si="391"/>
        <v>100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3203</v>
      </c>
      <c r="AE1318" s="25">
        <f>(VLOOKUP(G1318,角色!V:AE,主动技能!F1318+7,FALSE))</f>
        <v>1</v>
      </c>
      <c r="AF1318" s="19">
        <f t="shared" si="403"/>
        <v>3</v>
      </c>
      <c r="AG1318" s="19">
        <f t="shared" si="404"/>
        <v>2</v>
      </c>
      <c r="AH1318" s="25" t="str">
        <f>VLOOKUP(F1318,特效对应!F:G,2,FALSE)</f>
        <v>attackex</v>
      </c>
      <c r="AJ1318">
        <f t="shared" si="405"/>
        <v>12</v>
      </c>
      <c r="AK1318" t="s">
        <v>117</v>
      </c>
      <c r="AL1318" t="s">
        <v>587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406"/>
        <v>3</v>
      </c>
      <c r="BE1318">
        <f t="shared" si="407"/>
        <v>2</v>
      </c>
    </row>
    <row r="1319" spans="1:57" x14ac:dyDescent="0.15">
      <c r="A1319" t="str">
        <f t="shared" si="395"/>
        <v>爱茉莉主动技能3等级13</v>
      </c>
      <c r="B1319" s="8">
        <f t="shared" si="396"/>
        <v>10220313</v>
      </c>
      <c r="C1319" s="8" t="str">
        <f>VLOOKUP(G1319,角色!A:B,2,FALSE)</f>
        <v>爱茉莉</v>
      </c>
      <c r="D1319" s="8" t="str">
        <f t="shared" si="397"/>
        <v>主动技能3</v>
      </c>
      <c r="E1319" s="8">
        <f t="shared" si="393"/>
        <v>13</v>
      </c>
      <c r="F1319" s="8">
        <f t="shared" si="398"/>
        <v>3</v>
      </c>
      <c r="G1319" s="8">
        <f t="shared" si="399"/>
        <v>22</v>
      </c>
      <c r="H1319" s="4" t="s">
        <v>1085</v>
      </c>
      <c r="I1319" s="20" t="str">
        <f t="shared" si="394"/>
        <v>对敌方全体攻击，造成125%攻击力（+4531）点伤害。并附带减速。</v>
      </c>
      <c r="J1319" s="4" t="s">
        <v>279</v>
      </c>
      <c r="K1319" s="1" t="s">
        <v>102</v>
      </c>
      <c r="L1319" s="4" t="s">
        <v>108</v>
      </c>
      <c r="M1319" s="4"/>
      <c r="N1319" s="4">
        <v>100</v>
      </c>
      <c r="O1319" s="20">
        <f t="shared" si="400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401"/>
        <v>100003:100:2:0</v>
      </c>
      <c r="U1319" s="6" t="str">
        <f t="shared" si="402"/>
        <v/>
      </c>
      <c r="V1319" s="19" t="str">
        <f>VLOOKUP(G1319,角色!AW:BC,主动技能!F1319+1,FALSE)</f>
        <v>skill_26</v>
      </c>
      <c r="Y1319">
        <f t="shared" si="391"/>
        <v>100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4531</v>
      </c>
      <c r="AE1319" s="25">
        <f>(VLOOKUP(G1319,角色!V:AE,主动技能!F1319+7,FALSE))</f>
        <v>1</v>
      </c>
      <c r="AF1319" s="19">
        <f t="shared" si="403"/>
        <v>3</v>
      </c>
      <c r="AG1319" s="19">
        <f t="shared" si="404"/>
        <v>2</v>
      </c>
      <c r="AH1319" s="25" t="str">
        <f>VLOOKUP(F1319,特效对应!F:G,2,FALSE)</f>
        <v>attackex</v>
      </c>
      <c r="AJ1319">
        <f t="shared" si="405"/>
        <v>13</v>
      </c>
      <c r="AK1319" t="s">
        <v>117</v>
      </c>
      <c r="AL1319" t="s">
        <v>587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406"/>
        <v>3</v>
      </c>
      <c r="BE1319">
        <f t="shared" si="407"/>
        <v>2</v>
      </c>
    </row>
    <row r="1320" spans="1:57" x14ac:dyDescent="0.15">
      <c r="A1320" t="str">
        <f t="shared" si="395"/>
        <v>爱茉莉主动技能3等级14</v>
      </c>
      <c r="B1320" s="8">
        <f t="shared" si="396"/>
        <v>10220314</v>
      </c>
      <c r="C1320" s="8" t="str">
        <f>VLOOKUP(G1320,角色!A:B,2,FALSE)</f>
        <v>爱茉莉</v>
      </c>
      <c r="D1320" s="8" t="str">
        <f t="shared" si="397"/>
        <v>主动技能3</v>
      </c>
      <c r="E1320" s="8">
        <f t="shared" si="393"/>
        <v>14</v>
      </c>
      <c r="F1320" s="8">
        <f t="shared" si="398"/>
        <v>3</v>
      </c>
      <c r="G1320" s="8">
        <f t="shared" si="399"/>
        <v>22</v>
      </c>
      <c r="H1320" s="4" t="s">
        <v>1085</v>
      </c>
      <c r="I1320" s="20" t="str">
        <f t="shared" si="394"/>
        <v>对敌方全体攻击，造成125%攻击力（+6409）点伤害。并附带减速。</v>
      </c>
      <c r="J1320" s="4" t="s">
        <v>279</v>
      </c>
      <c r="K1320" s="1" t="s">
        <v>102</v>
      </c>
      <c r="L1320" s="4" t="s">
        <v>108</v>
      </c>
      <c r="M1320" s="4"/>
      <c r="N1320" s="4">
        <v>100</v>
      </c>
      <c r="O1320" s="20">
        <f t="shared" si="400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401"/>
        <v>100003:100:2:0</v>
      </c>
      <c r="U1320" s="6" t="str">
        <f t="shared" si="402"/>
        <v/>
      </c>
      <c r="V1320" s="19" t="str">
        <f>VLOOKUP(G1320,角色!AW:BC,主动技能!F1320+1,FALSE)</f>
        <v>skill_26</v>
      </c>
      <c r="Y1320">
        <f t="shared" si="391"/>
        <v>100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6409</v>
      </c>
      <c r="AE1320" s="25">
        <f>(VLOOKUP(G1320,角色!V:AE,主动技能!F1320+7,FALSE))</f>
        <v>1</v>
      </c>
      <c r="AF1320" s="19">
        <f t="shared" si="403"/>
        <v>3</v>
      </c>
      <c r="AG1320" s="19">
        <f t="shared" si="404"/>
        <v>2</v>
      </c>
      <c r="AH1320" s="25" t="str">
        <f>VLOOKUP(F1320,特效对应!F:G,2,FALSE)</f>
        <v>attackex</v>
      </c>
      <c r="AJ1320">
        <f t="shared" si="405"/>
        <v>14</v>
      </c>
      <c r="AK1320" t="s">
        <v>117</v>
      </c>
      <c r="AL1320" t="s">
        <v>587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406"/>
        <v>3</v>
      </c>
      <c r="BE1320">
        <f t="shared" si="407"/>
        <v>2</v>
      </c>
    </row>
    <row r="1321" spans="1:57" x14ac:dyDescent="0.15">
      <c r="A1321" t="str">
        <f t="shared" si="395"/>
        <v>爱茉莉主动技能3等级15</v>
      </c>
      <c r="B1321" s="8">
        <f t="shared" si="396"/>
        <v>10220315</v>
      </c>
      <c r="C1321" s="8" t="str">
        <f>VLOOKUP(G1321,角色!A:B,2,FALSE)</f>
        <v>爱茉莉</v>
      </c>
      <c r="D1321" s="8" t="str">
        <f t="shared" si="397"/>
        <v>主动技能3</v>
      </c>
      <c r="E1321" s="8">
        <f t="shared" si="393"/>
        <v>15</v>
      </c>
      <c r="F1321" s="8">
        <f t="shared" si="398"/>
        <v>3</v>
      </c>
      <c r="G1321" s="8">
        <f t="shared" si="399"/>
        <v>22</v>
      </c>
      <c r="H1321" s="4" t="s">
        <v>1085</v>
      </c>
      <c r="I1321" s="20" t="str">
        <f t="shared" si="394"/>
        <v>对敌方全体攻击，造成125%攻击力（+9065）点伤害。并附带减速。</v>
      </c>
      <c r="J1321" s="4" t="s">
        <v>279</v>
      </c>
      <c r="K1321" s="1" t="s">
        <v>102</v>
      </c>
      <c r="L1321" s="4" t="s">
        <v>108</v>
      </c>
      <c r="M1321" s="4"/>
      <c r="N1321" s="4">
        <v>100</v>
      </c>
      <c r="O1321" s="20">
        <f t="shared" si="400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401"/>
        <v>100003:100:2:0</v>
      </c>
      <c r="U1321" s="6" t="str">
        <f t="shared" si="402"/>
        <v/>
      </c>
      <c r="V1321" s="19" t="str">
        <f>VLOOKUP(G1321,角色!AW:BC,主动技能!F1321+1,FALSE)</f>
        <v>skill_26</v>
      </c>
      <c r="Y1321">
        <f t="shared" si="391"/>
        <v>100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9065</v>
      </c>
      <c r="AE1321" s="25">
        <f>(VLOOKUP(G1321,角色!V:AE,主动技能!F1321+7,FALSE))</f>
        <v>1</v>
      </c>
      <c r="AF1321" s="19">
        <f t="shared" si="403"/>
        <v>3</v>
      </c>
      <c r="AG1321" s="19">
        <f t="shared" si="404"/>
        <v>2</v>
      </c>
      <c r="AH1321" s="25" t="str">
        <f>VLOOKUP(F1321,特效对应!F:G,2,FALSE)</f>
        <v>attackex</v>
      </c>
      <c r="AJ1321">
        <f t="shared" si="405"/>
        <v>15</v>
      </c>
      <c r="AK1321" t="s">
        <v>117</v>
      </c>
      <c r="AL1321" t="s">
        <v>587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406"/>
        <v>3</v>
      </c>
      <c r="BE1321">
        <f t="shared" si="407"/>
        <v>2</v>
      </c>
    </row>
    <row r="1322" spans="1:57" x14ac:dyDescent="0.15">
      <c r="A1322" t="str">
        <f t="shared" si="395"/>
        <v>爱茉莉主动技能3等级16</v>
      </c>
      <c r="B1322" s="8">
        <f t="shared" si="396"/>
        <v>10220316</v>
      </c>
      <c r="C1322" s="8" t="str">
        <f>VLOOKUP(G1322,角色!A:B,2,FALSE)</f>
        <v>爱茉莉</v>
      </c>
      <c r="D1322" s="8" t="str">
        <f t="shared" si="397"/>
        <v>主动技能3</v>
      </c>
      <c r="E1322" s="8">
        <f t="shared" si="393"/>
        <v>16</v>
      </c>
      <c r="F1322" s="8">
        <f t="shared" si="398"/>
        <v>3</v>
      </c>
      <c r="G1322" s="8">
        <f t="shared" si="399"/>
        <v>22</v>
      </c>
      <c r="H1322" s="4" t="s">
        <v>1085</v>
      </c>
      <c r="I1322" s="20" t="str">
        <f t="shared" si="394"/>
        <v>对敌方全体攻击，造成125%攻击力（+12822）点伤害。并附带减速。</v>
      </c>
      <c r="J1322" s="4" t="s">
        <v>279</v>
      </c>
      <c r="K1322" s="1" t="s">
        <v>102</v>
      </c>
      <c r="L1322" s="4" t="s">
        <v>108</v>
      </c>
      <c r="M1322" s="4"/>
      <c r="N1322" s="4">
        <v>100</v>
      </c>
      <c r="O1322" s="20">
        <f t="shared" si="400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401"/>
        <v>100003:100:2:0</v>
      </c>
      <c r="U1322" s="6" t="str">
        <f t="shared" si="402"/>
        <v/>
      </c>
      <c r="V1322" s="19" t="str">
        <f>VLOOKUP(G1322,角色!AW:BC,主动技能!F1322+1,FALSE)</f>
        <v>skill_26</v>
      </c>
      <c r="Y1322">
        <f t="shared" si="391"/>
        <v>100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12822</v>
      </c>
      <c r="AE1322" s="25">
        <f>(VLOOKUP(G1322,角色!V:AE,主动技能!F1322+7,FALSE))</f>
        <v>1</v>
      </c>
      <c r="AF1322" s="19">
        <f t="shared" si="403"/>
        <v>3</v>
      </c>
      <c r="AG1322" s="19">
        <f t="shared" si="404"/>
        <v>2</v>
      </c>
      <c r="AH1322" s="25" t="str">
        <f>VLOOKUP(F1322,特效对应!F:G,2,FALSE)</f>
        <v>attackex</v>
      </c>
      <c r="AJ1322">
        <f t="shared" si="405"/>
        <v>16</v>
      </c>
      <c r="AK1322" t="s">
        <v>117</v>
      </c>
      <c r="AL1322" t="s">
        <v>587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406"/>
        <v>3</v>
      </c>
      <c r="BE1322">
        <f t="shared" si="407"/>
        <v>2</v>
      </c>
    </row>
    <row r="1323" spans="1:57" x14ac:dyDescent="0.15">
      <c r="A1323" t="str">
        <f t="shared" si="395"/>
        <v>爱茉莉主动技能3等级17</v>
      </c>
      <c r="B1323" s="8">
        <f t="shared" si="396"/>
        <v>10220317</v>
      </c>
      <c r="C1323" s="8" t="str">
        <f>VLOOKUP(G1323,角色!A:B,2,FALSE)</f>
        <v>爱茉莉</v>
      </c>
      <c r="D1323" s="8" t="str">
        <f t="shared" si="397"/>
        <v>主动技能3</v>
      </c>
      <c r="E1323" s="8">
        <f t="shared" si="393"/>
        <v>17</v>
      </c>
      <c r="F1323" s="8">
        <f t="shared" si="398"/>
        <v>3</v>
      </c>
      <c r="G1323" s="8">
        <f t="shared" si="399"/>
        <v>22</v>
      </c>
      <c r="H1323" s="4" t="s">
        <v>1085</v>
      </c>
      <c r="I1323" s="20" t="str">
        <f t="shared" si="394"/>
        <v>对敌方全体攻击，造成125%攻击力（+18135）点伤害。并附带减速。</v>
      </c>
      <c r="J1323" s="4" t="s">
        <v>279</v>
      </c>
      <c r="K1323" s="1" t="s">
        <v>102</v>
      </c>
      <c r="L1323" s="4" t="s">
        <v>108</v>
      </c>
      <c r="M1323" s="4"/>
      <c r="N1323" s="4">
        <v>100</v>
      </c>
      <c r="O1323" s="20">
        <f t="shared" si="400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401"/>
        <v>100003:100:2:0</v>
      </c>
      <c r="U1323" s="6" t="str">
        <f t="shared" si="402"/>
        <v/>
      </c>
      <c r="V1323" s="19" t="str">
        <f>VLOOKUP(G1323,角色!AW:BC,主动技能!F1323+1,FALSE)</f>
        <v>skill_26</v>
      </c>
      <c r="Y1323">
        <f t="shared" si="391"/>
        <v>100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18135</v>
      </c>
      <c r="AE1323" s="25">
        <f>(VLOOKUP(G1323,角色!V:AE,主动技能!F1323+7,FALSE))</f>
        <v>1</v>
      </c>
      <c r="AF1323" s="19">
        <f t="shared" si="403"/>
        <v>3</v>
      </c>
      <c r="AG1323" s="19">
        <f t="shared" si="404"/>
        <v>2</v>
      </c>
      <c r="AH1323" s="25" t="str">
        <f>VLOOKUP(F1323,特效对应!F:G,2,FALSE)</f>
        <v>attackex</v>
      </c>
      <c r="AJ1323">
        <f t="shared" si="405"/>
        <v>17</v>
      </c>
      <c r="AK1323" t="s">
        <v>117</v>
      </c>
      <c r="AL1323" t="s">
        <v>587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406"/>
        <v>3</v>
      </c>
      <c r="BE1323">
        <f t="shared" si="407"/>
        <v>2</v>
      </c>
    </row>
    <row r="1324" spans="1:57" x14ac:dyDescent="0.15">
      <c r="A1324" t="str">
        <f t="shared" si="395"/>
        <v>爱茉莉主动技能3等级18</v>
      </c>
      <c r="B1324" s="8">
        <f t="shared" si="396"/>
        <v>10220318</v>
      </c>
      <c r="C1324" s="8" t="str">
        <f>VLOOKUP(G1324,角色!A:B,2,FALSE)</f>
        <v>爱茉莉</v>
      </c>
      <c r="D1324" s="8" t="str">
        <f t="shared" si="397"/>
        <v>主动技能3</v>
      </c>
      <c r="E1324" s="8">
        <f t="shared" si="393"/>
        <v>18</v>
      </c>
      <c r="F1324" s="8">
        <f t="shared" si="398"/>
        <v>3</v>
      </c>
      <c r="G1324" s="8">
        <f t="shared" si="399"/>
        <v>22</v>
      </c>
      <c r="H1324" s="4" t="s">
        <v>1085</v>
      </c>
      <c r="I1324" s="20" t="str">
        <f t="shared" si="394"/>
        <v>对敌方全体攻击，造成125%攻击力（+25650）点伤害。并附带减速。</v>
      </c>
      <c r="J1324" s="4" t="s">
        <v>279</v>
      </c>
      <c r="K1324" s="1" t="s">
        <v>102</v>
      </c>
      <c r="L1324" s="4" t="s">
        <v>108</v>
      </c>
      <c r="M1324" s="4"/>
      <c r="N1324" s="4">
        <v>100</v>
      </c>
      <c r="O1324" s="20">
        <f t="shared" si="400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401"/>
        <v>100003:100:2:0</v>
      </c>
      <c r="U1324" s="6" t="str">
        <f t="shared" si="402"/>
        <v/>
      </c>
      <c r="V1324" s="19" t="str">
        <f>VLOOKUP(G1324,角色!AW:BC,主动技能!F1324+1,FALSE)</f>
        <v>skill_26</v>
      </c>
      <c r="Y1324">
        <f t="shared" si="391"/>
        <v>100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25650</v>
      </c>
      <c r="AE1324" s="25">
        <f>(VLOOKUP(G1324,角色!V:AE,主动技能!F1324+7,FALSE))</f>
        <v>1</v>
      </c>
      <c r="AF1324" s="19">
        <f t="shared" si="403"/>
        <v>3</v>
      </c>
      <c r="AG1324" s="19">
        <f t="shared" si="404"/>
        <v>2</v>
      </c>
      <c r="AH1324" s="25" t="str">
        <f>VLOOKUP(F1324,特效对应!F:G,2,FALSE)</f>
        <v>attackex</v>
      </c>
      <c r="AJ1324">
        <f t="shared" si="405"/>
        <v>18</v>
      </c>
      <c r="AK1324" t="s">
        <v>117</v>
      </c>
      <c r="AL1324" t="s">
        <v>587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406"/>
        <v>3</v>
      </c>
      <c r="BE1324">
        <f t="shared" si="407"/>
        <v>2</v>
      </c>
    </row>
    <row r="1325" spans="1:57" x14ac:dyDescent="0.15">
      <c r="A1325" t="str">
        <f t="shared" si="395"/>
        <v>爱茉莉主动技能3等级19</v>
      </c>
      <c r="B1325" s="8">
        <f t="shared" si="396"/>
        <v>10220319</v>
      </c>
      <c r="C1325" s="8" t="str">
        <f>VLOOKUP(G1325,角色!A:B,2,FALSE)</f>
        <v>爱茉莉</v>
      </c>
      <c r="D1325" s="8" t="str">
        <f t="shared" si="397"/>
        <v>主动技能3</v>
      </c>
      <c r="E1325" s="8">
        <f t="shared" si="393"/>
        <v>19</v>
      </c>
      <c r="F1325" s="8">
        <f t="shared" si="398"/>
        <v>3</v>
      </c>
      <c r="G1325" s="8">
        <f t="shared" si="399"/>
        <v>22</v>
      </c>
      <c r="H1325" s="4" t="s">
        <v>1085</v>
      </c>
      <c r="I1325" s="20" t="str">
        <f t="shared" si="394"/>
        <v>对敌方全体攻击，造成125%攻击力（+36280）点伤害。并附带减速。</v>
      </c>
      <c r="J1325" s="4" t="s">
        <v>279</v>
      </c>
      <c r="K1325" s="1" t="s">
        <v>102</v>
      </c>
      <c r="L1325" s="4" t="s">
        <v>108</v>
      </c>
      <c r="M1325" s="4"/>
      <c r="N1325" s="4">
        <v>100</v>
      </c>
      <c r="O1325" s="20">
        <f t="shared" si="400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401"/>
        <v>100003:100:2:0</v>
      </c>
      <c r="U1325" s="6" t="str">
        <f t="shared" si="402"/>
        <v/>
      </c>
      <c r="V1325" s="19" t="str">
        <f>VLOOKUP(G1325,角色!AW:BC,主动技能!F1325+1,FALSE)</f>
        <v>skill_26</v>
      </c>
      <c r="Y1325">
        <f t="shared" si="391"/>
        <v>100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36280</v>
      </c>
      <c r="AE1325" s="25">
        <f>(VLOOKUP(G1325,角色!V:AE,主动技能!F1325+7,FALSE))</f>
        <v>1</v>
      </c>
      <c r="AF1325" s="19">
        <f t="shared" si="403"/>
        <v>3</v>
      </c>
      <c r="AG1325" s="19">
        <f t="shared" si="404"/>
        <v>2</v>
      </c>
      <c r="AH1325" s="25" t="str">
        <f>VLOOKUP(F1325,特效对应!F:G,2,FALSE)</f>
        <v>attackex</v>
      </c>
      <c r="AJ1325">
        <f t="shared" si="405"/>
        <v>19</v>
      </c>
      <c r="AK1325" t="s">
        <v>117</v>
      </c>
      <c r="AL1325" t="s">
        <v>587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406"/>
        <v>3</v>
      </c>
      <c r="BE1325">
        <f t="shared" si="407"/>
        <v>2</v>
      </c>
    </row>
    <row r="1326" spans="1:57" x14ac:dyDescent="0.15">
      <c r="A1326" t="str">
        <f t="shared" si="395"/>
        <v>爱茉莉主动技能3等级20</v>
      </c>
      <c r="B1326" s="8">
        <f t="shared" si="396"/>
        <v>10220320</v>
      </c>
      <c r="C1326" s="8" t="str">
        <f>VLOOKUP(G1326,角色!A:B,2,FALSE)</f>
        <v>爱茉莉</v>
      </c>
      <c r="D1326" s="8" t="str">
        <f t="shared" si="397"/>
        <v>主动技能3</v>
      </c>
      <c r="E1326" s="8">
        <f t="shared" si="393"/>
        <v>20</v>
      </c>
      <c r="F1326" s="8">
        <f t="shared" si="398"/>
        <v>3</v>
      </c>
      <c r="G1326" s="8">
        <f t="shared" si="399"/>
        <v>22</v>
      </c>
      <c r="H1326" s="4" t="s">
        <v>1085</v>
      </c>
      <c r="I1326" s="20" t="str">
        <f t="shared" si="394"/>
        <v>对敌方全体攻击，造成125%攻击力（+51314）点伤害。并附带减速。</v>
      </c>
      <c r="J1326" s="4" t="s">
        <v>279</v>
      </c>
      <c r="K1326" s="1" t="s">
        <v>102</v>
      </c>
      <c r="L1326" s="4" t="s">
        <v>108</v>
      </c>
      <c r="M1326" s="4"/>
      <c r="N1326" s="4">
        <v>100</v>
      </c>
      <c r="O1326" s="20">
        <f t="shared" si="400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401"/>
        <v>100003:100:2:0</v>
      </c>
      <c r="U1326" s="6" t="str">
        <f t="shared" si="402"/>
        <v/>
      </c>
      <c r="V1326" s="19" t="str">
        <f>VLOOKUP(G1326,角色!AW:BC,主动技能!F1326+1,FALSE)</f>
        <v>skill_26</v>
      </c>
      <c r="Y1326">
        <f t="shared" si="391"/>
        <v>100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51314</v>
      </c>
      <c r="AE1326" s="25">
        <f>(VLOOKUP(G1326,角色!V:AE,主动技能!F1326+7,FALSE))</f>
        <v>1</v>
      </c>
      <c r="AF1326" s="19">
        <f t="shared" si="403"/>
        <v>3</v>
      </c>
      <c r="AG1326" s="19">
        <f t="shared" si="404"/>
        <v>2</v>
      </c>
      <c r="AH1326" s="25" t="str">
        <f>VLOOKUP(F1326,特效对应!F:G,2,FALSE)</f>
        <v>attackex</v>
      </c>
      <c r="AJ1326">
        <f t="shared" si="405"/>
        <v>20</v>
      </c>
      <c r="AK1326" t="s">
        <v>117</v>
      </c>
      <c r="AL1326" t="s">
        <v>587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406"/>
        <v>3</v>
      </c>
      <c r="BE1326">
        <f t="shared" si="407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workbookViewId="0">
      <selection activeCell="C18" sqref="C18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839</v>
      </c>
      <c r="F1" t="s">
        <v>838</v>
      </c>
      <c r="AG1">
        <v>1</v>
      </c>
      <c r="AH1" t="s">
        <v>471</v>
      </c>
    </row>
    <row r="2" spans="1:34" x14ac:dyDescent="0.15">
      <c r="AG2">
        <v>2</v>
      </c>
      <c r="AH2" t="s">
        <v>541</v>
      </c>
    </row>
    <row r="3" spans="1:34" x14ac:dyDescent="0.15">
      <c r="A3" s="7" t="s">
        <v>618</v>
      </c>
      <c r="B3" s="7"/>
      <c r="C3" s="7" t="s">
        <v>257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941</v>
      </c>
      <c r="N3" s="3" t="s">
        <v>17</v>
      </c>
      <c r="O3" s="1"/>
      <c r="P3" s="1"/>
      <c r="Q3" s="1"/>
      <c r="R3" s="1"/>
      <c r="S3" s="1"/>
      <c r="AG3">
        <v>3</v>
      </c>
      <c r="AH3" t="s">
        <v>475</v>
      </c>
    </row>
    <row r="4" spans="1:34" x14ac:dyDescent="0.15">
      <c r="A4" s="7" t="s">
        <v>267</v>
      </c>
      <c r="B4" s="13" t="s">
        <v>616</v>
      </c>
      <c r="C4" s="2">
        <v>20</v>
      </c>
      <c r="D4" s="2"/>
      <c r="E4" s="7" t="s">
        <v>617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1352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289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290</v>
      </c>
      <c r="U5" s="5" t="s">
        <v>291</v>
      </c>
      <c r="V5" s="5" t="s">
        <v>292</v>
      </c>
      <c r="W5" s="5" t="s">
        <v>293</v>
      </c>
      <c r="X5" s="5" t="s">
        <v>294</v>
      </c>
      <c r="Y5" s="1" t="s">
        <v>395</v>
      </c>
      <c r="Z5" s="1" t="s">
        <v>396</v>
      </c>
      <c r="AA5" s="1" t="s">
        <v>397</v>
      </c>
      <c r="AG5">
        <v>5</v>
      </c>
      <c r="AH5" t="s">
        <v>1353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"提升自身"&amp;H6&amp;Y6&amp;"%。"</f>
        <v>提升自身攻击5%。</v>
      </c>
      <c r="J6" t="s">
        <v>155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1086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VLOOKUP(O6,buff!K:P,6,FALSE)</f>
        <v>5</v>
      </c>
      <c r="Z6" t="s">
        <v>583</v>
      </c>
      <c r="AG6">
        <v>6</v>
      </c>
      <c r="AH6" t="s">
        <v>322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"提升自身"&amp;H7&amp;Y7&amp;"%。"</f>
        <v>提升自身攻击6%。</v>
      </c>
      <c r="J7" t="s">
        <v>155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1087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VLOOKUP(O7,buff!K:P,6,FALSE)</f>
        <v>6</v>
      </c>
      <c r="Z7" t="s">
        <v>583</v>
      </c>
      <c r="AG7">
        <v>7</v>
      </c>
      <c r="AH7" t="s">
        <v>1354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提升自身攻击7%。</v>
      </c>
      <c r="J8" t="s">
        <v>155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1088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VLOOKUP(O8,buff!K:P,6,FALSE)</f>
        <v>7</v>
      </c>
      <c r="Z8" t="s">
        <v>583</v>
      </c>
      <c r="AG8">
        <v>8</v>
      </c>
      <c r="AH8" t="s">
        <v>1355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提升自身攻击8%。</v>
      </c>
      <c r="J9" t="s">
        <v>155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1089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VLOOKUP(O9,buff!K:P,6,FALSE)</f>
        <v>8</v>
      </c>
      <c r="Z9" t="s">
        <v>583</v>
      </c>
      <c r="AG9">
        <v>9</v>
      </c>
      <c r="AH9" t="s">
        <v>1356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提升自身攻击9%。</v>
      </c>
      <c r="J10" t="s">
        <v>155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1090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VLOOKUP(O10,buff!K:P,6,FALSE)</f>
        <v>9</v>
      </c>
      <c r="Z10" t="s">
        <v>583</v>
      </c>
      <c r="AG10">
        <v>10</v>
      </c>
      <c r="AH10" t="s">
        <v>611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提升自身攻击10%。</v>
      </c>
      <c r="J11" t="s">
        <v>155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1091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VLOOKUP(O11,buff!K:P,6,FALSE)</f>
        <v>10</v>
      </c>
      <c r="Z11" t="s">
        <v>583</v>
      </c>
      <c r="AG11">
        <v>11</v>
      </c>
      <c r="AH11" t="s">
        <v>1357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提升自身攻击11%。</v>
      </c>
      <c r="J12" t="s">
        <v>155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1092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VLOOKUP(O12,buff!K:P,6,FALSE)</f>
        <v>11</v>
      </c>
      <c r="Z12" t="s">
        <v>583</v>
      </c>
      <c r="AG12">
        <v>12</v>
      </c>
      <c r="AH12" t="s">
        <v>615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提升自身攻击12%。</v>
      </c>
      <c r="J13" t="s">
        <v>155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1093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VLOOKUP(O13,buff!K:P,6,FALSE)</f>
        <v>12</v>
      </c>
      <c r="Z13" t="s">
        <v>583</v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提升自身攻击13%。</v>
      </c>
      <c r="J14" t="s">
        <v>155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1094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VLOOKUP(O14,buff!K:P,6,FALSE)</f>
        <v>13</v>
      </c>
      <c r="Z14" t="s">
        <v>583</v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提升自身攻击14%。</v>
      </c>
      <c r="J15" t="s">
        <v>155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1095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VLOOKUP(O15,buff!K:P,6,FALSE)</f>
        <v>14</v>
      </c>
      <c r="Z15" t="s">
        <v>583</v>
      </c>
      <c r="AG15">
        <v>13</v>
      </c>
      <c r="AH15" t="s">
        <v>612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提升自身攻击15%。</v>
      </c>
      <c r="J16" t="s">
        <v>155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1096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VLOOKUP(O16,buff!K:P,6,FALSE)</f>
        <v>15</v>
      </c>
      <c r="Z16" t="s">
        <v>583</v>
      </c>
      <c r="AG16">
        <v>14</v>
      </c>
      <c r="AH16" t="s">
        <v>1358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提升自身攻击16%。</v>
      </c>
      <c r="J17" t="s">
        <v>155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1097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VLOOKUP(O17,buff!K:P,6,FALSE)</f>
        <v>16</v>
      </c>
      <c r="Z17" t="s">
        <v>583</v>
      </c>
      <c r="AG17">
        <v>15</v>
      </c>
      <c r="AH17" t="s">
        <v>610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提升自身攻击17%。</v>
      </c>
      <c r="J18" t="s">
        <v>155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1098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VLOOKUP(O18,buff!K:P,6,FALSE)</f>
        <v>17</v>
      </c>
      <c r="Z18" t="s">
        <v>583</v>
      </c>
      <c r="AG18">
        <v>16</v>
      </c>
      <c r="AH18" t="s">
        <v>614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提升自身攻击18%。</v>
      </c>
      <c r="J19" t="s">
        <v>155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1099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VLOOKUP(O19,buff!K:P,6,FALSE)</f>
        <v>18</v>
      </c>
      <c r="Z19" t="s">
        <v>583</v>
      </c>
      <c r="AG19">
        <v>17</v>
      </c>
      <c r="AH19" t="s">
        <v>613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提升自身攻击19%。</v>
      </c>
      <c r="J20" t="s">
        <v>155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1100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VLOOKUP(O20,buff!K:P,6,FALSE)</f>
        <v>19</v>
      </c>
      <c r="Z20" t="s">
        <v>583</v>
      </c>
      <c r="AG20">
        <v>18</v>
      </c>
      <c r="AH20" t="s">
        <v>1359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提升自身攻击20%。</v>
      </c>
      <c r="J21" t="s">
        <v>155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1101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VLOOKUP(O21,buff!K:P,6,FALSE)</f>
        <v>20</v>
      </c>
      <c r="Z21" t="s">
        <v>583</v>
      </c>
      <c r="AG21">
        <v>19</v>
      </c>
      <c r="AH21" t="s">
        <v>1360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提升自身攻击21%。</v>
      </c>
      <c r="J22" t="s">
        <v>155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1102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VLOOKUP(O22,buff!K:P,6,FALSE)</f>
        <v>21</v>
      </c>
      <c r="Z22" t="s">
        <v>583</v>
      </c>
      <c r="AG22">
        <v>20</v>
      </c>
      <c r="AH22" t="s">
        <v>1361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提升自身攻击22%。</v>
      </c>
      <c r="J23" t="s">
        <v>155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1103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VLOOKUP(O23,buff!K:P,6,FALSE)</f>
        <v>22</v>
      </c>
      <c r="Z23" t="s">
        <v>583</v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提升自身攻击23%。</v>
      </c>
      <c r="J24" t="s">
        <v>155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1104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VLOOKUP(O24,buff!K:P,6,FALSE)</f>
        <v>23</v>
      </c>
      <c r="Z24" t="s">
        <v>583</v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提升自身攻击24%。</v>
      </c>
      <c r="J25" t="s">
        <v>155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1105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VLOOKUP(O25,buff!K:P,6,FALSE)</f>
        <v>24</v>
      </c>
      <c r="Z25" t="s">
        <v>583</v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提升自身防御5%。</v>
      </c>
      <c r="J26" t="s">
        <v>155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VLOOKUP(O26,buff!K:P,6,FALSE)</f>
        <v>5</v>
      </c>
      <c r="Z26" t="s">
        <v>583</v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提升自身防御6%。</v>
      </c>
      <c r="J27" t="s">
        <v>155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VLOOKUP(O27,buff!K:P,6,FALSE)</f>
        <v>6</v>
      </c>
      <c r="Z27" t="s">
        <v>583</v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提升自身防御7%。</v>
      </c>
      <c r="J28" t="s">
        <v>155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VLOOKUP(O28,buff!K:P,6,FALSE)</f>
        <v>7</v>
      </c>
      <c r="Z28" t="s">
        <v>583</v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提升自身防御8%。</v>
      </c>
      <c r="J29" t="s">
        <v>155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VLOOKUP(O29,buff!K:P,6,FALSE)</f>
        <v>8</v>
      </c>
      <c r="Z29" t="s">
        <v>583</v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提升自身防御9%。</v>
      </c>
      <c r="J30" t="s">
        <v>155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VLOOKUP(O30,buff!K:P,6,FALSE)</f>
        <v>9</v>
      </c>
      <c r="Z30" t="s">
        <v>583</v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提升自身防御10%。</v>
      </c>
      <c r="J31" t="s">
        <v>155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VLOOKUP(O31,buff!K:P,6,FALSE)</f>
        <v>10</v>
      </c>
      <c r="Z31" t="s">
        <v>583</v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提升自身防御11%。</v>
      </c>
      <c r="J32" t="s">
        <v>155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VLOOKUP(O32,buff!K:P,6,FALSE)</f>
        <v>11</v>
      </c>
      <c r="Z32" t="s">
        <v>583</v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提升自身防御12%。</v>
      </c>
      <c r="J33" t="s">
        <v>155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VLOOKUP(O33,buff!K:P,6,FALSE)</f>
        <v>12</v>
      </c>
      <c r="Z33" t="s">
        <v>583</v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提升自身防御13%。</v>
      </c>
      <c r="J34" t="s">
        <v>155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VLOOKUP(O34,buff!K:P,6,FALSE)</f>
        <v>13</v>
      </c>
      <c r="Z34" t="s">
        <v>583</v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提升自身防御14%。</v>
      </c>
      <c r="J35" t="s">
        <v>155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VLOOKUP(O35,buff!K:P,6,FALSE)</f>
        <v>14</v>
      </c>
      <c r="Z35" t="s">
        <v>583</v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提升自身防御15%。</v>
      </c>
      <c r="J36" t="s">
        <v>155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VLOOKUP(O36,buff!K:P,6,FALSE)</f>
        <v>15</v>
      </c>
      <c r="Z36" t="s">
        <v>583</v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提升自身防御16%。</v>
      </c>
      <c r="J37" t="s">
        <v>155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VLOOKUP(O37,buff!K:P,6,FALSE)</f>
        <v>16</v>
      </c>
      <c r="Z37" t="s">
        <v>583</v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提升自身防御17%。</v>
      </c>
      <c r="J38" t="s">
        <v>155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VLOOKUP(O38,buff!K:P,6,FALSE)</f>
        <v>17</v>
      </c>
      <c r="Z38" t="s">
        <v>583</v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提升自身防御18%。</v>
      </c>
      <c r="J39" t="s">
        <v>155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VLOOKUP(O39,buff!K:P,6,FALSE)</f>
        <v>18</v>
      </c>
      <c r="Z39" t="s">
        <v>583</v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提升自身防御19%。</v>
      </c>
      <c r="J40" t="s">
        <v>155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VLOOKUP(O40,buff!K:P,6,FALSE)</f>
        <v>19</v>
      </c>
      <c r="Z40" t="s">
        <v>583</v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提升自身防御20%。</v>
      </c>
      <c r="J41" t="s">
        <v>155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VLOOKUP(O41,buff!K:P,6,FALSE)</f>
        <v>20</v>
      </c>
      <c r="Z41" t="s">
        <v>583</v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提升自身防御21%。</v>
      </c>
      <c r="J42" t="s">
        <v>155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VLOOKUP(O42,buff!K:P,6,FALSE)</f>
        <v>21</v>
      </c>
      <c r="Z42" t="s">
        <v>583</v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提升自身防御22%。</v>
      </c>
      <c r="J43" t="s">
        <v>155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VLOOKUP(O43,buff!K:P,6,FALSE)</f>
        <v>22</v>
      </c>
      <c r="Z43" t="s">
        <v>583</v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提升自身防御23%。</v>
      </c>
      <c r="J44" t="s">
        <v>155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VLOOKUP(O44,buff!K:P,6,FALSE)</f>
        <v>23</v>
      </c>
      <c r="Z44" t="s">
        <v>583</v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提升自身防御24%。</v>
      </c>
      <c r="J45" t="s">
        <v>155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VLOOKUP(O45,buff!K:P,6,FALSE)</f>
        <v>24</v>
      </c>
      <c r="Z45" t="s">
        <v>583</v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提升自身速度5%。</v>
      </c>
      <c r="J46" t="s">
        <v>155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VLOOKUP(O46,buff!K:P,6,FALSE)</f>
        <v>5</v>
      </c>
      <c r="Z46" t="s">
        <v>583</v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提升自身速度6%。</v>
      </c>
      <c r="J47" t="s">
        <v>155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VLOOKUP(O47,buff!K:P,6,FALSE)</f>
        <v>6</v>
      </c>
      <c r="Z47" t="s">
        <v>583</v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提升自身速度7%。</v>
      </c>
      <c r="J48" t="s">
        <v>155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VLOOKUP(O48,buff!K:P,6,FALSE)</f>
        <v>7</v>
      </c>
      <c r="Z48" t="s">
        <v>583</v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提升自身速度8%。</v>
      </c>
      <c r="J49" t="s">
        <v>155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VLOOKUP(O49,buff!K:P,6,FALSE)</f>
        <v>8</v>
      </c>
      <c r="Z49" t="s">
        <v>583</v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提升自身速度9%。</v>
      </c>
      <c r="J50" t="s">
        <v>155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VLOOKUP(O50,buff!K:P,6,FALSE)</f>
        <v>9</v>
      </c>
      <c r="Z50" t="s">
        <v>583</v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提升自身速度10%。</v>
      </c>
      <c r="J51" t="s">
        <v>155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VLOOKUP(O51,buff!K:P,6,FALSE)</f>
        <v>10</v>
      </c>
      <c r="Z51" t="s">
        <v>583</v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提升自身速度11%。</v>
      </c>
      <c r="J52" t="s">
        <v>155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VLOOKUP(O52,buff!K:P,6,FALSE)</f>
        <v>11</v>
      </c>
      <c r="Z52" t="s">
        <v>583</v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提升自身速度12%。</v>
      </c>
      <c r="J53" t="s">
        <v>155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VLOOKUP(O53,buff!K:P,6,FALSE)</f>
        <v>12</v>
      </c>
      <c r="Z53" t="s">
        <v>583</v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提升自身速度13%。</v>
      </c>
      <c r="J54" t="s">
        <v>155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VLOOKUP(O54,buff!K:P,6,FALSE)</f>
        <v>13</v>
      </c>
      <c r="Z54" t="s">
        <v>583</v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提升自身速度14%。</v>
      </c>
      <c r="J55" t="s">
        <v>155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VLOOKUP(O55,buff!K:P,6,FALSE)</f>
        <v>14</v>
      </c>
      <c r="Z55" t="s">
        <v>583</v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提升自身速度15%。</v>
      </c>
      <c r="J56" t="s">
        <v>155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VLOOKUP(O56,buff!K:P,6,FALSE)</f>
        <v>15</v>
      </c>
      <c r="Z56" t="s">
        <v>583</v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提升自身速度16%。</v>
      </c>
      <c r="J57" t="s">
        <v>155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VLOOKUP(O57,buff!K:P,6,FALSE)</f>
        <v>16</v>
      </c>
      <c r="Z57" t="s">
        <v>583</v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提升自身速度17%。</v>
      </c>
      <c r="J58" t="s">
        <v>155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VLOOKUP(O58,buff!K:P,6,FALSE)</f>
        <v>17</v>
      </c>
      <c r="Z58" t="s">
        <v>583</v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提升自身速度18%。</v>
      </c>
      <c r="J59" t="s">
        <v>155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VLOOKUP(O59,buff!K:P,6,FALSE)</f>
        <v>18</v>
      </c>
      <c r="Z59" t="s">
        <v>583</v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提升自身速度19%。</v>
      </c>
      <c r="J60" t="s">
        <v>155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VLOOKUP(O60,buff!K:P,6,FALSE)</f>
        <v>19</v>
      </c>
      <c r="Z60" t="s">
        <v>583</v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提升自身速度20%。</v>
      </c>
      <c r="J61" t="s">
        <v>155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VLOOKUP(O61,buff!K:P,6,FALSE)</f>
        <v>20</v>
      </c>
      <c r="Z61" t="s">
        <v>583</v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提升自身速度21%。</v>
      </c>
      <c r="J62" t="s">
        <v>155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VLOOKUP(O62,buff!K:P,6,FALSE)</f>
        <v>21</v>
      </c>
      <c r="Z62" t="s">
        <v>583</v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提升自身速度22%。</v>
      </c>
      <c r="J63" t="s">
        <v>155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VLOOKUP(O63,buff!K:P,6,FALSE)</f>
        <v>22</v>
      </c>
      <c r="Z63" t="s">
        <v>583</v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提升自身速度23%。</v>
      </c>
      <c r="J64" t="s">
        <v>155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VLOOKUP(O64,buff!K:P,6,FALSE)</f>
        <v>23</v>
      </c>
      <c r="Z64" t="s">
        <v>583</v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提升自身速度24%。</v>
      </c>
      <c r="J65" t="s">
        <v>155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VLOOKUP(O65,buff!K:P,6,FALSE)</f>
        <v>24</v>
      </c>
      <c r="Z65" t="s">
        <v>583</v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提升自身命中5%。</v>
      </c>
      <c r="J66" t="s">
        <v>155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VLOOKUP(O66,buff!K:P,6,FALSE)</f>
        <v>5</v>
      </c>
      <c r="Z66" t="s">
        <v>583</v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提升自身命中6%。</v>
      </c>
      <c r="J67" t="s">
        <v>155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VLOOKUP(O67,buff!K:P,6,FALSE)</f>
        <v>6</v>
      </c>
      <c r="Z67" t="s">
        <v>583</v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提升自身命中7%。</v>
      </c>
      <c r="J68" t="s">
        <v>155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VLOOKUP(O68,buff!K:P,6,FALSE)</f>
        <v>7</v>
      </c>
      <c r="Z68" t="s">
        <v>583</v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提升自身命中8%。</v>
      </c>
      <c r="J69" t="s">
        <v>155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VLOOKUP(O69,buff!K:P,6,FALSE)</f>
        <v>8</v>
      </c>
      <c r="Z69" t="s">
        <v>583</v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提升自身命中9%。</v>
      </c>
      <c r="J70" t="s">
        <v>155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VLOOKUP(O70,buff!K:P,6,FALSE)</f>
        <v>9</v>
      </c>
      <c r="Z70" t="s">
        <v>583</v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"提升自身"&amp;H71&amp;Y71&amp;"%。"</f>
        <v>提升自身命中10%。</v>
      </c>
      <c r="J71" t="s">
        <v>155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VLOOKUP(O71,buff!K:P,6,FALSE)</f>
        <v>10</v>
      </c>
      <c r="Z71" t="s">
        <v>583</v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提升自身命中11%。</v>
      </c>
      <c r="J72" t="s">
        <v>155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VLOOKUP(O72,buff!K:P,6,FALSE)</f>
        <v>11</v>
      </c>
      <c r="Z72" t="s">
        <v>583</v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提升自身命中12%。</v>
      </c>
      <c r="J73" t="s">
        <v>155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VLOOKUP(O73,buff!K:P,6,FALSE)</f>
        <v>12</v>
      </c>
      <c r="Z73" t="s">
        <v>583</v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提升自身命中13%。</v>
      </c>
      <c r="J74" t="s">
        <v>155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VLOOKUP(O74,buff!K:P,6,FALSE)</f>
        <v>13</v>
      </c>
      <c r="Z74" t="s">
        <v>583</v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提升自身命中14%。</v>
      </c>
      <c r="J75" t="s">
        <v>155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VLOOKUP(O75,buff!K:P,6,FALSE)</f>
        <v>14</v>
      </c>
      <c r="Z75" t="s">
        <v>583</v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提升自身命中15%。</v>
      </c>
      <c r="J76" t="s">
        <v>155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VLOOKUP(O76,buff!K:P,6,FALSE)</f>
        <v>15</v>
      </c>
      <c r="Z76" t="s">
        <v>583</v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提升自身命中16%。</v>
      </c>
      <c r="J77" t="s">
        <v>155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VLOOKUP(O77,buff!K:P,6,FALSE)</f>
        <v>16</v>
      </c>
      <c r="Z77" t="s">
        <v>583</v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提升自身命中17%。</v>
      </c>
      <c r="J78" t="s">
        <v>155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VLOOKUP(O78,buff!K:P,6,FALSE)</f>
        <v>17</v>
      </c>
      <c r="Z78" t="s">
        <v>583</v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提升自身命中18%。</v>
      </c>
      <c r="J79" t="s">
        <v>155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VLOOKUP(O79,buff!K:P,6,FALSE)</f>
        <v>18</v>
      </c>
      <c r="Z79" t="s">
        <v>583</v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提升自身命中19%。</v>
      </c>
      <c r="J80" t="s">
        <v>155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VLOOKUP(O80,buff!K:P,6,FALSE)</f>
        <v>19</v>
      </c>
      <c r="Z80" t="s">
        <v>583</v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提升自身命中20%。</v>
      </c>
      <c r="J81" t="s">
        <v>155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VLOOKUP(O81,buff!K:P,6,FALSE)</f>
        <v>20</v>
      </c>
      <c r="Z81" t="s">
        <v>583</v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提升自身命中21%。</v>
      </c>
      <c r="J82" t="s">
        <v>155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VLOOKUP(O82,buff!K:P,6,FALSE)</f>
        <v>21</v>
      </c>
      <c r="Z82" t="s">
        <v>583</v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提升自身命中22%。</v>
      </c>
      <c r="J83" t="s">
        <v>155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VLOOKUP(O83,buff!K:P,6,FALSE)</f>
        <v>22</v>
      </c>
      <c r="Z83" t="s">
        <v>583</v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提升自身命中23%。</v>
      </c>
      <c r="J84" t="s">
        <v>155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VLOOKUP(O84,buff!K:P,6,FALSE)</f>
        <v>23</v>
      </c>
      <c r="Z84" t="s">
        <v>583</v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提升自身命中24%。</v>
      </c>
      <c r="J85" t="s">
        <v>155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VLOOKUP(O85,buff!K:P,6,FALSE)</f>
        <v>24</v>
      </c>
      <c r="Z85" t="s">
        <v>583</v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提升自身回避5%。</v>
      </c>
      <c r="J86" t="s">
        <v>155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VLOOKUP(O86,buff!K:P,6,FALSE)</f>
        <v>5</v>
      </c>
      <c r="Z86" t="s">
        <v>583</v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提升自身回避6%。</v>
      </c>
      <c r="J87" t="s">
        <v>155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VLOOKUP(O87,buff!K:P,6,FALSE)</f>
        <v>6</v>
      </c>
      <c r="Z87" t="s">
        <v>583</v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提升自身回避7%。</v>
      </c>
      <c r="J88" t="s">
        <v>155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VLOOKUP(O88,buff!K:P,6,FALSE)</f>
        <v>7</v>
      </c>
      <c r="Z88" t="s">
        <v>583</v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提升自身回避8%。</v>
      </c>
      <c r="J89" t="s">
        <v>155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VLOOKUP(O89,buff!K:P,6,FALSE)</f>
        <v>8</v>
      </c>
      <c r="Z89" t="s">
        <v>583</v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提升自身回避9%。</v>
      </c>
      <c r="J90" t="s">
        <v>155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VLOOKUP(O90,buff!K:P,6,FALSE)</f>
        <v>9</v>
      </c>
      <c r="Z90" t="s">
        <v>583</v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提升自身回避10%。</v>
      </c>
      <c r="J91" t="s">
        <v>155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VLOOKUP(O91,buff!K:P,6,FALSE)</f>
        <v>10</v>
      </c>
      <c r="Z91" t="s">
        <v>583</v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提升自身回避11%。</v>
      </c>
      <c r="J92" t="s">
        <v>155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VLOOKUP(O92,buff!K:P,6,FALSE)</f>
        <v>11</v>
      </c>
      <c r="Z92" t="s">
        <v>583</v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提升自身回避12%。</v>
      </c>
      <c r="J93" t="s">
        <v>155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VLOOKUP(O93,buff!K:P,6,FALSE)</f>
        <v>12</v>
      </c>
      <c r="Z93" t="s">
        <v>583</v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提升自身回避13%。</v>
      </c>
      <c r="J94" t="s">
        <v>155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VLOOKUP(O94,buff!K:P,6,FALSE)</f>
        <v>13</v>
      </c>
      <c r="Z94" t="s">
        <v>583</v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提升自身回避14%。</v>
      </c>
      <c r="J95" t="s">
        <v>155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VLOOKUP(O95,buff!K:P,6,FALSE)</f>
        <v>14</v>
      </c>
      <c r="Z95" t="s">
        <v>583</v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提升自身回避15%。</v>
      </c>
      <c r="J96" t="s">
        <v>155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VLOOKUP(O96,buff!K:P,6,FALSE)</f>
        <v>15</v>
      </c>
      <c r="Z96" t="s">
        <v>583</v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提升自身回避16%。</v>
      </c>
      <c r="J97" t="s">
        <v>155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VLOOKUP(O97,buff!K:P,6,FALSE)</f>
        <v>16</v>
      </c>
      <c r="Z97" t="s">
        <v>583</v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提升自身回避17%。</v>
      </c>
      <c r="J98" t="s">
        <v>155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VLOOKUP(O98,buff!K:P,6,FALSE)</f>
        <v>17</v>
      </c>
      <c r="Z98" t="s">
        <v>583</v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提升自身回避18%。</v>
      </c>
      <c r="J99" t="s">
        <v>155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VLOOKUP(O99,buff!K:P,6,FALSE)</f>
        <v>18</v>
      </c>
      <c r="Z99" t="s">
        <v>583</v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提升自身回避19%。</v>
      </c>
      <c r="J100" t="s">
        <v>155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VLOOKUP(O100,buff!K:P,6,FALSE)</f>
        <v>19</v>
      </c>
      <c r="Z100" t="s">
        <v>583</v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提升自身回避20%。</v>
      </c>
      <c r="J101" t="s">
        <v>155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VLOOKUP(O101,buff!K:P,6,FALSE)</f>
        <v>20</v>
      </c>
      <c r="Z101" t="s">
        <v>583</v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提升自身回避21%。</v>
      </c>
      <c r="J102" t="s">
        <v>155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VLOOKUP(O102,buff!K:P,6,FALSE)</f>
        <v>21</v>
      </c>
      <c r="Z102" t="s">
        <v>583</v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提升自身回避22%。</v>
      </c>
      <c r="J103" t="s">
        <v>155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VLOOKUP(O103,buff!K:P,6,FALSE)</f>
        <v>22</v>
      </c>
      <c r="Z103" t="s">
        <v>583</v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提升自身回避23%。</v>
      </c>
      <c r="J104" t="s">
        <v>155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VLOOKUP(O104,buff!K:P,6,FALSE)</f>
        <v>23</v>
      </c>
      <c r="Z104" t="s">
        <v>583</v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提升自身回避24%。</v>
      </c>
      <c r="J105" t="s">
        <v>155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VLOOKUP(O105,buff!K:P,6,FALSE)</f>
        <v>24</v>
      </c>
      <c r="Z105" t="s">
        <v>583</v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提升自身格挡5%。</v>
      </c>
      <c r="J106" t="s">
        <v>155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VLOOKUP(O106,buff!K:P,6,FALSE)</f>
        <v>5</v>
      </c>
      <c r="Z106" t="s">
        <v>583</v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提升自身格挡6%。</v>
      </c>
      <c r="J107" t="s">
        <v>155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VLOOKUP(O107,buff!K:P,6,FALSE)</f>
        <v>6</v>
      </c>
      <c r="Z107" t="s">
        <v>583</v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提升自身格挡7%。</v>
      </c>
      <c r="J108" t="s">
        <v>155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VLOOKUP(O108,buff!K:P,6,FALSE)</f>
        <v>7</v>
      </c>
      <c r="Z108" t="s">
        <v>583</v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提升自身格挡8%。</v>
      </c>
      <c r="J109" t="s">
        <v>155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VLOOKUP(O109,buff!K:P,6,FALSE)</f>
        <v>8</v>
      </c>
      <c r="Z109" t="s">
        <v>583</v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提升自身格挡9%。</v>
      </c>
      <c r="J110" t="s">
        <v>155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VLOOKUP(O110,buff!K:P,6,FALSE)</f>
        <v>9</v>
      </c>
      <c r="Z110" t="s">
        <v>583</v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提升自身格挡10%。</v>
      </c>
      <c r="J111" t="s">
        <v>155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VLOOKUP(O111,buff!K:P,6,FALSE)</f>
        <v>10</v>
      </c>
      <c r="Z111" t="s">
        <v>583</v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提升自身格挡11%。</v>
      </c>
      <c r="J112" t="s">
        <v>155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VLOOKUP(O112,buff!K:P,6,FALSE)</f>
        <v>11</v>
      </c>
      <c r="Z112" t="s">
        <v>583</v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提升自身格挡12%。</v>
      </c>
      <c r="J113" t="s">
        <v>155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VLOOKUP(O113,buff!K:P,6,FALSE)</f>
        <v>12</v>
      </c>
      <c r="Z113" t="s">
        <v>583</v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提升自身格挡13%。</v>
      </c>
      <c r="J114" t="s">
        <v>155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VLOOKUP(O114,buff!K:P,6,FALSE)</f>
        <v>13</v>
      </c>
      <c r="Z114" t="s">
        <v>583</v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提升自身格挡14%。</v>
      </c>
      <c r="J115" t="s">
        <v>155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VLOOKUP(O115,buff!K:P,6,FALSE)</f>
        <v>14</v>
      </c>
      <c r="Z115" t="s">
        <v>583</v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提升自身格挡15%。</v>
      </c>
      <c r="J116" t="s">
        <v>155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VLOOKUP(O116,buff!K:P,6,FALSE)</f>
        <v>15</v>
      </c>
      <c r="Z116" t="s">
        <v>583</v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提升自身格挡16%。</v>
      </c>
      <c r="J117" t="s">
        <v>155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VLOOKUP(O117,buff!K:P,6,FALSE)</f>
        <v>16</v>
      </c>
      <c r="Z117" t="s">
        <v>583</v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提升自身格挡17%。</v>
      </c>
      <c r="J118" t="s">
        <v>155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VLOOKUP(O118,buff!K:P,6,FALSE)</f>
        <v>17</v>
      </c>
      <c r="Z118" t="s">
        <v>583</v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提升自身格挡18%。</v>
      </c>
      <c r="J119" t="s">
        <v>155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VLOOKUP(O119,buff!K:P,6,FALSE)</f>
        <v>18</v>
      </c>
      <c r="Z119" t="s">
        <v>583</v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提升自身格挡19%。</v>
      </c>
      <c r="J120" t="s">
        <v>155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VLOOKUP(O120,buff!K:P,6,FALSE)</f>
        <v>19</v>
      </c>
      <c r="Z120" t="s">
        <v>583</v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提升自身格挡20%。</v>
      </c>
      <c r="J121" t="s">
        <v>155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VLOOKUP(O121,buff!K:P,6,FALSE)</f>
        <v>20</v>
      </c>
      <c r="Z121" t="s">
        <v>583</v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提升自身格挡21%。</v>
      </c>
      <c r="J122" t="s">
        <v>155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VLOOKUP(O122,buff!K:P,6,FALSE)</f>
        <v>21</v>
      </c>
      <c r="Z122" t="s">
        <v>583</v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提升自身格挡22%。</v>
      </c>
      <c r="J123" t="s">
        <v>155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VLOOKUP(O123,buff!K:P,6,FALSE)</f>
        <v>22</v>
      </c>
      <c r="Z123" t="s">
        <v>583</v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提升自身格挡23%。</v>
      </c>
      <c r="J124" t="s">
        <v>155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VLOOKUP(O124,buff!K:P,6,FALSE)</f>
        <v>23</v>
      </c>
      <c r="Z124" t="s">
        <v>583</v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提升自身格挡24%。</v>
      </c>
      <c r="J125" t="s">
        <v>155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VLOOKUP(O125,buff!K:P,6,FALSE)</f>
        <v>24</v>
      </c>
      <c r="Z125" t="s">
        <v>583</v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提升自身反击5%。</v>
      </c>
      <c r="J126" t="s">
        <v>155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VLOOKUP(O126,buff!K:P,6,FALSE)</f>
        <v>5</v>
      </c>
      <c r="Z126" t="s">
        <v>583</v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提升自身反击6%。</v>
      </c>
      <c r="J127" t="s">
        <v>155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VLOOKUP(O127,buff!K:P,6,FALSE)</f>
        <v>6</v>
      </c>
      <c r="Z127" t="s">
        <v>583</v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提升自身反击7%。</v>
      </c>
      <c r="J128" t="s">
        <v>155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VLOOKUP(O128,buff!K:P,6,FALSE)</f>
        <v>7</v>
      </c>
      <c r="Z128" t="s">
        <v>583</v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提升自身反击8%。</v>
      </c>
      <c r="J129" t="s">
        <v>155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VLOOKUP(O129,buff!K:P,6,FALSE)</f>
        <v>8</v>
      </c>
      <c r="Z129" t="s">
        <v>583</v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提升自身反击9%。</v>
      </c>
      <c r="J130" t="s">
        <v>155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VLOOKUP(O130,buff!K:P,6,FALSE)</f>
        <v>9</v>
      </c>
      <c r="Z130" t="s">
        <v>583</v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提升自身反击10%。</v>
      </c>
      <c r="J131" t="s">
        <v>155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VLOOKUP(O131,buff!K:P,6,FALSE)</f>
        <v>10</v>
      </c>
      <c r="Z131" t="s">
        <v>583</v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提升自身反击11%。</v>
      </c>
      <c r="J132" t="s">
        <v>155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VLOOKUP(O132,buff!K:P,6,FALSE)</f>
        <v>11</v>
      </c>
      <c r="Z132" t="s">
        <v>583</v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提升自身反击12%。</v>
      </c>
      <c r="J133" t="s">
        <v>155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VLOOKUP(O133,buff!K:P,6,FALSE)</f>
        <v>12</v>
      </c>
      <c r="Z133" t="s">
        <v>583</v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提升自身反击13%。</v>
      </c>
      <c r="J134" t="s">
        <v>155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VLOOKUP(O134,buff!K:P,6,FALSE)</f>
        <v>13</v>
      </c>
      <c r="Z134" t="s">
        <v>583</v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"提升自身"&amp;H135&amp;Y135&amp;"%。"</f>
        <v>提升自身反击14%。</v>
      </c>
      <c r="J135" t="s">
        <v>155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VLOOKUP(O135,buff!K:P,6,FALSE)</f>
        <v>14</v>
      </c>
      <c r="Z135" t="s">
        <v>583</v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提升自身反击15%。</v>
      </c>
      <c r="J136" t="s">
        <v>155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VLOOKUP(O136,buff!K:P,6,FALSE)</f>
        <v>15</v>
      </c>
      <c r="Z136" t="s">
        <v>583</v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提升自身反击16%。</v>
      </c>
      <c r="J137" t="s">
        <v>155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VLOOKUP(O137,buff!K:P,6,FALSE)</f>
        <v>16</v>
      </c>
      <c r="Z137" t="s">
        <v>583</v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提升自身反击17%。</v>
      </c>
      <c r="J138" t="s">
        <v>155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VLOOKUP(O138,buff!K:P,6,FALSE)</f>
        <v>17</v>
      </c>
      <c r="Z138" t="s">
        <v>583</v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提升自身反击18%。</v>
      </c>
      <c r="J139" t="s">
        <v>155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VLOOKUP(O139,buff!K:P,6,FALSE)</f>
        <v>18</v>
      </c>
      <c r="Z139" t="s">
        <v>583</v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提升自身反击19%。</v>
      </c>
      <c r="J140" t="s">
        <v>155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VLOOKUP(O140,buff!K:P,6,FALSE)</f>
        <v>19</v>
      </c>
      <c r="Z140" t="s">
        <v>583</v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提升自身反击20%。</v>
      </c>
      <c r="J141" t="s">
        <v>155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VLOOKUP(O141,buff!K:P,6,FALSE)</f>
        <v>20</v>
      </c>
      <c r="Z141" t="s">
        <v>583</v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提升自身反击21%。</v>
      </c>
      <c r="J142" t="s">
        <v>155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VLOOKUP(O142,buff!K:P,6,FALSE)</f>
        <v>21</v>
      </c>
      <c r="Z142" t="s">
        <v>583</v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提升自身反击22%。</v>
      </c>
      <c r="J143" t="s">
        <v>155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VLOOKUP(O143,buff!K:P,6,FALSE)</f>
        <v>22</v>
      </c>
      <c r="Z143" t="s">
        <v>583</v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提升自身反击23%。</v>
      </c>
      <c r="J144" t="s">
        <v>155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VLOOKUP(O144,buff!K:P,6,FALSE)</f>
        <v>23</v>
      </c>
      <c r="Z144" t="s">
        <v>583</v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提升自身反击24%。</v>
      </c>
      <c r="J145" t="s">
        <v>155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VLOOKUP(O145,buff!K:P,6,FALSE)</f>
        <v>24</v>
      </c>
      <c r="Z145" t="s">
        <v>583</v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提升自身连击5%。</v>
      </c>
      <c r="J146" t="s">
        <v>155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VLOOKUP(O146,buff!K:P,6,FALSE)</f>
        <v>5</v>
      </c>
      <c r="Z146" t="s">
        <v>583</v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提升自身连击6%。</v>
      </c>
      <c r="J147" t="s">
        <v>155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VLOOKUP(O147,buff!K:P,6,FALSE)</f>
        <v>6</v>
      </c>
      <c r="Z147" t="s">
        <v>583</v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提升自身连击7%。</v>
      </c>
      <c r="J148" t="s">
        <v>155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VLOOKUP(O148,buff!K:P,6,FALSE)</f>
        <v>7</v>
      </c>
      <c r="Z148" t="s">
        <v>583</v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提升自身连击8%。</v>
      </c>
      <c r="J149" t="s">
        <v>155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VLOOKUP(O149,buff!K:P,6,FALSE)</f>
        <v>8</v>
      </c>
      <c r="Z149" t="s">
        <v>583</v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提升自身连击9%。</v>
      </c>
      <c r="J150" t="s">
        <v>155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VLOOKUP(O150,buff!K:P,6,FALSE)</f>
        <v>9</v>
      </c>
      <c r="Z150" t="s">
        <v>583</v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提升自身连击10%。</v>
      </c>
      <c r="J151" t="s">
        <v>155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VLOOKUP(O151,buff!K:P,6,FALSE)</f>
        <v>10</v>
      </c>
      <c r="Z151" t="s">
        <v>583</v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提升自身连击11%。</v>
      </c>
      <c r="J152" t="s">
        <v>155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VLOOKUP(O152,buff!K:P,6,FALSE)</f>
        <v>11</v>
      </c>
      <c r="Z152" t="s">
        <v>583</v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提升自身连击12%。</v>
      </c>
      <c r="J153" t="s">
        <v>155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VLOOKUP(O153,buff!K:P,6,FALSE)</f>
        <v>12</v>
      </c>
      <c r="Z153" t="s">
        <v>583</v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提升自身连击13%。</v>
      </c>
      <c r="J154" t="s">
        <v>155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VLOOKUP(O154,buff!K:P,6,FALSE)</f>
        <v>13</v>
      </c>
      <c r="Z154" t="s">
        <v>583</v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提升自身连击14%。</v>
      </c>
      <c r="J155" t="s">
        <v>155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VLOOKUP(O155,buff!K:P,6,FALSE)</f>
        <v>14</v>
      </c>
      <c r="Z155" t="s">
        <v>583</v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提升自身连击15%。</v>
      </c>
      <c r="J156" t="s">
        <v>155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VLOOKUP(O156,buff!K:P,6,FALSE)</f>
        <v>15</v>
      </c>
      <c r="Z156" t="s">
        <v>583</v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提升自身连击16%。</v>
      </c>
      <c r="J157" t="s">
        <v>155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VLOOKUP(O157,buff!K:P,6,FALSE)</f>
        <v>16</v>
      </c>
      <c r="Z157" t="s">
        <v>583</v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提升自身连击17%。</v>
      </c>
      <c r="J158" t="s">
        <v>155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VLOOKUP(O158,buff!K:P,6,FALSE)</f>
        <v>17</v>
      </c>
      <c r="Z158" t="s">
        <v>583</v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提升自身连击18%。</v>
      </c>
      <c r="J159" t="s">
        <v>155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VLOOKUP(O159,buff!K:P,6,FALSE)</f>
        <v>18</v>
      </c>
      <c r="Z159" t="s">
        <v>583</v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提升自身连击19%。</v>
      </c>
      <c r="J160" t="s">
        <v>155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VLOOKUP(O160,buff!K:P,6,FALSE)</f>
        <v>19</v>
      </c>
      <c r="Z160" t="s">
        <v>583</v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提升自身连击20%。</v>
      </c>
      <c r="J161" t="s">
        <v>155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VLOOKUP(O161,buff!K:P,6,FALSE)</f>
        <v>20</v>
      </c>
      <c r="Z161" t="s">
        <v>583</v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提升自身连击21%。</v>
      </c>
      <c r="J162" t="s">
        <v>155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VLOOKUP(O162,buff!K:P,6,FALSE)</f>
        <v>21</v>
      </c>
      <c r="Z162" t="s">
        <v>583</v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提升自身连击22%。</v>
      </c>
      <c r="J163" t="s">
        <v>155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VLOOKUP(O163,buff!K:P,6,FALSE)</f>
        <v>22</v>
      </c>
      <c r="Z163" t="s">
        <v>583</v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提升自身连击23%。</v>
      </c>
      <c r="J164" t="s">
        <v>155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VLOOKUP(O164,buff!K:P,6,FALSE)</f>
        <v>23</v>
      </c>
      <c r="Z164" t="s">
        <v>583</v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提升自身连击24%。</v>
      </c>
      <c r="J165" t="s">
        <v>155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VLOOKUP(O165,buff!K:P,6,FALSE)</f>
        <v>24</v>
      </c>
      <c r="Z165" t="s">
        <v>583</v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提升自身暴击5%。</v>
      </c>
      <c r="J166" t="s">
        <v>155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VLOOKUP(O166,buff!K:P,6,FALSE)</f>
        <v>5</v>
      </c>
      <c r="Z166" t="s">
        <v>583</v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提升自身暴击6%。</v>
      </c>
      <c r="J167" t="s">
        <v>155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VLOOKUP(O167,buff!K:P,6,FALSE)</f>
        <v>6</v>
      </c>
      <c r="Z167" t="s">
        <v>583</v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提升自身暴击7%。</v>
      </c>
      <c r="J168" t="s">
        <v>155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VLOOKUP(O168,buff!K:P,6,FALSE)</f>
        <v>7</v>
      </c>
      <c r="Z168" t="s">
        <v>583</v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提升自身暴击8%。</v>
      </c>
      <c r="J169" t="s">
        <v>155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VLOOKUP(O169,buff!K:P,6,FALSE)</f>
        <v>8</v>
      </c>
      <c r="Z169" t="s">
        <v>583</v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提升自身暴击9%。</v>
      </c>
      <c r="J170" t="s">
        <v>155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VLOOKUP(O170,buff!K:P,6,FALSE)</f>
        <v>9</v>
      </c>
      <c r="Z170" t="s">
        <v>583</v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提升自身暴击10%。</v>
      </c>
      <c r="J171" t="s">
        <v>155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VLOOKUP(O171,buff!K:P,6,FALSE)</f>
        <v>10</v>
      </c>
      <c r="Z171" t="s">
        <v>583</v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提升自身暴击11%。</v>
      </c>
      <c r="J172" t="s">
        <v>155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VLOOKUP(O172,buff!K:P,6,FALSE)</f>
        <v>11</v>
      </c>
      <c r="Z172" t="s">
        <v>583</v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提升自身暴击12%。</v>
      </c>
      <c r="J173" t="s">
        <v>155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VLOOKUP(O173,buff!K:P,6,FALSE)</f>
        <v>12</v>
      </c>
      <c r="Z173" t="s">
        <v>583</v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提升自身暴击13%。</v>
      </c>
      <c r="J174" t="s">
        <v>155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VLOOKUP(O174,buff!K:P,6,FALSE)</f>
        <v>13</v>
      </c>
      <c r="Z174" t="s">
        <v>583</v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提升自身暴击14%。</v>
      </c>
      <c r="J175" t="s">
        <v>155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VLOOKUP(O175,buff!K:P,6,FALSE)</f>
        <v>14</v>
      </c>
      <c r="Z175" t="s">
        <v>583</v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提升自身暴击15%。</v>
      </c>
      <c r="J176" t="s">
        <v>155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VLOOKUP(O176,buff!K:P,6,FALSE)</f>
        <v>15</v>
      </c>
      <c r="Z176" t="s">
        <v>583</v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提升自身暴击16%。</v>
      </c>
      <c r="J177" t="s">
        <v>155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VLOOKUP(O177,buff!K:P,6,FALSE)</f>
        <v>16</v>
      </c>
      <c r="Z177" t="s">
        <v>583</v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提升自身暴击17%。</v>
      </c>
      <c r="J178" t="s">
        <v>155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VLOOKUP(O178,buff!K:P,6,FALSE)</f>
        <v>17</v>
      </c>
      <c r="Z178" t="s">
        <v>583</v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提升自身暴击18%。</v>
      </c>
      <c r="J179" t="s">
        <v>155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VLOOKUP(O179,buff!K:P,6,FALSE)</f>
        <v>18</v>
      </c>
      <c r="Z179" t="s">
        <v>583</v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提升自身暴击19%。</v>
      </c>
      <c r="J180" t="s">
        <v>155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VLOOKUP(O180,buff!K:P,6,FALSE)</f>
        <v>19</v>
      </c>
      <c r="Z180" t="s">
        <v>583</v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提升自身暴击20%。</v>
      </c>
      <c r="J181" t="s">
        <v>155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VLOOKUP(O181,buff!K:P,6,FALSE)</f>
        <v>20</v>
      </c>
      <c r="Z181" t="s">
        <v>583</v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提升自身暴击21%。</v>
      </c>
      <c r="J182" t="s">
        <v>155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VLOOKUP(O182,buff!K:P,6,FALSE)</f>
        <v>21</v>
      </c>
      <c r="Z182" t="s">
        <v>583</v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提升自身暴击22%。</v>
      </c>
      <c r="J183" t="s">
        <v>155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VLOOKUP(O183,buff!K:P,6,FALSE)</f>
        <v>22</v>
      </c>
      <c r="Z183" t="s">
        <v>583</v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提升自身暴击23%。</v>
      </c>
      <c r="J184" t="s">
        <v>155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VLOOKUP(O184,buff!K:P,6,FALSE)</f>
        <v>23</v>
      </c>
      <c r="Z184" t="s">
        <v>583</v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提升自身暴击24%。</v>
      </c>
      <c r="J185" t="s">
        <v>155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VLOOKUP(O185,buff!K:P,6,FALSE)</f>
        <v>24</v>
      </c>
      <c r="Z185" t="s">
        <v>583</v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提升自身暴伤5%。</v>
      </c>
      <c r="J186" t="s">
        <v>155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VLOOKUP(O186,buff!K:P,6,FALSE)</f>
        <v>5</v>
      </c>
      <c r="Z186">
        <v>5</v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提升自身暴伤6%。</v>
      </c>
      <c r="J187" t="s">
        <v>155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VLOOKUP(O187,buff!K:P,6,FALSE)</f>
        <v>6</v>
      </c>
      <c r="Z187">
        <v>5</v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提升自身暴伤7%。</v>
      </c>
      <c r="J188" t="s">
        <v>155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VLOOKUP(O188,buff!K:P,6,FALSE)</f>
        <v>7</v>
      </c>
      <c r="Z188">
        <v>6</v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提升自身暴伤8%。</v>
      </c>
      <c r="J189" t="s">
        <v>155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VLOOKUP(O189,buff!K:P,6,FALSE)</f>
        <v>8</v>
      </c>
      <c r="Z189">
        <v>6</v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提升自身暴伤9%。</v>
      </c>
      <c r="J190" t="s">
        <v>155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VLOOKUP(O190,buff!K:P,6,FALSE)</f>
        <v>9</v>
      </c>
      <c r="Z190">
        <v>7</v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提升自身暴伤10%。</v>
      </c>
      <c r="J191" t="s">
        <v>155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VLOOKUP(O191,buff!K:P,6,FALSE)</f>
        <v>10</v>
      </c>
      <c r="Z191">
        <v>7</v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提升自身暴伤11%。</v>
      </c>
      <c r="J192" t="s">
        <v>155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VLOOKUP(O192,buff!K:P,6,FALSE)</f>
        <v>11</v>
      </c>
      <c r="Z192">
        <v>8</v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提升自身暴伤12%。</v>
      </c>
      <c r="J193" t="s">
        <v>155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VLOOKUP(O193,buff!K:P,6,FALSE)</f>
        <v>12</v>
      </c>
      <c r="Z193">
        <v>8</v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提升自身暴伤13%。</v>
      </c>
      <c r="J194" t="s">
        <v>155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VLOOKUP(O194,buff!K:P,6,FALSE)</f>
        <v>13</v>
      </c>
      <c r="Z194">
        <v>9</v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提升自身暴伤14%。</v>
      </c>
      <c r="J195" t="s">
        <v>155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VLOOKUP(O195,buff!K:P,6,FALSE)</f>
        <v>14</v>
      </c>
      <c r="Z195">
        <v>9</v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提升自身暴伤15%。</v>
      </c>
      <c r="J196" t="s">
        <v>155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VLOOKUP(O196,buff!K:P,6,FALSE)</f>
        <v>15</v>
      </c>
      <c r="Z196">
        <v>10</v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提升自身暴伤16%。</v>
      </c>
      <c r="J197" t="s">
        <v>155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VLOOKUP(O197,buff!K:P,6,FALSE)</f>
        <v>16</v>
      </c>
      <c r="Z197">
        <v>10</v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提升自身暴伤17%。</v>
      </c>
      <c r="J198" t="s">
        <v>155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VLOOKUP(O198,buff!K:P,6,FALSE)</f>
        <v>17</v>
      </c>
      <c r="Z198">
        <v>10</v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"提升自身"&amp;H199&amp;Y199&amp;"%。"</f>
        <v>提升自身暴伤18%。</v>
      </c>
      <c r="J199" t="s">
        <v>155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VLOOKUP(O199,buff!K:P,6,FALSE)</f>
        <v>18</v>
      </c>
      <c r="Z199">
        <v>10</v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提升自身暴伤19%。</v>
      </c>
      <c r="J200" t="s">
        <v>155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VLOOKUP(O200,buff!K:P,6,FALSE)</f>
        <v>19</v>
      </c>
      <c r="Z200">
        <v>10</v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提升自身暴伤20%。</v>
      </c>
      <c r="J201" t="s">
        <v>155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VLOOKUP(O201,buff!K:P,6,FALSE)</f>
        <v>20</v>
      </c>
      <c r="Z201">
        <v>10</v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提升自身暴伤21%。</v>
      </c>
      <c r="J202" t="s">
        <v>155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VLOOKUP(O202,buff!K:P,6,FALSE)</f>
        <v>21</v>
      </c>
      <c r="Z202">
        <v>10</v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提升自身暴伤22%。</v>
      </c>
      <c r="J203" t="s">
        <v>155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VLOOKUP(O203,buff!K:P,6,FALSE)</f>
        <v>22</v>
      </c>
      <c r="Z203">
        <v>10</v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提升自身暴伤23%。</v>
      </c>
      <c r="J204" t="s">
        <v>155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VLOOKUP(O204,buff!K:P,6,FALSE)</f>
        <v>23</v>
      </c>
      <c r="Z204">
        <v>10</v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提升自身暴伤24%。</v>
      </c>
      <c r="J205" t="s">
        <v>155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VLOOKUP(O205,buff!K:P,6,FALSE)</f>
        <v>24</v>
      </c>
      <c r="Z205">
        <v>10</v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提升自身破甲5%。</v>
      </c>
      <c r="J206" t="s">
        <v>155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VLOOKUP(O206,buff!K:P,6,FALSE)</f>
        <v>5</v>
      </c>
      <c r="Z206" t="s">
        <v>583</v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提升自身破甲6%。</v>
      </c>
      <c r="J207" t="s">
        <v>155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VLOOKUP(O207,buff!K:P,6,FALSE)</f>
        <v>6</v>
      </c>
      <c r="Z207" t="s">
        <v>583</v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提升自身破甲7%。</v>
      </c>
      <c r="J208" t="s">
        <v>155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VLOOKUP(O208,buff!K:P,6,FALSE)</f>
        <v>7</v>
      </c>
      <c r="Z208" t="s">
        <v>583</v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提升自身破甲8%。</v>
      </c>
      <c r="J209" t="s">
        <v>155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VLOOKUP(O209,buff!K:P,6,FALSE)</f>
        <v>8</v>
      </c>
      <c r="Z209" t="s">
        <v>583</v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提升自身破甲9%。</v>
      </c>
      <c r="J210" t="s">
        <v>155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VLOOKUP(O210,buff!K:P,6,FALSE)</f>
        <v>9</v>
      </c>
      <c r="Z210" t="s">
        <v>583</v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提升自身破甲10%。</v>
      </c>
      <c r="J211" t="s">
        <v>155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VLOOKUP(O211,buff!K:P,6,FALSE)</f>
        <v>10</v>
      </c>
      <c r="Z211" t="s">
        <v>583</v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提升自身破甲11%。</v>
      </c>
      <c r="J212" t="s">
        <v>155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VLOOKUP(O212,buff!K:P,6,FALSE)</f>
        <v>11</v>
      </c>
      <c r="Z212" t="s">
        <v>583</v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提升自身破甲12%。</v>
      </c>
      <c r="J213" t="s">
        <v>155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VLOOKUP(O213,buff!K:P,6,FALSE)</f>
        <v>12</v>
      </c>
      <c r="Z213" t="s">
        <v>583</v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提升自身破甲13%。</v>
      </c>
      <c r="J214" t="s">
        <v>155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VLOOKUP(O214,buff!K:P,6,FALSE)</f>
        <v>13</v>
      </c>
      <c r="Z214" t="s">
        <v>583</v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提升自身破甲14%。</v>
      </c>
      <c r="J215" t="s">
        <v>155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VLOOKUP(O215,buff!K:P,6,FALSE)</f>
        <v>14</v>
      </c>
      <c r="Z215" t="s">
        <v>583</v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提升自身破甲15%。</v>
      </c>
      <c r="J216" t="s">
        <v>155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VLOOKUP(O216,buff!K:P,6,FALSE)</f>
        <v>15</v>
      </c>
      <c r="Z216" t="s">
        <v>583</v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提升自身破甲16%。</v>
      </c>
      <c r="J217" t="s">
        <v>155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VLOOKUP(O217,buff!K:P,6,FALSE)</f>
        <v>16</v>
      </c>
      <c r="Z217" t="s">
        <v>583</v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提升自身破甲17%。</v>
      </c>
      <c r="J218" t="s">
        <v>155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VLOOKUP(O218,buff!K:P,6,FALSE)</f>
        <v>17</v>
      </c>
      <c r="Z218" t="s">
        <v>583</v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提升自身破甲18%。</v>
      </c>
      <c r="J219" t="s">
        <v>155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VLOOKUP(O219,buff!K:P,6,FALSE)</f>
        <v>18</v>
      </c>
      <c r="Z219" t="s">
        <v>583</v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提升自身破甲19%。</v>
      </c>
      <c r="J220" t="s">
        <v>155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VLOOKUP(O220,buff!K:P,6,FALSE)</f>
        <v>19</v>
      </c>
      <c r="Z220" t="s">
        <v>583</v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提升自身破甲20%。</v>
      </c>
      <c r="J221" t="s">
        <v>155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VLOOKUP(O221,buff!K:P,6,FALSE)</f>
        <v>20</v>
      </c>
      <c r="Z221" t="s">
        <v>583</v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提升自身破甲21%。</v>
      </c>
      <c r="J222" t="s">
        <v>155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VLOOKUP(O222,buff!K:P,6,FALSE)</f>
        <v>21</v>
      </c>
      <c r="Z222" t="s">
        <v>583</v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提升自身破甲22%。</v>
      </c>
      <c r="J223" t="s">
        <v>155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VLOOKUP(O223,buff!K:P,6,FALSE)</f>
        <v>22</v>
      </c>
      <c r="Z223" t="s">
        <v>583</v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提升自身破甲23%。</v>
      </c>
      <c r="J224" t="s">
        <v>155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VLOOKUP(O224,buff!K:P,6,FALSE)</f>
        <v>23</v>
      </c>
      <c r="Z224" t="s">
        <v>583</v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提升自身破甲24%。</v>
      </c>
      <c r="J225" t="s">
        <v>155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VLOOKUP(O225,buff!K:P,6,FALSE)</f>
        <v>24</v>
      </c>
      <c r="Z225" t="s">
        <v>583</v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提升自身免伤5%。</v>
      </c>
      <c r="J226" t="s">
        <v>155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VLOOKUP(O226,buff!K:P,6,FALSE)</f>
        <v>5</v>
      </c>
      <c r="Z226">
        <v>10</v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提升自身免伤6%。</v>
      </c>
      <c r="J227" t="s">
        <v>155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VLOOKUP(O227,buff!K:P,6,FALSE)</f>
        <v>6</v>
      </c>
      <c r="Z227">
        <v>11</v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提升自身免伤7%。</v>
      </c>
      <c r="J228" t="s">
        <v>155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VLOOKUP(O228,buff!K:P,6,FALSE)</f>
        <v>7</v>
      </c>
      <c r="Z228">
        <v>12</v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提升自身免伤8%。</v>
      </c>
      <c r="J229" t="s">
        <v>155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VLOOKUP(O229,buff!K:P,6,FALSE)</f>
        <v>8</v>
      </c>
      <c r="Z229">
        <v>13</v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提升自身免伤9%。</v>
      </c>
      <c r="J230" t="s">
        <v>155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VLOOKUP(O230,buff!K:P,6,FALSE)</f>
        <v>9</v>
      </c>
      <c r="Z230">
        <v>14</v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提升自身免伤10%。</v>
      </c>
      <c r="J231" t="s">
        <v>155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VLOOKUP(O231,buff!K:P,6,FALSE)</f>
        <v>10</v>
      </c>
      <c r="Z231">
        <v>15</v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提升自身免伤11%。</v>
      </c>
      <c r="J232" t="s">
        <v>155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VLOOKUP(O232,buff!K:P,6,FALSE)</f>
        <v>11</v>
      </c>
      <c r="Z232">
        <v>16</v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提升自身免伤12%。</v>
      </c>
      <c r="J233" t="s">
        <v>155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VLOOKUP(O233,buff!K:P,6,FALSE)</f>
        <v>12</v>
      </c>
      <c r="Z233">
        <v>17</v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提升自身免伤13%。</v>
      </c>
      <c r="J234" t="s">
        <v>155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VLOOKUP(O234,buff!K:P,6,FALSE)</f>
        <v>13</v>
      </c>
      <c r="Z234">
        <v>18</v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提升自身免伤14%。</v>
      </c>
      <c r="J235" t="s">
        <v>155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VLOOKUP(O235,buff!K:P,6,FALSE)</f>
        <v>14</v>
      </c>
      <c r="Z235">
        <v>19</v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提升自身免伤15%。</v>
      </c>
      <c r="J236" t="s">
        <v>155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VLOOKUP(O236,buff!K:P,6,FALSE)</f>
        <v>15</v>
      </c>
      <c r="Z236">
        <v>20</v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提升自身免伤16%。</v>
      </c>
      <c r="J237" t="s">
        <v>155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VLOOKUP(O237,buff!K:P,6,FALSE)</f>
        <v>16</v>
      </c>
      <c r="Z237">
        <v>21</v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提升自身免伤17%。</v>
      </c>
      <c r="J238" t="s">
        <v>155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VLOOKUP(O238,buff!K:P,6,FALSE)</f>
        <v>17</v>
      </c>
      <c r="Z238">
        <v>22</v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提升自身免伤18%。</v>
      </c>
      <c r="J239" t="s">
        <v>155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VLOOKUP(O239,buff!K:P,6,FALSE)</f>
        <v>18</v>
      </c>
      <c r="Z239">
        <v>23</v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提升自身免伤19%。</v>
      </c>
      <c r="J240" t="s">
        <v>155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VLOOKUP(O240,buff!K:P,6,FALSE)</f>
        <v>19</v>
      </c>
      <c r="Z240">
        <v>24</v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提升自身免伤20%。</v>
      </c>
      <c r="J241" t="s">
        <v>155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VLOOKUP(O241,buff!K:P,6,FALSE)</f>
        <v>20</v>
      </c>
      <c r="Z241">
        <v>25</v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提升自身免伤21%。</v>
      </c>
      <c r="J242" t="s">
        <v>155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VLOOKUP(O242,buff!K:P,6,FALSE)</f>
        <v>21</v>
      </c>
      <c r="Z242">
        <v>26</v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提升自身免伤22%。</v>
      </c>
      <c r="J243" t="s">
        <v>155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VLOOKUP(O243,buff!K:P,6,FALSE)</f>
        <v>22</v>
      </c>
      <c r="Z243">
        <v>27</v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提升自身免伤23%。</v>
      </c>
      <c r="J244" t="s">
        <v>155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VLOOKUP(O244,buff!K:P,6,FALSE)</f>
        <v>23</v>
      </c>
      <c r="Z244">
        <v>28</v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提升自身免伤24%。</v>
      </c>
      <c r="J245" t="s">
        <v>155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VLOOKUP(O245,buff!K:P,6,FALSE)</f>
        <v>24</v>
      </c>
      <c r="Z245">
        <v>29</v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提升自身冷静3%。</v>
      </c>
      <c r="J246" t="s">
        <v>155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VLOOKUP(O246,buff!K:P,6,FALSE)</f>
        <v>3</v>
      </c>
      <c r="Z246">
        <v>5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提升自身冷静3%。</v>
      </c>
      <c r="J247" t="s">
        <v>155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VLOOKUP(O247,buff!K:P,6,FALSE)</f>
        <v>3</v>
      </c>
      <c r="Z247">
        <v>5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提升自身冷静4%。</v>
      </c>
      <c r="J248" t="s">
        <v>155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VLOOKUP(O248,buff!K:P,6,FALSE)</f>
        <v>4</v>
      </c>
      <c r="Z248">
        <v>6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提升自身冷静4%。</v>
      </c>
      <c r="J249" t="s">
        <v>155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VLOOKUP(O249,buff!K:P,6,FALSE)</f>
        <v>4</v>
      </c>
      <c r="Z249">
        <v>6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提升自身冷静5%。</v>
      </c>
      <c r="J250" t="s">
        <v>155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VLOOKUP(O250,buff!K:P,6,FALSE)</f>
        <v>5</v>
      </c>
      <c r="Z250">
        <v>7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提升自身冷静5%。</v>
      </c>
      <c r="J251" t="s">
        <v>155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VLOOKUP(O251,buff!K:P,6,FALSE)</f>
        <v>5</v>
      </c>
      <c r="Z251">
        <v>7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提升自身冷静6%。</v>
      </c>
      <c r="J252" t="s">
        <v>155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VLOOKUP(O252,buff!K:P,6,FALSE)</f>
        <v>6</v>
      </c>
      <c r="Z252">
        <v>8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提升自身冷静6%。</v>
      </c>
      <c r="J253" t="s">
        <v>155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VLOOKUP(O253,buff!K:P,6,FALSE)</f>
        <v>6</v>
      </c>
      <c r="Z253">
        <v>8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提升自身冷静7%。</v>
      </c>
      <c r="J254" t="s">
        <v>155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VLOOKUP(O254,buff!K:P,6,FALSE)</f>
        <v>7</v>
      </c>
      <c r="Z254">
        <v>9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提升自身冷静7%。</v>
      </c>
      <c r="J255" t="s">
        <v>155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VLOOKUP(O255,buff!K:P,6,FALSE)</f>
        <v>7</v>
      </c>
      <c r="Z255">
        <v>9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提升自身冷静8%。</v>
      </c>
      <c r="J256" t="s">
        <v>155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VLOOKUP(O256,buff!K:P,6,FALSE)</f>
        <v>8</v>
      </c>
      <c r="Z256">
        <v>10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提升自身冷静8%。</v>
      </c>
      <c r="J257" t="s">
        <v>155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VLOOKUP(O257,buff!K:P,6,FALSE)</f>
        <v>8</v>
      </c>
      <c r="Z257">
        <v>10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提升自身冷静9%。</v>
      </c>
      <c r="J258" t="s">
        <v>155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VLOOKUP(O258,buff!K:P,6,FALSE)</f>
        <v>9</v>
      </c>
      <c r="Z258">
        <v>10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提升自身冷静9%。</v>
      </c>
      <c r="J259" t="s">
        <v>155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VLOOKUP(O259,buff!K:P,6,FALSE)</f>
        <v>9</v>
      </c>
      <c r="Z259">
        <v>10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提升自身冷静10%。</v>
      </c>
      <c r="J260" t="s">
        <v>155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VLOOKUP(O260,buff!K:P,6,FALSE)</f>
        <v>10</v>
      </c>
      <c r="Z260">
        <v>10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提升自身冷静10%。</v>
      </c>
      <c r="J261" t="s">
        <v>155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VLOOKUP(O261,buff!K:P,6,FALSE)</f>
        <v>10</v>
      </c>
      <c r="Z261">
        <v>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提升自身冷静11%。</v>
      </c>
      <c r="J262" t="s">
        <v>155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VLOOKUP(O262,buff!K:P,6,FALSE)</f>
        <v>11</v>
      </c>
      <c r="Z262">
        <v>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"提升自身"&amp;H263&amp;Y263&amp;"%。"</f>
        <v>提升自身冷静11%。</v>
      </c>
      <c r="J263" t="s">
        <v>155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VLOOKUP(O263,buff!K:P,6,FALSE)</f>
        <v>11</v>
      </c>
      <c r="Z263">
        <v>10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提升自身冷静12%。</v>
      </c>
      <c r="J264" t="s">
        <v>155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VLOOKUP(O264,buff!K:P,6,FALSE)</f>
        <v>12</v>
      </c>
      <c r="Z264">
        <v>10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提升自身冷静12%。</v>
      </c>
      <c r="J265" t="s">
        <v>155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VLOOKUP(O265,buff!K:P,6,FALSE)</f>
        <v>12</v>
      </c>
      <c r="Z265">
        <v>10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提升自身精准3%。</v>
      </c>
      <c r="J266" t="s">
        <v>155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VLOOKUP(O266,buff!K:P,6,FALSE)</f>
        <v>3</v>
      </c>
      <c r="Z266">
        <v>10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提升自身精准3%。</v>
      </c>
      <c r="J267" t="s">
        <v>155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VLOOKUP(O267,buff!K:P,6,FALSE)</f>
        <v>3</v>
      </c>
      <c r="Z267">
        <v>15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提升自身精准4%。</v>
      </c>
      <c r="J268" t="s">
        <v>155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VLOOKUP(O268,buff!K:P,6,FALSE)</f>
        <v>4</v>
      </c>
      <c r="Z268">
        <v>15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提升自身精准4%。</v>
      </c>
      <c r="J269" t="s">
        <v>155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VLOOKUP(O269,buff!K:P,6,FALSE)</f>
        <v>4</v>
      </c>
      <c r="Z269">
        <v>20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提升自身精准5%。</v>
      </c>
      <c r="J270" t="s">
        <v>155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VLOOKUP(O270,buff!K:P,6,FALSE)</f>
        <v>5</v>
      </c>
      <c r="Z270">
        <v>20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提升自身精准5%。</v>
      </c>
      <c r="J271" t="s">
        <v>155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VLOOKUP(O271,buff!K:P,6,FALSE)</f>
        <v>5</v>
      </c>
      <c r="Z271">
        <v>25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提升自身精准6%。</v>
      </c>
      <c r="J272" t="s">
        <v>155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VLOOKUP(O272,buff!K:P,6,FALSE)</f>
        <v>6</v>
      </c>
      <c r="Z272">
        <v>25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提升自身精准6%。</v>
      </c>
      <c r="J273" t="s">
        <v>155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VLOOKUP(O273,buff!K:P,6,FALSE)</f>
        <v>6</v>
      </c>
      <c r="Z273">
        <v>30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提升自身精准7%。</v>
      </c>
      <c r="J274" t="s">
        <v>155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VLOOKUP(O274,buff!K:P,6,FALSE)</f>
        <v>7</v>
      </c>
      <c r="Z274">
        <v>30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提升自身精准7%。</v>
      </c>
      <c r="J275" t="s">
        <v>155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VLOOKUP(O275,buff!K:P,6,FALSE)</f>
        <v>7</v>
      </c>
      <c r="Z275">
        <v>35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提升自身精准8%。</v>
      </c>
      <c r="J276" t="s">
        <v>155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VLOOKUP(O276,buff!K:P,6,FALSE)</f>
        <v>8</v>
      </c>
      <c r="Z276">
        <v>35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提升自身精准8%。</v>
      </c>
      <c r="J277" t="s">
        <v>155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VLOOKUP(O277,buff!K:P,6,FALSE)</f>
        <v>8</v>
      </c>
      <c r="Z277">
        <v>40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提升自身精准9%。</v>
      </c>
      <c r="J278" t="s">
        <v>155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VLOOKUP(O278,buff!K:P,6,FALSE)</f>
        <v>9</v>
      </c>
      <c r="Z278">
        <v>40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提升自身精准9%。</v>
      </c>
      <c r="J279" t="s">
        <v>155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VLOOKUP(O279,buff!K:P,6,FALSE)</f>
        <v>9</v>
      </c>
      <c r="Z279">
        <v>45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提升自身精准10%。</v>
      </c>
      <c r="J280" t="s">
        <v>155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VLOOKUP(O280,buff!K:P,6,FALSE)</f>
        <v>10</v>
      </c>
      <c r="Z280">
        <v>45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提升自身精准10%。</v>
      </c>
      <c r="J281" t="s">
        <v>155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VLOOKUP(O281,buff!K:P,6,FALSE)</f>
        <v>10</v>
      </c>
      <c r="Z281">
        <v>50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提升自身精准11%。</v>
      </c>
      <c r="J282" t="s">
        <v>155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VLOOKUP(O282,buff!K:P,6,FALSE)</f>
        <v>11</v>
      </c>
      <c r="Z282">
        <v>50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提升自身精准11%。</v>
      </c>
      <c r="J283" t="s">
        <v>155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VLOOKUP(O283,buff!K:P,6,FALSE)</f>
        <v>11</v>
      </c>
      <c r="Z283">
        <v>55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提升自身精准12%。</v>
      </c>
      <c r="J284" t="s">
        <v>155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VLOOKUP(O284,buff!K:P,6,FALSE)</f>
        <v>12</v>
      </c>
      <c r="Z284">
        <v>55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提升自身精准12%。</v>
      </c>
      <c r="J285" t="s">
        <v>155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VLOOKUP(O285,buff!K:P,6,FALSE)</f>
        <v>12</v>
      </c>
      <c r="Z285">
        <v>60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提升自身急速3%。</v>
      </c>
      <c r="J286" t="s">
        <v>155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VLOOKUP(O286,buff!K:P,6,FALSE)</f>
        <v>3</v>
      </c>
      <c r="Z286" t="s">
        <v>583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提升自身急速3%。</v>
      </c>
      <c r="J287" t="s">
        <v>155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VLOOKUP(O287,buff!K:P,6,FALSE)</f>
        <v>3</v>
      </c>
      <c r="Z287" t="s">
        <v>583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提升自身急速4%。</v>
      </c>
      <c r="J288" t="s">
        <v>155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VLOOKUP(O288,buff!K:P,6,FALSE)</f>
        <v>4</v>
      </c>
      <c r="Z288" t="s">
        <v>583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提升自身急速4%。</v>
      </c>
      <c r="J289" t="s">
        <v>155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VLOOKUP(O289,buff!K:P,6,FALSE)</f>
        <v>4</v>
      </c>
      <c r="Z289" t="s">
        <v>583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提升自身急速5%。</v>
      </c>
      <c r="J290" t="s">
        <v>155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VLOOKUP(O290,buff!K:P,6,FALSE)</f>
        <v>5</v>
      </c>
      <c r="Z290" t="s">
        <v>583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提升自身急速5%。</v>
      </c>
      <c r="J291" t="s">
        <v>155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VLOOKUP(O291,buff!K:P,6,FALSE)</f>
        <v>5</v>
      </c>
      <c r="Z291" t="s">
        <v>583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提升自身急速6%。</v>
      </c>
      <c r="J292" t="s">
        <v>155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VLOOKUP(O292,buff!K:P,6,FALSE)</f>
        <v>6</v>
      </c>
      <c r="Z292" t="s">
        <v>583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提升自身急速6%。</v>
      </c>
      <c r="J293" t="s">
        <v>155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VLOOKUP(O293,buff!K:P,6,FALSE)</f>
        <v>6</v>
      </c>
      <c r="Z293" t="s">
        <v>583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提升自身急速7%。</v>
      </c>
      <c r="J294" t="s">
        <v>155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VLOOKUP(O294,buff!K:P,6,FALSE)</f>
        <v>7</v>
      </c>
      <c r="Z294" t="s">
        <v>583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提升自身急速7%。</v>
      </c>
      <c r="J295" t="s">
        <v>155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VLOOKUP(O295,buff!K:P,6,FALSE)</f>
        <v>7</v>
      </c>
      <c r="Z295" t="s">
        <v>583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提升自身急速8%。</v>
      </c>
      <c r="J296" t="s">
        <v>155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VLOOKUP(O296,buff!K:P,6,FALSE)</f>
        <v>8</v>
      </c>
      <c r="Z296" t="s">
        <v>583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提升自身急速8%。</v>
      </c>
      <c r="J297" t="s">
        <v>155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VLOOKUP(O297,buff!K:P,6,FALSE)</f>
        <v>8</v>
      </c>
      <c r="Z297" t="s">
        <v>583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提升自身急速9%。</v>
      </c>
      <c r="J298" t="s">
        <v>155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VLOOKUP(O298,buff!K:P,6,FALSE)</f>
        <v>9</v>
      </c>
      <c r="Z298" t="s">
        <v>583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提升自身急速9%。</v>
      </c>
      <c r="J299" t="s">
        <v>155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VLOOKUP(O299,buff!K:P,6,FALSE)</f>
        <v>9</v>
      </c>
      <c r="Z299" t="s">
        <v>583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提升自身急速10%。</v>
      </c>
      <c r="J300" t="s">
        <v>155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VLOOKUP(O300,buff!K:P,6,FALSE)</f>
        <v>10</v>
      </c>
      <c r="Z300" t="s">
        <v>583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提升自身急速10%。</v>
      </c>
      <c r="J301" t="s">
        <v>155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VLOOKUP(O301,buff!K:P,6,FALSE)</f>
        <v>10</v>
      </c>
      <c r="Z301" t="s">
        <v>583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提升自身急速11%。</v>
      </c>
      <c r="J302" t="s">
        <v>155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VLOOKUP(O302,buff!K:P,6,FALSE)</f>
        <v>11</v>
      </c>
      <c r="Z302" t="s">
        <v>583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提升自身急速11%。</v>
      </c>
      <c r="J303" t="s">
        <v>155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VLOOKUP(O303,buff!K:P,6,FALSE)</f>
        <v>11</v>
      </c>
      <c r="Z303" t="s">
        <v>583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提升自身急速12%。</v>
      </c>
      <c r="J304" t="s">
        <v>155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VLOOKUP(O304,buff!K:P,6,FALSE)</f>
        <v>12</v>
      </c>
      <c r="Z304" t="s">
        <v>583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提升自身急速12%。</v>
      </c>
      <c r="J305" t="s">
        <v>155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VLOOKUP(O305,buff!K:P,6,FALSE)</f>
        <v>12</v>
      </c>
      <c r="Z305" t="s">
        <v>583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提升自身守护3%。</v>
      </c>
      <c r="J306" t="s">
        <v>155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VLOOKUP(O306,buff!K:P,6,FALSE)</f>
        <v>3</v>
      </c>
      <c r="Z306" t="s">
        <v>583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提升自身守护3%。</v>
      </c>
      <c r="J307" t="s">
        <v>155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VLOOKUP(O307,buff!K:P,6,FALSE)</f>
        <v>3</v>
      </c>
      <c r="Z307" t="s">
        <v>583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提升自身守护4%。</v>
      </c>
      <c r="J308" t="s">
        <v>155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VLOOKUP(O308,buff!K:P,6,FALSE)</f>
        <v>4</v>
      </c>
      <c r="Z308" t="s">
        <v>583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提升自身守护4%。</v>
      </c>
      <c r="J309" t="s">
        <v>155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VLOOKUP(O309,buff!K:P,6,FALSE)</f>
        <v>4</v>
      </c>
      <c r="Z309" t="s">
        <v>583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提升自身守护5%。</v>
      </c>
      <c r="J310" t="s">
        <v>155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VLOOKUP(O310,buff!K:P,6,FALSE)</f>
        <v>5</v>
      </c>
      <c r="Z310" t="s">
        <v>583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提升自身守护5%。</v>
      </c>
      <c r="J311" t="s">
        <v>155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VLOOKUP(O311,buff!K:P,6,FALSE)</f>
        <v>5</v>
      </c>
      <c r="Z311" t="s">
        <v>583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提升自身守护6%。</v>
      </c>
      <c r="J312" t="s">
        <v>155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VLOOKUP(O312,buff!K:P,6,FALSE)</f>
        <v>6</v>
      </c>
      <c r="Z312" t="s">
        <v>583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提升自身守护6%。</v>
      </c>
      <c r="J313" t="s">
        <v>155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VLOOKUP(O313,buff!K:P,6,FALSE)</f>
        <v>6</v>
      </c>
      <c r="Z313" t="s">
        <v>583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提升自身守护7%。</v>
      </c>
      <c r="J314" t="s">
        <v>155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VLOOKUP(O314,buff!K:P,6,FALSE)</f>
        <v>7</v>
      </c>
      <c r="Z314" t="s">
        <v>583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提升自身守护7%。</v>
      </c>
      <c r="J315" t="s">
        <v>155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VLOOKUP(O315,buff!K:P,6,FALSE)</f>
        <v>7</v>
      </c>
      <c r="Z315" t="s">
        <v>583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提升自身守护8%。</v>
      </c>
      <c r="J316" t="s">
        <v>155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VLOOKUP(O316,buff!K:P,6,FALSE)</f>
        <v>8</v>
      </c>
      <c r="Z316" t="s">
        <v>583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提升自身守护8%。</v>
      </c>
      <c r="J317" t="s">
        <v>155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VLOOKUP(O317,buff!K:P,6,FALSE)</f>
        <v>8</v>
      </c>
      <c r="Z317" t="s">
        <v>583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提升自身守护9%。</v>
      </c>
      <c r="J318" t="s">
        <v>155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VLOOKUP(O318,buff!K:P,6,FALSE)</f>
        <v>9</v>
      </c>
      <c r="Z318" t="s">
        <v>583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提升自身守护9%。</v>
      </c>
      <c r="J319" t="s">
        <v>155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VLOOKUP(O319,buff!K:P,6,FALSE)</f>
        <v>9</v>
      </c>
      <c r="Z319" t="s">
        <v>583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提升自身守护10%。</v>
      </c>
      <c r="J320" t="s">
        <v>155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VLOOKUP(O320,buff!K:P,6,FALSE)</f>
        <v>10</v>
      </c>
      <c r="Z320" t="s">
        <v>583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提升自身守护10%。</v>
      </c>
      <c r="J321" t="s">
        <v>155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VLOOKUP(O321,buff!K:P,6,FALSE)</f>
        <v>10</v>
      </c>
      <c r="Z321" t="s">
        <v>583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提升自身守护11%。</v>
      </c>
      <c r="J322" t="s">
        <v>155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VLOOKUP(O322,buff!K:P,6,FALSE)</f>
        <v>11</v>
      </c>
      <c r="Z322" t="s">
        <v>583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提升自身守护11%。</v>
      </c>
      <c r="J323" t="s">
        <v>155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VLOOKUP(O323,buff!K:P,6,FALSE)</f>
        <v>11</v>
      </c>
      <c r="Z323" t="s">
        <v>583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提升自身守护12%。</v>
      </c>
      <c r="J324" t="s">
        <v>155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VLOOKUP(O324,buff!K:P,6,FALSE)</f>
        <v>12</v>
      </c>
      <c r="Z324" t="s">
        <v>583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提升自身守护12%。</v>
      </c>
      <c r="J325" t="s">
        <v>155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VLOOKUP(O325,buff!K:P,6,FALSE)</f>
        <v>12</v>
      </c>
      <c r="Z325" t="s">
        <v>583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提升自身刚烈3%。</v>
      </c>
      <c r="J326" t="s">
        <v>155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VLOOKUP(O326,buff!K:P,6,FALSE)</f>
        <v>3</v>
      </c>
      <c r="Z326" t="s">
        <v>583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"提升自身"&amp;H327&amp;Y327&amp;"%。"</f>
        <v>提升自身刚烈3%。</v>
      </c>
      <c r="J327" t="s">
        <v>155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VLOOKUP(O327,buff!K:P,6,FALSE)</f>
        <v>3</v>
      </c>
      <c r="Z327" t="s">
        <v>583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提升自身刚烈4%。</v>
      </c>
      <c r="J328" t="s">
        <v>155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VLOOKUP(O328,buff!K:P,6,FALSE)</f>
        <v>4</v>
      </c>
      <c r="Z328" t="s">
        <v>583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提升自身刚烈4%。</v>
      </c>
      <c r="J329" t="s">
        <v>155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VLOOKUP(O329,buff!K:P,6,FALSE)</f>
        <v>4</v>
      </c>
      <c r="Z329" t="s">
        <v>583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提升自身刚烈5%。</v>
      </c>
      <c r="J330" t="s">
        <v>155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VLOOKUP(O330,buff!K:P,6,FALSE)</f>
        <v>5</v>
      </c>
      <c r="Z330" t="s">
        <v>583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提升自身刚烈5%。</v>
      </c>
      <c r="J331" t="s">
        <v>155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VLOOKUP(O331,buff!K:P,6,FALSE)</f>
        <v>5</v>
      </c>
      <c r="Z331" t="s">
        <v>583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提升自身刚烈6%。</v>
      </c>
      <c r="J332" t="s">
        <v>155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VLOOKUP(O332,buff!K:P,6,FALSE)</f>
        <v>6</v>
      </c>
      <c r="Z332" t="s">
        <v>583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提升自身刚烈6%。</v>
      </c>
      <c r="J333" t="s">
        <v>155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VLOOKUP(O333,buff!K:P,6,FALSE)</f>
        <v>6</v>
      </c>
      <c r="Z333" t="s">
        <v>583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提升自身刚烈7%。</v>
      </c>
      <c r="J334" t="s">
        <v>155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VLOOKUP(O334,buff!K:P,6,FALSE)</f>
        <v>7</v>
      </c>
      <c r="Z334" t="s">
        <v>583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提升自身刚烈7%。</v>
      </c>
      <c r="J335" t="s">
        <v>155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VLOOKUP(O335,buff!K:P,6,FALSE)</f>
        <v>7</v>
      </c>
      <c r="Z335" t="s">
        <v>583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提升自身刚烈8%。</v>
      </c>
      <c r="J336" t="s">
        <v>155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VLOOKUP(O336,buff!K:P,6,FALSE)</f>
        <v>8</v>
      </c>
      <c r="Z336" t="s">
        <v>583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提升自身刚烈8%。</v>
      </c>
      <c r="J337" t="s">
        <v>155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VLOOKUP(O337,buff!K:P,6,FALSE)</f>
        <v>8</v>
      </c>
      <c r="Z337" t="s">
        <v>583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提升自身刚烈9%。</v>
      </c>
      <c r="J338" t="s">
        <v>155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VLOOKUP(O338,buff!K:P,6,FALSE)</f>
        <v>9</v>
      </c>
      <c r="Z338" t="s">
        <v>583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提升自身刚烈9%。</v>
      </c>
      <c r="J339" t="s">
        <v>155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VLOOKUP(O339,buff!K:P,6,FALSE)</f>
        <v>9</v>
      </c>
      <c r="Z339" t="s">
        <v>583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提升自身刚烈10%。</v>
      </c>
      <c r="J340" t="s">
        <v>155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VLOOKUP(O340,buff!K:P,6,FALSE)</f>
        <v>10</v>
      </c>
      <c r="Z340" t="s">
        <v>583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提升自身刚烈10%。</v>
      </c>
      <c r="J341" t="s">
        <v>155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VLOOKUP(O341,buff!K:P,6,FALSE)</f>
        <v>10</v>
      </c>
      <c r="Z341" t="s">
        <v>583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提升自身刚烈11%。</v>
      </c>
      <c r="J342" t="s">
        <v>155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VLOOKUP(O342,buff!K:P,6,FALSE)</f>
        <v>11</v>
      </c>
      <c r="Z342" t="s">
        <v>583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提升自身刚烈11%。</v>
      </c>
      <c r="J343" t="s">
        <v>155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VLOOKUP(O343,buff!K:P,6,FALSE)</f>
        <v>11</v>
      </c>
      <c r="Z343" t="s">
        <v>583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提升自身刚烈12%。</v>
      </c>
      <c r="J344" t="s">
        <v>155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VLOOKUP(O344,buff!K:P,6,FALSE)</f>
        <v>12</v>
      </c>
      <c r="Z344" t="s">
        <v>583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提升自身刚烈12%。</v>
      </c>
      <c r="J345" t="s">
        <v>155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VLOOKUP(O345,buff!K:P,6,FALSE)</f>
        <v>12</v>
      </c>
      <c r="Z345" t="s">
        <v>583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提升自身灵活3%。</v>
      </c>
      <c r="J346" t="s">
        <v>155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VLOOKUP(O346,buff!K:P,6,FALSE)</f>
        <v>3</v>
      </c>
      <c r="Z346" t="s">
        <v>583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提升自身灵活3%。</v>
      </c>
      <c r="J347" t="s">
        <v>155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VLOOKUP(O347,buff!K:P,6,FALSE)</f>
        <v>3</v>
      </c>
      <c r="Z347" t="s">
        <v>583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提升自身灵活4%。</v>
      </c>
      <c r="J348" t="s">
        <v>155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VLOOKUP(O348,buff!K:P,6,FALSE)</f>
        <v>4</v>
      </c>
      <c r="Z348" t="s">
        <v>583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提升自身灵活4%。</v>
      </c>
      <c r="J349" t="s">
        <v>155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VLOOKUP(O349,buff!K:P,6,FALSE)</f>
        <v>4</v>
      </c>
      <c r="Z349" t="s">
        <v>583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提升自身灵活5%。</v>
      </c>
      <c r="J350" t="s">
        <v>155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VLOOKUP(O350,buff!K:P,6,FALSE)</f>
        <v>5</v>
      </c>
      <c r="Z350" t="s">
        <v>583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提升自身灵活5%。</v>
      </c>
      <c r="J351" t="s">
        <v>155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VLOOKUP(O351,buff!K:P,6,FALSE)</f>
        <v>5</v>
      </c>
      <c r="Z351" t="s">
        <v>583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提升自身灵活6%。</v>
      </c>
      <c r="J352" t="s">
        <v>155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VLOOKUP(O352,buff!K:P,6,FALSE)</f>
        <v>6</v>
      </c>
      <c r="Z352" t="s">
        <v>583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提升自身灵活6%。</v>
      </c>
      <c r="J353" t="s">
        <v>155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VLOOKUP(O353,buff!K:P,6,FALSE)</f>
        <v>6</v>
      </c>
      <c r="Z353" t="s">
        <v>583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提升自身灵活7%。</v>
      </c>
      <c r="J354" t="s">
        <v>155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VLOOKUP(O354,buff!K:P,6,FALSE)</f>
        <v>7</v>
      </c>
      <c r="Z354" t="s">
        <v>583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提升自身灵活7%。</v>
      </c>
      <c r="J355" t="s">
        <v>155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VLOOKUP(O355,buff!K:P,6,FALSE)</f>
        <v>7</v>
      </c>
      <c r="Z355" t="s">
        <v>583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提升自身灵活8%。</v>
      </c>
      <c r="J356" t="s">
        <v>155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VLOOKUP(O356,buff!K:P,6,FALSE)</f>
        <v>8</v>
      </c>
      <c r="Z356" t="s">
        <v>583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提升自身灵活8%。</v>
      </c>
      <c r="J357" t="s">
        <v>155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VLOOKUP(O357,buff!K:P,6,FALSE)</f>
        <v>8</v>
      </c>
      <c r="Z357" t="s">
        <v>583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提升自身灵活9%。</v>
      </c>
      <c r="J358" t="s">
        <v>155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VLOOKUP(O358,buff!K:P,6,FALSE)</f>
        <v>9</v>
      </c>
      <c r="Z358" t="s">
        <v>583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提升自身灵活9%。</v>
      </c>
      <c r="J359" t="s">
        <v>155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VLOOKUP(O359,buff!K:P,6,FALSE)</f>
        <v>9</v>
      </c>
      <c r="Z359" t="s">
        <v>583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提升自身灵活10%。</v>
      </c>
      <c r="J360" t="s">
        <v>155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VLOOKUP(O360,buff!K:P,6,FALSE)</f>
        <v>10</v>
      </c>
      <c r="Z360" t="s">
        <v>583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提升自身灵活10%。</v>
      </c>
      <c r="J361" t="s">
        <v>155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VLOOKUP(O361,buff!K:P,6,FALSE)</f>
        <v>10</v>
      </c>
      <c r="Z361" t="s">
        <v>583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提升自身灵活11%。</v>
      </c>
      <c r="J362" t="s">
        <v>155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VLOOKUP(O362,buff!K:P,6,FALSE)</f>
        <v>11</v>
      </c>
      <c r="Z362" t="s">
        <v>583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提升自身灵活11%。</v>
      </c>
      <c r="J363" t="s">
        <v>155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VLOOKUP(O363,buff!K:P,6,FALSE)</f>
        <v>11</v>
      </c>
      <c r="Z363" t="s">
        <v>583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提升自身灵活12%。</v>
      </c>
      <c r="J364" t="s">
        <v>155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VLOOKUP(O364,buff!K:P,6,FALSE)</f>
        <v>12</v>
      </c>
      <c r="Z364" t="s">
        <v>583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提升自身灵活12%。</v>
      </c>
      <c r="J365" t="s">
        <v>155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VLOOKUP(O365,buff!K:P,6,FALSE)</f>
        <v>12</v>
      </c>
      <c r="Z365" t="s">
        <v>583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提升自身狂战3%。</v>
      </c>
      <c r="J366" t="s">
        <v>155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VLOOKUP(O366,buff!K:P,6,FALSE)</f>
        <v>3</v>
      </c>
      <c r="Z366" t="s">
        <v>583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提升自身狂战3%。</v>
      </c>
      <c r="J367" t="s">
        <v>155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VLOOKUP(O367,buff!K:P,6,FALSE)</f>
        <v>3</v>
      </c>
      <c r="Z367" t="s">
        <v>583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提升自身狂战4%。</v>
      </c>
      <c r="J368" t="s">
        <v>155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VLOOKUP(O368,buff!K:P,6,FALSE)</f>
        <v>4</v>
      </c>
      <c r="Z368" t="s">
        <v>583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提升自身狂战4%。</v>
      </c>
      <c r="J369" t="s">
        <v>155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VLOOKUP(O369,buff!K:P,6,FALSE)</f>
        <v>4</v>
      </c>
      <c r="Z369" t="s">
        <v>583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提升自身狂战5%。</v>
      </c>
      <c r="J370" t="s">
        <v>155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VLOOKUP(O370,buff!K:P,6,FALSE)</f>
        <v>5</v>
      </c>
      <c r="Z370" t="s">
        <v>583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提升自身狂战5%。</v>
      </c>
      <c r="J371" t="s">
        <v>155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VLOOKUP(O371,buff!K:P,6,FALSE)</f>
        <v>5</v>
      </c>
      <c r="Z371" t="s">
        <v>583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提升自身狂战6%。</v>
      </c>
      <c r="J372" t="s">
        <v>155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VLOOKUP(O372,buff!K:P,6,FALSE)</f>
        <v>6</v>
      </c>
      <c r="Z372" t="s">
        <v>583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提升自身狂战6%。</v>
      </c>
      <c r="J373" t="s">
        <v>155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VLOOKUP(O373,buff!K:P,6,FALSE)</f>
        <v>6</v>
      </c>
      <c r="Z373" t="s">
        <v>583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提升自身狂战7%。</v>
      </c>
      <c r="J374" t="s">
        <v>155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VLOOKUP(O374,buff!K:P,6,FALSE)</f>
        <v>7</v>
      </c>
      <c r="Z374" t="s">
        <v>583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提升自身狂战7%。</v>
      </c>
      <c r="J375" t="s">
        <v>155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VLOOKUP(O375,buff!K:P,6,FALSE)</f>
        <v>7</v>
      </c>
      <c r="Z375" t="s">
        <v>583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提升自身狂战8%。</v>
      </c>
      <c r="J376" t="s">
        <v>155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VLOOKUP(O376,buff!K:P,6,FALSE)</f>
        <v>8</v>
      </c>
      <c r="Z376" t="s">
        <v>583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提升自身狂战8%。</v>
      </c>
      <c r="J377" t="s">
        <v>155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VLOOKUP(O377,buff!K:P,6,FALSE)</f>
        <v>8</v>
      </c>
      <c r="Z377" t="s">
        <v>583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提升自身狂战9%。</v>
      </c>
      <c r="J378" t="s">
        <v>155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VLOOKUP(O378,buff!K:P,6,FALSE)</f>
        <v>9</v>
      </c>
      <c r="Z378" t="s">
        <v>583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提升自身狂战9%。</v>
      </c>
      <c r="J379" t="s">
        <v>155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VLOOKUP(O379,buff!K:P,6,FALSE)</f>
        <v>9</v>
      </c>
      <c r="Z379" t="s">
        <v>583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提升自身狂战10%。</v>
      </c>
      <c r="J380" t="s">
        <v>155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VLOOKUP(O380,buff!K:P,6,FALSE)</f>
        <v>10</v>
      </c>
      <c r="Z380" t="s">
        <v>583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提升自身狂战10%。</v>
      </c>
      <c r="J381" t="s">
        <v>155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VLOOKUP(O381,buff!K:P,6,FALSE)</f>
        <v>10</v>
      </c>
      <c r="Z381" t="s">
        <v>583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提升自身狂战11%。</v>
      </c>
      <c r="J382" t="s">
        <v>155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VLOOKUP(O382,buff!K:P,6,FALSE)</f>
        <v>11</v>
      </c>
      <c r="Z382" t="s">
        <v>583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提升自身狂战11%。</v>
      </c>
      <c r="J383" t="s">
        <v>155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VLOOKUP(O383,buff!K:P,6,FALSE)</f>
        <v>11</v>
      </c>
      <c r="Z383" t="s">
        <v>583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提升自身狂战12%。</v>
      </c>
      <c r="J384" t="s">
        <v>155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VLOOKUP(O384,buff!K:P,6,FALSE)</f>
        <v>12</v>
      </c>
      <c r="Z384" t="s">
        <v>583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提升自身狂战12%。</v>
      </c>
      <c r="J385" t="s">
        <v>155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VLOOKUP(O385,buff!K:P,6,FALSE)</f>
        <v>12</v>
      </c>
      <c r="Z385" t="s">
        <v>583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提升自身致命3%。</v>
      </c>
      <c r="J386" t="s">
        <v>155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VLOOKUP(O386,buff!K:P,6,FALSE)</f>
        <v>3</v>
      </c>
      <c r="Z386">
        <v>5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提升自身致命3%。</v>
      </c>
      <c r="J387" t="s">
        <v>155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VLOOKUP(O387,buff!K:P,6,FALSE)</f>
        <v>3</v>
      </c>
      <c r="Z387">
        <v>5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提升自身致命4%。</v>
      </c>
      <c r="J388" t="s">
        <v>155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VLOOKUP(O388,buff!K:P,6,FALSE)</f>
        <v>4</v>
      </c>
      <c r="Z388">
        <v>6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提升自身致命4%。</v>
      </c>
      <c r="J389" t="s">
        <v>155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VLOOKUP(O389,buff!K:P,6,FALSE)</f>
        <v>4</v>
      </c>
      <c r="Z389">
        <v>6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提升自身致命5%。</v>
      </c>
      <c r="J390" t="s">
        <v>155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VLOOKUP(O390,buff!K:P,6,FALSE)</f>
        <v>5</v>
      </c>
      <c r="Z390">
        <v>7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"提升自身"&amp;H391&amp;Y391&amp;"%。"</f>
        <v>提升自身致命5%。</v>
      </c>
      <c r="J391" t="s">
        <v>155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VLOOKUP(O391,buff!K:P,6,FALSE)</f>
        <v>5</v>
      </c>
      <c r="Z391">
        <v>7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提升自身致命6%。</v>
      </c>
      <c r="J392" t="s">
        <v>155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VLOOKUP(O392,buff!K:P,6,FALSE)</f>
        <v>6</v>
      </c>
      <c r="Z392">
        <v>8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提升自身致命6%。</v>
      </c>
      <c r="J393" t="s">
        <v>155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VLOOKUP(O393,buff!K:P,6,FALSE)</f>
        <v>6</v>
      </c>
      <c r="Z393">
        <v>8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提升自身致命7%。</v>
      </c>
      <c r="J394" t="s">
        <v>155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VLOOKUP(O394,buff!K:P,6,FALSE)</f>
        <v>7</v>
      </c>
      <c r="Z394">
        <v>9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提升自身致命7%。</v>
      </c>
      <c r="J395" t="s">
        <v>155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VLOOKUP(O395,buff!K:P,6,FALSE)</f>
        <v>7</v>
      </c>
      <c r="Z395">
        <v>9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提升自身致命8%。</v>
      </c>
      <c r="J396" t="s">
        <v>155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VLOOKUP(O396,buff!K:P,6,FALSE)</f>
        <v>8</v>
      </c>
      <c r="Z396">
        <v>10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提升自身致命8%。</v>
      </c>
      <c r="J397" t="s">
        <v>155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VLOOKUP(O397,buff!K:P,6,FALSE)</f>
        <v>8</v>
      </c>
      <c r="Z397">
        <v>10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提升自身致命9%。</v>
      </c>
      <c r="J398" t="s">
        <v>155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VLOOKUP(O398,buff!K:P,6,FALSE)</f>
        <v>9</v>
      </c>
      <c r="Z398">
        <v>11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提升自身致命9%。</v>
      </c>
      <c r="J399" t="s">
        <v>155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VLOOKUP(O399,buff!K:P,6,FALSE)</f>
        <v>9</v>
      </c>
      <c r="Z399">
        <v>11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提升自身致命10%。</v>
      </c>
      <c r="J400" t="s">
        <v>155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VLOOKUP(O400,buff!K:P,6,FALSE)</f>
        <v>10</v>
      </c>
      <c r="Z400">
        <v>12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提升自身致命10%。</v>
      </c>
      <c r="J401" t="s">
        <v>155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VLOOKUP(O401,buff!K:P,6,FALSE)</f>
        <v>10</v>
      </c>
      <c r="Z401">
        <v>12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提升自身致命11%。</v>
      </c>
      <c r="J402" t="s">
        <v>155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VLOOKUP(O402,buff!K:P,6,FALSE)</f>
        <v>11</v>
      </c>
      <c r="Z402">
        <v>13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提升自身致命11%。</v>
      </c>
      <c r="J403" t="s">
        <v>155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VLOOKUP(O403,buff!K:P,6,FALSE)</f>
        <v>11</v>
      </c>
      <c r="Z403">
        <v>13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提升自身致命12%。</v>
      </c>
      <c r="J404" t="s">
        <v>155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VLOOKUP(O404,buff!K:P,6,FALSE)</f>
        <v>12</v>
      </c>
      <c r="Z404">
        <v>14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提升自身致命12%。</v>
      </c>
      <c r="J405" t="s">
        <v>155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VLOOKUP(O405,buff!K:P,6,FALSE)</f>
        <v>12</v>
      </c>
      <c r="Z405">
        <v>14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O1138"/>
  <sheetViews>
    <sheetView topLeftCell="M1" workbookViewId="0">
      <pane ySplit="4" topLeftCell="A464" activePane="bottomLeft" state="frozen"/>
      <selection activeCell="G1" sqref="G1"/>
      <selection pane="bottomLeft" activeCell="U497" sqref="U497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9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</cols>
  <sheetData>
    <row r="1" spans="8:67" x14ac:dyDescent="0.15">
      <c r="H1" t="s">
        <v>470</v>
      </c>
      <c r="I1" t="s">
        <v>126</v>
      </c>
      <c r="J1" t="s">
        <v>473</v>
      </c>
    </row>
    <row r="2" spans="8:67" x14ac:dyDescent="0.15">
      <c r="H2" t="s">
        <v>471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414</v>
      </c>
      <c r="AP2" s="1" t="s">
        <v>425</v>
      </c>
      <c r="AQ2" s="1" t="s">
        <v>426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868</v>
      </c>
    </row>
    <row r="3" spans="8:67" x14ac:dyDescent="0.15">
      <c r="H3" t="s">
        <v>472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67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936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1" t="s">
        <v>171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296</v>
      </c>
      <c r="AW4" s="1" t="s">
        <v>297</v>
      </c>
      <c r="AX4" s="1" t="s">
        <v>298</v>
      </c>
      <c r="AY4" s="1" t="s">
        <v>299</v>
      </c>
      <c r="AZ4" s="1" t="s">
        <v>300</v>
      </c>
      <c r="BA4" s="11" t="s">
        <v>55</v>
      </c>
      <c r="BG4" s="12" t="s">
        <v>162</v>
      </c>
      <c r="BH4" s="12" t="s">
        <v>164</v>
      </c>
      <c r="BI4" s="12" t="s">
        <v>166</v>
      </c>
      <c r="BJ4" s="12" t="s">
        <v>168</v>
      </c>
      <c r="BK4" s="12" t="s">
        <v>170</v>
      </c>
      <c r="BL4" s="1" t="s">
        <v>44</v>
      </c>
      <c r="BM4" s="12" t="s">
        <v>869</v>
      </c>
      <c r="BN4" s="12" t="s">
        <v>582</v>
      </c>
    </row>
    <row r="5" spans="8:67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419</v>
      </c>
      <c r="O5">
        <v>0</v>
      </c>
      <c r="P5">
        <f>BN5</f>
        <v>-5</v>
      </c>
      <c r="Q5">
        <v>100001</v>
      </c>
      <c r="R5" s="4" t="s">
        <v>584</v>
      </c>
      <c r="S5" s="4" t="s">
        <v>937</v>
      </c>
      <c r="T5" s="4" t="str">
        <f>R5</f>
        <v>主动流血</v>
      </c>
      <c r="U5" t="s">
        <v>621</v>
      </c>
      <c r="W5">
        <v>-5</v>
      </c>
      <c r="AJ5" s="12" t="str">
        <f t="shared" ref="AJ5" si="1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2">IF(BB5="","",BB5)&amp;IF(BC5="","","|"&amp;BC5)&amp;IF(BD5="","","|"&amp;BD5)&amp;IF(BE5="","","|"&amp;BE5)&amp;IF(BF5="","","|"&amp;BF5)</f>
        <v/>
      </c>
      <c r="BB5" s="12" t="str">
        <f t="shared" ref="BB5:BB68" si="3">IF(_xlfn.IFNA(VLOOKUP(AV5,$K:$L,2,FALSE),"")=0,"",_xlfn.IFNA(VLOOKUP(AV5,$K:$L,2,FALSE),""))</f>
        <v/>
      </c>
      <c r="BC5" s="12" t="str">
        <f t="shared" ref="BC5:BC68" si="4">IF(_xlfn.IFNA(VLOOKUP(AW5,$K:$L,2,FALSE),"")=0,"",_xlfn.IFNA(VLOOKUP(AW5,$K:$L,2,FALSE),""))</f>
        <v/>
      </c>
      <c r="BD5" s="12" t="str">
        <f t="shared" ref="BD5:BD68" si="5">IF(_xlfn.IFNA(VLOOKUP(AX5,$K:$L,2,FALSE),"")=0,"",_xlfn.IFNA(VLOOKUP(AX5,$K:$L,2,FALSE),""))</f>
        <v/>
      </c>
      <c r="BE5" s="12" t="str">
        <f t="shared" ref="BE5:BE68" si="6">IF(_xlfn.IFNA(VLOOKUP(AY5,$K:$L,2,FALSE),"")=0,"",_xlfn.IFNA(VLOOKUP(AY5,$K:$L,2,FALSE),""))</f>
        <v/>
      </c>
      <c r="BF5" s="12" t="str">
        <f t="shared" ref="BF5:BF68" si="7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buff_32</v>
      </c>
      <c r="BM5" t="s">
        <v>900</v>
      </c>
      <c r="BN5">
        <f t="shared" ref="BN5:BN10" si="8">IF(AA5="",IF(V5="",IF(AP5="",W5,AP5),V5),AA5)</f>
        <v>-5</v>
      </c>
      <c r="BO5" t="str">
        <f t="shared" ref="BO5" si="9">IF(AC5="","",AC5)</f>
        <v/>
      </c>
    </row>
    <row r="6" spans="8:67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419</v>
      </c>
      <c r="O6">
        <v>0</v>
      </c>
      <c r="P6">
        <f t="shared" ref="P6:P73" si="11">BN6</f>
        <v>0</v>
      </c>
      <c r="Q6">
        <v>100002</v>
      </c>
      <c r="R6" s="4" t="s">
        <v>585</v>
      </c>
      <c r="S6" s="4" t="s">
        <v>938</v>
      </c>
      <c r="T6" s="4" t="str">
        <f>R6</f>
        <v>主动眩晕</v>
      </c>
      <c r="U6" t="s">
        <v>281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3"/>
        <v/>
      </c>
      <c r="BC6" s="12" t="str">
        <f t="shared" si="4"/>
        <v/>
      </c>
      <c r="BD6" s="12" t="str">
        <f t="shared" si="5"/>
        <v/>
      </c>
      <c r="BE6" s="12" t="str">
        <f t="shared" si="6"/>
        <v/>
      </c>
      <c r="BF6" s="12" t="str">
        <f t="shared" si="7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buff_33</v>
      </c>
      <c r="BM6" t="s">
        <v>901</v>
      </c>
      <c r="BN6">
        <f t="shared" si="8"/>
        <v>0</v>
      </c>
      <c r="BO6" t="str">
        <f t="shared" ref="BO6" si="14">IF(AC6="","",AC6)</f>
        <v/>
      </c>
    </row>
    <row r="7" spans="8:67" x14ac:dyDescent="0.15">
      <c r="K7" t="str">
        <f t="shared" ref="K7:K34" si="15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419</v>
      </c>
      <c r="O7">
        <v>0</v>
      </c>
      <c r="P7">
        <f t="shared" si="11"/>
        <v>-25</v>
      </c>
      <c r="Q7">
        <v>100003</v>
      </c>
      <c r="R7" s="4" t="s">
        <v>586</v>
      </c>
      <c r="S7" s="4" t="s">
        <v>939</v>
      </c>
      <c r="T7" s="4" t="str">
        <f>R7</f>
        <v>主动减速</v>
      </c>
      <c r="U7" t="s">
        <v>281</v>
      </c>
      <c r="Z7" t="s">
        <v>394</v>
      </c>
      <c r="AA7">
        <v>-25</v>
      </c>
      <c r="AJ7" s="12" t="str">
        <f t="shared" ref="AJ7:AJ34" si="16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7">IF(BB7="","",BB7)&amp;IF(BC7="","","|"&amp;BC7)&amp;IF(BD7="","","|"&amp;BD7)&amp;IF(BE7="","","|"&amp;BE7)&amp;IF(BF7="","","|"&amp;BF7)</f>
        <v/>
      </c>
      <c r="BB7" s="12" t="str">
        <f t="shared" si="3"/>
        <v/>
      </c>
      <c r="BC7" s="12" t="str">
        <f t="shared" si="4"/>
        <v/>
      </c>
      <c r="BD7" s="12" t="str">
        <f t="shared" si="5"/>
        <v/>
      </c>
      <c r="BE7" s="12" t="str">
        <f t="shared" si="6"/>
        <v/>
      </c>
      <c r="BF7" s="12" t="str">
        <f t="shared" si="7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buff_34</v>
      </c>
      <c r="BM7" t="s">
        <v>902</v>
      </c>
      <c r="BN7">
        <f t="shared" si="8"/>
        <v>-25</v>
      </c>
      <c r="BO7" t="str">
        <f t="shared" ref="BO7:BO34" si="18">IF(AC7="","",AC7)</f>
        <v/>
      </c>
    </row>
    <row r="8" spans="8:67" x14ac:dyDescent="0.15">
      <c r="K8" t="str">
        <f t="shared" si="15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419</v>
      </c>
      <c r="O8">
        <v>0</v>
      </c>
      <c r="P8">
        <f t="shared" ref="P8:P10" si="19">BN8</f>
        <v>20</v>
      </c>
      <c r="Q8">
        <v>100004</v>
      </c>
      <c r="R8" s="4" t="s">
        <v>589</v>
      </c>
      <c r="S8" s="4" t="s">
        <v>940</v>
      </c>
      <c r="T8" s="4" t="str">
        <f t="shared" ref="T8" si="20">R8</f>
        <v>主动单体回复生命0.2</v>
      </c>
      <c r="U8" t="s">
        <v>281</v>
      </c>
      <c r="W8">
        <v>20</v>
      </c>
      <c r="AJ8" s="12" t="str">
        <f t="shared" si="16"/>
        <v/>
      </c>
      <c r="AR8">
        <v>1</v>
      </c>
      <c r="AV8" s="4"/>
      <c r="AW8" s="4"/>
      <c r="AX8" s="4"/>
      <c r="AY8" s="4"/>
      <c r="BA8" s="12" t="str">
        <f t="shared" si="17"/>
        <v/>
      </c>
      <c r="BB8" s="12" t="str">
        <f t="shared" si="3"/>
        <v/>
      </c>
      <c r="BC8" s="12" t="str">
        <f t="shared" si="4"/>
        <v/>
      </c>
      <c r="BD8" s="12" t="str">
        <f t="shared" si="5"/>
        <v/>
      </c>
      <c r="BE8" s="12" t="str">
        <f t="shared" si="6"/>
        <v/>
      </c>
      <c r="BF8" s="12" t="str">
        <f t="shared" si="7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>
        <f t="shared" si="8"/>
        <v>20</v>
      </c>
      <c r="BO8" t="str">
        <f t="shared" si="18"/>
        <v/>
      </c>
    </row>
    <row r="9" spans="8:67" x14ac:dyDescent="0.15">
      <c r="K9" t="str">
        <f t="shared" si="15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419</v>
      </c>
      <c r="O9">
        <v>0</v>
      </c>
      <c r="P9">
        <f>BN9</f>
        <v>-5</v>
      </c>
      <c r="Q9">
        <v>100005</v>
      </c>
      <c r="R9" s="4" t="s">
        <v>1056</v>
      </c>
      <c r="S9" s="4" t="s">
        <v>1056</v>
      </c>
      <c r="T9" s="4" t="str">
        <f>R9</f>
        <v>主动中毒</v>
      </c>
      <c r="U9" t="s">
        <v>621</v>
      </c>
      <c r="W9">
        <v>-5</v>
      </c>
      <c r="AJ9" s="12" t="str">
        <f t="shared" si="16"/>
        <v/>
      </c>
      <c r="AS9">
        <v>5</v>
      </c>
      <c r="AV9" s="4"/>
      <c r="AW9" s="4"/>
      <c r="AX9" s="4"/>
      <c r="AY9" s="4"/>
      <c r="BA9" s="12" t="str">
        <f t="shared" si="17"/>
        <v/>
      </c>
      <c r="BB9" s="12" t="str">
        <f t="shared" si="3"/>
        <v/>
      </c>
      <c r="BC9" s="12" t="str">
        <f t="shared" si="4"/>
        <v/>
      </c>
      <c r="BD9" s="12" t="str">
        <f t="shared" si="5"/>
        <v/>
      </c>
      <c r="BE9" s="12" t="str">
        <f t="shared" si="6"/>
        <v/>
      </c>
      <c r="BF9" s="12" t="str">
        <f t="shared" si="7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buff_32</v>
      </c>
      <c r="BM9" t="s">
        <v>900</v>
      </c>
      <c r="BN9">
        <f t="shared" ref="BN9" si="21">IF(AA9="",IF(V9="",IF(AP9="",W9,AP9),V9),AA9)</f>
        <v>-5</v>
      </c>
      <c r="BO9" t="str">
        <f t="shared" si="18"/>
        <v/>
      </c>
    </row>
    <row r="10" spans="8:67" x14ac:dyDescent="0.15">
      <c r="K10" t="str">
        <f t="shared" si="15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419</v>
      </c>
      <c r="O10">
        <v>0</v>
      </c>
      <c r="P10">
        <f t="shared" si="19"/>
        <v>0</v>
      </c>
      <c r="Q10">
        <v>100006</v>
      </c>
      <c r="R10" s="4" t="s">
        <v>1034</v>
      </c>
      <c r="S10" s="4" t="s">
        <v>1034</v>
      </c>
      <c r="T10" s="4" t="str">
        <f>R10</f>
        <v>星雨降临概率眩晕</v>
      </c>
      <c r="U10" t="s">
        <v>281</v>
      </c>
      <c r="AJ10" s="12" t="str">
        <f t="shared" si="16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7"/>
        <v/>
      </c>
      <c r="BB10" s="12" t="str">
        <f t="shared" si="3"/>
        <v/>
      </c>
      <c r="BC10" s="12" t="str">
        <f t="shared" si="4"/>
        <v/>
      </c>
      <c r="BD10" s="12" t="str">
        <f t="shared" si="5"/>
        <v/>
      </c>
      <c r="BE10" s="12" t="str">
        <f t="shared" si="6"/>
        <v/>
      </c>
      <c r="BF10" s="12" t="str">
        <f t="shared" si="7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buff_33</v>
      </c>
      <c r="BM10" t="s">
        <v>906</v>
      </c>
      <c r="BN10">
        <f t="shared" si="8"/>
        <v>0</v>
      </c>
      <c r="BO10" t="str">
        <f t="shared" si="18"/>
        <v/>
      </c>
    </row>
    <row r="11" spans="8:67" x14ac:dyDescent="0.15">
      <c r="K11" t="str">
        <f t="shared" si="15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419</v>
      </c>
      <c r="O11">
        <v>0</v>
      </c>
      <c r="P11">
        <f t="shared" ref="P11" si="22">BN11</f>
        <v>10</v>
      </c>
      <c r="Q11">
        <v>100007</v>
      </c>
      <c r="R11" s="4" t="s">
        <v>966</v>
      </c>
      <c r="S11" s="4" t="s">
        <v>966</v>
      </c>
      <c r="T11" s="4" t="str">
        <f t="shared" ref="T11" si="23">R11</f>
        <v>自然馈赠回复生命0.10</v>
      </c>
      <c r="U11" t="s">
        <v>281</v>
      </c>
      <c r="W11">
        <v>10</v>
      </c>
      <c r="AJ11" s="12" t="str">
        <f t="shared" si="16"/>
        <v/>
      </c>
      <c r="AR11">
        <v>1</v>
      </c>
      <c r="AV11" s="4"/>
      <c r="AW11" s="4"/>
      <c r="AX11" s="4"/>
      <c r="AY11" s="4"/>
      <c r="BA11" s="12" t="str">
        <f t="shared" si="17"/>
        <v/>
      </c>
      <c r="BB11" s="12" t="str">
        <f t="shared" si="3"/>
        <v/>
      </c>
      <c r="BC11" s="12" t="str">
        <f t="shared" si="4"/>
        <v/>
      </c>
      <c r="BD11" s="12" t="str">
        <f t="shared" si="5"/>
        <v/>
      </c>
      <c r="BE11" s="12" t="str">
        <f t="shared" si="6"/>
        <v/>
      </c>
      <c r="BF11" s="12" t="str">
        <f t="shared" si="7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>
        <f>IF(AA11="",IF(V11="",IF(AP11="",W11,AP11),V11),AA11)</f>
        <v>10</v>
      </c>
      <c r="BO11" t="str">
        <f t="shared" si="18"/>
        <v/>
      </c>
    </row>
    <row r="12" spans="8:67" x14ac:dyDescent="0.15">
      <c r="K12" t="str">
        <f t="shared" ref="K12:K21" si="24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419</v>
      </c>
      <c r="O12">
        <v>0</v>
      </c>
      <c r="P12">
        <f t="shared" ref="P12:P21" si="25">BN12</f>
        <v>11</v>
      </c>
      <c r="Q12">
        <v>100008</v>
      </c>
      <c r="R12" s="4" t="s">
        <v>967</v>
      </c>
      <c r="S12" s="4" t="s">
        <v>967</v>
      </c>
      <c r="T12" s="4" t="str">
        <f t="shared" ref="T12:T21" si="26">R12</f>
        <v>自然馈赠回复生命0.11</v>
      </c>
      <c r="U12" t="s">
        <v>281</v>
      </c>
      <c r="W12">
        <v>11</v>
      </c>
      <c r="AJ12" s="12" t="str">
        <f t="shared" ref="AJ12:AJ21" si="27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8">IF(BB12="","",BB12)&amp;IF(BC12="","","|"&amp;BC12)&amp;IF(BD12="","","|"&amp;BD12)&amp;IF(BE12="","","|"&amp;BE12)&amp;IF(BF12="","","|"&amp;BF12)</f>
        <v/>
      </c>
      <c r="BB12" s="12" t="str">
        <f t="shared" si="3"/>
        <v/>
      </c>
      <c r="BC12" s="12" t="str">
        <f t="shared" si="4"/>
        <v/>
      </c>
      <c r="BD12" s="12" t="str">
        <f t="shared" si="5"/>
        <v/>
      </c>
      <c r="BE12" s="12" t="str">
        <f t="shared" si="6"/>
        <v/>
      </c>
      <c r="BF12" s="12" t="str">
        <f t="shared" si="7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>
        <f t="shared" ref="BN12:BN66" si="29">IF(AA12="",IF(V12="",IF(AP12="",W12,AP12),V12),AA12)</f>
        <v>11</v>
      </c>
      <c r="BO12" t="str">
        <f t="shared" ref="BO12:BO21" si="30">IF(AC12="","",AC12)</f>
        <v/>
      </c>
    </row>
    <row r="13" spans="8:67" x14ac:dyDescent="0.15">
      <c r="K13" t="str">
        <f t="shared" si="24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419</v>
      </c>
      <c r="O13">
        <v>0</v>
      </c>
      <c r="P13">
        <f t="shared" si="25"/>
        <v>12</v>
      </c>
      <c r="Q13">
        <v>100009</v>
      </c>
      <c r="R13" s="4" t="s">
        <v>968</v>
      </c>
      <c r="S13" s="4" t="s">
        <v>968</v>
      </c>
      <c r="T13" s="4" t="str">
        <f t="shared" si="26"/>
        <v>自然馈赠回复生命0.12</v>
      </c>
      <c r="U13" t="s">
        <v>281</v>
      </c>
      <c r="W13">
        <v>12</v>
      </c>
      <c r="AJ13" s="12" t="str">
        <f t="shared" si="27"/>
        <v/>
      </c>
      <c r="AR13">
        <v>1</v>
      </c>
      <c r="AV13" s="4"/>
      <c r="AW13" s="4"/>
      <c r="AX13" s="4"/>
      <c r="AY13" s="4"/>
      <c r="BA13" s="12" t="str">
        <f t="shared" si="28"/>
        <v/>
      </c>
      <c r="BB13" s="12" t="str">
        <f t="shared" si="3"/>
        <v/>
      </c>
      <c r="BC13" s="12" t="str">
        <f t="shared" si="4"/>
        <v/>
      </c>
      <c r="BD13" s="12" t="str">
        <f t="shared" si="5"/>
        <v/>
      </c>
      <c r="BE13" s="12" t="str">
        <f t="shared" si="6"/>
        <v/>
      </c>
      <c r="BF13" s="12" t="str">
        <f t="shared" si="7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>
        <f t="shared" si="29"/>
        <v>12</v>
      </c>
      <c r="BO13" t="str">
        <f t="shared" si="30"/>
        <v/>
      </c>
    </row>
    <row r="14" spans="8:67" x14ac:dyDescent="0.15">
      <c r="K14" t="str">
        <f t="shared" si="24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419</v>
      </c>
      <c r="O14">
        <v>0</v>
      </c>
      <c r="P14">
        <f t="shared" si="25"/>
        <v>13</v>
      </c>
      <c r="Q14">
        <v>100010</v>
      </c>
      <c r="R14" s="4" t="s">
        <v>969</v>
      </c>
      <c r="S14" s="4" t="s">
        <v>969</v>
      </c>
      <c r="T14" s="4" t="str">
        <f t="shared" si="26"/>
        <v>自然馈赠回复生命0.13</v>
      </c>
      <c r="U14" t="s">
        <v>281</v>
      </c>
      <c r="W14">
        <v>13</v>
      </c>
      <c r="AJ14" s="12" t="str">
        <f t="shared" si="27"/>
        <v/>
      </c>
      <c r="AR14">
        <v>1</v>
      </c>
      <c r="AV14" s="4"/>
      <c r="AW14" s="4"/>
      <c r="AX14" s="4"/>
      <c r="AY14" s="4"/>
      <c r="BA14" s="12" t="str">
        <f t="shared" si="28"/>
        <v/>
      </c>
      <c r="BB14" s="12" t="str">
        <f t="shared" si="3"/>
        <v/>
      </c>
      <c r="BC14" s="12" t="str">
        <f t="shared" si="4"/>
        <v/>
      </c>
      <c r="BD14" s="12" t="str">
        <f t="shared" si="5"/>
        <v/>
      </c>
      <c r="BE14" s="12" t="str">
        <f t="shared" si="6"/>
        <v/>
      </c>
      <c r="BF14" s="12" t="str">
        <f t="shared" si="7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>
        <f t="shared" si="29"/>
        <v>13</v>
      </c>
      <c r="BO14" t="str">
        <f t="shared" si="30"/>
        <v/>
      </c>
    </row>
    <row r="15" spans="8:67" x14ac:dyDescent="0.15">
      <c r="K15" t="str">
        <f t="shared" si="24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419</v>
      </c>
      <c r="O15">
        <v>0</v>
      </c>
      <c r="P15">
        <f t="shared" si="25"/>
        <v>14</v>
      </c>
      <c r="Q15">
        <v>100011</v>
      </c>
      <c r="R15" s="4" t="s">
        <v>970</v>
      </c>
      <c r="S15" s="4" t="s">
        <v>970</v>
      </c>
      <c r="T15" s="4" t="str">
        <f t="shared" si="26"/>
        <v>自然馈赠回复生命0.14</v>
      </c>
      <c r="U15" t="s">
        <v>281</v>
      </c>
      <c r="W15">
        <v>14</v>
      </c>
      <c r="AJ15" s="12" t="str">
        <f t="shared" si="27"/>
        <v/>
      </c>
      <c r="AR15">
        <v>1</v>
      </c>
      <c r="AV15" s="4"/>
      <c r="AW15" s="4"/>
      <c r="AX15" s="4"/>
      <c r="AY15" s="4"/>
      <c r="BA15" s="12" t="str">
        <f t="shared" si="28"/>
        <v/>
      </c>
      <c r="BB15" s="12" t="str">
        <f t="shared" si="3"/>
        <v/>
      </c>
      <c r="BC15" s="12" t="str">
        <f t="shared" si="4"/>
        <v/>
      </c>
      <c r="BD15" s="12" t="str">
        <f t="shared" si="5"/>
        <v/>
      </c>
      <c r="BE15" s="12" t="str">
        <f t="shared" si="6"/>
        <v/>
      </c>
      <c r="BF15" s="12" t="str">
        <f t="shared" si="7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>
        <f t="shared" si="29"/>
        <v>14</v>
      </c>
      <c r="BO15" t="str">
        <f t="shared" si="30"/>
        <v/>
      </c>
    </row>
    <row r="16" spans="8:67" x14ac:dyDescent="0.15">
      <c r="K16" t="str">
        <f t="shared" si="24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419</v>
      </c>
      <c r="O16">
        <v>0</v>
      </c>
      <c r="P16">
        <f t="shared" si="25"/>
        <v>15</v>
      </c>
      <c r="Q16">
        <v>100012</v>
      </c>
      <c r="R16" s="4" t="s">
        <v>971</v>
      </c>
      <c r="S16" s="4" t="s">
        <v>971</v>
      </c>
      <c r="T16" s="4" t="str">
        <f t="shared" si="26"/>
        <v>自然馈赠回复生命0.15</v>
      </c>
      <c r="U16" t="s">
        <v>281</v>
      </c>
      <c r="W16">
        <v>15</v>
      </c>
      <c r="AJ16" s="12" t="str">
        <f t="shared" si="27"/>
        <v/>
      </c>
      <c r="AR16">
        <v>1</v>
      </c>
      <c r="AV16" s="4"/>
      <c r="AW16" s="4"/>
      <c r="AX16" s="4"/>
      <c r="AY16" s="4"/>
      <c r="BA16" s="12" t="str">
        <f t="shared" si="28"/>
        <v/>
      </c>
      <c r="BB16" s="12" t="str">
        <f t="shared" si="3"/>
        <v/>
      </c>
      <c r="BC16" s="12" t="str">
        <f t="shared" si="4"/>
        <v/>
      </c>
      <c r="BD16" s="12" t="str">
        <f t="shared" si="5"/>
        <v/>
      </c>
      <c r="BE16" s="12" t="str">
        <f t="shared" si="6"/>
        <v/>
      </c>
      <c r="BF16" s="12" t="str">
        <f t="shared" si="7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>
        <f t="shared" si="29"/>
        <v>15</v>
      </c>
      <c r="BO16" t="str">
        <f t="shared" si="30"/>
        <v/>
      </c>
    </row>
    <row r="17" spans="11:67" x14ac:dyDescent="0.15">
      <c r="K17" t="str">
        <f t="shared" si="24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419</v>
      </c>
      <c r="O17">
        <v>0</v>
      </c>
      <c r="P17">
        <f t="shared" si="25"/>
        <v>16</v>
      </c>
      <c r="Q17">
        <v>100013</v>
      </c>
      <c r="R17" s="4" t="s">
        <v>972</v>
      </c>
      <c r="S17" s="4" t="s">
        <v>972</v>
      </c>
      <c r="T17" s="4" t="str">
        <f t="shared" si="26"/>
        <v>自然馈赠回复生命0.16</v>
      </c>
      <c r="U17" t="s">
        <v>281</v>
      </c>
      <c r="W17">
        <v>16</v>
      </c>
      <c r="AJ17" s="12" t="str">
        <f t="shared" si="27"/>
        <v/>
      </c>
      <c r="AR17">
        <v>1</v>
      </c>
      <c r="AV17" s="4"/>
      <c r="AW17" s="4"/>
      <c r="AX17" s="4"/>
      <c r="AY17" s="4"/>
      <c r="BA17" s="12" t="str">
        <f t="shared" si="28"/>
        <v/>
      </c>
      <c r="BB17" s="12" t="str">
        <f t="shared" si="3"/>
        <v/>
      </c>
      <c r="BC17" s="12" t="str">
        <f t="shared" si="4"/>
        <v/>
      </c>
      <c r="BD17" s="12" t="str">
        <f t="shared" si="5"/>
        <v/>
      </c>
      <c r="BE17" s="12" t="str">
        <f t="shared" si="6"/>
        <v/>
      </c>
      <c r="BF17" s="12" t="str">
        <f t="shared" si="7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>
        <f t="shared" si="29"/>
        <v>16</v>
      </c>
      <c r="BO17" t="str">
        <f t="shared" si="30"/>
        <v/>
      </c>
    </row>
    <row r="18" spans="11:67" x14ac:dyDescent="0.15">
      <c r="K18" t="str">
        <f t="shared" si="24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419</v>
      </c>
      <c r="O18">
        <v>0</v>
      </c>
      <c r="P18">
        <f t="shared" si="25"/>
        <v>17</v>
      </c>
      <c r="Q18">
        <v>100014</v>
      </c>
      <c r="R18" s="4" t="s">
        <v>973</v>
      </c>
      <c r="S18" s="4" t="s">
        <v>973</v>
      </c>
      <c r="T18" s="4" t="str">
        <f t="shared" si="26"/>
        <v>自然馈赠回复生命0.17</v>
      </c>
      <c r="U18" t="s">
        <v>281</v>
      </c>
      <c r="W18">
        <v>17</v>
      </c>
      <c r="AJ18" s="12" t="str">
        <f t="shared" si="27"/>
        <v/>
      </c>
      <c r="AR18">
        <v>1</v>
      </c>
      <c r="AV18" s="4"/>
      <c r="AW18" s="4"/>
      <c r="AX18" s="4"/>
      <c r="AY18" s="4"/>
      <c r="BA18" s="12" t="str">
        <f t="shared" si="28"/>
        <v/>
      </c>
      <c r="BB18" s="12" t="str">
        <f t="shared" si="3"/>
        <v/>
      </c>
      <c r="BC18" s="12" t="str">
        <f t="shared" si="4"/>
        <v/>
      </c>
      <c r="BD18" s="12" t="str">
        <f t="shared" si="5"/>
        <v/>
      </c>
      <c r="BE18" s="12" t="str">
        <f t="shared" si="6"/>
        <v/>
      </c>
      <c r="BF18" s="12" t="str">
        <f t="shared" si="7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>
        <f t="shared" si="29"/>
        <v>17</v>
      </c>
      <c r="BO18" t="str">
        <f t="shared" si="30"/>
        <v/>
      </c>
    </row>
    <row r="19" spans="11:67" x14ac:dyDescent="0.15">
      <c r="K19" t="str">
        <f t="shared" si="24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419</v>
      </c>
      <c r="O19">
        <v>0</v>
      </c>
      <c r="P19">
        <f t="shared" si="25"/>
        <v>18</v>
      </c>
      <c r="Q19">
        <v>100015</v>
      </c>
      <c r="R19" s="4" t="s">
        <v>974</v>
      </c>
      <c r="S19" s="4" t="s">
        <v>974</v>
      </c>
      <c r="T19" s="4" t="str">
        <f t="shared" si="26"/>
        <v>自然馈赠回复生命0.18</v>
      </c>
      <c r="U19" t="s">
        <v>281</v>
      </c>
      <c r="W19">
        <v>18</v>
      </c>
      <c r="AJ19" s="12" t="str">
        <f t="shared" si="27"/>
        <v/>
      </c>
      <c r="AR19">
        <v>1</v>
      </c>
      <c r="AV19" s="4"/>
      <c r="AW19" s="4"/>
      <c r="AX19" s="4"/>
      <c r="AY19" s="4"/>
      <c r="BA19" s="12" t="str">
        <f t="shared" si="28"/>
        <v/>
      </c>
      <c r="BB19" s="12" t="str">
        <f t="shared" si="3"/>
        <v/>
      </c>
      <c r="BC19" s="12" t="str">
        <f t="shared" si="4"/>
        <v/>
      </c>
      <c r="BD19" s="12" t="str">
        <f t="shared" si="5"/>
        <v/>
      </c>
      <c r="BE19" s="12" t="str">
        <f t="shared" si="6"/>
        <v/>
      </c>
      <c r="BF19" s="12" t="str">
        <f t="shared" si="7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>
        <f t="shared" si="29"/>
        <v>18</v>
      </c>
      <c r="BO19" t="str">
        <f t="shared" si="30"/>
        <v/>
      </c>
    </row>
    <row r="20" spans="11:67" x14ac:dyDescent="0.15">
      <c r="K20" t="str">
        <f t="shared" si="24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419</v>
      </c>
      <c r="O20">
        <v>0</v>
      </c>
      <c r="P20">
        <f t="shared" si="25"/>
        <v>19</v>
      </c>
      <c r="Q20">
        <v>100016</v>
      </c>
      <c r="R20" s="4" t="s">
        <v>975</v>
      </c>
      <c r="S20" s="4" t="s">
        <v>975</v>
      </c>
      <c r="T20" s="4" t="str">
        <f t="shared" si="26"/>
        <v>自然馈赠回复生命0.19</v>
      </c>
      <c r="U20" t="s">
        <v>281</v>
      </c>
      <c r="W20">
        <v>19</v>
      </c>
      <c r="AJ20" s="12" t="str">
        <f t="shared" si="27"/>
        <v/>
      </c>
      <c r="AR20">
        <v>1</v>
      </c>
      <c r="AV20" s="4"/>
      <c r="AW20" s="4"/>
      <c r="AX20" s="4"/>
      <c r="AY20" s="4"/>
      <c r="BA20" s="12" t="str">
        <f t="shared" si="28"/>
        <v/>
      </c>
      <c r="BB20" s="12" t="str">
        <f t="shared" si="3"/>
        <v/>
      </c>
      <c r="BC20" s="12" t="str">
        <f t="shared" si="4"/>
        <v/>
      </c>
      <c r="BD20" s="12" t="str">
        <f t="shared" si="5"/>
        <v/>
      </c>
      <c r="BE20" s="12" t="str">
        <f t="shared" si="6"/>
        <v/>
      </c>
      <c r="BF20" s="12" t="str">
        <f t="shared" si="7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>
        <f t="shared" si="29"/>
        <v>19</v>
      </c>
      <c r="BO20" t="str">
        <f t="shared" si="30"/>
        <v/>
      </c>
    </row>
    <row r="21" spans="11:67" x14ac:dyDescent="0.15">
      <c r="K21" t="str">
        <f t="shared" si="24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419</v>
      </c>
      <c r="O21">
        <v>0</v>
      </c>
      <c r="P21">
        <f t="shared" si="25"/>
        <v>20</v>
      </c>
      <c r="Q21">
        <v>100017</v>
      </c>
      <c r="R21" s="4" t="s">
        <v>976</v>
      </c>
      <c r="S21" s="4" t="s">
        <v>976</v>
      </c>
      <c r="T21" s="4" t="str">
        <f t="shared" si="26"/>
        <v>自然馈赠回复生命0.20</v>
      </c>
      <c r="U21" t="s">
        <v>281</v>
      </c>
      <c r="W21">
        <v>20</v>
      </c>
      <c r="AJ21" s="12" t="str">
        <f t="shared" si="27"/>
        <v/>
      </c>
      <c r="AR21">
        <v>1</v>
      </c>
      <c r="AV21" s="4"/>
      <c r="AW21" s="4"/>
      <c r="AX21" s="4"/>
      <c r="AY21" s="4"/>
      <c r="BA21" s="12" t="str">
        <f t="shared" si="28"/>
        <v/>
      </c>
      <c r="BB21" s="12" t="str">
        <f t="shared" si="3"/>
        <v/>
      </c>
      <c r="BC21" s="12" t="str">
        <f t="shared" si="4"/>
        <v/>
      </c>
      <c r="BD21" s="12" t="str">
        <f t="shared" si="5"/>
        <v/>
      </c>
      <c r="BE21" s="12" t="str">
        <f t="shared" si="6"/>
        <v/>
      </c>
      <c r="BF21" s="12" t="str">
        <f t="shared" si="7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>
        <f t="shared" si="29"/>
        <v>20</v>
      </c>
      <c r="BO21" t="str">
        <f t="shared" si="30"/>
        <v/>
      </c>
    </row>
    <row r="22" spans="11:67" x14ac:dyDescent="0.15">
      <c r="K22" t="str">
        <f t="shared" ref="K22:K23" si="31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419</v>
      </c>
      <c r="O22">
        <v>0</v>
      </c>
      <c r="P22">
        <f t="shared" ref="P22:P23" si="32">BN22</f>
        <v>20</v>
      </c>
      <c r="Q22">
        <v>100018</v>
      </c>
      <c r="R22" s="4" t="s">
        <v>1054</v>
      </c>
      <c r="S22" s="4" t="s">
        <v>1054</v>
      </c>
      <c r="T22" s="4" t="str">
        <f t="shared" ref="T22:T23" si="33">R22</f>
        <v>自然馈赠回复生命0.21</v>
      </c>
      <c r="U22" t="s">
        <v>281</v>
      </c>
      <c r="W22">
        <v>20</v>
      </c>
      <c r="AJ22" s="12" t="str">
        <f t="shared" ref="AJ22:AJ23" si="34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35">IF(BB22="","",BB22)&amp;IF(BC22="","","|"&amp;BC22)&amp;IF(BD22="","","|"&amp;BD22)&amp;IF(BE22="","","|"&amp;BE22)&amp;IF(BF22="","","|"&amp;BF22)</f>
        <v/>
      </c>
      <c r="BB22" s="12" t="str">
        <f t="shared" si="3"/>
        <v/>
      </c>
      <c r="BC22" s="12" t="str">
        <f t="shared" si="4"/>
        <v/>
      </c>
      <c r="BD22" s="12" t="str">
        <f t="shared" si="5"/>
        <v/>
      </c>
      <c r="BE22" s="12" t="str">
        <f t="shared" si="6"/>
        <v/>
      </c>
      <c r="BF22" s="12" t="str">
        <f t="shared" si="7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>
        <f t="shared" ref="BN22:BN23" si="36">IF(AA22="",IF(V22="",IF(AP22="",W22,AP22),V22),AA22)</f>
        <v>20</v>
      </c>
      <c r="BO22" t="str">
        <f t="shared" ref="BO22:BO23" si="37">IF(AC22="","",AC22)</f>
        <v/>
      </c>
    </row>
    <row r="23" spans="11:67" x14ac:dyDescent="0.15">
      <c r="K23" t="str">
        <f t="shared" si="31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419</v>
      </c>
      <c r="O23">
        <v>0</v>
      </c>
      <c r="P23">
        <f t="shared" si="32"/>
        <v>10</v>
      </c>
      <c r="Q23">
        <v>100019</v>
      </c>
      <c r="R23" s="4" t="s">
        <v>1035</v>
      </c>
      <c r="S23" s="4" t="s">
        <v>1035</v>
      </c>
      <c r="T23" s="4" t="str">
        <f t="shared" si="33"/>
        <v>自然馈赠攻击增加0.10</v>
      </c>
      <c r="U23" t="s">
        <v>281</v>
      </c>
      <c r="Z23" t="s">
        <v>282</v>
      </c>
      <c r="AA23">
        <v>10</v>
      </c>
      <c r="AJ23" s="12" t="str">
        <f t="shared" si="34"/>
        <v>ATK_P:10</v>
      </c>
      <c r="AS23">
        <v>3</v>
      </c>
      <c r="AV23" s="4"/>
      <c r="AW23" s="4"/>
      <c r="AX23" s="4"/>
      <c r="AY23" s="4"/>
      <c r="BA23" s="12" t="str">
        <f t="shared" si="35"/>
        <v/>
      </c>
      <c r="BB23" s="12" t="str">
        <f t="shared" si="3"/>
        <v/>
      </c>
      <c r="BC23" s="12" t="str">
        <f t="shared" si="4"/>
        <v/>
      </c>
      <c r="BD23" s="12" t="str">
        <f t="shared" si="5"/>
        <v/>
      </c>
      <c r="BE23" s="12" t="str">
        <f t="shared" si="6"/>
        <v/>
      </c>
      <c r="BF23" s="12" t="str">
        <f t="shared" si="7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buff_41</v>
      </c>
      <c r="BM23" t="s">
        <v>905</v>
      </c>
      <c r="BN23">
        <f t="shared" si="36"/>
        <v>10</v>
      </c>
      <c r="BO23" t="str">
        <f t="shared" si="37"/>
        <v/>
      </c>
    </row>
    <row r="24" spans="11:67" x14ac:dyDescent="0.15">
      <c r="K24" t="str">
        <f t="shared" ref="K24:K33" si="38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419</v>
      </c>
      <c r="O24">
        <v>0</v>
      </c>
      <c r="P24">
        <f t="shared" ref="P24:P33" si="39">BN24</f>
        <v>11</v>
      </c>
      <c r="Q24">
        <v>100020</v>
      </c>
      <c r="R24" s="4" t="s">
        <v>1036</v>
      </c>
      <c r="S24" s="4" t="s">
        <v>1036</v>
      </c>
      <c r="T24" s="4" t="str">
        <f t="shared" ref="T24:T33" si="40">R24</f>
        <v>自然馈赠攻击增加0.11</v>
      </c>
      <c r="U24" t="s">
        <v>281</v>
      </c>
      <c r="Z24" t="s">
        <v>282</v>
      </c>
      <c r="AA24">
        <v>11</v>
      </c>
      <c r="AJ24" s="12" t="str">
        <f t="shared" ref="AJ24:AJ33" si="41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42">IF(BB24="","",BB24)&amp;IF(BC24="","","|"&amp;BC24)&amp;IF(BD24="","","|"&amp;BD24)&amp;IF(BE24="","","|"&amp;BE24)&amp;IF(BF24="","","|"&amp;BF24)</f>
        <v/>
      </c>
      <c r="BB24" s="12" t="str">
        <f t="shared" si="3"/>
        <v/>
      </c>
      <c r="BC24" s="12" t="str">
        <f t="shared" si="4"/>
        <v/>
      </c>
      <c r="BD24" s="12" t="str">
        <f t="shared" si="5"/>
        <v/>
      </c>
      <c r="BE24" s="12" t="str">
        <f t="shared" si="6"/>
        <v/>
      </c>
      <c r="BF24" s="12" t="str">
        <f t="shared" si="7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buff_41</v>
      </c>
      <c r="BM24" t="s">
        <v>905</v>
      </c>
      <c r="BN24">
        <f t="shared" ref="BN24:BN33" si="43">IF(AA24="",IF(V24="",IF(AP24="",W24,AP24),V24),AA24)</f>
        <v>11</v>
      </c>
      <c r="BO24" t="str">
        <f t="shared" ref="BO24:BO33" si="44">IF(AC24="","",AC24)</f>
        <v/>
      </c>
    </row>
    <row r="25" spans="11:67" x14ac:dyDescent="0.15">
      <c r="K25" t="str">
        <f t="shared" si="38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419</v>
      </c>
      <c r="O25">
        <v>0</v>
      </c>
      <c r="P25">
        <f t="shared" si="39"/>
        <v>12</v>
      </c>
      <c r="Q25">
        <v>100021</v>
      </c>
      <c r="R25" s="4" t="s">
        <v>1037</v>
      </c>
      <c r="S25" s="4" t="s">
        <v>1037</v>
      </c>
      <c r="T25" s="4" t="str">
        <f t="shared" si="40"/>
        <v>自然馈赠攻击增加0.12</v>
      </c>
      <c r="U25" t="s">
        <v>281</v>
      </c>
      <c r="Z25" t="s">
        <v>282</v>
      </c>
      <c r="AA25">
        <v>12</v>
      </c>
      <c r="AJ25" s="12" t="str">
        <f t="shared" si="41"/>
        <v>ATK_P:12</v>
      </c>
      <c r="AS25">
        <v>3</v>
      </c>
      <c r="AV25" s="4"/>
      <c r="AW25" s="4"/>
      <c r="AX25" s="4"/>
      <c r="AY25" s="4"/>
      <c r="BA25" s="12" t="str">
        <f t="shared" si="42"/>
        <v/>
      </c>
      <c r="BB25" s="12" t="str">
        <f t="shared" si="3"/>
        <v/>
      </c>
      <c r="BC25" s="12" t="str">
        <f t="shared" si="4"/>
        <v/>
      </c>
      <c r="BD25" s="12" t="str">
        <f t="shared" si="5"/>
        <v/>
      </c>
      <c r="BE25" s="12" t="str">
        <f t="shared" si="6"/>
        <v/>
      </c>
      <c r="BF25" s="12" t="str">
        <f t="shared" si="7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buff_41</v>
      </c>
      <c r="BM25" t="s">
        <v>905</v>
      </c>
      <c r="BN25">
        <f t="shared" si="43"/>
        <v>12</v>
      </c>
      <c r="BO25" t="str">
        <f t="shared" si="44"/>
        <v/>
      </c>
    </row>
    <row r="26" spans="11:67" x14ac:dyDescent="0.15">
      <c r="K26" t="str">
        <f t="shared" si="38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419</v>
      </c>
      <c r="O26">
        <v>0</v>
      </c>
      <c r="P26">
        <f t="shared" si="39"/>
        <v>13</v>
      </c>
      <c r="Q26">
        <v>100022</v>
      </c>
      <c r="R26" s="4" t="s">
        <v>1038</v>
      </c>
      <c r="S26" s="4" t="s">
        <v>1038</v>
      </c>
      <c r="T26" s="4" t="str">
        <f t="shared" si="40"/>
        <v>自然馈赠攻击增加0.13</v>
      </c>
      <c r="U26" t="s">
        <v>281</v>
      </c>
      <c r="Z26" t="s">
        <v>282</v>
      </c>
      <c r="AA26">
        <v>13</v>
      </c>
      <c r="AJ26" s="12" t="str">
        <f t="shared" si="41"/>
        <v>ATK_P:13</v>
      </c>
      <c r="AS26">
        <v>3</v>
      </c>
      <c r="AV26" s="4"/>
      <c r="AW26" s="4"/>
      <c r="AX26" s="4"/>
      <c r="AY26" s="4"/>
      <c r="BA26" s="12" t="str">
        <f t="shared" si="42"/>
        <v/>
      </c>
      <c r="BB26" s="12" t="str">
        <f t="shared" si="3"/>
        <v/>
      </c>
      <c r="BC26" s="12" t="str">
        <f t="shared" si="4"/>
        <v/>
      </c>
      <c r="BD26" s="12" t="str">
        <f t="shared" si="5"/>
        <v/>
      </c>
      <c r="BE26" s="12" t="str">
        <f t="shared" si="6"/>
        <v/>
      </c>
      <c r="BF26" s="12" t="str">
        <f t="shared" si="7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buff_41</v>
      </c>
      <c r="BM26" t="s">
        <v>905</v>
      </c>
      <c r="BN26">
        <f t="shared" si="43"/>
        <v>13</v>
      </c>
      <c r="BO26" t="str">
        <f t="shared" si="44"/>
        <v/>
      </c>
    </row>
    <row r="27" spans="11:67" x14ac:dyDescent="0.15">
      <c r="K27" t="str">
        <f t="shared" si="38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419</v>
      </c>
      <c r="O27">
        <v>0</v>
      </c>
      <c r="P27">
        <f t="shared" si="39"/>
        <v>14</v>
      </c>
      <c r="Q27">
        <v>100023</v>
      </c>
      <c r="R27" s="4" t="s">
        <v>1039</v>
      </c>
      <c r="S27" s="4" t="s">
        <v>1039</v>
      </c>
      <c r="T27" s="4" t="str">
        <f t="shared" si="40"/>
        <v>自然馈赠攻击增加0.14</v>
      </c>
      <c r="U27" t="s">
        <v>281</v>
      </c>
      <c r="Z27" t="s">
        <v>282</v>
      </c>
      <c r="AA27">
        <v>14</v>
      </c>
      <c r="AJ27" s="12" t="str">
        <f t="shared" si="41"/>
        <v>ATK_P:14</v>
      </c>
      <c r="AS27">
        <v>3</v>
      </c>
      <c r="AV27" s="4"/>
      <c r="AW27" s="4"/>
      <c r="AX27" s="4"/>
      <c r="AY27" s="4"/>
      <c r="BA27" s="12" t="str">
        <f t="shared" si="42"/>
        <v/>
      </c>
      <c r="BB27" s="12" t="str">
        <f t="shared" si="3"/>
        <v/>
      </c>
      <c r="BC27" s="12" t="str">
        <f t="shared" si="4"/>
        <v/>
      </c>
      <c r="BD27" s="12" t="str">
        <f t="shared" si="5"/>
        <v/>
      </c>
      <c r="BE27" s="12" t="str">
        <f t="shared" si="6"/>
        <v/>
      </c>
      <c r="BF27" s="12" t="str">
        <f t="shared" si="7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buff_41</v>
      </c>
      <c r="BM27" t="s">
        <v>905</v>
      </c>
      <c r="BN27">
        <f t="shared" si="43"/>
        <v>14</v>
      </c>
      <c r="BO27" t="str">
        <f t="shared" si="44"/>
        <v/>
      </c>
    </row>
    <row r="28" spans="11:67" x14ac:dyDescent="0.15">
      <c r="K28" t="str">
        <f t="shared" si="38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419</v>
      </c>
      <c r="O28">
        <v>0</v>
      </c>
      <c r="P28">
        <f t="shared" si="39"/>
        <v>15</v>
      </c>
      <c r="Q28">
        <v>100024</v>
      </c>
      <c r="R28" s="4" t="s">
        <v>1040</v>
      </c>
      <c r="S28" s="4" t="s">
        <v>1040</v>
      </c>
      <c r="T28" s="4" t="str">
        <f t="shared" si="40"/>
        <v>自然馈赠攻击增加0.15</v>
      </c>
      <c r="U28" t="s">
        <v>281</v>
      </c>
      <c r="Z28" t="s">
        <v>282</v>
      </c>
      <c r="AA28">
        <v>15</v>
      </c>
      <c r="AJ28" s="12" t="str">
        <f t="shared" si="41"/>
        <v>ATK_P:15</v>
      </c>
      <c r="AS28">
        <v>3</v>
      </c>
      <c r="AV28" s="4"/>
      <c r="AW28" s="4"/>
      <c r="AX28" s="4"/>
      <c r="AY28" s="4"/>
      <c r="BA28" s="12" t="str">
        <f t="shared" si="42"/>
        <v/>
      </c>
      <c r="BB28" s="12" t="str">
        <f t="shared" si="3"/>
        <v/>
      </c>
      <c r="BC28" s="12" t="str">
        <f t="shared" si="4"/>
        <v/>
      </c>
      <c r="BD28" s="12" t="str">
        <f t="shared" si="5"/>
        <v/>
      </c>
      <c r="BE28" s="12" t="str">
        <f t="shared" si="6"/>
        <v/>
      </c>
      <c r="BF28" s="12" t="str">
        <f t="shared" si="7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buff_41</v>
      </c>
      <c r="BM28" t="s">
        <v>905</v>
      </c>
      <c r="BN28">
        <f t="shared" si="43"/>
        <v>15</v>
      </c>
      <c r="BO28" t="str">
        <f t="shared" si="44"/>
        <v/>
      </c>
    </row>
    <row r="29" spans="11:67" x14ac:dyDescent="0.15">
      <c r="K29" t="str">
        <f t="shared" si="38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419</v>
      </c>
      <c r="O29">
        <v>0</v>
      </c>
      <c r="P29">
        <f t="shared" si="39"/>
        <v>16</v>
      </c>
      <c r="Q29">
        <v>100025</v>
      </c>
      <c r="R29" s="4" t="s">
        <v>1041</v>
      </c>
      <c r="S29" s="4" t="s">
        <v>1041</v>
      </c>
      <c r="T29" s="4" t="str">
        <f t="shared" si="40"/>
        <v>自然馈赠攻击增加0.16</v>
      </c>
      <c r="U29" t="s">
        <v>281</v>
      </c>
      <c r="Z29" t="s">
        <v>282</v>
      </c>
      <c r="AA29">
        <v>16</v>
      </c>
      <c r="AJ29" s="12" t="str">
        <f t="shared" si="41"/>
        <v>ATK_P:16</v>
      </c>
      <c r="AS29">
        <v>3</v>
      </c>
      <c r="AV29" s="4"/>
      <c r="AW29" s="4"/>
      <c r="AX29" s="4"/>
      <c r="AY29" s="4"/>
      <c r="BA29" s="12" t="str">
        <f t="shared" si="42"/>
        <v/>
      </c>
      <c r="BB29" s="12" t="str">
        <f t="shared" si="3"/>
        <v/>
      </c>
      <c r="BC29" s="12" t="str">
        <f t="shared" si="4"/>
        <v/>
      </c>
      <c r="BD29" s="12" t="str">
        <f t="shared" si="5"/>
        <v/>
      </c>
      <c r="BE29" s="12" t="str">
        <f t="shared" si="6"/>
        <v/>
      </c>
      <c r="BF29" s="12" t="str">
        <f t="shared" si="7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buff_41</v>
      </c>
      <c r="BM29" t="s">
        <v>905</v>
      </c>
      <c r="BN29">
        <f t="shared" si="43"/>
        <v>16</v>
      </c>
      <c r="BO29" t="str">
        <f t="shared" si="44"/>
        <v/>
      </c>
    </row>
    <row r="30" spans="11:67" x14ac:dyDescent="0.15">
      <c r="K30" t="str">
        <f t="shared" si="38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419</v>
      </c>
      <c r="O30">
        <v>0</v>
      </c>
      <c r="P30">
        <f t="shared" si="39"/>
        <v>17</v>
      </c>
      <c r="Q30">
        <v>100026</v>
      </c>
      <c r="R30" s="4" t="s">
        <v>1042</v>
      </c>
      <c r="S30" s="4" t="s">
        <v>1042</v>
      </c>
      <c r="T30" s="4" t="str">
        <f t="shared" si="40"/>
        <v>自然馈赠攻击增加0.17</v>
      </c>
      <c r="U30" t="s">
        <v>281</v>
      </c>
      <c r="Z30" t="s">
        <v>282</v>
      </c>
      <c r="AA30">
        <v>17</v>
      </c>
      <c r="AJ30" s="12" t="str">
        <f t="shared" si="41"/>
        <v>ATK_P:17</v>
      </c>
      <c r="AS30">
        <v>3</v>
      </c>
      <c r="AV30" s="4"/>
      <c r="AW30" s="4"/>
      <c r="AX30" s="4"/>
      <c r="AY30" s="4"/>
      <c r="BA30" s="12" t="str">
        <f t="shared" si="42"/>
        <v/>
      </c>
      <c r="BB30" s="12" t="str">
        <f t="shared" si="3"/>
        <v/>
      </c>
      <c r="BC30" s="12" t="str">
        <f t="shared" si="4"/>
        <v/>
      </c>
      <c r="BD30" s="12" t="str">
        <f t="shared" si="5"/>
        <v/>
      </c>
      <c r="BE30" s="12" t="str">
        <f t="shared" si="6"/>
        <v/>
      </c>
      <c r="BF30" s="12" t="str">
        <f t="shared" si="7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buff_41</v>
      </c>
      <c r="BM30" t="s">
        <v>905</v>
      </c>
      <c r="BN30">
        <f t="shared" si="43"/>
        <v>17</v>
      </c>
      <c r="BO30" t="str">
        <f t="shared" si="44"/>
        <v/>
      </c>
    </row>
    <row r="31" spans="11:67" x14ac:dyDescent="0.15">
      <c r="K31" t="str">
        <f t="shared" si="38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419</v>
      </c>
      <c r="O31">
        <v>0</v>
      </c>
      <c r="P31">
        <f t="shared" si="39"/>
        <v>18</v>
      </c>
      <c r="Q31">
        <v>100027</v>
      </c>
      <c r="R31" s="4" t="s">
        <v>1043</v>
      </c>
      <c r="S31" s="4" t="s">
        <v>1043</v>
      </c>
      <c r="T31" s="4" t="str">
        <f t="shared" si="40"/>
        <v>自然馈赠攻击增加0.18</v>
      </c>
      <c r="U31" t="s">
        <v>281</v>
      </c>
      <c r="Z31" t="s">
        <v>282</v>
      </c>
      <c r="AA31">
        <v>18</v>
      </c>
      <c r="AJ31" s="12" t="str">
        <f t="shared" si="41"/>
        <v>ATK_P:18</v>
      </c>
      <c r="AS31">
        <v>3</v>
      </c>
      <c r="AV31" s="4"/>
      <c r="AW31" s="4"/>
      <c r="AX31" s="4"/>
      <c r="AY31" s="4"/>
      <c r="BA31" s="12" t="str">
        <f t="shared" si="42"/>
        <v/>
      </c>
      <c r="BB31" s="12" t="str">
        <f t="shared" si="3"/>
        <v/>
      </c>
      <c r="BC31" s="12" t="str">
        <f t="shared" si="4"/>
        <v/>
      </c>
      <c r="BD31" s="12" t="str">
        <f t="shared" si="5"/>
        <v/>
      </c>
      <c r="BE31" s="12" t="str">
        <f t="shared" si="6"/>
        <v/>
      </c>
      <c r="BF31" s="12" t="str">
        <f t="shared" si="7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buff_41</v>
      </c>
      <c r="BM31" t="s">
        <v>905</v>
      </c>
      <c r="BN31">
        <f t="shared" si="43"/>
        <v>18</v>
      </c>
      <c r="BO31" t="str">
        <f t="shared" si="44"/>
        <v/>
      </c>
    </row>
    <row r="32" spans="11:67" x14ac:dyDescent="0.15">
      <c r="K32" t="str">
        <f t="shared" si="38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419</v>
      </c>
      <c r="O32">
        <v>0</v>
      </c>
      <c r="P32">
        <f t="shared" si="39"/>
        <v>19</v>
      </c>
      <c r="Q32">
        <v>100028</v>
      </c>
      <c r="R32" s="4" t="s">
        <v>1044</v>
      </c>
      <c r="S32" s="4" t="s">
        <v>1044</v>
      </c>
      <c r="T32" s="4" t="str">
        <f t="shared" si="40"/>
        <v>自然馈赠攻击增加0.19</v>
      </c>
      <c r="U32" t="s">
        <v>281</v>
      </c>
      <c r="Z32" t="s">
        <v>282</v>
      </c>
      <c r="AA32">
        <v>19</v>
      </c>
      <c r="AJ32" s="12" t="str">
        <f t="shared" si="41"/>
        <v>ATK_P:19</v>
      </c>
      <c r="AS32">
        <v>3</v>
      </c>
      <c r="AV32" s="4"/>
      <c r="AW32" s="4"/>
      <c r="AX32" s="4"/>
      <c r="AY32" s="4"/>
      <c r="BA32" s="12" t="str">
        <f t="shared" si="42"/>
        <v/>
      </c>
      <c r="BB32" s="12" t="str">
        <f t="shared" si="3"/>
        <v/>
      </c>
      <c r="BC32" s="12" t="str">
        <f t="shared" si="4"/>
        <v/>
      </c>
      <c r="BD32" s="12" t="str">
        <f t="shared" si="5"/>
        <v/>
      </c>
      <c r="BE32" s="12" t="str">
        <f t="shared" si="6"/>
        <v/>
      </c>
      <c r="BF32" s="12" t="str">
        <f t="shared" si="7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buff_41</v>
      </c>
      <c r="BM32" t="s">
        <v>905</v>
      </c>
      <c r="BN32">
        <f t="shared" si="43"/>
        <v>19</v>
      </c>
      <c r="BO32" t="str">
        <f t="shared" si="44"/>
        <v/>
      </c>
    </row>
    <row r="33" spans="8:67" x14ac:dyDescent="0.15">
      <c r="K33" t="str">
        <f t="shared" si="38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419</v>
      </c>
      <c r="O33">
        <v>0</v>
      </c>
      <c r="P33">
        <f t="shared" si="39"/>
        <v>20</v>
      </c>
      <c r="Q33">
        <v>100029</v>
      </c>
      <c r="R33" s="4" t="s">
        <v>1045</v>
      </c>
      <c r="S33" s="4" t="s">
        <v>1045</v>
      </c>
      <c r="T33" s="4" t="str">
        <f t="shared" si="40"/>
        <v>自然馈赠攻击增加0.20</v>
      </c>
      <c r="U33" t="s">
        <v>281</v>
      </c>
      <c r="Z33" t="s">
        <v>282</v>
      </c>
      <c r="AA33">
        <v>20</v>
      </c>
      <c r="AJ33" s="12" t="str">
        <f t="shared" si="41"/>
        <v>ATK_P:20</v>
      </c>
      <c r="AS33">
        <v>3</v>
      </c>
      <c r="AV33" s="4"/>
      <c r="AW33" s="4"/>
      <c r="AX33" s="4"/>
      <c r="AY33" s="4"/>
      <c r="BA33" s="12" t="str">
        <f t="shared" si="42"/>
        <v/>
      </c>
      <c r="BB33" s="12" t="str">
        <f t="shared" si="3"/>
        <v/>
      </c>
      <c r="BC33" s="12" t="str">
        <f t="shared" si="4"/>
        <v/>
      </c>
      <c r="BD33" s="12" t="str">
        <f t="shared" si="5"/>
        <v/>
      </c>
      <c r="BE33" s="12" t="str">
        <f t="shared" si="6"/>
        <v/>
      </c>
      <c r="BF33" s="12" t="str">
        <f t="shared" si="7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buff_41</v>
      </c>
      <c r="BM33" t="s">
        <v>905</v>
      </c>
      <c r="BN33">
        <f t="shared" si="43"/>
        <v>20</v>
      </c>
      <c r="BO33" t="str">
        <f t="shared" si="44"/>
        <v/>
      </c>
    </row>
    <row r="34" spans="8:67" x14ac:dyDescent="0.15">
      <c r="H34" t="s">
        <v>141</v>
      </c>
      <c r="I34">
        <v>1</v>
      </c>
      <c r="J34">
        <v>0.2</v>
      </c>
      <c r="K34" t="str">
        <f t="shared" si="15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1"/>
        <v>83</v>
      </c>
      <c r="Q34">
        <v>100030</v>
      </c>
      <c r="R34" s="4" t="s">
        <v>994</v>
      </c>
      <c r="S34" s="4" t="s">
        <v>994</v>
      </c>
      <c r="T34" s="4" t="str">
        <f>R34</f>
        <v>回春术回复生命lv1</v>
      </c>
      <c r="U34" t="s">
        <v>281</v>
      </c>
      <c r="V34">
        <f>INT(VLOOKUP($I34,角色属性概况!$I:$N,VLOOKUP($H34,对应表!$AD:$AE,2,FALSE),FALSE)*$J34)</f>
        <v>83</v>
      </c>
      <c r="W34">
        <v>10</v>
      </c>
      <c r="AJ34" s="12" t="str">
        <f t="shared" si="16"/>
        <v/>
      </c>
      <c r="AR34">
        <v>1</v>
      </c>
      <c r="AV34" s="4"/>
      <c r="AW34" s="4"/>
      <c r="AX34" s="4"/>
      <c r="AY34" s="4"/>
      <c r="BA34" s="12" t="str">
        <f t="shared" si="17"/>
        <v/>
      </c>
      <c r="BB34" s="12" t="str">
        <f t="shared" si="3"/>
        <v/>
      </c>
      <c r="BC34" s="12" t="str">
        <f t="shared" si="4"/>
        <v/>
      </c>
      <c r="BD34" s="12" t="str">
        <f t="shared" si="5"/>
        <v/>
      </c>
      <c r="BE34" s="12" t="str">
        <f t="shared" si="6"/>
        <v/>
      </c>
      <c r="BF34" s="12" t="str">
        <f t="shared" si="7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>
        <f t="shared" si="29"/>
        <v>83</v>
      </c>
      <c r="BO34" t="str">
        <f t="shared" si="18"/>
        <v/>
      </c>
    </row>
    <row r="35" spans="8:67" x14ac:dyDescent="0.15">
      <c r="H35" t="s">
        <v>141</v>
      </c>
      <c r="I35">
        <v>2</v>
      </c>
      <c r="J35">
        <v>0.2</v>
      </c>
      <c r="K35" t="str">
        <f t="shared" ref="K35:K51" si="45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1"/>
        <v>102</v>
      </c>
      <c r="Q35">
        <v>100031</v>
      </c>
      <c r="R35" s="4" t="s">
        <v>995</v>
      </c>
      <c r="S35" s="4" t="s">
        <v>995</v>
      </c>
      <c r="T35" s="4" t="str">
        <f t="shared" ref="T35:T74" si="46">R35</f>
        <v>回春术回复生命lv2</v>
      </c>
      <c r="U35" t="s">
        <v>281</v>
      </c>
      <c r="V35">
        <f>INT(VLOOKUP($I35,角色属性概况!$I:$N,VLOOKUP($H35,对应表!$AD:$AE,2,FALSE),FALSE)*$J35)</f>
        <v>102</v>
      </c>
      <c r="W35">
        <v>10</v>
      </c>
      <c r="AJ35" s="12" t="str">
        <f t="shared" ref="AJ35:AJ51" si="47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48">IF(BB35="","",BB35)&amp;IF(BC35="","","|"&amp;BC35)&amp;IF(BD35="","","|"&amp;BD35)&amp;IF(BE35="","","|"&amp;BE35)&amp;IF(BF35="","","|"&amp;BF35)</f>
        <v/>
      </c>
      <c r="BB35" s="12" t="str">
        <f t="shared" si="3"/>
        <v/>
      </c>
      <c r="BC35" s="12" t="str">
        <f t="shared" si="4"/>
        <v/>
      </c>
      <c r="BD35" s="12" t="str">
        <f t="shared" si="5"/>
        <v/>
      </c>
      <c r="BE35" s="12" t="str">
        <f t="shared" si="6"/>
        <v/>
      </c>
      <c r="BF35" s="12" t="str">
        <f t="shared" si="7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>
        <f t="shared" si="29"/>
        <v>102</v>
      </c>
      <c r="BO35" t="str">
        <f t="shared" ref="BO35:BO51" si="49">IF(AC35="","",AC35)</f>
        <v/>
      </c>
    </row>
    <row r="36" spans="8:67" x14ac:dyDescent="0.15">
      <c r="H36" t="s">
        <v>141</v>
      </c>
      <c r="I36">
        <v>3</v>
      </c>
      <c r="J36">
        <v>0.2</v>
      </c>
      <c r="K36" t="str">
        <f t="shared" si="45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1"/>
        <v>160</v>
      </c>
      <c r="Q36">
        <v>100032</v>
      </c>
      <c r="R36" s="4" t="s">
        <v>996</v>
      </c>
      <c r="S36" s="4" t="s">
        <v>996</v>
      </c>
      <c r="T36" s="4" t="str">
        <f t="shared" si="46"/>
        <v>回春术回复生命lv3</v>
      </c>
      <c r="U36" t="s">
        <v>281</v>
      </c>
      <c r="V36">
        <f>INT(VLOOKUP($I36,角色属性概况!$I:$N,VLOOKUP($H36,对应表!$AD:$AE,2,FALSE),FALSE)*$J36)</f>
        <v>160</v>
      </c>
      <c r="W36">
        <v>10</v>
      </c>
      <c r="AJ36" s="12" t="str">
        <f t="shared" si="47"/>
        <v/>
      </c>
      <c r="AR36">
        <v>1</v>
      </c>
      <c r="AV36" s="4"/>
      <c r="AW36" s="4"/>
      <c r="AX36" s="4"/>
      <c r="AY36" s="4"/>
      <c r="BA36" s="12" t="str">
        <f t="shared" si="48"/>
        <v/>
      </c>
      <c r="BB36" s="12" t="str">
        <f t="shared" si="3"/>
        <v/>
      </c>
      <c r="BC36" s="12" t="str">
        <f t="shared" si="4"/>
        <v/>
      </c>
      <c r="BD36" s="12" t="str">
        <f t="shared" si="5"/>
        <v/>
      </c>
      <c r="BE36" s="12" t="str">
        <f t="shared" si="6"/>
        <v/>
      </c>
      <c r="BF36" s="12" t="str">
        <f t="shared" si="7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>
        <f t="shared" si="29"/>
        <v>160</v>
      </c>
      <c r="BO36" t="str">
        <f t="shared" si="49"/>
        <v/>
      </c>
    </row>
    <row r="37" spans="8:67" x14ac:dyDescent="0.15">
      <c r="H37" t="s">
        <v>141</v>
      </c>
      <c r="I37">
        <v>4</v>
      </c>
      <c r="J37">
        <v>0.2</v>
      </c>
      <c r="K37" t="str">
        <f t="shared" si="45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1"/>
        <v>256</v>
      </c>
      <c r="Q37">
        <v>100033</v>
      </c>
      <c r="R37" s="4" t="s">
        <v>997</v>
      </c>
      <c r="S37" s="4" t="s">
        <v>997</v>
      </c>
      <c r="T37" s="4" t="str">
        <f t="shared" si="46"/>
        <v>回春术回复生命lv4</v>
      </c>
      <c r="U37" t="s">
        <v>281</v>
      </c>
      <c r="V37">
        <f>INT(VLOOKUP($I37,角色属性概况!$I:$N,VLOOKUP($H37,对应表!$AD:$AE,2,FALSE),FALSE)*$J37)</f>
        <v>256</v>
      </c>
      <c r="W37">
        <v>10</v>
      </c>
      <c r="AJ37" s="12" t="str">
        <f t="shared" si="47"/>
        <v/>
      </c>
      <c r="AR37">
        <v>1</v>
      </c>
      <c r="AV37" s="4"/>
      <c r="AW37" s="4"/>
      <c r="AX37" s="4"/>
      <c r="AY37" s="4"/>
      <c r="BA37" s="12" t="str">
        <f t="shared" si="48"/>
        <v/>
      </c>
      <c r="BB37" s="12" t="str">
        <f t="shared" si="3"/>
        <v/>
      </c>
      <c r="BC37" s="12" t="str">
        <f t="shared" si="4"/>
        <v/>
      </c>
      <c r="BD37" s="12" t="str">
        <f t="shared" si="5"/>
        <v/>
      </c>
      <c r="BE37" s="12" t="str">
        <f t="shared" si="6"/>
        <v/>
      </c>
      <c r="BF37" s="12" t="str">
        <f t="shared" si="7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>
        <f t="shared" si="29"/>
        <v>256</v>
      </c>
      <c r="BO37" t="str">
        <f t="shared" si="49"/>
        <v/>
      </c>
    </row>
    <row r="38" spans="8:67" x14ac:dyDescent="0.15">
      <c r="H38" t="s">
        <v>141</v>
      </c>
      <c r="I38">
        <v>5</v>
      </c>
      <c r="J38">
        <v>0.2</v>
      </c>
      <c r="K38" t="str">
        <f t="shared" si="45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1"/>
        <v>361</v>
      </c>
      <c r="Q38">
        <v>100034</v>
      </c>
      <c r="R38" s="4" t="s">
        <v>998</v>
      </c>
      <c r="S38" s="4" t="s">
        <v>998</v>
      </c>
      <c r="T38" s="4" t="str">
        <f t="shared" si="46"/>
        <v>回春术回复生命lv5</v>
      </c>
      <c r="U38" t="s">
        <v>281</v>
      </c>
      <c r="V38">
        <f>INT(VLOOKUP($I38,角色属性概况!$I:$N,VLOOKUP($H38,对应表!$AD:$AE,2,FALSE),FALSE)*$J38)</f>
        <v>361</v>
      </c>
      <c r="W38">
        <v>10</v>
      </c>
      <c r="AJ38" s="12" t="str">
        <f t="shared" si="47"/>
        <v/>
      </c>
      <c r="AR38">
        <v>1</v>
      </c>
      <c r="AV38" s="4"/>
      <c r="AW38" s="4"/>
      <c r="AX38" s="4"/>
      <c r="AY38" s="4"/>
      <c r="BA38" s="12" t="str">
        <f t="shared" si="48"/>
        <v/>
      </c>
      <c r="BB38" s="12" t="str">
        <f t="shared" si="3"/>
        <v/>
      </c>
      <c r="BC38" s="12" t="str">
        <f t="shared" si="4"/>
        <v/>
      </c>
      <c r="BD38" s="12" t="str">
        <f t="shared" si="5"/>
        <v/>
      </c>
      <c r="BE38" s="12" t="str">
        <f t="shared" si="6"/>
        <v/>
      </c>
      <c r="BF38" s="12" t="str">
        <f t="shared" si="7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>
        <f t="shared" si="29"/>
        <v>361</v>
      </c>
      <c r="BO38" t="str">
        <f t="shared" si="49"/>
        <v/>
      </c>
    </row>
    <row r="39" spans="8:67" x14ac:dyDescent="0.15">
      <c r="H39" t="s">
        <v>141</v>
      </c>
      <c r="I39">
        <v>6</v>
      </c>
      <c r="J39">
        <v>0.2</v>
      </c>
      <c r="K39" t="str">
        <f t="shared" si="45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1"/>
        <v>512</v>
      </c>
      <c r="Q39">
        <v>100035</v>
      </c>
      <c r="R39" s="4" t="s">
        <v>999</v>
      </c>
      <c r="S39" s="4" t="s">
        <v>999</v>
      </c>
      <c r="T39" s="4" t="str">
        <f t="shared" si="46"/>
        <v>回春术回复生命lv6</v>
      </c>
      <c r="U39" t="s">
        <v>281</v>
      </c>
      <c r="V39">
        <f>INT(VLOOKUP($I39,角色属性概况!$I:$N,VLOOKUP($H39,对应表!$AD:$AE,2,FALSE),FALSE)*$J39)</f>
        <v>512</v>
      </c>
      <c r="W39">
        <v>10</v>
      </c>
      <c r="AJ39" s="12" t="str">
        <f t="shared" si="47"/>
        <v/>
      </c>
      <c r="AR39">
        <v>1</v>
      </c>
      <c r="AV39" s="4"/>
      <c r="AW39" s="4"/>
      <c r="AX39" s="4"/>
      <c r="AY39" s="4"/>
      <c r="BA39" s="12" t="str">
        <f t="shared" si="48"/>
        <v/>
      </c>
      <c r="BB39" s="12" t="str">
        <f t="shared" si="3"/>
        <v/>
      </c>
      <c r="BC39" s="12" t="str">
        <f t="shared" si="4"/>
        <v/>
      </c>
      <c r="BD39" s="12" t="str">
        <f t="shared" si="5"/>
        <v/>
      </c>
      <c r="BE39" s="12" t="str">
        <f t="shared" si="6"/>
        <v/>
      </c>
      <c r="BF39" s="12" t="str">
        <f t="shared" si="7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>
        <f t="shared" si="29"/>
        <v>512</v>
      </c>
      <c r="BO39" t="str">
        <f t="shared" si="49"/>
        <v/>
      </c>
    </row>
    <row r="40" spans="8:67" x14ac:dyDescent="0.15">
      <c r="H40" t="s">
        <v>141</v>
      </c>
      <c r="I40">
        <v>7</v>
      </c>
      <c r="J40">
        <v>0.2</v>
      </c>
      <c r="K40" t="str">
        <f t="shared" si="45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1"/>
        <v>724</v>
      </c>
      <c r="Q40">
        <v>100036</v>
      </c>
      <c r="R40" s="4" t="s">
        <v>1000</v>
      </c>
      <c r="S40" s="4" t="s">
        <v>1000</v>
      </c>
      <c r="T40" s="4" t="str">
        <f t="shared" si="46"/>
        <v>回春术回复生命lv7</v>
      </c>
      <c r="U40" t="s">
        <v>281</v>
      </c>
      <c r="V40">
        <f>INT(VLOOKUP($I40,角色属性概况!$I:$N,VLOOKUP($H40,对应表!$AD:$AE,2,FALSE),FALSE)*$J40)</f>
        <v>724</v>
      </c>
      <c r="W40">
        <v>10</v>
      </c>
      <c r="AJ40" s="12" t="str">
        <f t="shared" si="47"/>
        <v/>
      </c>
      <c r="AR40">
        <v>1</v>
      </c>
      <c r="AV40" s="4"/>
      <c r="AW40" s="4"/>
      <c r="AX40" s="4"/>
      <c r="AY40" s="4"/>
      <c r="BA40" s="12" t="str">
        <f t="shared" si="48"/>
        <v/>
      </c>
      <c r="BB40" s="12" t="str">
        <f t="shared" si="3"/>
        <v/>
      </c>
      <c r="BC40" s="12" t="str">
        <f t="shared" si="4"/>
        <v/>
      </c>
      <c r="BD40" s="12" t="str">
        <f t="shared" si="5"/>
        <v/>
      </c>
      <c r="BE40" s="12" t="str">
        <f t="shared" si="6"/>
        <v/>
      </c>
      <c r="BF40" s="12" t="str">
        <f t="shared" si="7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>
        <f t="shared" si="29"/>
        <v>724</v>
      </c>
      <c r="BO40" t="str">
        <f t="shared" si="49"/>
        <v/>
      </c>
    </row>
    <row r="41" spans="8:67" x14ac:dyDescent="0.15">
      <c r="H41" t="s">
        <v>141</v>
      </c>
      <c r="I41">
        <v>8</v>
      </c>
      <c r="J41">
        <v>0.2</v>
      </c>
      <c r="K41" t="str">
        <f t="shared" si="45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1"/>
        <v>1024</v>
      </c>
      <c r="Q41">
        <v>100037</v>
      </c>
      <c r="R41" s="4" t="s">
        <v>1001</v>
      </c>
      <c r="S41" s="4" t="s">
        <v>1001</v>
      </c>
      <c r="T41" s="4" t="str">
        <f t="shared" si="46"/>
        <v>回春术回复生命lv8</v>
      </c>
      <c r="U41" t="s">
        <v>281</v>
      </c>
      <c r="V41">
        <f>INT(VLOOKUP($I41,角色属性概况!$I:$N,VLOOKUP($H41,对应表!$AD:$AE,2,FALSE),FALSE)*$J41)</f>
        <v>1024</v>
      </c>
      <c r="W41">
        <v>10</v>
      </c>
      <c r="AJ41" s="12" t="str">
        <f t="shared" si="47"/>
        <v/>
      </c>
      <c r="AR41">
        <v>1</v>
      </c>
      <c r="AV41" s="4"/>
      <c r="AW41" s="4"/>
      <c r="AX41" s="4"/>
      <c r="AY41" s="4"/>
      <c r="BA41" s="12" t="str">
        <f t="shared" si="48"/>
        <v/>
      </c>
      <c r="BB41" s="12" t="str">
        <f t="shared" si="3"/>
        <v/>
      </c>
      <c r="BC41" s="12" t="str">
        <f t="shared" si="4"/>
        <v/>
      </c>
      <c r="BD41" s="12" t="str">
        <f t="shared" si="5"/>
        <v/>
      </c>
      <c r="BE41" s="12" t="str">
        <f t="shared" si="6"/>
        <v/>
      </c>
      <c r="BF41" s="12" t="str">
        <f t="shared" si="7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>
        <f t="shared" si="29"/>
        <v>1024</v>
      </c>
      <c r="BO41" t="str">
        <f t="shared" si="49"/>
        <v/>
      </c>
    </row>
    <row r="42" spans="8:67" x14ac:dyDescent="0.15">
      <c r="H42" t="s">
        <v>141</v>
      </c>
      <c r="I42">
        <v>9</v>
      </c>
      <c r="J42">
        <v>0.2</v>
      </c>
      <c r="K42" t="str">
        <f t="shared" si="45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1"/>
        <v>1449</v>
      </c>
      <c r="Q42">
        <v>100038</v>
      </c>
      <c r="R42" s="4" t="s">
        <v>1002</v>
      </c>
      <c r="S42" s="4" t="s">
        <v>1002</v>
      </c>
      <c r="T42" s="4" t="str">
        <f t="shared" si="46"/>
        <v>回春术回复生命lv9</v>
      </c>
      <c r="U42" t="s">
        <v>281</v>
      </c>
      <c r="V42">
        <f>INT(VLOOKUP($I42,角色属性概况!$I:$N,VLOOKUP($H42,对应表!$AD:$AE,2,FALSE),FALSE)*$J42)</f>
        <v>1449</v>
      </c>
      <c r="W42">
        <v>10</v>
      </c>
      <c r="AJ42" s="12" t="str">
        <f t="shared" si="47"/>
        <v/>
      </c>
      <c r="AR42">
        <v>1</v>
      </c>
      <c r="AV42" s="4"/>
      <c r="AW42" s="4"/>
      <c r="AX42" s="4"/>
      <c r="AY42" s="4"/>
      <c r="BA42" s="12" t="str">
        <f t="shared" si="48"/>
        <v/>
      </c>
      <c r="BB42" s="12" t="str">
        <f t="shared" si="3"/>
        <v/>
      </c>
      <c r="BC42" s="12" t="str">
        <f t="shared" si="4"/>
        <v/>
      </c>
      <c r="BD42" s="12" t="str">
        <f t="shared" si="5"/>
        <v/>
      </c>
      <c r="BE42" s="12" t="str">
        <f t="shared" si="6"/>
        <v/>
      </c>
      <c r="BF42" s="12" t="str">
        <f t="shared" si="7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>
        <f t="shared" si="29"/>
        <v>1449</v>
      </c>
      <c r="BO42" t="str">
        <f t="shared" si="49"/>
        <v/>
      </c>
    </row>
    <row r="43" spans="8:67" x14ac:dyDescent="0.15">
      <c r="H43" t="s">
        <v>141</v>
      </c>
      <c r="I43">
        <v>10</v>
      </c>
      <c r="J43">
        <v>0.2</v>
      </c>
      <c r="K43" t="str">
        <f t="shared" si="45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1"/>
        <v>2049</v>
      </c>
      <c r="Q43">
        <v>100039</v>
      </c>
      <c r="R43" s="4" t="s">
        <v>1003</v>
      </c>
      <c r="S43" s="4" t="s">
        <v>1003</v>
      </c>
      <c r="T43" s="4" t="str">
        <f t="shared" si="46"/>
        <v>回春术回复生命lv10</v>
      </c>
      <c r="U43" t="s">
        <v>281</v>
      </c>
      <c r="V43">
        <f>INT(VLOOKUP($I43,角色属性概况!$I:$N,VLOOKUP($H43,对应表!$AD:$AE,2,FALSE),FALSE)*$J43)</f>
        <v>2049</v>
      </c>
      <c r="W43">
        <v>10</v>
      </c>
      <c r="AJ43" s="12" t="str">
        <f t="shared" si="47"/>
        <v/>
      </c>
      <c r="AR43">
        <v>1</v>
      </c>
      <c r="AV43" s="4"/>
      <c r="AW43" s="4"/>
      <c r="AX43" s="4"/>
      <c r="AY43" s="4"/>
      <c r="BA43" s="12" t="str">
        <f t="shared" si="48"/>
        <v/>
      </c>
      <c r="BB43" s="12" t="str">
        <f t="shared" si="3"/>
        <v/>
      </c>
      <c r="BC43" s="12" t="str">
        <f t="shared" si="4"/>
        <v/>
      </c>
      <c r="BD43" s="12" t="str">
        <f t="shared" si="5"/>
        <v/>
      </c>
      <c r="BE43" s="12" t="str">
        <f t="shared" si="6"/>
        <v/>
      </c>
      <c r="BF43" s="12" t="str">
        <f t="shared" si="7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>
        <f t="shared" si="29"/>
        <v>2049</v>
      </c>
      <c r="BO43" t="str">
        <f t="shared" si="49"/>
        <v/>
      </c>
    </row>
    <row r="44" spans="8:67" x14ac:dyDescent="0.15">
      <c r="H44" t="s">
        <v>141</v>
      </c>
      <c r="I44">
        <v>11</v>
      </c>
      <c r="J44">
        <v>0.2</v>
      </c>
      <c r="K44" t="str">
        <f t="shared" si="45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1"/>
        <v>2899</v>
      </c>
      <c r="Q44">
        <v>100040</v>
      </c>
      <c r="R44" s="4" t="s">
        <v>1004</v>
      </c>
      <c r="S44" s="4" t="s">
        <v>1004</v>
      </c>
      <c r="T44" s="4" t="str">
        <f t="shared" si="46"/>
        <v>回春术回复生命lv11</v>
      </c>
      <c r="U44" t="s">
        <v>281</v>
      </c>
      <c r="V44">
        <f>INT(VLOOKUP($I44,角色属性概况!$I:$N,VLOOKUP($H44,对应表!$AD:$AE,2,FALSE),FALSE)*$J44)</f>
        <v>2899</v>
      </c>
      <c r="W44">
        <v>10</v>
      </c>
      <c r="AJ44" s="12" t="str">
        <f t="shared" si="47"/>
        <v/>
      </c>
      <c r="AR44">
        <v>1</v>
      </c>
      <c r="AV44" s="4"/>
      <c r="AW44" s="4"/>
      <c r="AX44" s="4"/>
      <c r="AY44" s="4"/>
      <c r="BA44" s="12" t="str">
        <f t="shared" si="48"/>
        <v/>
      </c>
      <c r="BB44" s="12" t="str">
        <f t="shared" si="3"/>
        <v/>
      </c>
      <c r="BC44" s="12" t="str">
        <f t="shared" si="4"/>
        <v/>
      </c>
      <c r="BD44" s="12" t="str">
        <f t="shared" si="5"/>
        <v/>
      </c>
      <c r="BE44" s="12" t="str">
        <f t="shared" si="6"/>
        <v/>
      </c>
      <c r="BF44" s="12" t="str">
        <f t="shared" si="7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>
        <f t="shared" si="29"/>
        <v>2899</v>
      </c>
      <c r="BO44" t="str">
        <f t="shared" si="49"/>
        <v/>
      </c>
    </row>
    <row r="45" spans="8:67" x14ac:dyDescent="0.15">
      <c r="H45" t="s">
        <v>141</v>
      </c>
      <c r="I45">
        <v>12</v>
      </c>
      <c r="J45">
        <v>0.2</v>
      </c>
      <c r="K45" t="str">
        <f t="shared" si="45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1"/>
        <v>4100</v>
      </c>
      <c r="Q45">
        <v>100041</v>
      </c>
      <c r="R45" s="4" t="s">
        <v>1005</v>
      </c>
      <c r="S45" s="4" t="s">
        <v>1005</v>
      </c>
      <c r="T45" s="4" t="str">
        <f t="shared" si="46"/>
        <v>回春术回复生命lv12</v>
      </c>
      <c r="U45" t="s">
        <v>281</v>
      </c>
      <c r="V45">
        <f>INT(VLOOKUP($I45,角色属性概况!$I:$N,VLOOKUP($H45,对应表!$AD:$AE,2,FALSE),FALSE)*$J45)</f>
        <v>4100</v>
      </c>
      <c r="W45">
        <v>10</v>
      </c>
      <c r="AJ45" s="12" t="str">
        <f t="shared" si="47"/>
        <v/>
      </c>
      <c r="AR45">
        <v>1</v>
      </c>
      <c r="AV45" s="4"/>
      <c r="AW45" s="4"/>
      <c r="AX45" s="4"/>
      <c r="AY45" s="4"/>
      <c r="BA45" s="12" t="str">
        <f t="shared" si="48"/>
        <v/>
      </c>
      <c r="BB45" s="12" t="str">
        <f t="shared" si="3"/>
        <v/>
      </c>
      <c r="BC45" s="12" t="str">
        <f t="shared" si="4"/>
        <v/>
      </c>
      <c r="BD45" s="12" t="str">
        <f t="shared" si="5"/>
        <v/>
      </c>
      <c r="BE45" s="12" t="str">
        <f t="shared" si="6"/>
        <v/>
      </c>
      <c r="BF45" s="12" t="str">
        <f t="shared" si="7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>
        <f t="shared" si="29"/>
        <v>4100</v>
      </c>
      <c r="BO45" t="str">
        <f t="shared" si="49"/>
        <v/>
      </c>
    </row>
    <row r="46" spans="8:67" x14ac:dyDescent="0.15">
      <c r="H46" t="s">
        <v>141</v>
      </c>
      <c r="I46">
        <v>13</v>
      </c>
      <c r="J46">
        <v>0.2</v>
      </c>
      <c r="K46" t="str">
        <f t="shared" si="45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1"/>
        <v>5800</v>
      </c>
      <c r="Q46">
        <v>100042</v>
      </c>
      <c r="R46" s="4" t="s">
        <v>1006</v>
      </c>
      <c r="S46" s="4" t="s">
        <v>1006</v>
      </c>
      <c r="T46" s="4" t="str">
        <f t="shared" si="46"/>
        <v>回春术回复生命lv13</v>
      </c>
      <c r="U46" t="s">
        <v>281</v>
      </c>
      <c r="V46">
        <f>INT(VLOOKUP($I46,角色属性概况!$I:$N,VLOOKUP($H46,对应表!$AD:$AE,2,FALSE),FALSE)*$J46)</f>
        <v>5800</v>
      </c>
      <c r="W46">
        <v>10</v>
      </c>
      <c r="AJ46" s="12" t="str">
        <f t="shared" si="47"/>
        <v/>
      </c>
      <c r="AR46">
        <v>1</v>
      </c>
      <c r="AV46" s="4"/>
      <c r="AW46" s="4"/>
      <c r="AX46" s="4"/>
      <c r="AY46" s="4"/>
      <c r="BA46" s="12" t="str">
        <f t="shared" si="48"/>
        <v/>
      </c>
      <c r="BB46" s="12" t="str">
        <f t="shared" si="3"/>
        <v/>
      </c>
      <c r="BC46" s="12" t="str">
        <f t="shared" si="4"/>
        <v/>
      </c>
      <c r="BD46" s="12" t="str">
        <f t="shared" si="5"/>
        <v/>
      </c>
      <c r="BE46" s="12" t="str">
        <f t="shared" si="6"/>
        <v/>
      </c>
      <c r="BF46" s="12" t="str">
        <f t="shared" si="7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>
        <f t="shared" si="29"/>
        <v>5800</v>
      </c>
      <c r="BO46" t="str">
        <f t="shared" si="49"/>
        <v/>
      </c>
    </row>
    <row r="47" spans="8:67" x14ac:dyDescent="0.15">
      <c r="H47" t="s">
        <v>141</v>
      </c>
      <c r="I47">
        <v>14</v>
      </c>
      <c r="J47">
        <v>0.2</v>
      </c>
      <c r="K47" t="str">
        <f t="shared" si="45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1"/>
        <v>8204</v>
      </c>
      <c r="Q47">
        <v>100043</v>
      </c>
      <c r="R47" s="4" t="s">
        <v>1007</v>
      </c>
      <c r="S47" s="4" t="s">
        <v>1007</v>
      </c>
      <c r="T47" s="4" t="str">
        <f t="shared" si="46"/>
        <v>回春术回复生命lv14</v>
      </c>
      <c r="U47" t="s">
        <v>281</v>
      </c>
      <c r="V47">
        <f>INT(VLOOKUP($I47,角色属性概况!$I:$N,VLOOKUP($H47,对应表!$AD:$AE,2,FALSE),FALSE)*$J47)</f>
        <v>8204</v>
      </c>
      <c r="W47">
        <v>10</v>
      </c>
      <c r="AJ47" s="12" t="str">
        <f t="shared" si="47"/>
        <v/>
      </c>
      <c r="AR47">
        <v>1</v>
      </c>
      <c r="AV47" s="4"/>
      <c r="AW47" s="4"/>
      <c r="AX47" s="4"/>
      <c r="AY47" s="4"/>
      <c r="BA47" s="12" t="str">
        <f t="shared" si="48"/>
        <v/>
      </c>
      <c r="BB47" s="12" t="str">
        <f t="shared" si="3"/>
        <v/>
      </c>
      <c r="BC47" s="12" t="str">
        <f t="shared" si="4"/>
        <v/>
      </c>
      <c r="BD47" s="12" t="str">
        <f t="shared" si="5"/>
        <v/>
      </c>
      <c r="BE47" s="12" t="str">
        <f t="shared" si="6"/>
        <v/>
      </c>
      <c r="BF47" s="12" t="str">
        <f t="shared" si="7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>
        <f t="shared" si="29"/>
        <v>8204</v>
      </c>
      <c r="BO47" t="str">
        <f t="shared" si="49"/>
        <v/>
      </c>
    </row>
    <row r="48" spans="8:67" x14ac:dyDescent="0.15">
      <c r="H48" t="s">
        <v>141</v>
      </c>
      <c r="I48">
        <v>15</v>
      </c>
      <c r="J48">
        <v>0.2</v>
      </c>
      <c r="K48" t="str">
        <f t="shared" si="45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1"/>
        <v>11603</v>
      </c>
      <c r="Q48">
        <v>100044</v>
      </c>
      <c r="R48" s="4" t="s">
        <v>1008</v>
      </c>
      <c r="S48" s="4" t="s">
        <v>1008</v>
      </c>
      <c r="T48" s="4" t="str">
        <f t="shared" si="46"/>
        <v>回春术回复生命lv15</v>
      </c>
      <c r="U48" t="s">
        <v>281</v>
      </c>
      <c r="V48">
        <f>INT(VLOOKUP($I48,角色属性概况!$I:$N,VLOOKUP($H48,对应表!$AD:$AE,2,FALSE),FALSE)*$J48)</f>
        <v>11603</v>
      </c>
      <c r="W48">
        <v>10</v>
      </c>
      <c r="AJ48" s="12" t="str">
        <f t="shared" si="47"/>
        <v/>
      </c>
      <c r="AR48">
        <v>1</v>
      </c>
      <c r="AV48" s="4"/>
      <c r="AW48" s="4"/>
      <c r="AX48" s="4"/>
      <c r="AY48" s="4"/>
      <c r="BA48" s="12" t="str">
        <f t="shared" si="48"/>
        <v/>
      </c>
      <c r="BB48" s="12" t="str">
        <f t="shared" si="3"/>
        <v/>
      </c>
      <c r="BC48" s="12" t="str">
        <f t="shared" si="4"/>
        <v/>
      </c>
      <c r="BD48" s="12" t="str">
        <f t="shared" si="5"/>
        <v/>
      </c>
      <c r="BE48" s="12" t="str">
        <f t="shared" si="6"/>
        <v/>
      </c>
      <c r="BF48" s="12" t="str">
        <f t="shared" si="7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>
        <f t="shared" si="29"/>
        <v>11603</v>
      </c>
      <c r="BO48" t="str">
        <f t="shared" si="49"/>
        <v/>
      </c>
    </row>
    <row r="49" spans="8:67" x14ac:dyDescent="0.15">
      <c r="H49" t="s">
        <v>141</v>
      </c>
      <c r="I49">
        <v>16</v>
      </c>
      <c r="J49">
        <v>0.2</v>
      </c>
      <c r="K49" t="str">
        <f t="shared" si="45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1"/>
        <v>16412</v>
      </c>
      <c r="Q49">
        <v>100045</v>
      </c>
      <c r="R49" s="4" t="s">
        <v>1009</v>
      </c>
      <c r="S49" s="4" t="s">
        <v>1009</v>
      </c>
      <c r="T49" s="4" t="str">
        <f t="shared" si="46"/>
        <v>回春术回复生命lv16</v>
      </c>
      <c r="U49" t="s">
        <v>281</v>
      </c>
      <c r="V49">
        <f>INT(VLOOKUP($I49,角色属性概况!$I:$N,VLOOKUP($H49,对应表!$AD:$AE,2,FALSE),FALSE)*$J49)</f>
        <v>16412</v>
      </c>
      <c r="W49">
        <v>10</v>
      </c>
      <c r="AJ49" s="12" t="str">
        <f t="shared" si="47"/>
        <v/>
      </c>
      <c r="AR49">
        <v>1</v>
      </c>
      <c r="AV49" s="4"/>
      <c r="AW49" s="4"/>
      <c r="AX49" s="4"/>
      <c r="AY49" s="4"/>
      <c r="BA49" s="12" t="str">
        <f t="shared" si="48"/>
        <v/>
      </c>
      <c r="BB49" s="12" t="str">
        <f t="shared" si="3"/>
        <v/>
      </c>
      <c r="BC49" s="12" t="str">
        <f t="shared" si="4"/>
        <v/>
      </c>
      <c r="BD49" s="12" t="str">
        <f t="shared" si="5"/>
        <v/>
      </c>
      <c r="BE49" s="12" t="str">
        <f t="shared" si="6"/>
        <v/>
      </c>
      <c r="BF49" s="12" t="str">
        <f t="shared" si="7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>
        <f t="shared" si="29"/>
        <v>16412</v>
      </c>
      <c r="BO49" t="str">
        <f t="shared" si="49"/>
        <v/>
      </c>
    </row>
    <row r="50" spans="8:67" x14ac:dyDescent="0.15">
      <c r="H50" t="s">
        <v>141</v>
      </c>
      <c r="I50">
        <v>17</v>
      </c>
      <c r="J50">
        <v>0.2</v>
      </c>
      <c r="K50" t="str">
        <f t="shared" si="45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1"/>
        <v>23213</v>
      </c>
      <c r="Q50">
        <v>100046</v>
      </c>
      <c r="R50" s="4" t="s">
        <v>1010</v>
      </c>
      <c r="S50" s="4" t="s">
        <v>1010</v>
      </c>
      <c r="T50" s="4" t="str">
        <f t="shared" si="46"/>
        <v>回春术回复生命lv17</v>
      </c>
      <c r="U50" t="s">
        <v>281</v>
      </c>
      <c r="V50">
        <f>INT(VLOOKUP($I50,角色属性概况!$I:$N,VLOOKUP($H50,对应表!$AD:$AE,2,FALSE),FALSE)*$J50)</f>
        <v>23213</v>
      </c>
      <c r="W50">
        <v>10</v>
      </c>
      <c r="AJ50" s="12" t="str">
        <f t="shared" si="47"/>
        <v/>
      </c>
      <c r="AR50">
        <v>1</v>
      </c>
      <c r="AV50" s="4"/>
      <c r="AW50" s="4"/>
      <c r="AX50" s="4"/>
      <c r="AY50" s="4"/>
      <c r="BA50" s="12" t="str">
        <f t="shared" si="48"/>
        <v/>
      </c>
      <c r="BB50" s="12" t="str">
        <f t="shared" si="3"/>
        <v/>
      </c>
      <c r="BC50" s="12" t="str">
        <f t="shared" si="4"/>
        <v/>
      </c>
      <c r="BD50" s="12" t="str">
        <f t="shared" si="5"/>
        <v/>
      </c>
      <c r="BE50" s="12" t="str">
        <f t="shared" si="6"/>
        <v/>
      </c>
      <c r="BF50" s="12" t="str">
        <f t="shared" si="7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>
        <f t="shared" si="29"/>
        <v>23213</v>
      </c>
      <c r="BO50" t="str">
        <f t="shared" si="49"/>
        <v/>
      </c>
    </row>
    <row r="51" spans="8:67" x14ac:dyDescent="0.15">
      <c r="H51" t="s">
        <v>141</v>
      </c>
      <c r="I51">
        <v>18</v>
      </c>
      <c r="J51">
        <v>0.2</v>
      </c>
      <c r="K51" t="str">
        <f t="shared" si="45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1"/>
        <v>32832</v>
      </c>
      <c r="Q51">
        <v>100047</v>
      </c>
      <c r="R51" s="4" t="s">
        <v>1011</v>
      </c>
      <c r="S51" s="4" t="s">
        <v>1011</v>
      </c>
      <c r="T51" s="4" t="str">
        <f t="shared" si="46"/>
        <v>回春术回复生命lv18</v>
      </c>
      <c r="U51" t="s">
        <v>281</v>
      </c>
      <c r="V51">
        <f>INT(VLOOKUP($I51,角色属性概况!$I:$N,VLOOKUP($H51,对应表!$AD:$AE,2,FALSE),FALSE)*$J51)</f>
        <v>32832</v>
      </c>
      <c r="W51">
        <v>10</v>
      </c>
      <c r="AJ51" s="12" t="str">
        <f t="shared" si="47"/>
        <v/>
      </c>
      <c r="AR51">
        <v>1</v>
      </c>
      <c r="AV51" s="4"/>
      <c r="AW51" s="4"/>
      <c r="AX51" s="4"/>
      <c r="AY51" s="4"/>
      <c r="BA51" s="12" t="str">
        <f t="shared" si="48"/>
        <v/>
      </c>
      <c r="BB51" s="12" t="str">
        <f t="shared" si="3"/>
        <v/>
      </c>
      <c r="BC51" s="12" t="str">
        <f t="shared" si="4"/>
        <v/>
      </c>
      <c r="BD51" s="12" t="str">
        <f t="shared" si="5"/>
        <v/>
      </c>
      <c r="BE51" s="12" t="str">
        <f t="shared" si="6"/>
        <v/>
      </c>
      <c r="BF51" s="12" t="str">
        <f t="shared" si="7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>
        <f t="shared" si="29"/>
        <v>32832</v>
      </c>
      <c r="BO51" t="str">
        <f t="shared" si="49"/>
        <v/>
      </c>
    </row>
    <row r="52" spans="8:67" x14ac:dyDescent="0.15">
      <c r="H52" t="s">
        <v>141</v>
      </c>
      <c r="I52">
        <v>19</v>
      </c>
      <c r="J52">
        <v>0.2</v>
      </c>
      <c r="K52" t="str">
        <f t="shared" ref="K52:K53" si="50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1"/>
        <v>46438</v>
      </c>
      <c r="Q52">
        <v>100048</v>
      </c>
      <c r="R52" s="4" t="s">
        <v>1012</v>
      </c>
      <c r="S52" s="4" t="s">
        <v>1012</v>
      </c>
      <c r="T52" s="4" t="str">
        <f t="shared" si="46"/>
        <v>回春术回复生命lv19</v>
      </c>
      <c r="U52" t="s">
        <v>281</v>
      </c>
      <c r="V52">
        <f>INT(VLOOKUP($I52,角色属性概况!$I:$N,VLOOKUP($H52,对应表!$AD:$AE,2,FALSE),FALSE)*$J52)</f>
        <v>46438</v>
      </c>
      <c r="W52">
        <v>10</v>
      </c>
      <c r="AJ52" s="12" t="str">
        <f t="shared" ref="AJ52:AJ53" si="51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52">IF(BB52="","",BB52)&amp;IF(BC52="","","|"&amp;BC52)&amp;IF(BD52="","","|"&amp;BD52)&amp;IF(BE52="","","|"&amp;BE52)&amp;IF(BF52="","","|"&amp;BF52)</f>
        <v/>
      </c>
      <c r="BB52" s="12" t="str">
        <f t="shared" si="3"/>
        <v/>
      </c>
      <c r="BC52" s="12" t="str">
        <f t="shared" si="4"/>
        <v/>
      </c>
      <c r="BD52" s="12" t="str">
        <f t="shared" si="5"/>
        <v/>
      </c>
      <c r="BE52" s="12" t="str">
        <f t="shared" si="6"/>
        <v/>
      </c>
      <c r="BF52" s="12" t="str">
        <f t="shared" si="7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>
        <f t="shared" si="29"/>
        <v>46438</v>
      </c>
      <c r="BO52" t="str">
        <f t="shared" ref="BO52:BO53" si="53">IF(AC52="","",AC52)</f>
        <v/>
      </c>
    </row>
    <row r="53" spans="8:67" x14ac:dyDescent="0.15">
      <c r="H53" t="s">
        <v>141</v>
      </c>
      <c r="I53">
        <v>20</v>
      </c>
      <c r="J53">
        <v>0.2</v>
      </c>
      <c r="K53" t="str">
        <f t="shared" si="50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1"/>
        <v>65681</v>
      </c>
      <c r="Q53">
        <v>100049</v>
      </c>
      <c r="R53" s="4" t="s">
        <v>1013</v>
      </c>
      <c r="S53" s="4" t="s">
        <v>1013</v>
      </c>
      <c r="T53" s="4" t="str">
        <f t="shared" si="46"/>
        <v>回春术回复生命lv20</v>
      </c>
      <c r="U53" t="s">
        <v>281</v>
      </c>
      <c r="V53">
        <f>INT(VLOOKUP($I53,角色属性概况!$I:$N,VLOOKUP($H53,对应表!$AD:$AE,2,FALSE),FALSE)*$J53)</f>
        <v>65681</v>
      </c>
      <c r="W53">
        <v>10</v>
      </c>
      <c r="AJ53" s="12" t="str">
        <f t="shared" si="51"/>
        <v/>
      </c>
      <c r="AR53">
        <v>1</v>
      </c>
      <c r="AV53" s="4"/>
      <c r="AW53" s="4"/>
      <c r="AX53" s="4"/>
      <c r="AY53" s="4"/>
      <c r="BA53" s="12" t="str">
        <f t="shared" si="52"/>
        <v/>
      </c>
      <c r="BB53" s="12" t="str">
        <f t="shared" si="3"/>
        <v/>
      </c>
      <c r="BC53" s="12" t="str">
        <f t="shared" si="4"/>
        <v/>
      </c>
      <c r="BD53" s="12" t="str">
        <f t="shared" si="5"/>
        <v/>
      </c>
      <c r="BE53" s="12" t="str">
        <f t="shared" si="6"/>
        <v/>
      </c>
      <c r="BF53" s="12" t="str">
        <f t="shared" si="7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>
        <f t="shared" si="29"/>
        <v>65681</v>
      </c>
      <c r="BO53" t="str">
        <f t="shared" si="53"/>
        <v/>
      </c>
    </row>
    <row r="54" spans="8:67" x14ac:dyDescent="0.15">
      <c r="H54" t="s">
        <v>541</v>
      </c>
      <c r="I54">
        <v>1</v>
      </c>
      <c r="J54">
        <v>0.2</v>
      </c>
      <c r="K54" t="str">
        <f t="shared" ref="K54" si="54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419</v>
      </c>
      <c r="O54">
        <v>0</v>
      </c>
      <c r="P54">
        <f t="shared" si="11"/>
        <v>52</v>
      </c>
      <c r="Q54">
        <v>100050</v>
      </c>
      <c r="R54" s="4" t="s">
        <v>1014</v>
      </c>
      <c r="S54" s="4" t="s">
        <v>588</v>
      </c>
      <c r="T54" s="4" t="str">
        <f t="shared" si="46"/>
        <v>守护之力增加防御lv1</v>
      </c>
      <c r="U54" t="s">
        <v>281</v>
      </c>
      <c r="Z54" t="s">
        <v>540</v>
      </c>
      <c r="AA54">
        <f>INT(VLOOKUP($I54,角色属性概况!$I:$N,VLOOKUP($H54,对应表!$AD:$AE,2,FALSE),FALSE)*$J54)</f>
        <v>52</v>
      </c>
      <c r="AB54" t="s">
        <v>590</v>
      </c>
      <c r="AC54">
        <v>10</v>
      </c>
      <c r="AJ54" s="12" t="str">
        <f t="shared" ref="AJ54" si="55">IF(BG54="","",BG54)&amp;IF(BH54="","","|"&amp;BH54)&amp;IF(BI54="","","|"&amp;BI54)&amp;IF(BJ54="","","|"&amp;BJ54)&amp;IF(BK54="","","|"&amp;BK54)</f>
        <v>DEF:52|DEF_P:10</v>
      </c>
      <c r="AS54">
        <v>3</v>
      </c>
      <c r="AV54" s="4"/>
      <c r="AW54" s="4"/>
      <c r="AX54" s="4"/>
      <c r="AY54" s="4"/>
      <c r="BA54" s="12" t="str">
        <f t="shared" ref="BA54" si="56">IF(BB54="","",BB54)&amp;IF(BC54="","","|"&amp;BC54)&amp;IF(BD54="","","|"&amp;BD54)&amp;IF(BE54="","","|"&amp;BE54)&amp;IF(BF54="","","|"&amp;BF54)</f>
        <v/>
      </c>
      <c r="BB54" s="12" t="str">
        <f t="shared" si="3"/>
        <v/>
      </c>
      <c r="BC54" s="12" t="str">
        <f t="shared" si="4"/>
        <v/>
      </c>
      <c r="BD54" s="12" t="str">
        <f t="shared" si="5"/>
        <v/>
      </c>
      <c r="BE54" s="12" t="str">
        <f t="shared" si="6"/>
        <v/>
      </c>
      <c r="BF54" s="12" t="str">
        <f t="shared" si="7"/>
        <v/>
      </c>
      <c r="BG54" s="12" t="str">
        <f>_xlfn.IFNA(VLOOKUP(Z54,对应表!$Z:$AA,2,FALSE)&amp;AA54,"")</f>
        <v>DEF:52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buff_35</v>
      </c>
      <c r="BM54" t="s">
        <v>903</v>
      </c>
      <c r="BN54">
        <f t="shared" si="29"/>
        <v>52</v>
      </c>
      <c r="BO54">
        <f t="shared" ref="BO54" si="57">IF(AC54="","",AC54)</f>
        <v>10</v>
      </c>
    </row>
    <row r="55" spans="8:67" x14ac:dyDescent="0.15">
      <c r="H55" t="s">
        <v>541</v>
      </c>
      <c r="I55">
        <v>2</v>
      </c>
      <c r="J55">
        <v>0.2</v>
      </c>
      <c r="K55" t="str">
        <f t="shared" ref="K55:K71" si="58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419</v>
      </c>
      <c r="O55">
        <v>0</v>
      </c>
      <c r="P55">
        <f t="shared" si="11"/>
        <v>64</v>
      </c>
      <c r="Q55">
        <v>100051</v>
      </c>
      <c r="R55" s="4" t="s">
        <v>1015</v>
      </c>
      <c r="S55" s="4" t="s">
        <v>591</v>
      </c>
      <c r="T55" s="4" t="str">
        <f t="shared" si="46"/>
        <v>守护之力增加防御lv2</v>
      </c>
      <c r="U55" t="s">
        <v>281</v>
      </c>
      <c r="Z55" t="s">
        <v>540</v>
      </c>
      <c r="AA55">
        <f>INT(VLOOKUP($I55,角色属性概况!$I:$N,VLOOKUP($H55,对应表!$AD:$AE,2,FALSE),FALSE)*$J55)</f>
        <v>64</v>
      </c>
      <c r="AB55" t="s">
        <v>590</v>
      </c>
      <c r="AC55">
        <v>10</v>
      </c>
      <c r="AJ55" s="12" t="str">
        <f t="shared" ref="AJ55:AJ71" si="59">IF(BG55="","",BG55)&amp;IF(BH55="","","|"&amp;BH55)&amp;IF(BI55="","","|"&amp;BI55)&amp;IF(BJ55="","","|"&amp;BJ55)&amp;IF(BK55="","","|"&amp;BK55)</f>
        <v>DEF:64|DEF_P:10</v>
      </c>
      <c r="AS55">
        <v>3</v>
      </c>
      <c r="AV55" s="4"/>
      <c r="AW55" s="4"/>
      <c r="AX55" s="4"/>
      <c r="AY55" s="4"/>
      <c r="BA55" s="12" t="str">
        <f t="shared" ref="BA55:BA71" si="60">IF(BB55="","",BB55)&amp;IF(BC55="","","|"&amp;BC55)&amp;IF(BD55="","","|"&amp;BD55)&amp;IF(BE55="","","|"&amp;BE55)&amp;IF(BF55="","","|"&amp;BF55)</f>
        <v/>
      </c>
      <c r="BB55" s="12" t="str">
        <f t="shared" si="3"/>
        <v/>
      </c>
      <c r="BC55" s="12" t="str">
        <f t="shared" si="4"/>
        <v/>
      </c>
      <c r="BD55" s="12" t="str">
        <f t="shared" si="5"/>
        <v/>
      </c>
      <c r="BE55" s="12" t="str">
        <f t="shared" si="6"/>
        <v/>
      </c>
      <c r="BF55" s="12" t="str">
        <f t="shared" si="7"/>
        <v/>
      </c>
      <c r="BG55" s="12" t="str">
        <f>_xlfn.IFNA(VLOOKUP(Z55,对应表!$Z:$AA,2,FALSE)&amp;AA55,"")</f>
        <v>DEF:64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buff_35</v>
      </c>
      <c r="BM55" t="s">
        <v>903</v>
      </c>
      <c r="BN55">
        <f t="shared" si="29"/>
        <v>64</v>
      </c>
      <c r="BO55">
        <f t="shared" ref="BO55:BO71" si="61">IF(AC55="","",AC55)</f>
        <v>10</v>
      </c>
    </row>
    <row r="56" spans="8:67" x14ac:dyDescent="0.15">
      <c r="H56" t="s">
        <v>541</v>
      </c>
      <c r="I56">
        <v>3</v>
      </c>
      <c r="J56">
        <v>0.2</v>
      </c>
      <c r="K56" t="str">
        <f t="shared" si="58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419</v>
      </c>
      <c r="O56">
        <v>0</v>
      </c>
      <c r="P56">
        <f t="shared" si="11"/>
        <v>100</v>
      </c>
      <c r="Q56">
        <v>100052</v>
      </c>
      <c r="R56" s="4" t="s">
        <v>1016</v>
      </c>
      <c r="S56" s="4" t="s">
        <v>592</v>
      </c>
      <c r="T56" s="4" t="str">
        <f t="shared" si="46"/>
        <v>守护之力增加防御lv3</v>
      </c>
      <c r="U56" t="s">
        <v>281</v>
      </c>
      <c r="Z56" t="s">
        <v>540</v>
      </c>
      <c r="AA56">
        <f>INT(VLOOKUP($I56,角色属性概况!$I:$N,VLOOKUP($H56,对应表!$AD:$AE,2,FALSE),FALSE)*$J56)</f>
        <v>100</v>
      </c>
      <c r="AB56" t="s">
        <v>590</v>
      </c>
      <c r="AC56">
        <v>10</v>
      </c>
      <c r="AJ56" s="12" t="str">
        <f t="shared" si="59"/>
        <v>DEF:100|DEF_P:10</v>
      </c>
      <c r="AS56">
        <v>3</v>
      </c>
      <c r="AV56" s="4"/>
      <c r="AW56" s="4"/>
      <c r="AX56" s="4"/>
      <c r="AY56" s="4"/>
      <c r="BA56" s="12" t="str">
        <f t="shared" si="60"/>
        <v/>
      </c>
      <c r="BB56" s="12" t="str">
        <f t="shared" si="3"/>
        <v/>
      </c>
      <c r="BC56" s="12" t="str">
        <f t="shared" si="4"/>
        <v/>
      </c>
      <c r="BD56" s="12" t="str">
        <f t="shared" si="5"/>
        <v/>
      </c>
      <c r="BE56" s="12" t="str">
        <f t="shared" si="6"/>
        <v/>
      </c>
      <c r="BF56" s="12" t="str">
        <f t="shared" si="7"/>
        <v/>
      </c>
      <c r="BG56" s="12" t="str">
        <f>_xlfn.IFNA(VLOOKUP(Z56,对应表!$Z:$AA,2,FALSE)&amp;AA56,"")</f>
        <v>DEF:100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buff_35</v>
      </c>
      <c r="BM56" t="s">
        <v>903</v>
      </c>
      <c r="BN56">
        <f t="shared" si="29"/>
        <v>100</v>
      </c>
      <c r="BO56">
        <f t="shared" si="61"/>
        <v>10</v>
      </c>
    </row>
    <row r="57" spans="8:67" x14ac:dyDescent="0.15">
      <c r="H57" t="s">
        <v>541</v>
      </c>
      <c r="I57">
        <v>4</v>
      </c>
      <c r="J57">
        <v>0.2</v>
      </c>
      <c r="K57" t="str">
        <f t="shared" si="58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419</v>
      </c>
      <c r="O57">
        <v>0</v>
      </c>
      <c r="P57">
        <f t="shared" si="11"/>
        <v>160</v>
      </c>
      <c r="Q57">
        <v>100053</v>
      </c>
      <c r="R57" s="4" t="s">
        <v>1017</v>
      </c>
      <c r="S57" s="4" t="s">
        <v>593</v>
      </c>
      <c r="T57" s="4" t="str">
        <f t="shared" si="46"/>
        <v>守护之力增加防御lv4</v>
      </c>
      <c r="U57" t="s">
        <v>281</v>
      </c>
      <c r="Z57" t="s">
        <v>540</v>
      </c>
      <c r="AA57">
        <f>INT(VLOOKUP($I57,角色属性概况!$I:$N,VLOOKUP($H57,对应表!$AD:$AE,2,FALSE),FALSE)*$J57)</f>
        <v>160</v>
      </c>
      <c r="AB57" t="s">
        <v>590</v>
      </c>
      <c r="AC57">
        <v>10</v>
      </c>
      <c r="AJ57" s="12" t="str">
        <f t="shared" si="59"/>
        <v>DEF:160|DEF_P:10</v>
      </c>
      <c r="AS57">
        <v>3</v>
      </c>
      <c r="AV57" s="4"/>
      <c r="AW57" s="4"/>
      <c r="AX57" s="4"/>
      <c r="AY57" s="4"/>
      <c r="BA57" s="12" t="str">
        <f t="shared" si="60"/>
        <v/>
      </c>
      <c r="BB57" s="12" t="str">
        <f t="shared" si="3"/>
        <v/>
      </c>
      <c r="BC57" s="12" t="str">
        <f t="shared" si="4"/>
        <v/>
      </c>
      <c r="BD57" s="12" t="str">
        <f t="shared" si="5"/>
        <v/>
      </c>
      <c r="BE57" s="12" t="str">
        <f t="shared" si="6"/>
        <v/>
      </c>
      <c r="BF57" s="12" t="str">
        <f t="shared" si="7"/>
        <v/>
      </c>
      <c r="BG57" s="12" t="str">
        <f>_xlfn.IFNA(VLOOKUP(Z57,对应表!$Z:$AA,2,FALSE)&amp;AA57,"")</f>
        <v>DEF:160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buff_35</v>
      </c>
      <c r="BM57" t="s">
        <v>903</v>
      </c>
      <c r="BN57">
        <f t="shared" si="29"/>
        <v>160</v>
      </c>
      <c r="BO57">
        <f t="shared" si="61"/>
        <v>10</v>
      </c>
    </row>
    <row r="58" spans="8:67" x14ac:dyDescent="0.15">
      <c r="H58" t="s">
        <v>541</v>
      </c>
      <c r="I58">
        <v>5</v>
      </c>
      <c r="J58">
        <v>0.2</v>
      </c>
      <c r="K58" t="str">
        <f t="shared" si="58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419</v>
      </c>
      <c r="O58">
        <v>0</v>
      </c>
      <c r="P58">
        <f t="shared" si="11"/>
        <v>226</v>
      </c>
      <c r="Q58">
        <v>100054</v>
      </c>
      <c r="R58" s="4" t="s">
        <v>1018</v>
      </c>
      <c r="S58" s="4" t="s">
        <v>594</v>
      </c>
      <c r="T58" s="4" t="str">
        <f t="shared" si="46"/>
        <v>守护之力增加防御lv5</v>
      </c>
      <c r="U58" t="s">
        <v>281</v>
      </c>
      <c r="Z58" t="s">
        <v>540</v>
      </c>
      <c r="AA58">
        <f>INT(VLOOKUP($I58,角色属性概况!$I:$N,VLOOKUP($H58,对应表!$AD:$AE,2,FALSE),FALSE)*$J58)</f>
        <v>226</v>
      </c>
      <c r="AB58" t="s">
        <v>590</v>
      </c>
      <c r="AC58">
        <v>10</v>
      </c>
      <c r="AJ58" s="12" t="str">
        <f t="shared" si="59"/>
        <v>DEF:226|DEF_P:10</v>
      </c>
      <c r="AS58">
        <v>3</v>
      </c>
      <c r="AV58" s="4"/>
      <c r="AW58" s="4"/>
      <c r="AX58" s="4"/>
      <c r="AY58" s="4"/>
      <c r="BA58" s="12" t="str">
        <f t="shared" si="60"/>
        <v/>
      </c>
      <c r="BB58" s="12" t="str">
        <f t="shared" si="3"/>
        <v/>
      </c>
      <c r="BC58" s="12" t="str">
        <f t="shared" si="4"/>
        <v/>
      </c>
      <c r="BD58" s="12" t="str">
        <f t="shared" si="5"/>
        <v/>
      </c>
      <c r="BE58" s="12" t="str">
        <f t="shared" si="6"/>
        <v/>
      </c>
      <c r="BF58" s="12" t="str">
        <f t="shared" si="7"/>
        <v/>
      </c>
      <c r="BG58" s="12" t="str">
        <f>_xlfn.IFNA(VLOOKUP(Z58,对应表!$Z:$AA,2,FALSE)&amp;AA58,"")</f>
        <v>DEF:226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buff_35</v>
      </c>
      <c r="BM58" t="s">
        <v>903</v>
      </c>
      <c r="BN58">
        <f t="shared" si="29"/>
        <v>226</v>
      </c>
      <c r="BO58">
        <f t="shared" si="61"/>
        <v>10</v>
      </c>
    </row>
    <row r="59" spans="8:67" x14ac:dyDescent="0.15">
      <c r="H59" t="s">
        <v>541</v>
      </c>
      <c r="I59">
        <v>6</v>
      </c>
      <c r="J59">
        <v>0.2</v>
      </c>
      <c r="K59" t="str">
        <f t="shared" si="58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419</v>
      </c>
      <c r="O59">
        <v>0</v>
      </c>
      <c r="P59">
        <f t="shared" si="11"/>
        <v>320</v>
      </c>
      <c r="Q59">
        <v>100055</v>
      </c>
      <c r="R59" s="4" t="s">
        <v>1019</v>
      </c>
      <c r="S59" s="4" t="s">
        <v>595</v>
      </c>
      <c r="T59" s="4" t="str">
        <f t="shared" si="46"/>
        <v>守护之力增加防御lv6</v>
      </c>
      <c r="U59" t="s">
        <v>281</v>
      </c>
      <c r="Z59" t="s">
        <v>540</v>
      </c>
      <c r="AA59">
        <f>INT(VLOOKUP($I59,角色属性概况!$I:$N,VLOOKUP($H59,对应表!$AD:$AE,2,FALSE),FALSE)*$J59)</f>
        <v>320</v>
      </c>
      <c r="AB59" t="s">
        <v>590</v>
      </c>
      <c r="AC59">
        <v>10</v>
      </c>
      <c r="AJ59" s="12" t="str">
        <f t="shared" si="59"/>
        <v>DEF:320|DEF_P:10</v>
      </c>
      <c r="AS59">
        <v>3</v>
      </c>
      <c r="AV59" s="4"/>
      <c r="AW59" s="4"/>
      <c r="AX59" s="4"/>
      <c r="AY59" s="4"/>
      <c r="BA59" s="12" t="str">
        <f t="shared" si="60"/>
        <v/>
      </c>
      <c r="BB59" s="12" t="str">
        <f t="shared" si="3"/>
        <v/>
      </c>
      <c r="BC59" s="12" t="str">
        <f t="shared" si="4"/>
        <v/>
      </c>
      <c r="BD59" s="12" t="str">
        <f t="shared" si="5"/>
        <v/>
      </c>
      <c r="BE59" s="12" t="str">
        <f t="shared" si="6"/>
        <v/>
      </c>
      <c r="BF59" s="12" t="str">
        <f t="shared" si="7"/>
        <v/>
      </c>
      <c r="BG59" s="12" t="str">
        <f>_xlfn.IFNA(VLOOKUP(Z59,对应表!$Z:$AA,2,FALSE)&amp;AA59,"")</f>
        <v>DEF:320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buff_35</v>
      </c>
      <c r="BM59" t="s">
        <v>903</v>
      </c>
      <c r="BN59">
        <f t="shared" si="29"/>
        <v>320</v>
      </c>
      <c r="BO59">
        <f t="shared" si="61"/>
        <v>10</v>
      </c>
    </row>
    <row r="60" spans="8:67" x14ac:dyDescent="0.15">
      <c r="H60" t="s">
        <v>541</v>
      </c>
      <c r="I60">
        <v>7</v>
      </c>
      <c r="J60">
        <v>0.2</v>
      </c>
      <c r="K60" t="str">
        <f t="shared" si="58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419</v>
      </c>
      <c r="O60">
        <v>0</v>
      </c>
      <c r="P60">
        <f t="shared" si="11"/>
        <v>452</v>
      </c>
      <c r="Q60">
        <v>100056</v>
      </c>
      <c r="R60" s="4" t="s">
        <v>1020</v>
      </c>
      <c r="S60" s="4" t="s">
        <v>596</v>
      </c>
      <c r="T60" s="4" t="str">
        <f t="shared" si="46"/>
        <v>守护之力增加防御lv7</v>
      </c>
      <c r="U60" t="s">
        <v>281</v>
      </c>
      <c r="Z60" t="s">
        <v>540</v>
      </c>
      <c r="AA60">
        <f>INT(VLOOKUP($I60,角色属性概况!$I:$N,VLOOKUP($H60,对应表!$AD:$AE,2,FALSE),FALSE)*$J60)</f>
        <v>452</v>
      </c>
      <c r="AB60" t="s">
        <v>590</v>
      </c>
      <c r="AC60">
        <v>10</v>
      </c>
      <c r="AJ60" s="12" t="str">
        <f t="shared" si="59"/>
        <v>DEF:452|DEF_P:10</v>
      </c>
      <c r="AS60">
        <v>3</v>
      </c>
      <c r="AV60" s="4"/>
      <c r="AW60" s="4"/>
      <c r="AX60" s="4"/>
      <c r="AY60" s="4"/>
      <c r="BA60" s="12" t="str">
        <f t="shared" si="60"/>
        <v/>
      </c>
      <c r="BB60" s="12" t="str">
        <f t="shared" si="3"/>
        <v/>
      </c>
      <c r="BC60" s="12" t="str">
        <f t="shared" si="4"/>
        <v/>
      </c>
      <c r="BD60" s="12" t="str">
        <f t="shared" si="5"/>
        <v/>
      </c>
      <c r="BE60" s="12" t="str">
        <f t="shared" si="6"/>
        <v/>
      </c>
      <c r="BF60" s="12" t="str">
        <f t="shared" si="7"/>
        <v/>
      </c>
      <c r="BG60" s="12" t="str">
        <f>_xlfn.IFNA(VLOOKUP(Z60,对应表!$Z:$AA,2,FALSE)&amp;AA60,"")</f>
        <v>DEF:452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buff_35</v>
      </c>
      <c r="BM60" t="s">
        <v>903</v>
      </c>
      <c r="BN60">
        <f t="shared" si="29"/>
        <v>452</v>
      </c>
      <c r="BO60">
        <f t="shared" si="61"/>
        <v>10</v>
      </c>
    </row>
    <row r="61" spans="8:67" x14ac:dyDescent="0.15">
      <c r="H61" t="s">
        <v>541</v>
      </c>
      <c r="I61">
        <v>8</v>
      </c>
      <c r="J61">
        <v>0.2</v>
      </c>
      <c r="K61" t="str">
        <f t="shared" si="58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419</v>
      </c>
      <c r="O61">
        <v>0</v>
      </c>
      <c r="P61">
        <f t="shared" si="11"/>
        <v>640</v>
      </c>
      <c r="Q61">
        <v>100057</v>
      </c>
      <c r="R61" s="4" t="s">
        <v>1021</v>
      </c>
      <c r="S61" s="4" t="s">
        <v>597</v>
      </c>
      <c r="T61" s="4" t="str">
        <f t="shared" si="46"/>
        <v>守护之力增加防御lv8</v>
      </c>
      <c r="U61" t="s">
        <v>281</v>
      </c>
      <c r="Z61" t="s">
        <v>540</v>
      </c>
      <c r="AA61">
        <f>INT(VLOOKUP($I61,角色属性概况!$I:$N,VLOOKUP($H61,对应表!$AD:$AE,2,FALSE),FALSE)*$J61)</f>
        <v>640</v>
      </c>
      <c r="AB61" t="s">
        <v>590</v>
      </c>
      <c r="AC61">
        <v>10</v>
      </c>
      <c r="AJ61" s="12" t="str">
        <f t="shared" si="59"/>
        <v>DEF:640|DEF_P:10</v>
      </c>
      <c r="AS61">
        <v>3</v>
      </c>
      <c r="AV61" s="4"/>
      <c r="AW61" s="4"/>
      <c r="AX61" s="4"/>
      <c r="AY61" s="4"/>
      <c r="BA61" s="12" t="str">
        <f t="shared" si="60"/>
        <v/>
      </c>
      <c r="BB61" s="12" t="str">
        <f t="shared" si="3"/>
        <v/>
      </c>
      <c r="BC61" s="12" t="str">
        <f t="shared" si="4"/>
        <v/>
      </c>
      <c r="BD61" s="12" t="str">
        <f t="shared" si="5"/>
        <v/>
      </c>
      <c r="BE61" s="12" t="str">
        <f t="shared" si="6"/>
        <v/>
      </c>
      <c r="BF61" s="12" t="str">
        <f t="shared" si="7"/>
        <v/>
      </c>
      <c r="BG61" s="12" t="str">
        <f>_xlfn.IFNA(VLOOKUP(Z61,对应表!$Z:$AA,2,FALSE)&amp;AA61,"")</f>
        <v>DEF:640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buff_35</v>
      </c>
      <c r="BM61" t="s">
        <v>903</v>
      </c>
      <c r="BN61">
        <f t="shared" si="29"/>
        <v>640</v>
      </c>
      <c r="BO61">
        <f t="shared" si="61"/>
        <v>10</v>
      </c>
    </row>
    <row r="62" spans="8:67" x14ac:dyDescent="0.15">
      <c r="H62" t="s">
        <v>541</v>
      </c>
      <c r="I62">
        <v>9</v>
      </c>
      <c r="J62">
        <v>0.2</v>
      </c>
      <c r="K62" t="str">
        <f t="shared" si="58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419</v>
      </c>
      <c r="O62">
        <v>0</v>
      </c>
      <c r="P62">
        <f t="shared" si="11"/>
        <v>905</v>
      </c>
      <c r="Q62">
        <v>100058</v>
      </c>
      <c r="R62" s="4" t="s">
        <v>1022</v>
      </c>
      <c r="S62" s="4" t="s">
        <v>598</v>
      </c>
      <c r="T62" s="4" t="str">
        <f t="shared" si="46"/>
        <v>守护之力增加防御lv9</v>
      </c>
      <c r="U62" t="s">
        <v>281</v>
      </c>
      <c r="Z62" t="s">
        <v>540</v>
      </c>
      <c r="AA62">
        <f>INT(VLOOKUP($I62,角色属性概况!$I:$N,VLOOKUP($H62,对应表!$AD:$AE,2,FALSE),FALSE)*$J62)</f>
        <v>905</v>
      </c>
      <c r="AB62" t="s">
        <v>590</v>
      </c>
      <c r="AC62">
        <v>10</v>
      </c>
      <c r="AJ62" s="12" t="str">
        <f t="shared" si="59"/>
        <v>DEF:905|DEF_P:10</v>
      </c>
      <c r="AS62">
        <v>3</v>
      </c>
      <c r="AV62" s="4"/>
      <c r="AW62" s="4"/>
      <c r="AX62" s="4"/>
      <c r="AY62" s="4"/>
      <c r="BA62" s="12" t="str">
        <f t="shared" si="60"/>
        <v/>
      </c>
      <c r="BB62" s="12" t="str">
        <f t="shared" si="3"/>
        <v/>
      </c>
      <c r="BC62" s="12" t="str">
        <f t="shared" si="4"/>
        <v/>
      </c>
      <c r="BD62" s="12" t="str">
        <f t="shared" si="5"/>
        <v/>
      </c>
      <c r="BE62" s="12" t="str">
        <f t="shared" si="6"/>
        <v/>
      </c>
      <c r="BF62" s="12" t="str">
        <f t="shared" si="7"/>
        <v/>
      </c>
      <c r="BG62" s="12" t="str">
        <f>_xlfn.IFNA(VLOOKUP(Z62,对应表!$Z:$AA,2,FALSE)&amp;AA62,"")</f>
        <v>DEF:905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buff_35</v>
      </c>
      <c r="BM62" t="s">
        <v>903</v>
      </c>
      <c r="BN62">
        <f t="shared" si="29"/>
        <v>905</v>
      </c>
      <c r="BO62">
        <f t="shared" si="61"/>
        <v>10</v>
      </c>
    </row>
    <row r="63" spans="8:67" x14ac:dyDescent="0.15">
      <c r="H63" t="s">
        <v>541</v>
      </c>
      <c r="I63">
        <v>10</v>
      </c>
      <c r="J63">
        <v>0.2</v>
      </c>
      <c r="K63" t="str">
        <f t="shared" si="58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419</v>
      </c>
      <c r="O63">
        <v>0</v>
      </c>
      <c r="P63">
        <f t="shared" si="11"/>
        <v>1281</v>
      </c>
      <c r="Q63">
        <v>100059</v>
      </c>
      <c r="R63" s="4" t="s">
        <v>1023</v>
      </c>
      <c r="S63" s="4" t="s">
        <v>599</v>
      </c>
      <c r="T63" s="4" t="str">
        <f t="shared" si="46"/>
        <v>守护之力增加防御lv10</v>
      </c>
      <c r="U63" t="s">
        <v>281</v>
      </c>
      <c r="Z63" t="s">
        <v>540</v>
      </c>
      <c r="AA63">
        <f>INT(VLOOKUP($I63,角色属性概况!$I:$N,VLOOKUP($H63,对应表!$AD:$AE,2,FALSE),FALSE)*$J63)</f>
        <v>1281</v>
      </c>
      <c r="AB63" t="s">
        <v>590</v>
      </c>
      <c r="AC63">
        <v>10</v>
      </c>
      <c r="AJ63" s="12" t="str">
        <f t="shared" si="59"/>
        <v>DEF:1281|DEF_P:10</v>
      </c>
      <c r="AS63">
        <v>3</v>
      </c>
      <c r="AV63" s="4"/>
      <c r="AW63" s="4"/>
      <c r="AX63" s="4"/>
      <c r="AY63" s="4"/>
      <c r="BA63" s="12" t="str">
        <f t="shared" si="60"/>
        <v/>
      </c>
      <c r="BB63" s="12" t="str">
        <f t="shared" si="3"/>
        <v/>
      </c>
      <c r="BC63" s="12" t="str">
        <f t="shared" si="4"/>
        <v/>
      </c>
      <c r="BD63" s="12" t="str">
        <f t="shared" si="5"/>
        <v/>
      </c>
      <c r="BE63" s="12" t="str">
        <f t="shared" si="6"/>
        <v/>
      </c>
      <c r="BF63" s="12" t="str">
        <f t="shared" si="7"/>
        <v/>
      </c>
      <c r="BG63" s="12" t="str">
        <f>_xlfn.IFNA(VLOOKUP(Z63,对应表!$Z:$AA,2,FALSE)&amp;AA63,"")</f>
        <v>DEF:1281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buff_35</v>
      </c>
      <c r="BM63" t="s">
        <v>903</v>
      </c>
      <c r="BN63">
        <f t="shared" si="29"/>
        <v>1281</v>
      </c>
      <c r="BO63">
        <f t="shared" si="61"/>
        <v>10</v>
      </c>
    </row>
    <row r="64" spans="8:67" x14ac:dyDescent="0.15">
      <c r="H64" t="s">
        <v>541</v>
      </c>
      <c r="I64">
        <v>11</v>
      </c>
      <c r="J64">
        <v>0.2</v>
      </c>
      <c r="K64" t="str">
        <f t="shared" si="58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419</v>
      </c>
      <c r="O64">
        <v>0</v>
      </c>
      <c r="P64">
        <f t="shared" si="11"/>
        <v>1812</v>
      </c>
      <c r="Q64">
        <v>100060</v>
      </c>
      <c r="R64" s="4" t="s">
        <v>1024</v>
      </c>
      <c r="S64" s="4" t="s">
        <v>600</v>
      </c>
      <c r="T64" s="4" t="str">
        <f t="shared" si="46"/>
        <v>守护之力增加防御lv11</v>
      </c>
      <c r="U64" t="s">
        <v>281</v>
      </c>
      <c r="Z64" t="s">
        <v>540</v>
      </c>
      <c r="AA64">
        <f>INT(VLOOKUP($I64,角色属性概况!$I:$N,VLOOKUP($H64,对应表!$AD:$AE,2,FALSE),FALSE)*$J64)</f>
        <v>1812</v>
      </c>
      <c r="AB64" t="s">
        <v>590</v>
      </c>
      <c r="AC64">
        <v>10</v>
      </c>
      <c r="AJ64" s="12" t="str">
        <f t="shared" si="59"/>
        <v>DEF:1812|DEF_P:10</v>
      </c>
      <c r="AS64">
        <v>3</v>
      </c>
      <c r="AV64" s="4"/>
      <c r="AW64" s="4"/>
      <c r="AX64" s="4"/>
      <c r="AY64" s="4"/>
      <c r="BA64" s="12" t="str">
        <f t="shared" si="60"/>
        <v/>
      </c>
      <c r="BB64" s="12" t="str">
        <f t="shared" si="3"/>
        <v/>
      </c>
      <c r="BC64" s="12" t="str">
        <f t="shared" si="4"/>
        <v/>
      </c>
      <c r="BD64" s="12" t="str">
        <f t="shared" si="5"/>
        <v/>
      </c>
      <c r="BE64" s="12" t="str">
        <f t="shared" si="6"/>
        <v/>
      </c>
      <c r="BF64" s="12" t="str">
        <f t="shared" si="7"/>
        <v/>
      </c>
      <c r="BG64" s="12" t="str">
        <f>_xlfn.IFNA(VLOOKUP(Z64,对应表!$Z:$AA,2,FALSE)&amp;AA64,"")</f>
        <v>DEF:1812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buff_35</v>
      </c>
      <c r="BM64" t="s">
        <v>903</v>
      </c>
      <c r="BN64">
        <f t="shared" si="29"/>
        <v>1812</v>
      </c>
      <c r="BO64">
        <f t="shared" si="61"/>
        <v>10</v>
      </c>
    </row>
    <row r="65" spans="8:67" x14ac:dyDescent="0.15">
      <c r="H65" t="s">
        <v>541</v>
      </c>
      <c r="I65">
        <v>12</v>
      </c>
      <c r="J65">
        <v>0.2</v>
      </c>
      <c r="K65" t="str">
        <f t="shared" si="58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419</v>
      </c>
      <c r="O65">
        <v>0</v>
      </c>
      <c r="P65">
        <f t="shared" si="11"/>
        <v>2563</v>
      </c>
      <c r="Q65">
        <v>100061</v>
      </c>
      <c r="R65" s="4" t="s">
        <v>1025</v>
      </c>
      <c r="S65" s="4" t="s">
        <v>601</v>
      </c>
      <c r="T65" s="4" t="str">
        <f t="shared" si="46"/>
        <v>守护之力增加防御lv12</v>
      </c>
      <c r="U65" t="s">
        <v>281</v>
      </c>
      <c r="Z65" t="s">
        <v>540</v>
      </c>
      <c r="AA65">
        <f>INT(VLOOKUP($I65,角色属性概况!$I:$N,VLOOKUP($H65,对应表!$AD:$AE,2,FALSE),FALSE)*$J65)</f>
        <v>2563</v>
      </c>
      <c r="AB65" t="s">
        <v>590</v>
      </c>
      <c r="AC65">
        <v>10</v>
      </c>
      <c r="AJ65" s="12" t="str">
        <f t="shared" si="59"/>
        <v>DEF:2563|DEF_P:10</v>
      </c>
      <c r="AS65">
        <v>3</v>
      </c>
      <c r="AV65" s="4"/>
      <c r="AW65" s="4"/>
      <c r="AX65" s="4"/>
      <c r="AY65" s="4"/>
      <c r="BA65" s="12" t="str">
        <f t="shared" si="60"/>
        <v/>
      </c>
      <c r="BB65" s="12" t="str">
        <f t="shared" si="3"/>
        <v/>
      </c>
      <c r="BC65" s="12" t="str">
        <f t="shared" si="4"/>
        <v/>
      </c>
      <c r="BD65" s="12" t="str">
        <f t="shared" si="5"/>
        <v/>
      </c>
      <c r="BE65" s="12" t="str">
        <f t="shared" si="6"/>
        <v/>
      </c>
      <c r="BF65" s="12" t="str">
        <f t="shared" si="7"/>
        <v/>
      </c>
      <c r="BG65" s="12" t="str">
        <f>_xlfn.IFNA(VLOOKUP(Z65,对应表!$Z:$AA,2,FALSE)&amp;AA65,"")</f>
        <v>DEF:2563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buff_35</v>
      </c>
      <c r="BM65" t="s">
        <v>903</v>
      </c>
      <c r="BN65">
        <f t="shared" si="29"/>
        <v>2563</v>
      </c>
      <c r="BO65">
        <f t="shared" si="61"/>
        <v>10</v>
      </c>
    </row>
    <row r="66" spans="8:67" x14ac:dyDescent="0.15">
      <c r="H66" t="s">
        <v>541</v>
      </c>
      <c r="I66">
        <v>13</v>
      </c>
      <c r="J66">
        <v>0.2</v>
      </c>
      <c r="K66" t="str">
        <f t="shared" si="58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419</v>
      </c>
      <c r="O66">
        <v>0</v>
      </c>
      <c r="P66">
        <f t="shared" si="11"/>
        <v>3625</v>
      </c>
      <c r="Q66">
        <v>100062</v>
      </c>
      <c r="R66" s="4" t="s">
        <v>1026</v>
      </c>
      <c r="S66" s="4" t="s">
        <v>602</v>
      </c>
      <c r="T66" s="4" t="str">
        <f t="shared" si="46"/>
        <v>守护之力增加防御lv13</v>
      </c>
      <c r="U66" t="s">
        <v>281</v>
      </c>
      <c r="Z66" t="s">
        <v>540</v>
      </c>
      <c r="AA66">
        <f>INT(VLOOKUP($I66,角色属性概况!$I:$N,VLOOKUP($H66,对应表!$AD:$AE,2,FALSE),FALSE)*$J66)</f>
        <v>3625</v>
      </c>
      <c r="AB66" t="s">
        <v>590</v>
      </c>
      <c r="AC66">
        <v>10</v>
      </c>
      <c r="AJ66" s="12" t="str">
        <f t="shared" si="59"/>
        <v>DEF:3625|DEF_P:10</v>
      </c>
      <c r="AS66">
        <v>3</v>
      </c>
      <c r="AV66" s="4"/>
      <c r="AW66" s="4"/>
      <c r="AX66" s="4"/>
      <c r="AY66" s="4"/>
      <c r="BA66" s="12" t="str">
        <f t="shared" si="60"/>
        <v/>
      </c>
      <c r="BB66" s="12" t="str">
        <f t="shared" si="3"/>
        <v/>
      </c>
      <c r="BC66" s="12" t="str">
        <f t="shared" si="4"/>
        <v/>
      </c>
      <c r="BD66" s="12" t="str">
        <f t="shared" si="5"/>
        <v/>
      </c>
      <c r="BE66" s="12" t="str">
        <f t="shared" si="6"/>
        <v/>
      </c>
      <c r="BF66" s="12" t="str">
        <f t="shared" si="7"/>
        <v/>
      </c>
      <c r="BG66" s="12" t="str">
        <f>_xlfn.IFNA(VLOOKUP(Z66,对应表!$Z:$AA,2,FALSE)&amp;AA66,"")</f>
        <v>DEF:3625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buff_35</v>
      </c>
      <c r="BM66" t="s">
        <v>903</v>
      </c>
      <c r="BN66">
        <f t="shared" si="29"/>
        <v>3625</v>
      </c>
      <c r="BO66">
        <f t="shared" si="61"/>
        <v>10</v>
      </c>
    </row>
    <row r="67" spans="8:67" x14ac:dyDescent="0.15">
      <c r="H67" t="s">
        <v>541</v>
      </c>
      <c r="I67">
        <v>14</v>
      </c>
      <c r="J67">
        <v>0.2</v>
      </c>
      <c r="K67" t="str">
        <f t="shared" si="58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419</v>
      </c>
      <c r="O67">
        <v>0</v>
      </c>
      <c r="P67">
        <f t="shared" si="11"/>
        <v>5127</v>
      </c>
      <c r="Q67">
        <v>100063</v>
      </c>
      <c r="R67" s="4" t="s">
        <v>1027</v>
      </c>
      <c r="S67" s="4" t="s">
        <v>603</v>
      </c>
      <c r="T67" s="4" t="str">
        <f t="shared" si="46"/>
        <v>守护之力增加防御lv14</v>
      </c>
      <c r="U67" t="s">
        <v>281</v>
      </c>
      <c r="Z67" t="s">
        <v>540</v>
      </c>
      <c r="AA67">
        <f>INT(VLOOKUP($I67,角色属性概况!$I:$N,VLOOKUP($H67,对应表!$AD:$AE,2,FALSE),FALSE)*$J67)</f>
        <v>5127</v>
      </c>
      <c r="AB67" t="s">
        <v>590</v>
      </c>
      <c r="AC67">
        <v>10</v>
      </c>
      <c r="AJ67" s="12" t="str">
        <f t="shared" si="59"/>
        <v>DEF:5127|DEF_P:10</v>
      </c>
      <c r="AS67">
        <v>3</v>
      </c>
      <c r="AV67" s="4"/>
      <c r="AW67" s="4"/>
      <c r="AX67" s="4"/>
      <c r="AY67" s="4"/>
      <c r="BA67" s="12" t="str">
        <f t="shared" si="60"/>
        <v/>
      </c>
      <c r="BB67" s="12" t="str">
        <f t="shared" si="3"/>
        <v/>
      </c>
      <c r="BC67" s="12" t="str">
        <f t="shared" si="4"/>
        <v/>
      </c>
      <c r="BD67" s="12" t="str">
        <f t="shared" si="5"/>
        <v/>
      </c>
      <c r="BE67" s="12" t="str">
        <f t="shared" si="6"/>
        <v/>
      </c>
      <c r="BF67" s="12" t="str">
        <f t="shared" si="7"/>
        <v/>
      </c>
      <c r="BG67" s="12" t="str">
        <f>_xlfn.IFNA(VLOOKUP(Z67,对应表!$Z:$AA,2,FALSE)&amp;AA67,"")</f>
        <v>DEF:5127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buff_35</v>
      </c>
      <c r="BM67" t="s">
        <v>903</v>
      </c>
      <c r="BN67">
        <f t="shared" ref="BN67:BN74" si="62">IF(AA67="",IF(V67="",IF(AP67="",W67,AP67),V67),AA67)</f>
        <v>5127</v>
      </c>
      <c r="BO67">
        <f t="shared" si="61"/>
        <v>10</v>
      </c>
    </row>
    <row r="68" spans="8:67" x14ac:dyDescent="0.15">
      <c r="H68" t="s">
        <v>541</v>
      </c>
      <c r="I68">
        <v>15</v>
      </c>
      <c r="J68">
        <v>0.2</v>
      </c>
      <c r="K68" t="str">
        <f t="shared" si="58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419</v>
      </c>
      <c r="O68">
        <v>0</v>
      </c>
      <c r="P68">
        <f t="shared" si="11"/>
        <v>7252</v>
      </c>
      <c r="Q68">
        <v>100064</v>
      </c>
      <c r="R68" s="4" t="s">
        <v>1028</v>
      </c>
      <c r="S68" s="4" t="s">
        <v>604</v>
      </c>
      <c r="T68" s="4" t="str">
        <f t="shared" si="46"/>
        <v>守护之力增加防御lv15</v>
      </c>
      <c r="U68" t="s">
        <v>281</v>
      </c>
      <c r="Z68" t="s">
        <v>540</v>
      </c>
      <c r="AA68">
        <f>INT(VLOOKUP($I68,角色属性概况!$I:$N,VLOOKUP($H68,对应表!$AD:$AE,2,FALSE),FALSE)*$J68)</f>
        <v>7252</v>
      </c>
      <c r="AB68" t="s">
        <v>590</v>
      </c>
      <c r="AC68">
        <v>10</v>
      </c>
      <c r="AJ68" s="12" t="str">
        <f t="shared" si="59"/>
        <v>DEF:7252|DEF_P:10</v>
      </c>
      <c r="AS68">
        <v>3</v>
      </c>
      <c r="AV68" s="4"/>
      <c r="AW68" s="4"/>
      <c r="AX68" s="4"/>
      <c r="AY68" s="4"/>
      <c r="BA68" s="12" t="str">
        <f t="shared" si="60"/>
        <v/>
      </c>
      <c r="BB68" s="12" t="str">
        <f t="shared" si="3"/>
        <v/>
      </c>
      <c r="BC68" s="12" t="str">
        <f t="shared" si="4"/>
        <v/>
      </c>
      <c r="BD68" s="12" t="str">
        <f t="shared" si="5"/>
        <v/>
      </c>
      <c r="BE68" s="12" t="str">
        <f t="shared" si="6"/>
        <v/>
      </c>
      <c r="BF68" s="12" t="str">
        <f t="shared" si="7"/>
        <v/>
      </c>
      <c r="BG68" s="12" t="str">
        <f>_xlfn.IFNA(VLOOKUP(Z68,对应表!$Z:$AA,2,FALSE)&amp;AA68,"")</f>
        <v>DEF:7252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buff_35</v>
      </c>
      <c r="BM68" t="s">
        <v>903</v>
      </c>
      <c r="BN68">
        <f t="shared" si="62"/>
        <v>7252</v>
      </c>
      <c r="BO68">
        <f t="shared" si="61"/>
        <v>10</v>
      </c>
    </row>
    <row r="69" spans="8:67" x14ac:dyDescent="0.15">
      <c r="H69" t="s">
        <v>541</v>
      </c>
      <c r="I69">
        <v>16</v>
      </c>
      <c r="J69">
        <v>0.2</v>
      </c>
      <c r="K69" t="str">
        <f t="shared" si="58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419</v>
      </c>
      <c r="O69">
        <v>0</v>
      </c>
      <c r="P69">
        <f t="shared" si="11"/>
        <v>10257</v>
      </c>
      <c r="Q69">
        <v>100065</v>
      </c>
      <c r="R69" s="4" t="s">
        <v>1029</v>
      </c>
      <c r="S69" s="4" t="s">
        <v>605</v>
      </c>
      <c r="T69" s="4" t="str">
        <f t="shared" si="46"/>
        <v>守护之力增加防御lv16</v>
      </c>
      <c r="U69" t="s">
        <v>281</v>
      </c>
      <c r="Z69" t="s">
        <v>540</v>
      </c>
      <c r="AA69">
        <f>INT(VLOOKUP($I69,角色属性概况!$I:$N,VLOOKUP($H69,对应表!$AD:$AE,2,FALSE),FALSE)*$J69)</f>
        <v>10257</v>
      </c>
      <c r="AB69" t="s">
        <v>590</v>
      </c>
      <c r="AC69">
        <v>10</v>
      </c>
      <c r="AJ69" s="12" t="str">
        <f t="shared" si="59"/>
        <v>DEF:10257|DEF_P:10</v>
      </c>
      <c r="AS69">
        <v>3</v>
      </c>
      <c r="AV69" s="4"/>
      <c r="AW69" s="4"/>
      <c r="AX69" s="4"/>
      <c r="AY69" s="4"/>
      <c r="BA69" s="12" t="str">
        <f t="shared" si="60"/>
        <v/>
      </c>
      <c r="BB69" s="12" t="str">
        <f t="shared" ref="BB69:BB132" si="63">IF(_xlfn.IFNA(VLOOKUP(AV69,$K:$L,2,FALSE),"")=0,"",_xlfn.IFNA(VLOOKUP(AV69,$K:$L,2,FALSE),""))</f>
        <v/>
      </c>
      <c r="BC69" s="12" t="str">
        <f t="shared" ref="BC69:BC132" si="64">IF(_xlfn.IFNA(VLOOKUP(AW69,$K:$L,2,FALSE),"")=0,"",_xlfn.IFNA(VLOOKUP(AW69,$K:$L,2,FALSE),""))</f>
        <v/>
      </c>
      <c r="BD69" s="12" t="str">
        <f t="shared" ref="BD69:BD132" si="65">IF(_xlfn.IFNA(VLOOKUP(AX69,$K:$L,2,FALSE),"")=0,"",_xlfn.IFNA(VLOOKUP(AX69,$K:$L,2,FALSE),""))</f>
        <v/>
      </c>
      <c r="BE69" s="12" t="str">
        <f t="shared" ref="BE69:BE132" si="66">IF(_xlfn.IFNA(VLOOKUP(AY69,$K:$L,2,FALSE),"")=0,"",_xlfn.IFNA(VLOOKUP(AY69,$K:$L,2,FALSE),""))</f>
        <v/>
      </c>
      <c r="BF69" s="12" t="str">
        <f t="shared" ref="BF69:BF132" si="67">IF(_xlfn.IFNA(VLOOKUP(AZ69,$K:$L,2,FALSE),"")=0,"",_xlfn.IFNA(VLOOKUP(AZ69,$K:$L,2,FALSE),""))</f>
        <v/>
      </c>
      <c r="BG69" s="12" t="str">
        <f>_xlfn.IFNA(VLOOKUP(Z69,对应表!$Z:$AA,2,FALSE)&amp;AA69,"")</f>
        <v>DEF:10257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buff_35</v>
      </c>
      <c r="BM69" t="s">
        <v>903</v>
      </c>
      <c r="BN69">
        <f t="shared" si="62"/>
        <v>10257</v>
      </c>
      <c r="BO69">
        <f t="shared" si="61"/>
        <v>10</v>
      </c>
    </row>
    <row r="70" spans="8:67" x14ac:dyDescent="0.15">
      <c r="H70" t="s">
        <v>541</v>
      </c>
      <c r="I70">
        <v>17</v>
      </c>
      <c r="J70">
        <v>0.2</v>
      </c>
      <c r="K70" t="str">
        <f t="shared" si="58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419</v>
      </c>
      <c r="O70">
        <v>0</v>
      </c>
      <c r="P70">
        <f t="shared" si="11"/>
        <v>14508</v>
      </c>
      <c r="Q70">
        <v>100066</v>
      </c>
      <c r="R70" s="4" t="s">
        <v>1030</v>
      </c>
      <c r="S70" s="4" t="s">
        <v>606</v>
      </c>
      <c r="T70" s="4" t="str">
        <f t="shared" si="46"/>
        <v>守护之力增加防御lv17</v>
      </c>
      <c r="U70" t="s">
        <v>281</v>
      </c>
      <c r="Z70" t="s">
        <v>540</v>
      </c>
      <c r="AA70">
        <f>INT(VLOOKUP($I70,角色属性概况!$I:$N,VLOOKUP($H70,对应表!$AD:$AE,2,FALSE),FALSE)*$J70)</f>
        <v>14508</v>
      </c>
      <c r="AB70" t="s">
        <v>590</v>
      </c>
      <c r="AC70">
        <v>10</v>
      </c>
      <c r="AJ70" s="12" t="str">
        <f t="shared" si="59"/>
        <v>DEF:14508|DEF_P:10</v>
      </c>
      <c r="AS70">
        <v>3</v>
      </c>
      <c r="AV70" s="4"/>
      <c r="AW70" s="4"/>
      <c r="AX70" s="4"/>
      <c r="AY70" s="4"/>
      <c r="BA70" s="12" t="str">
        <f t="shared" si="60"/>
        <v/>
      </c>
      <c r="BB70" s="12" t="str">
        <f t="shared" si="63"/>
        <v/>
      </c>
      <c r="BC70" s="12" t="str">
        <f t="shared" si="64"/>
        <v/>
      </c>
      <c r="BD70" s="12" t="str">
        <f t="shared" si="65"/>
        <v/>
      </c>
      <c r="BE70" s="12" t="str">
        <f t="shared" si="66"/>
        <v/>
      </c>
      <c r="BF70" s="12" t="str">
        <f t="shared" si="67"/>
        <v/>
      </c>
      <c r="BG70" s="12" t="str">
        <f>_xlfn.IFNA(VLOOKUP(Z70,对应表!$Z:$AA,2,FALSE)&amp;AA70,"")</f>
        <v>DEF:14508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buff_35</v>
      </c>
      <c r="BM70" t="s">
        <v>903</v>
      </c>
      <c r="BN70">
        <f t="shared" si="62"/>
        <v>14508</v>
      </c>
      <c r="BO70">
        <f t="shared" si="61"/>
        <v>10</v>
      </c>
    </row>
    <row r="71" spans="8:67" x14ac:dyDescent="0.15">
      <c r="H71" t="s">
        <v>541</v>
      </c>
      <c r="I71">
        <v>18</v>
      </c>
      <c r="J71">
        <v>0.2</v>
      </c>
      <c r="K71" t="str">
        <f t="shared" si="58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419</v>
      </c>
      <c r="O71">
        <v>0</v>
      </c>
      <c r="P71">
        <f t="shared" si="11"/>
        <v>20520</v>
      </c>
      <c r="Q71">
        <v>100067</v>
      </c>
      <c r="R71" s="4" t="s">
        <v>1031</v>
      </c>
      <c r="S71" s="4" t="s">
        <v>607</v>
      </c>
      <c r="T71" s="4" t="str">
        <f t="shared" si="46"/>
        <v>守护之力增加防御lv18</v>
      </c>
      <c r="U71" t="s">
        <v>281</v>
      </c>
      <c r="Z71" t="s">
        <v>540</v>
      </c>
      <c r="AA71">
        <f>INT(VLOOKUP($I71,角色属性概况!$I:$N,VLOOKUP($H71,对应表!$AD:$AE,2,FALSE),FALSE)*$J71)</f>
        <v>20520</v>
      </c>
      <c r="AB71" t="s">
        <v>590</v>
      </c>
      <c r="AC71">
        <v>10</v>
      </c>
      <c r="AJ71" s="12" t="str">
        <f t="shared" si="59"/>
        <v>DEF:20520|DEF_P:10</v>
      </c>
      <c r="AS71">
        <v>3</v>
      </c>
      <c r="AV71" s="4"/>
      <c r="AW71" s="4"/>
      <c r="AX71" s="4"/>
      <c r="AY71" s="4"/>
      <c r="BA71" s="12" t="str">
        <f t="shared" si="60"/>
        <v/>
      </c>
      <c r="BB71" s="12" t="str">
        <f t="shared" si="63"/>
        <v/>
      </c>
      <c r="BC71" s="12" t="str">
        <f t="shared" si="64"/>
        <v/>
      </c>
      <c r="BD71" s="12" t="str">
        <f t="shared" si="65"/>
        <v/>
      </c>
      <c r="BE71" s="12" t="str">
        <f t="shared" si="66"/>
        <v/>
      </c>
      <c r="BF71" s="12" t="str">
        <f t="shared" si="67"/>
        <v/>
      </c>
      <c r="BG71" s="12" t="str">
        <f>_xlfn.IFNA(VLOOKUP(Z71,对应表!$Z:$AA,2,FALSE)&amp;AA71,"")</f>
        <v>DEF:20520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buff_35</v>
      </c>
      <c r="BM71" t="s">
        <v>903</v>
      </c>
      <c r="BN71">
        <f t="shared" si="62"/>
        <v>20520</v>
      </c>
      <c r="BO71">
        <f t="shared" si="61"/>
        <v>10</v>
      </c>
    </row>
    <row r="72" spans="8:67" x14ac:dyDescent="0.15">
      <c r="H72" t="s">
        <v>541</v>
      </c>
      <c r="I72">
        <v>19</v>
      </c>
      <c r="J72">
        <v>0.2</v>
      </c>
      <c r="K72" t="str">
        <f t="shared" ref="K72:K74" si="6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419</v>
      </c>
      <c r="O72">
        <v>0</v>
      </c>
      <c r="P72">
        <f t="shared" si="11"/>
        <v>29024</v>
      </c>
      <c r="Q72">
        <v>100068</v>
      </c>
      <c r="R72" s="4" t="s">
        <v>1032</v>
      </c>
      <c r="S72" s="4" t="s">
        <v>608</v>
      </c>
      <c r="T72" s="4" t="str">
        <f t="shared" si="46"/>
        <v>守护之力增加防御lv19</v>
      </c>
      <c r="U72" t="s">
        <v>281</v>
      </c>
      <c r="Z72" t="s">
        <v>540</v>
      </c>
      <c r="AA72">
        <f>INT(VLOOKUP($I72,角色属性概况!$I:$N,VLOOKUP($H72,对应表!$AD:$AE,2,FALSE),FALSE)*$J72)</f>
        <v>29024</v>
      </c>
      <c r="AB72" t="s">
        <v>590</v>
      </c>
      <c r="AC72">
        <v>10</v>
      </c>
      <c r="AJ72" s="12" t="str">
        <f t="shared" ref="AJ72:AJ74" si="69">IF(BG72="","",BG72)&amp;IF(BH72="","","|"&amp;BH72)&amp;IF(BI72="","","|"&amp;BI72)&amp;IF(BJ72="","","|"&amp;BJ72)&amp;IF(BK72="","","|"&amp;BK72)</f>
        <v>DEF:29024|DEF_P:10</v>
      </c>
      <c r="AS72">
        <v>3</v>
      </c>
      <c r="AV72" s="4"/>
      <c r="AW72" s="4"/>
      <c r="AX72" s="4"/>
      <c r="AY72" s="4"/>
      <c r="BA72" s="12" t="str">
        <f t="shared" ref="BA72:BA74" si="70">IF(BB72="","",BB72)&amp;IF(BC72="","","|"&amp;BC72)&amp;IF(BD72="","","|"&amp;BD72)&amp;IF(BE72="","","|"&amp;BE72)&amp;IF(BF72="","","|"&amp;BF72)</f>
        <v/>
      </c>
      <c r="BB72" s="12" t="str">
        <f t="shared" si="63"/>
        <v/>
      </c>
      <c r="BC72" s="12" t="str">
        <f t="shared" si="64"/>
        <v/>
      </c>
      <c r="BD72" s="12" t="str">
        <f t="shared" si="65"/>
        <v/>
      </c>
      <c r="BE72" s="12" t="str">
        <f t="shared" si="66"/>
        <v/>
      </c>
      <c r="BF72" s="12" t="str">
        <f t="shared" si="67"/>
        <v/>
      </c>
      <c r="BG72" s="12" t="str">
        <f>_xlfn.IFNA(VLOOKUP(Z72,对应表!$Z:$AA,2,FALSE)&amp;AA72,"")</f>
        <v>DEF:29024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buff_35</v>
      </c>
      <c r="BM72" t="s">
        <v>903</v>
      </c>
      <c r="BN72">
        <f t="shared" si="62"/>
        <v>29024</v>
      </c>
      <c r="BO72">
        <f t="shared" ref="BO72:BO74" si="71">IF(AC72="","",AC72)</f>
        <v>10</v>
      </c>
    </row>
    <row r="73" spans="8:67" x14ac:dyDescent="0.15">
      <c r="H73" t="s">
        <v>541</v>
      </c>
      <c r="I73">
        <v>20</v>
      </c>
      <c r="J73">
        <v>0.2</v>
      </c>
      <c r="K73" t="str">
        <f t="shared" si="6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419</v>
      </c>
      <c r="O73">
        <v>0</v>
      </c>
      <c r="P73">
        <f t="shared" si="11"/>
        <v>41051</v>
      </c>
      <c r="Q73">
        <v>100069</v>
      </c>
      <c r="R73" s="4" t="s">
        <v>1033</v>
      </c>
      <c r="S73" s="4" t="s">
        <v>609</v>
      </c>
      <c r="T73" s="4" t="str">
        <f t="shared" si="46"/>
        <v>守护之力增加防御lv20</v>
      </c>
      <c r="U73" t="s">
        <v>281</v>
      </c>
      <c r="Z73" t="s">
        <v>540</v>
      </c>
      <c r="AA73">
        <f>INT(VLOOKUP($I73,角色属性概况!$I:$N,VLOOKUP($H73,对应表!$AD:$AE,2,FALSE),FALSE)*$J73)</f>
        <v>41051</v>
      </c>
      <c r="AB73" t="s">
        <v>590</v>
      </c>
      <c r="AC73">
        <v>10</v>
      </c>
      <c r="AJ73" s="12" t="str">
        <f t="shared" si="69"/>
        <v>DEF:41051|DEF_P:10</v>
      </c>
      <c r="AS73">
        <v>3</v>
      </c>
      <c r="AV73" s="4"/>
      <c r="AW73" s="4"/>
      <c r="AX73" s="4"/>
      <c r="AY73" s="4"/>
      <c r="BA73" s="12" t="str">
        <f t="shared" si="70"/>
        <v/>
      </c>
      <c r="BB73" s="12" t="str">
        <f t="shared" si="63"/>
        <v/>
      </c>
      <c r="BC73" s="12" t="str">
        <f t="shared" si="64"/>
        <v/>
      </c>
      <c r="BD73" s="12" t="str">
        <f t="shared" si="65"/>
        <v/>
      </c>
      <c r="BE73" s="12" t="str">
        <f t="shared" si="66"/>
        <v/>
      </c>
      <c r="BF73" s="12" t="str">
        <f t="shared" si="67"/>
        <v/>
      </c>
      <c r="BG73" s="12" t="str">
        <f>_xlfn.IFNA(VLOOKUP(Z73,对应表!$Z:$AA,2,FALSE)&amp;AA73,"")</f>
        <v>DEF:41051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buff_35</v>
      </c>
      <c r="BM73" t="s">
        <v>903</v>
      </c>
      <c r="BN73">
        <f t="shared" si="62"/>
        <v>41051</v>
      </c>
      <c r="BO73">
        <f t="shared" si="71"/>
        <v>10</v>
      </c>
    </row>
    <row r="74" spans="8:67" x14ac:dyDescent="0.15">
      <c r="K74" t="str">
        <f t="shared" si="6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419</v>
      </c>
      <c r="O74">
        <v>0</v>
      </c>
      <c r="P74">
        <f>BN74</f>
        <v>-20</v>
      </c>
      <c r="Q74">
        <v>100070</v>
      </c>
      <c r="R74" s="4" t="s">
        <v>1062</v>
      </c>
      <c r="S74" s="4" t="s">
        <v>1062</v>
      </c>
      <c r="T74" s="4" t="str">
        <f t="shared" si="46"/>
        <v>神乐华彩减防20</v>
      </c>
      <c r="U74" t="s">
        <v>281</v>
      </c>
      <c r="Z74" t="s">
        <v>590</v>
      </c>
      <c r="AA74">
        <v>-20</v>
      </c>
      <c r="AJ74" s="12" t="str">
        <f t="shared" si="69"/>
        <v>DEF_P:-20</v>
      </c>
      <c r="AS74">
        <v>3</v>
      </c>
      <c r="AV74" s="4"/>
      <c r="AW74" s="4"/>
      <c r="AX74" s="4"/>
      <c r="AY74" s="4"/>
      <c r="BA74" s="12" t="str">
        <f t="shared" si="70"/>
        <v/>
      </c>
      <c r="BB74" s="12" t="str">
        <f t="shared" si="63"/>
        <v/>
      </c>
      <c r="BC74" s="12" t="str">
        <f t="shared" si="64"/>
        <v/>
      </c>
      <c r="BD74" s="12" t="str">
        <f t="shared" si="65"/>
        <v/>
      </c>
      <c r="BE74" s="12" t="str">
        <f t="shared" si="66"/>
        <v/>
      </c>
      <c r="BF74" s="12" t="str">
        <f t="shared" si="67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buff_37</v>
      </c>
      <c r="BM74" t="s">
        <v>904</v>
      </c>
      <c r="BN74">
        <f t="shared" si="62"/>
        <v>-20</v>
      </c>
      <c r="BO74" t="str">
        <f t="shared" si="71"/>
        <v/>
      </c>
    </row>
    <row r="75" spans="8:67" x14ac:dyDescent="0.15">
      <c r="K75" t="str">
        <f t="shared" ref="K75:K85" si="72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419</v>
      </c>
      <c r="O75">
        <v>0</v>
      </c>
      <c r="P75">
        <f t="shared" ref="P75:P84" si="73">BN75</f>
        <v>-22</v>
      </c>
      <c r="Q75">
        <v>100071</v>
      </c>
      <c r="R75" s="4" t="s">
        <v>1063</v>
      </c>
      <c r="S75" s="4" t="s">
        <v>1063</v>
      </c>
      <c r="T75" s="4" t="str">
        <f t="shared" ref="T75:T95" si="74">R75</f>
        <v>神乐华彩减防22</v>
      </c>
      <c r="U75" t="s">
        <v>281</v>
      </c>
      <c r="Z75" t="s">
        <v>590</v>
      </c>
      <c r="AA75">
        <v>-22</v>
      </c>
      <c r="AJ75" s="12" t="str">
        <f t="shared" ref="AJ75:AJ85" si="75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76">IF(BB75="","",BB75)&amp;IF(BC75="","","|"&amp;BC75)&amp;IF(BD75="","","|"&amp;BD75)&amp;IF(BE75="","","|"&amp;BE75)&amp;IF(BF75="","","|"&amp;BF75)</f>
        <v/>
      </c>
      <c r="BB75" s="12" t="str">
        <f t="shared" si="63"/>
        <v/>
      </c>
      <c r="BC75" s="12" t="str">
        <f t="shared" si="64"/>
        <v/>
      </c>
      <c r="BD75" s="12" t="str">
        <f t="shared" si="65"/>
        <v/>
      </c>
      <c r="BE75" s="12" t="str">
        <f t="shared" si="66"/>
        <v/>
      </c>
      <c r="BF75" s="12" t="str">
        <f t="shared" si="67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buff_37</v>
      </c>
      <c r="BM75" t="s">
        <v>904</v>
      </c>
      <c r="BN75">
        <f t="shared" ref="BN75:BN85" si="77">IF(AA75="",IF(V75="",IF(AP75="",W75,AP75),V75),AA75)</f>
        <v>-22</v>
      </c>
      <c r="BO75" t="str">
        <f t="shared" ref="BO75:BO85" si="78">IF(AC75="","",AC75)</f>
        <v/>
      </c>
    </row>
    <row r="76" spans="8:67" x14ac:dyDescent="0.15">
      <c r="K76" t="str">
        <f t="shared" si="72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419</v>
      </c>
      <c r="O76">
        <v>0</v>
      </c>
      <c r="P76">
        <f t="shared" si="73"/>
        <v>-24</v>
      </c>
      <c r="Q76">
        <v>100072</v>
      </c>
      <c r="R76" s="4" t="s">
        <v>1064</v>
      </c>
      <c r="S76" s="4" t="s">
        <v>1064</v>
      </c>
      <c r="T76" s="4" t="str">
        <f t="shared" si="74"/>
        <v>神乐华彩减防24</v>
      </c>
      <c r="U76" t="s">
        <v>281</v>
      </c>
      <c r="Z76" t="s">
        <v>590</v>
      </c>
      <c r="AA76">
        <v>-24</v>
      </c>
      <c r="AJ76" s="12" t="str">
        <f t="shared" si="75"/>
        <v>DEF_P:-24</v>
      </c>
      <c r="AS76">
        <v>3</v>
      </c>
      <c r="AV76" s="4"/>
      <c r="AW76" s="4"/>
      <c r="AX76" s="4"/>
      <c r="AY76" s="4"/>
      <c r="BA76" s="12" t="str">
        <f t="shared" si="76"/>
        <v/>
      </c>
      <c r="BB76" s="12" t="str">
        <f t="shared" si="63"/>
        <v/>
      </c>
      <c r="BC76" s="12" t="str">
        <f t="shared" si="64"/>
        <v/>
      </c>
      <c r="BD76" s="12" t="str">
        <f t="shared" si="65"/>
        <v/>
      </c>
      <c r="BE76" s="12" t="str">
        <f t="shared" si="66"/>
        <v/>
      </c>
      <c r="BF76" s="12" t="str">
        <f t="shared" si="67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buff_37</v>
      </c>
      <c r="BM76" t="s">
        <v>904</v>
      </c>
      <c r="BN76">
        <f t="shared" si="77"/>
        <v>-24</v>
      </c>
      <c r="BO76" t="str">
        <f t="shared" si="78"/>
        <v/>
      </c>
    </row>
    <row r="77" spans="8:67" x14ac:dyDescent="0.15">
      <c r="K77" t="str">
        <f t="shared" si="72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419</v>
      </c>
      <c r="O77">
        <v>0</v>
      </c>
      <c r="P77">
        <f t="shared" si="73"/>
        <v>-26</v>
      </c>
      <c r="Q77">
        <v>100073</v>
      </c>
      <c r="R77" s="4" t="s">
        <v>1065</v>
      </c>
      <c r="S77" s="4" t="s">
        <v>1065</v>
      </c>
      <c r="T77" s="4" t="str">
        <f t="shared" si="74"/>
        <v>神乐华彩减防26</v>
      </c>
      <c r="U77" t="s">
        <v>281</v>
      </c>
      <c r="Z77" t="s">
        <v>590</v>
      </c>
      <c r="AA77">
        <v>-26</v>
      </c>
      <c r="AJ77" s="12" t="str">
        <f t="shared" si="75"/>
        <v>DEF_P:-26</v>
      </c>
      <c r="AS77">
        <v>3</v>
      </c>
      <c r="AV77" s="4"/>
      <c r="AW77" s="4"/>
      <c r="AX77" s="4"/>
      <c r="AY77" s="4"/>
      <c r="BA77" s="12" t="str">
        <f t="shared" si="76"/>
        <v/>
      </c>
      <c r="BB77" s="12" t="str">
        <f t="shared" si="63"/>
        <v/>
      </c>
      <c r="BC77" s="12" t="str">
        <f t="shared" si="64"/>
        <v/>
      </c>
      <c r="BD77" s="12" t="str">
        <f t="shared" si="65"/>
        <v/>
      </c>
      <c r="BE77" s="12" t="str">
        <f t="shared" si="66"/>
        <v/>
      </c>
      <c r="BF77" s="12" t="str">
        <f t="shared" si="67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buff_37</v>
      </c>
      <c r="BM77" t="s">
        <v>904</v>
      </c>
      <c r="BN77">
        <f t="shared" si="77"/>
        <v>-26</v>
      </c>
      <c r="BO77" t="str">
        <f t="shared" si="78"/>
        <v/>
      </c>
    </row>
    <row r="78" spans="8:67" x14ac:dyDescent="0.15">
      <c r="K78" t="str">
        <f t="shared" si="72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419</v>
      </c>
      <c r="O78">
        <v>0</v>
      </c>
      <c r="P78">
        <f t="shared" si="73"/>
        <v>-28</v>
      </c>
      <c r="Q78">
        <v>100074</v>
      </c>
      <c r="R78" s="4" t="s">
        <v>1066</v>
      </c>
      <c r="S78" s="4" t="s">
        <v>1066</v>
      </c>
      <c r="T78" s="4" t="str">
        <f t="shared" si="74"/>
        <v>神乐华彩减防28</v>
      </c>
      <c r="U78" t="s">
        <v>281</v>
      </c>
      <c r="Z78" t="s">
        <v>590</v>
      </c>
      <c r="AA78">
        <v>-28</v>
      </c>
      <c r="AJ78" s="12" t="str">
        <f t="shared" si="75"/>
        <v>DEF_P:-28</v>
      </c>
      <c r="AS78">
        <v>3</v>
      </c>
      <c r="AV78" s="4"/>
      <c r="AW78" s="4"/>
      <c r="AX78" s="4"/>
      <c r="AY78" s="4"/>
      <c r="BA78" s="12" t="str">
        <f t="shared" si="76"/>
        <v/>
      </c>
      <c r="BB78" s="12" t="str">
        <f t="shared" si="63"/>
        <v/>
      </c>
      <c r="BC78" s="12" t="str">
        <f t="shared" si="64"/>
        <v/>
      </c>
      <c r="BD78" s="12" t="str">
        <f t="shared" si="65"/>
        <v/>
      </c>
      <c r="BE78" s="12" t="str">
        <f t="shared" si="66"/>
        <v/>
      </c>
      <c r="BF78" s="12" t="str">
        <f t="shared" si="67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buff_37</v>
      </c>
      <c r="BM78" t="s">
        <v>904</v>
      </c>
      <c r="BN78">
        <f t="shared" si="77"/>
        <v>-28</v>
      </c>
      <c r="BO78" t="str">
        <f t="shared" si="78"/>
        <v/>
      </c>
    </row>
    <row r="79" spans="8:67" x14ac:dyDescent="0.15">
      <c r="K79" t="str">
        <f t="shared" si="72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419</v>
      </c>
      <c r="O79">
        <v>0</v>
      </c>
      <c r="P79">
        <f t="shared" si="73"/>
        <v>-30</v>
      </c>
      <c r="Q79">
        <v>100075</v>
      </c>
      <c r="R79" s="4" t="s">
        <v>1067</v>
      </c>
      <c r="S79" s="4" t="s">
        <v>1067</v>
      </c>
      <c r="T79" s="4" t="str">
        <f t="shared" si="74"/>
        <v>神乐华彩减防30</v>
      </c>
      <c r="U79" t="s">
        <v>281</v>
      </c>
      <c r="Z79" t="s">
        <v>590</v>
      </c>
      <c r="AA79">
        <v>-30</v>
      </c>
      <c r="AJ79" s="12" t="str">
        <f t="shared" si="75"/>
        <v>DEF_P:-30</v>
      </c>
      <c r="AS79">
        <v>3</v>
      </c>
      <c r="AV79" s="4"/>
      <c r="AW79" s="4"/>
      <c r="AX79" s="4"/>
      <c r="AY79" s="4"/>
      <c r="BA79" s="12" t="str">
        <f t="shared" si="76"/>
        <v/>
      </c>
      <c r="BB79" s="12" t="str">
        <f t="shared" si="63"/>
        <v/>
      </c>
      <c r="BC79" s="12" t="str">
        <f t="shared" si="64"/>
        <v/>
      </c>
      <c r="BD79" s="12" t="str">
        <f t="shared" si="65"/>
        <v/>
      </c>
      <c r="BE79" s="12" t="str">
        <f t="shared" si="66"/>
        <v/>
      </c>
      <c r="BF79" s="12" t="str">
        <f t="shared" si="67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buff_37</v>
      </c>
      <c r="BM79" t="s">
        <v>904</v>
      </c>
      <c r="BN79">
        <f t="shared" si="77"/>
        <v>-30</v>
      </c>
      <c r="BO79" t="str">
        <f t="shared" si="78"/>
        <v/>
      </c>
    </row>
    <row r="80" spans="8:67" x14ac:dyDescent="0.15">
      <c r="K80" t="str">
        <f t="shared" si="72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419</v>
      </c>
      <c r="O80">
        <v>0</v>
      </c>
      <c r="P80">
        <f t="shared" si="73"/>
        <v>-32</v>
      </c>
      <c r="Q80">
        <v>100076</v>
      </c>
      <c r="R80" s="4" t="s">
        <v>1068</v>
      </c>
      <c r="S80" s="4" t="s">
        <v>1068</v>
      </c>
      <c r="T80" s="4" t="str">
        <f t="shared" si="74"/>
        <v>神乐华彩减防32</v>
      </c>
      <c r="U80" t="s">
        <v>281</v>
      </c>
      <c r="Z80" t="s">
        <v>590</v>
      </c>
      <c r="AA80">
        <v>-32</v>
      </c>
      <c r="AJ80" s="12" t="str">
        <f t="shared" si="75"/>
        <v>DEF_P:-32</v>
      </c>
      <c r="AS80">
        <v>3</v>
      </c>
      <c r="AV80" s="4"/>
      <c r="AW80" s="4"/>
      <c r="AX80" s="4"/>
      <c r="AY80" s="4"/>
      <c r="BA80" s="12" t="str">
        <f t="shared" si="76"/>
        <v/>
      </c>
      <c r="BB80" s="12" t="str">
        <f t="shared" si="63"/>
        <v/>
      </c>
      <c r="BC80" s="12" t="str">
        <f t="shared" si="64"/>
        <v/>
      </c>
      <c r="BD80" s="12" t="str">
        <f t="shared" si="65"/>
        <v/>
      </c>
      <c r="BE80" s="12" t="str">
        <f t="shared" si="66"/>
        <v/>
      </c>
      <c r="BF80" s="12" t="str">
        <f t="shared" si="67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buff_37</v>
      </c>
      <c r="BM80" t="s">
        <v>904</v>
      </c>
      <c r="BN80">
        <f t="shared" si="77"/>
        <v>-32</v>
      </c>
      <c r="BO80" t="str">
        <f t="shared" si="78"/>
        <v/>
      </c>
    </row>
    <row r="81" spans="11:67" x14ac:dyDescent="0.15">
      <c r="K81" t="str">
        <f t="shared" si="72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419</v>
      </c>
      <c r="O81">
        <v>0</v>
      </c>
      <c r="P81">
        <f t="shared" si="73"/>
        <v>-34</v>
      </c>
      <c r="Q81">
        <v>100077</v>
      </c>
      <c r="R81" s="4" t="s">
        <v>1069</v>
      </c>
      <c r="S81" s="4" t="s">
        <v>1069</v>
      </c>
      <c r="T81" s="4" t="str">
        <f t="shared" si="74"/>
        <v>神乐华彩减防34</v>
      </c>
      <c r="U81" t="s">
        <v>281</v>
      </c>
      <c r="Z81" t="s">
        <v>590</v>
      </c>
      <c r="AA81">
        <v>-34</v>
      </c>
      <c r="AJ81" s="12" t="str">
        <f t="shared" si="75"/>
        <v>DEF_P:-34</v>
      </c>
      <c r="AS81">
        <v>3</v>
      </c>
      <c r="AV81" s="4"/>
      <c r="AW81" s="4"/>
      <c r="AX81" s="4"/>
      <c r="AY81" s="4"/>
      <c r="BA81" s="12" t="str">
        <f t="shared" si="76"/>
        <v/>
      </c>
      <c r="BB81" s="12" t="str">
        <f t="shared" si="63"/>
        <v/>
      </c>
      <c r="BC81" s="12" t="str">
        <f t="shared" si="64"/>
        <v/>
      </c>
      <c r="BD81" s="12" t="str">
        <f t="shared" si="65"/>
        <v/>
      </c>
      <c r="BE81" s="12" t="str">
        <f t="shared" si="66"/>
        <v/>
      </c>
      <c r="BF81" s="12" t="str">
        <f t="shared" si="67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buff_37</v>
      </c>
      <c r="BM81" t="s">
        <v>904</v>
      </c>
      <c r="BN81">
        <f t="shared" si="77"/>
        <v>-34</v>
      </c>
      <c r="BO81" t="str">
        <f t="shared" si="78"/>
        <v/>
      </c>
    </row>
    <row r="82" spans="11:67" x14ac:dyDescent="0.15">
      <c r="K82" t="str">
        <f t="shared" si="72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419</v>
      </c>
      <c r="O82">
        <v>0</v>
      </c>
      <c r="P82">
        <f t="shared" si="73"/>
        <v>-36</v>
      </c>
      <c r="Q82">
        <v>100078</v>
      </c>
      <c r="R82" s="4" t="s">
        <v>1070</v>
      </c>
      <c r="S82" s="4" t="s">
        <v>1070</v>
      </c>
      <c r="T82" s="4" t="str">
        <f t="shared" si="74"/>
        <v>神乐华彩减防36</v>
      </c>
      <c r="U82" t="s">
        <v>281</v>
      </c>
      <c r="Z82" t="s">
        <v>590</v>
      </c>
      <c r="AA82">
        <v>-36</v>
      </c>
      <c r="AJ82" s="12" t="str">
        <f t="shared" si="75"/>
        <v>DEF_P:-36</v>
      </c>
      <c r="AS82">
        <v>3</v>
      </c>
      <c r="AV82" s="4"/>
      <c r="AW82" s="4"/>
      <c r="AX82" s="4"/>
      <c r="AY82" s="4"/>
      <c r="BA82" s="12" t="str">
        <f t="shared" si="76"/>
        <v/>
      </c>
      <c r="BB82" s="12" t="str">
        <f t="shared" si="63"/>
        <v/>
      </c>
      <c r="BC82" s="12" t="str">
        <f t="shared" si="64"/>
        <v/>
      </c>
      <c r="BD82" s="12" t="str">
        <f t="shared" si="65"/>
        <v/>
      </c>
      <c r="BE82" s="12" t="str">
        <f t="shared" si="66"/>
        <v/>
      </c>
      <c r="BF82" s="12" t="str">
        <f t="shared" si="67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buff_37</v>
      </c>
      <c r="BM82" t="s">
        <v>904</v>
      </c>
      <c r="BN82">
        <f t="shared" si="77"/>
        <v>-36</v>
      </c>
      <c r="BO82" t="str">
        <f t="shared" si="78"/>
        <v/>
      </c>
    </row>
    <row r="83" spans="11:67" x14ac:dyDescent="0.15">
      <c r="K83" t="str">
        <f t="shared" si="72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419</v>
      </c>
      <c r="O83">
        <v>0</v>
      </c>
      <c r="P83">
        <f t="shared" si="73"/>
        <v>-38</v>
      </c>
      <c r="Q83">
        <v>100079</v>
      </c>
      <c r="R83" s="4" t="s">
        <v>1071</v>
      </c>
      <c r="S83" s="4" t="s">
        <v>1071</v>
      </c>
      <c r="T83" s="4" t="str">
        <f t="shared" si="74"/>
        <v>神乐华彩减防38</v>
      </c>
      <c r="U83" t="s">
        <v>281</v>
      </c>
      <c r="Z83" t="s">
        <v>590</v>
      </c>
      <c r="AA83">
        <v>-38</v>
      </c>
      <c r="AJ83" s="12" t="str">
        <f t="shared" si="75"/>
        <v>DEF_P:-38</v>
      </c>
      <c r="AS83">
        <v>3</v>
      </c>
      <c r="AV83" s="4"/>
      <c r="AW83" s="4"/>
      <c r="AX83" s="4"/>
      <c r="AY83" s="4"/>
      <c r="BA83" s="12" t="str">
        <f t="shared" si="76"/>
        <v/>
      </c>
      <c r="BB83" s="12" t="str">
        <f t="shared" si="63"/>
        <v/>
      </c>
      <c r="BC83" s="12" t="str">
        <f t="shared" si="64"/>
        <v/>
      </c>
      <c r="BD83" s="12" t="str">
        <f t="shared" si="65"/>
        <v/>
      </c>
      <c r="BE83" s="12" t="str">
        <f t="shared" si="66"/>
        <v/>
      </c>
      <c r="BF83" s="12" t="str">
        <f t="shared" si="67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buff_37</v>
      </c>
      <c r="BM83" t="s">
        <v>904</v>
      </c>
      <c r="BN83">
        <f t="shared" si="77"/>
        <v>-38</v>
      </c>
      <c r="BO83" t="str">
        <f t="shared" si="78"/>
        <v/>
      </c>
    </row>
    <row r="84" spans="11:67" x14ac:dyDescent="0.15">
      <c r="K84" t="str">
        <f t="shared" si="72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419</v>
      </c>
      <c r="O84">
        <v>0</v>
      </c>
      <c r="P84">
        <f t="shared" si="73"/>
        <v>-40</v>
      </c>
      <c r="Q84">
        <v>100080</v>
      </c>
      <c r="R84" s="4" t="s">
        <v>1072</v>
      </c>
      <c r="S84" s="4" t="s">
        <v>1072</v>
      </c>
      <c r="T84" s="4" t="str">
        <f t="shared" si="74"/>
        <v>神乐华彩减防40</v>
      </c>
      <c r="U84" t="s">
        <v>281</v>
      </c>
      <c r="Z84" t="s">
        <v>590</v>
      </c>
      <c r="AA84">
        <v>-40</v>
      </c>
      <c r="AJ84" s="12" t="str">
        <f t="shared" si="75"/>
        <v>DEF_P:-40</v>
      </c>
      <c r="AS84">
        <v>3</v>
      </c>
      <c r="AV84" s="4"/>
      <c r="AW84" s="4"/>
      <c r="AX84" s="4"/>
      <c r="AY84" s="4"/>
      <c r="BA84" s="12" t="str">
        <f t="shared" si="76"/>
        <v/>
      </c>
      <c r="BB84" s="12" t="str">
        <f t="shared" si="63"/>
        <v/>
      </c>
      <c r="BC84" s="12" t="str">
        <f t="shared" si="64"/>
        <v/>
      </c>
      <c r="BD84" s="12" t="str">
        <f t="shared" si="65"/>
        <v/>
      </c>
      <c r="BE84" s="12" t="str">
        <f t="shared" si="66"/>
        <v/>
      </c>
      <c r="BF84" s="12" t="str">
        <f t="shared" si="67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buff_37</v>
      </c>
      <c r="BM84" t="s">
        <v>904</v>
      </c>
      <c r="BN84">
        <f t="shared" si="77"/>
        <v>-40</v>
      </c>
      <c r="BO84" t="str">
        <f t="shared" si="78"/>
        <v/>
      </c>
    </row>
    <row r="85" spans="11:67" x14ac:dyDescent="0.15">
      <c r="K85" t="str">
        <f t="shared" si="72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419</v>
      </c>
      <c r="O85">
        <v>0</v>
      </c>
      <c r="P85">
        <f>BN85</f>
        <v>-10</v>
      </c>
      <c r="Q85">
        <v>100081</v>
      </c>
      <c r="R85" s="4" t="s">
        <v>1074</v>
      </c>
      <c r="S85" s="4" t="s">
        <v>1074</v>
      </c>
      <c r="T85" s="4" t="str">
        <f t="shared" si="74"/>
        <v>神乐华彩减攻10</v>
      </c>
      <c r="U85" t="s">
        <v>281</v>
      </c>
      <c r="Z85" t="s">
        <v>282</v>
      </c>
      <c r="AA85">
        <v>-10</v>
      </c>
      <c r="AJ85" s="12" t="str">
        <f t="shared" si="75"/>
        <v>ATK_P:-10</v>
      </c>
      <c r="AS85">
        <v>3</v>
      </c>
      <c r="AV85" s="4"/>
      <c r="AW85" s="4"/>
      <c r="AX85" s="4"/>
      <c r="AY85" s="4"/>
      <c r="BA85" s="12" t="str">
        <f t="shared" si="76"/>
        <v/>
      </c>
      <c r="BB85" s="12" t="str">
        <f t="shared" si="63"/>
        <v/>
      </c>
      <c r="BC85" s="12" t="str">
        <f t="shared" si="64"/>
        <v/>
      </c>
      <c r="BD85" s="12" t="str">
        <f t="shared" si="65"/>
        <v/>
      </c>
      <c r="BE85" s="12" t="str">
        <f t="shared" si="66"/>
        <v/>
      </c>
      <c r="BF85" s="12" t="str">
        <f t="shared" si="67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buff_37</v>
      </c>
      <c r="BM85" t="s">
        <v>904</v>
      </c>
      <c r="BN85">
        <f t="shared" si="77"/>
        <v>-10</v>
      </c>
      <c r="BO85" t="str">
        <f t="shared" si="78"/>
        <v/>
      </c>
    </row>
    <row r="86" spans="11:67" x14ac:dyDescent="0.15">
      <c r="K86" t="str">
        <f t="shared" ref="K86:K95" si="79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419</v>
      </c>
      <c r="O86">
        <v>0</v>
      </c>
      <c r="P86">
        <f t="shared" ref="P86:P95" si="80">BN86</f>
        <v>-11</v>
      </c>
      <c r="Q86">
        <v>100082</v>
      </c>
      <c r="R86" s="4" t="s">
        <v>1075</v>
      </c>
      <c r="S86" s="4" t="s">
        <v>1075</v>
      </c>
      <c r="T86" s="4" t="str">
        <f t="shared" si="74"/>
        <v>神乐华彩减攻11</v>
      </c>
      <c r="U86" t="s">
        <v>281</v>
      </c>
      <c r="Z86" t="s">
        <v>282</v>
      </c>
      <c r="AA86">
        <v>-11</v>
      </c>
      <c r="AJ86" s="12" t="str">
        <f t="shared" ref="AJ86:AJ95" si="81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82">IF(BB86="","",BB86)&amp;IF(BC86="","","|"&amp;BC86)&amp;IF(BD86="","","|"&amp;BD86)&amp;IF(BE86="","","|"&amp;BE86)&amp;IF(BF86="","","|"&amp;BF86)</f>
        <v/>
      </c>
      <c r="BB86" s="12" t="str">
        <f t="shared" si="63"/>
        <v/>
      </c>
      <c r="BC86" s="12" t="str">
        <f t="shared" si="64"/>
        <v/>
      </c>
      <c r="BD86" s="12" t="str">
        <f t="shared" si="65"/>
        <v/>
      </c>
      <c r="BE86" s="12" t="str">
        <f t="shared" si="66"/>
        <v/>
      </c>
      <c r="BF86" s="12" t="str">
        <f t="shared" si="67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buff_37</v>
      </c>
      <c r="BM86" t="s">
        <v>904</v>
      </c>
      <c r="BN86">
        <f t="shared" ref="BN86:BN95" si="83">IF(AA86="",IF(V86="",IF(AP86="",W86,AP86),V86),AA86)</f>
        <v>-11</v>
      </c>
      <c r="BO86" t="str">
        <f t="shared" ref="BO86:BO95" si="84">IF(AC86="","",AC86)</f>
        <v/>
      </c>
    </row>
    <row r="87" spans="11:67" x14ac:dyDescent="0.15">
      <c r="K87" t="str">
        <f t="shared" si="79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419</v>
      </c>
      <c r="O87">
        <v>0</v>
      </c>
      <c r="P87">
        <f t="shared" si="80"/>
        <v>-12</v>
      </c>
      <c r="Q87">
        <v>100083</v>
      </c>
      <c r="R87" s="4" t="s">
        <v>1076</v>
      </c>
      <c r="S87" s="4" t="s">
        <v>1076</v>
      </c>
      <c r="T87" s="4" t="str">
        <f t="shared" si="74"/>
        <v>神乐华彩减攻12</v>
      </c>
      <c r="U87" t="s">
        <v>281</v>
      </c>
      <c r="Z87" t="s">
        <v>282</v>
      </c>
      <c r="AA87">
        <v>-12</v>
      </c>
      <c r="AJ87" s="12" t="str">
        <f t="shared" si="81"/>
        <v>ATK_P:-12</v>
      </c>
      <c r="AS87">
        <v>3</v>
      </c>
      <c r="AV87" s="4"/>
      <c r="AW87" s="4"/>
      <c r="AX87" s="4"/>
      <c r="AY87" s="4"/>
      <c r="BA87" s="12" t="str">
        <f t="shared" si="82"/>
        <v/>
      </c>
      <c r="BB87" s="12" t="str">
        <f t="shared" si="63"/>
        <v/>
      </c>
      <c r="BC87" s="12" t="str">
        <f t="shared" si="64"/>
        <v/>
      </c>
      <c r="BD87" s="12" t="str">
        <f t="shared" si="65"/>
        <v/>
      </c>
      <c r="BE87" s="12" t="str">
        <f t="shared" si="66"/>
        <v/>
      </c>
      <c r="BF87" s="12" t="str">
        <f t="shared" si="67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buff_37</v>
      </c>
      <c r="BM87" t="s">
        <v>904</v>
      </c>
      <c r="BN87">
        <f t="shared" si="83"/>
        <v>-12</v>
      </c>
      <c r="BO87" t="str">
        <f t="shared" si="84"/>
        <v/>
      </c>
    </row>
    <row r="88" spans="11:67" x14ac:dyDescent="0.15">
      <c r="K88" t="str">
        <f t="shared" si="79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419</v>
      </c>
      <c r="O88">
        <v>0</v>
      </c>
      <c r="P88">
        <f t="shared" si="80"/>
        <v>-13</v>
      </c>
      <c r="Q88">
        <v>100084</v>
      </c>
      <c r="R88" s="4" t="s">
        <v>1077</v>
      </c>
      <c r="S88" s="4" t="s">
        <v>1077</v>
      </c>
      <c r="T88" s="4" t="str">
        <f t="shared" si="74"/>
        <v>神乐华彩减攻13</v>
      </c>
      <c r="U88" t="s">
        <v>281</v>
      </c>
      <c r="Z88" t="s">
        <v>282</v>
      </c>
      <c r="AA88">
        <v>-13</v>
      </c>
      <c r="AJ88" s="12" t="str">
        <f t="shared" si="81"/>
        <v>ATK_P:-13</v>
      </c>
      <c r="AS88">
        <v>3</v>
      </c>
      <c r="AV88" s="4"/>
      <c r="AW88" s="4"/>
      <c r="AX88" s="4"/>
      <c r="AY88" s="4"/>
      <c r="BA88" s="12" t="str">
        <f t="shared" si="82"/>
        <v/>
      </c>
      <c r="BB88" s="12" t="str">
        <f t="shared" si="63"/>
        <v/>
      </c>
      <c r="BC88" s="12" t="str">
        <f t="shared" si="64"/>
        <v/>
      </c>
      <c r="BD88" s="12" t="str">
        <f t="shared" si="65"/>
        <v/>
      </c>
      <c r="BE88" s="12" t="str">
        <f t="shared" si="66"/>
        <v/>
      </c>
      <c r="BF88" s="12" t="str">
        <f t="shared" si="67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buff_37</v>
      </c>
      <c r="BM88" t="s">
        <v>904</v>
      </c>
      <c r="BN88">
        <f t="shared" si="83"/>
        <v>-13</v>
      </c>
      <c r="BO88" t="str">
        <f t="shared" si="84"/>
        <v/>
      </c>
    </row>
    <row r="89" spans="11:67" x14ac:dyDescent="0.15">
      <c r="K89" t="str">
        <f t="shared" si="79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419</v>
      </c>
      <c r="O89">
        <v>0</v>
      </c>
      <c r="P89">
        <f t="shared" si="80"/>
        <v>-14</v>
      </c>
      <c r="Q89">
        <v>100085</v>
      </c>
      <c r="R89" s="4" t="s">
        <v>1078</v>
      </c>
      <c r="S89" s="4" t="s">
        <v>1078</v>
      </c>
      <c r="T89" s="4" t="str">
        <f t="shared" si="74"/>
        <v>神乐华彩减攻14</v>
      </c>
      <c r="U89" t="s">
        <v>281</v>
      </c>
      <c r="Z89" t="s">
        <v>282</v>
      </c>
      <c r="AA89">
        <v>-14</v>
      </c>
      <c r="AJ89" s="12" t="str">
        <f t="shared" si="81"/>
        <v>ATK_P:-14</v>
      </c>
      <c r="AS89">
        <v>3</v>
      </c>
      <c r="AV89" s="4"/>
      <c r="AW89" s="4"/>
      <c r="AX89" s="4"/>
      <c r="AY89" s="4"/>
      <c r="BA89" s="12" t="str">
        <f t="shared" si="82"/>
        <v/>
      </c>
      <c r="BB89" s="12" t="str">
        <f t="shared" si="63"/>
        <v/>
      </c>
      <c r="BC89" s="12" t="str">
        <f t="shared" si="64"/>
        <v/>
      </c>
      <c r="BD89" s="12" t="str">
        <f t="shared" si="65"/>
        <v/>
      </c>
      <c r="BE89" s="12" t="str">
        <f t="shared" si="66"/>
        <v/>
      </c>
      <c r="BF89" s="12" t="str">
        <f t="shared" si="67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buff_37</v>
      </c>
      <c r="BM89" t="s">
        <v>904</v>
      </c>
      <c r="BN89">
        <f t="shared" si="83"/>
        <v>-14</v>
      </c>
      <c r="BO89" t="str">
        <f t="shared" si="84"/>
        <v/>
      </c>
    </row>
    <row r="90" spans="11:67" x14ac:dyDescent="0.15">
      <c r="K90" t="str">
        <f t="shared" si="79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419</v>
      </c>
      <c r="O90">
        <v>0</v>
      </c>
      <c r="P90">
        <f t="shared" si="80"/>
        <v>-15</v>
      </c>
      <c r="Q90">
        <v>100086</v>
      </c>
      <c r="R90" s="4" t="s">
        <v>1079</v>
      </c>
      <c r="S90" s="4" t="s">
        <v>1079</v>
      </c>
      <c r="T90" s="4" t="str">
        <f t="shared" si="74"/>
        <v>神乐华彩减攻15</v>
      </c>
      <c r="U90" t="s">
        <v>281</v>
      </c>
      <c r="Z90" t="s">
        <v>282</v>
      </c>
      <c r="AA90">
        <v>-15</v>
      </c>
      <c r="AJ90" s="12" t="str">
        <f t="shared" si="81"/>
        <v>ATK_P:-15</v>
      </c>
      <c r="AS90">
        <v>3</v>
      </c>
      <c r="AV90" s="4"/>
      <c r="AW90" s="4"/>
      <c r="AX90" s="4"/>
      <c r="AY90" s="4"/>
      <c r="BA90" s="12" t="str">
        <f t="shared" si="82"/>
        <v/>
      </c>
      <c r="BB90" s="12" t="str">
        <f t="shared" si="63"/>
        <v/>
      </c>
      <c r="BC90" s="12" t="str">
        <f t="shared" si="64"/>
        <v/>
      </c>
      <c r="BD90" s="12" t="str">
        <f t="shared" si="65"/>
        <v/>
      </c>
      <c r="BE90" s="12" t="str">
        <f t="shared" si="66"/>
        <v/>
      </c>
      <c r="BF90" s="12" t="str">
        <f t="shared" si="67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buff_37</v>
      </c>
      <c r="BM90" t="s">
        <v>904</v>
      </c>
      <c r="BN90">
        <f t="shared" si="83"/>
        <v>-15</v>
      </c>
      <c r="BO90" t="str">
        <f t="shared" si="84"/>
        <v/>
      </c>
    </row>
    <row r="91" spans="11:67" x14ac:dyDescent="0.15">
      <c r="K91" t="str">
        <f t="shared" si="79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419</v>
      </c>
      <c r="O91">
        <v>0</v>
      </c>
      <c r="P91">
        <f t="shared" si="80"/>
        <v>-16</v>
      </c>
      <c r="Q91">
        <v>100087</v>
      </c>
      <c r="R91" s="4" t="s">
        <v>1080</v>
      </c>
      <c r="S91" s="4" t="s">
        <v>1080</v>
      </c>
      <c r="T91" s="4" t="str">
        <f t="shared" si="74"/>
        <v>神乐华彩减攻16</v>
      </c>
      <c r="U91" t="s">
        <v>281</v>
      </c>
      <c r="Z91" t="s">
        <v>282</v>
      </c>
      <c r="AA91">
        <v>-16</v>
      </c>
      <c r="AJ91" s="12" t="str">
        <f t="shared" si="81"/>
        <v>ATK_P:-16</v>
      </c>
      <c r="AS91">
        <v>3</v>
      </c>
      <c r="AV91" s="4"/>
      <c r="AW91" s="4"/>
      <c r="AX91" s="4"/>
      <c r="AY91" s="4"/>
      <c r="BA91" s="12" t="str">
        <f t="shared" si="82"/>
        <v/>
      </c>
      <c r="BB91" s="12" t="str">
        <f t="shared" si="63"/>
        <v/>
      </c>
      <c r="BC91" s="12" t="str">
        <f t="shared" si="64"/>
        <v/>
      </c>
      <c r="BD91" s="12" t="str">
        <f t="shared" si="65"/>
        <v/>
      </c>
      <c r="BE91" s="12" t="str">
        <f t="shared" si="66"/>
        <v/>
      </c>
      <c r="BF91" s="12" t="str">
        <f t="shared" si="67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buff_37</v>
      </c>
      <c r="BM91" t="s">
        <v>904</v>
      </c>
      <c r="BN91">
        <f t="shared" si="83"/>
        <v>-16</v>
      </c>
      <c r="BO91" t="str">
        <f t="shared" si="84"/>
        <v/>
      </c>
    </row>
    <row r="92" spans="11:67" x14ac:dyDescent="0.15">
      <c r="K92" t="str">
        <f t="shared" si="79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419</v>
      </c>
      <c r="O92">
        <v>0</v>
      </c>
      <c r="P92">
        <f t="shared" si="80"/>
        <v>-17</v>
      </c>
      <c r="Q92">
        <v>100088</v>
      </c>
      <c r="R92" s="4" t="s">
        <v>1081</v>
      </c>
      <c r="S92" s="4" t="s">
        <v>1081</v>
      </c>
      <c r="T92" s="4" t="str">
        <f t="shared" si="74"/>
        <v>神乐华彩减攻17</v>
      </c>
      <c r="U92" t="s">
        <v>281</v>
      </c>
      <c r="Z92" t="s">
        <v>282</v>
      </c>
      <c r="AA92">
        <v>-17</v>
      </c>
      <c r="AJ92" s="12" t="str">
        <f t="shared" si="81"/>
        <v>ATK_P:-17</v>
      </c>
      <c r="AS92">
        <v>3</v>
      </c>
      <c r="AV92" s="4"/>
      <c r="AW92" s="4"/>
      <c r="AX92" s="4"/>
      <c r="AY92" s="4"/>
      <c r="BA92" s="12" t="str">
        <f t="shared" si="82"/>
        <v/>
      </c>
      <c r="BB92" s="12" t="str">
        <f t="shared" si="63"/>
        <v/>
      </c>
      <c r="BC92" s="12" t="str">
        <f t="shared" si="64"/>
        <v/>
      </c>
      <c r="BD92" s="12" t="str">
        <f t="shared" si="65"/>
        <v/>
      </c>
      <c r="BE92" s="12" t="str">
        <f t="shared" si="66"/>
        <v/>
      </c>
      <c r="BF92" s="12" t="str">
        <f t="shared" si="67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buff_37</v>
      </c>
      <c r="BM92" t="s">
        <v>904</v>
      </c>
      <c r="BN92">
        <f t="shared" si="83"/>
        <v>-17</v>
      </c>
      <c r="BO92" t="str">
        <f t="shared" si="84"/>
        <v/>
      </c>
    </row>
    <row r="93" spans="11:67" x14ac:dyDescent="0.15">
      <c r="K93" t="str">
        <f t="shared" si="79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419</v>
      </c>
      <c r="O93">
        <v>0</v>
      </c>
      <c r="P93">
        <f t="shared" si="80"/>
        <v>-18</v>
      </c>
      <c r="Q93">
        <v>100089</v>
      </c>
      <c r="R93" s="4" t="s">
        <v>1082</v>
      </c>
      <c r="S93" s="4" t="s">
        <v>1082</v>
      </c>
      <c r="T93" s="4" t="str">
        <f t="shared" si="74"/>
        <v>神乐华彩减攻18</v>
      </c>
      <c r="U93" t="s">
        <v>281</v>
      </c>
      <c r="Z93" t="s">
        <v>282</v>
      </c>
      <c r="AA93">
        <v>-18</v>
      </c>
      <c r="AJ93" s="12" t="str">
        <f t="shared" si="81"/>
        <v>ATK_P:-18</v>
      </c>
      <c r="AS93">
        <v>3</v>
      </c>
      <c r="AV93" s="4"/>
      <c r="AW93" s="4"/>
      <c r="AX93" s="4"/>
      <c r="AY93" s="4"/>
      <c r="BA93" s="12" t="str">
        <f t="shared" si="82"/>
        <v/>
      </c>
      <c r="BB93" s="12" t="str">
        <f t="shared" si="63"/>
        <v/>
      </c>
      <c r="BC93" s="12" t="str">
        <f t="shared" si="64"/>
        <v/>
      </c>
      <c r="BD93" s="12" t="str">
        <f t="shared" si="65"/>
        <v/>
      </c>
      <c r="BE93" s="12" t="str">
        <f t="shared" si="66"/>
        <v/>
      </c>
      <c r="BF93" s="12" t="str">
        <f t="shared" si="67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buff_37</v>
      </c>
      <c r="BM93" t="s">
        <v>904</v>
      </c>
      <c r="BN93">
        <f t="shared" si="83"/>
        <v>-18</v>
      </c>
      <c r="BO93" t="str">
        <f t="shared" si="84"/>
        <v/>
      </c>
    </row>
    <row r="94" spans="11:67" x14ac:dyDescent="0.15">
      <c r="K94" t="str">
        <f t="shared" si="79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419</v>
      </c>
      <c r="O94">
        <v>0</v>
      </c>
      <c r="P94">
        <f t="shared" si="80"/>
        <v>-19</v>
      </c>
      <c r="Q94">
        <v>100090</v>
      </c>
      <c r="R94" s="4" t="s">
        <v>1083</v>
      </c>
      <c r="S94" s="4" t="s">
        <v>1083</v>
      </c>
      <c r="T94" s="4" t="str">
        <f t="shared" si="74"/>
        <v>神乐华彩减攻19</v>
      </c>
      <c r="U94" t="s">
        <v>281</v>
      </c>
      <c r="Z94" t="s">
        <v>282</v>
      </c>
      <c r="AA94">
        <v>-19</v>
      </c>
      <c r="AJ94" s="12" t="str">
        <f t="shared" si="81"/>
        <v>ATK_P:-19</v>
      </c>
      <c r="AS94">
        <v>3</v>
      </c>
      <c r="AV94" s="4"/>
      <c r="AW94" s="4"/>
      <c r="AX94" s="4"/>
      <c r="AY94" s="4"/>
      <c r="BA94" s="12" t="str">
        <f t="shared" si="82"/>
        <v/>
      </c>
      <c r="BB94" s="12" t="str">
        <f t="shared" si="63"/>
        <v/>
      </c>
      <c r="BC94" s="12" t="str">
        <f t="shared" si="64"/>
        <v/>
      </c>
      <c r="BD94" s="12" t="str">
        <f t="shared" si="65"/>
        <v/>
      </c>
      <c r="BE94" s="12" t="str">
        <f t="shared" si="66"/>
        <v/>
      </c>
      <c r="BF94" s="12" t="str">
        <f t="shared" si="67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buff_37</v>
      </c>
      <c r="BM94" t="s">
        <v>904</v>
      </c>
      <c r="BN94">
        <f t="shared" si="83"/>
        <v>-19</v>
      </c>
      <c r="BO94" t="str">
        <f t="shared" si="84"/>
        <v/>
      </c>
    </row>
    <row r="95" spans="11:67" x14ac:dyDescent="0.15">
      <c r="K95" t="str">
        <f t="shared" si="79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419</v>
      </c>
      <c r="O95">
        <v>0</v>
      </c>
      <c r="P95">
        <f t="shared" si="80"/>
        <v>-20</v>
      </c>
      <c r="Q95">
        <v>100091</v>
      </c>
      <c r="R95" s="4" t="s">
        <v>1073</v>
      </c>
      <c r="S95" s="4" t="s">
        <v>1073</v>
      </c>
      <c r="T95" s="4" t="str">
        <f t="shared" si="74"/>
        <v>神乐华彩减攻20</v>
      </c>
      <c r="U95" t="s">
        <v>281</v>
      </c>
      <c r="Z95" t="s">
        <v>282</v>
      </c>
      <c r="AA95">
        <v>-20</v>
      </c>
      <c r="AJ95" s="12" t="str">
        <f t="shared" si="81"/>
        <v>ATK_P:-20</v>
      </c>
      <c r="AS95">
        <v>3</v>
      </c>
      <c r="AV95" s="4"/>
      <c r="AW95" s="4"/>
      <c r="AX95" s="4"/>
      <c r="AY95" s="4"/>
      <c r="BA95" s="12" t="str">
        <f t="shared" si="82"/>
        <v/>
      </c>
      <c r="BB95" s="12" t="str">
        <f t="shared" si="63"/>
        <v/>
      </c>
      <c r="BC95" s="12" t="str">
        <f t="shared" si="64"/>
        <v/>
      </c>
      <c r="BD95" s="12" t="str">
        <f t="shared" si="65"/>
        <v/>
      </c>
      <c r="BE95" s="12" t="str">
        <f t="shared" si="66"/>
        <v/>
      </c>
      <c r="BF95" s="12" t="str">
        <f t="shared" si="67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buff_37</v>
      </c>
      <c r="BM95" t="s">
        <v>904</v>
      </c>
      <c r="BN95">
        <f t="shared" si="83"/>
        <v>-20</v>
      </c>
      <c r="BO95" t="str">
        <f t="shared" si="84"/>
        <v/>
      </c>
    </row>
    <row r="96" spans="11:67" s="22" customFormat="1" x14ac:dyDescent="0.15">
      <c r="K96" s="22" t="str">
        <f t="shared" ref="K96" si="85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280</v>
      </c>
      <c r="O96" s="22">
        <v>0</v>
      </c>
      <c r="P96">
        <f t="shared" ref="P96:P115" si="86">BN96</f>
        <v>5</v>
      </c>
      <c r="Q96">
        <v>200001</v>
      </c>
      <c r="R96" s="24" t="s">
        <v>1086</v>
      </c>
      <c r="S96" s="4" t="str">
        <f>R96</f>
        <v>被动攻击lv1</v>
      </c>
      <c r="T96" s="24" t="str">
        <f>R96</f>
        <v>被动攻击lv1</v>
      </c>
      <c r="U96" s="22" t="s">
        <v>281</v>
      </c>
      <c r="Z96" t="s">
        <v>282</v>
      </c>
      <c r="AA96" s="22">
        <v>5</v>
      </c>
      <c r="AJ96" s="22" t="str">
        <f t="shared" ref="AJ96" si="87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88">IF(BB96="","",BB96)&amp;IF(BC96="","","|"&amp;BC96)&amp;IF(BD96="","","|"&amp;BD96)&amp;IF(BE96="","","|"&amp;BE96)&amp;IF(BF96="","","|"&amp;BF96)</f>
        <v/>
      </c>
      <c r="BB96" s="22" t="str">
        <f t="shared" si="63"/>
        <v/>
      </c>
      <c r="BC96" s="22" t="str">
        <f t="shared" si="64"/>
        <v/>
      </c>
      <c r="BD96" s="22" t="str">
        <f t="shared" si="65"/>
        <v/>
      </c>
      <c r="BE96" s="22" t="str">
        <f t="shared" si="66"/>
        <v/>
      </c>
      <c r="BF96" s="22" t="str">
        <f t="shared" si="67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>
        <f t="shared" ref="BN96:BN115" si="89">IF(AA96="",IF(V96="",IF(AP96="",W96,AP96),V96),AA96)</f>
        <v>5</v>
      </c>
      <c r="BO96" s="22" t="str">
        <f t="shared" ref="BO96:BO117" si="90">IF(AC96="","",AC96)</f>
        <v/>
      </c>
    </row>
    <row r="97" spans="10:67" x14ac:dyDescent="0.15">
      <c r="J97" s="22"/>
      <c r="K97" t="str">
        <f t="shared" ref="K97:K115" si="91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280</v>
      </c>
      <c r="O97">
        <v>0</v>
      </c>
      <c r="P97">
        <f t="shared" si="86"/>
        <v>6</v>
      </c>
      <c r="Q97">
        <v>200002</v>
      </c>
      <c r="R97" s="24" t="s">
        <v>1087</v>
      </c>
      <c r="S97" s="4" t="str">
        <f t="shared" ref="S97:S160" si="92">R97</f>
        <v>被动攻击lv2</v>
      </c>
      <c r="T97" s="4" t="str">
        <f t="shared" ref="T97:T120" si="93">R97</f>
        <v>被动攻击lv2</v>
      </c>
      <c r="U97" t="s">
        <v>281</v>
      </c>
      <c r="Z97" t="s">
        <v>282</v>
      </c>
      <c r="AA97">
        <v>6</v>
      </c>
      <c r="AJ97" s="12" t="str">
        <f t="shared" ref="AJ97:AJ115" si="94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95">IF(BB97="","",BB97)&amp;IF(BC97="","","|"&amp;BC97)&amp;IF(BD97="","","|"&amp;BD97)&amp;IF(BE97="","","|"&amp;BE97)&amp;IF(BF97="","","|"&amp;BF97)</f>
        <v/>
      </c>
      <c r="BB97" s="12" t="str">
        <f t="shared" si="63"/>
        <v/>
      </c>
      <c r="BC97" s="12" t="str">
        <f t="shared" si="64"/>
        <v/>
      </c>
      <c r="BD97" s="12" t="str">
        <f t="shared" si="65"/>
        <v/>
      </c>
      <c r="BE97" s="12" t="str">
        <f t="shared" si="66"/>
        <v/>
      </c>
      <c r="BF97" s="12" t="str">
        <f t="shared" si="67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>
        <f t="shared" si="89"/>
        <v>6</v>
      </c>
      <c r="BO97" t="str">
        <f t="shared" si="90"/>
        <v/>
      </c>
    </row>
    <row r="98" spans="10:67" x14ac:dyDescent="0.15">
      <c r="J98" s="22"/>
      <c r="K98" t="str">
        <f t="shared" si="91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280</v>
      </c>
      <c r="O98">
        <v>0</v>
      </c>
      <c r="P98">
        <f t="shared" si="86"/>
        <v>7</v>
      </c>
      <c r="Q98">
        <v>200003</v>
      </c>
      <c r="R98" s="24" t="s">
        <v>1088</v>
      </c>
      <c r="S98" s="4" t="str">
        <f t="shared" si="92"/>
        <v>被动攻击lv3</v>
      </c>
      <c r="T98" s="4" t="str">
        <f t="shared" si="93"/>
        <v>被动攻击lv3</v>
      </c>
      <c r="U98" t="s">
        <v>281</v>
      </c>
      <c r="Z98" t="s">
        <v>282</v>
      </c>
      <c r="AA98" s="22">
        <v>7</v>
      </c>
      <c r="AJ98" s="12" t="str">
        <f t="shared" si="94"/>
        <v>ATK_P:7</v>
      </c>
      <c r="AS98">
        <v>999</v>
      </c>
      <c r="AV98" s="4"/>
      <c r="AW98" s="4"/>
      <c r="AX98" s="4"/>
      <c r="AY98" s="4"/>
      <c r="BA98" s="12" t="str">
        <f t="shared" si="95"/>
        <v/>
      </c>
      <c r="BB98" s="12" t="str">
        <f t="shared" si="63"/>
        <v/>
      </c>
      <c r="BC98" s="12" t="str">
        <f t="shared" si="64"/>
        <v/>
      </c>
      <c r="BD98" s="12" t="str">
        <f t="shared" si="65"/>
        <v/>
      </c>
      <c r="BE98" s="12" t="str">
        <f t="shared" si="66"/>
        <v/>
      </c>
      <c r="BF98" s="12" t="str">
        <f t="shared" si="67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>
        <f t="shared" si="89"/>
        <v>7</v>
      </c>
      <c r="BO98" t="str">
        <f t="shared" si="90"/>
        <v/>
      </c>
    </row>
    <row r="99" spans="10:67" x14ac:dyDescent="0.15">
      <c r="J99" s="22"/>
      <c r="K99" t="str">
        <f t="shared" si="91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280</v>
      </c>
      <c r="O99">
        <v>0</v>
      </c>
      <c r="P99">
        <f t="shared" si="86"/>
        <v>8</v>
      </c>
      <c r="Q99">
        <v>200004</v>
      </c>
      <c r="R99" s="24" t="s">
        <v>1089</v>
      </c>
      <c r="S99" s="4" t="str">
        <f t="shared" si="92"/>
        <v>被动攻击lv4</v>
      </c>
      <c r="T99" s="4" t="str">
        <f t="shared" si="93"/>
        <v>被动攻击lv4</v>
      </c>
      <c r="U99" t="s">
        <v>281</v>
      </c>
      <c r="Z99" t="s">
        <v>282</v>
      </c>
      <c r="AA99">
        <v>8</v>
      </c>
      <c r="AJ99" s="12" t="str">
        <f t="shared" si="94"/>
        <v>ATK_P:8</v>
      </c>
      <c r="AS99">
        <v>999</v>
      </c>
      <c r="AV99" s="4"/>
      <c r="AW99" s="4"/>
      <c r="AX99" s="4"/>
      <c r="AY99" s="4"/>
      <c r="BA99" s="12" t="str">
        <f t="shared" si="95"/>
        <v/>
      </c>
      <c r="BB99" s="12" t="str">
        <f t="shared" si="63"/>
        <v/>
      </c>
      <c r="BC99" s="12" t="str">
        <f t="shared" si="64"/>
        <v/>
      </c>
      <c r="BD99" s="12" t="str">
        <f t="shared" si="65"/>
        <v/>
      </c>
      <c r="BE99" s="12" t="str">
        <f t="shared" si="66"/>
        <v/>
      </c>
      <c r="BF99" s="12" t="str">
        <f t="shared" si="67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>
        <f t="shared" si="89"/>
        <v>8</v>
      </c>
      <c r="BO99" t="str">
        <f t="shared" si="90"/>
        <v/>
      </c>
    </row>
    <row r="100" spans="10:67" x14ac:dyDescent="0.15">
      <c r="J100" s="22"/>
      <c r="K100" t="str">
        <f t="shared" si="91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280</v>
      </c>
      <c r="O100">
        <v>0</v>
      </c>
      <c r="P100">
        <f t="shared" si="86"/>
        <v>9</v>
      </c>
      <c r="Q100">
        <v>200005</v>
      </c>
      <c r="R100" s="24" t="s">
        <v>1090</v>
      </c>
      <c r="S100" s="4" t="str">
        <f t="shared" si="92"/>
        <v>被动攻击lv5</v>
      </c>
      <c r="T100" s="4" t="str">
        <f t="shared" si="93"/>
        <v>被动攻击lv5</v>
      </c>
      <c r="U100" t="s">
        <v>281</v>
      </c>
      <c r="Z100" t="s">
        <v>282</v>
      </c>
      <c r="AA100" s="22">
        <v>9</v>
      </c>
      <c r="AJ100" s="12" t="str">
        <f t="shared" si="94"/>
        <v>ATK_P:9</v>
      </c>
      <c r="AS100">
        <v>999</v>
      </c>
      <c r="AV100" s="4"/>
      <c r="AW100" s="4"/>
      <c r="AX100" s="4"/>
      <c r="AY100" s="4"/>
      <c r="BA100" s="12" t="str">
        <f t="shared" si="95"/>
        <v/>
      </c>
      <c r="BB100" s="12" t="str">
        <f t="shared" si="63"/>
        <v/>
      </c>
      <c r="BC100" s="12" t="str">
        <f t="shared" si="64"/>
        <v/>
      </c>
      <c r="BD100" s="12" t="str">
        <f t="shared" si="65"/>
        <v/>
      </c>
      <c r="BE100" s="12" t="str">
        <f t="shared" si="66"/>
        <v/>
      </c>
      <c r="BF100" s="12" t="str">
        <f t="shared" si="67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>
        <f t="shared" si="89"/>
        <v>9</v>
      </c>
      <c r="BO100" t="str">
        <f t="shared" si="90"/>
        <v/>
      </c>
    </row>
    <row r="101" spans="10:67" x14ac:dyDescent="0.15">
      <c r="J101" s="22"/>
      <c r="K101" t="str">
        <f t="shared" si="91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280</v>
      </c>
      <c r="O101">
        <v>0</v>
      </c>
      <c r="P101">
        <f t="shared" si="86"/>
        <v>10</v>
      </c>
      <c r="Q101">
        <v>200006</v>
      </c>
      <c r="R101" s="24" t="s">
        <v>1091</v>
      </c>
      <c r="S101" s="4" t="str">
        <f t="shared" si="92"/>
        <v>被动攻击lv6</v>
      </c>
      <c r="T101" s="4" t="str">
        <f t="shared" si="93"/>
        <v>被动攻击lv6</v>
      </c>
      <c r="U101" t="s">
        <v>281</v>
      </c>
      <c r="Z101" t="s">
        <v>282</v>
      </c>
      <c r="AA101">
        <v>10</v>
      </c>
      <c r="AJ101" s="12" t="str">
        <f t="shared" si="94"/>
        <v>ATK_P:10</v>
      </c>
      <c r="AS101">
        <v>999</v>
      </c>
      <c r="AV101" s="4"/>
      <c r="AW101" s="4"/>
      <c r="AX101" s="4"/>
      <c r="AY101" s="4"/>
      <c r="BA101" s="12" t="str">
        <f t="shared" si="95"/>
        <v/>
      </c>
      <c r="BB101" s="12" t="str">
        <f t="shared" si="63"/>
        <v/>
      </c>
      <c r="BC101" s="12" t="str">
        <f t="shared" si="64"/>
        <v/>
      </c>
      <c r="BD101" s="12" t="str">
        <f t="shared" si="65"/>
        <v/>
      </c>
      <c r="BE101" s="12" t="str">
        <f t="shared" si="66"/>
        <v/>
      </c>
      <c r="BF101" s="12" t="str">
        <f t="shared" si="67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>
        <f t="shared" si="89"/>
        <v>10</v>
      </c>
      <c r="BO101" t="str">
        <f t="shared" si="90"/>
        <v/>
      </c>
    </row>
    <row r="102" spans="10:67" x14ac:dyDescent="0.15">
      <c r="J102" s="22"/>
      <c r="K102" t="str">
        <f t="shared" si="91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280</v>
      </c>
      <c r="O102">
        <v>0</v>
      </c>
      <c r="P102">
        <f t="shared" si="86"/>
        <v>11</v>
      </c>
      <c r="Q102">
        <v>200007</v>
      </c>
      <c r="R102" s="24" t="s">
        <v>1092</v>
      </c>
      <c r="S102" s="4" t="str">
        <f t="shared" si="92"/>
        <v>被动攻击lv7</v>
      </c>
      <c r="T102" s="4" t="str">
        <f t="shared" si="93"/>
        <v>被动攻击lv7</v>
      </c>
      <c r="U102" t="s">
        <v>281</v>
      </c>
      <c r="Z102" t="s">
        <v>282</v>
      </c>
      <c r="AA102" s="22">
        <v>11</v>
      </c>
      <c r="AJ102" s="12" t="str">
        <f t="shared" si="94"/>
        <v>ATK_P:11</v>
      </c>
      <c r="AS102">
        <v>999</v>
      </c>
      <c r="AV102" s="4"/>
      <c r="AW102" s="4"/>
      <c r="AX102" s="4"/>
      <c r="AY102" s="4"/>
      <c r="BA102" s="12" t="str">
        <f t="shared" si="95"/>
        <v/>
      </c>
      <c r="BB102" s="12" t="str">
        <f t="shared" si="63"/>
        <v/>
      </c>
      <c r="BC102" s="12" t="str">
        <f t="shared" si="64"/>
        <v/>
      </c>
      <c r="BD102" s="12" t="str">
        <f t="shared" si="65"/>
        <v/>
      </c>
      <c r="BE102" s="12" t="str">
        <f t="shared" si="66"/>
        <v/>
      </c>
      <c r="BF102" s="12" t="str">
        <f t="shared" si="67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>
        <f t="shared" si="89"/>
        <v>11</v>
      </c>
      <c r="BO102" t="str">
        <f t="shared" si="90"/>
        <v/>
      </c>
    </row>
    <row r="103" spans="10:67" x14ac:dyDescent="0.15">
      <c r="J103" s="22"/>
      <c r="K103" t="str">
        <f t="shared" si="91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280</v>
      </c>
      <c r="O103">
        <v>0</v>
      </c>
      <c r="P103">
        <f t="shared" si="86"/>
        <v>12</v>
      </c>
      <c r="Q103">
        <v>200008</v>
      </c>
      <c r="R103" s="24" t="s">
        <v>1093</v>
      </c>
      <c r="S103" s="4" t="str">
        <f t="shared" si="92"/>
        <v>被动攻击lv8</v>
      </c>
      <c r="T103" s="4" t="str">
        <f t="shared" si="93"/>
        <v>被动攻击lv8</v>
      </c>
      <c r="U103" t="s">
        <v>281</v>
      </c>
      <c r="Z103" t="s">
        <v>282</v>
      </c>
      <c r="AA103">
        <v>12</v>
      </c>
      <c r="AJ103" s="12" t="str">
        <f t="shared" si="94"/>
        <v>ATK_P:12</v>
      </c>
      <c r="AS103">
        <v>999</v>
      </c>
      <c r="AV103" s="4"/>
      <c r="AW103" s="4"/>
      <c r="AX103" s="4"/>
      <c r="AY103" s="4"/>
      <c r="BA103" s="12" t="str">
        <f t="shared" si="95"/>
        <v/>
      </c>
      <c r="BB103" s="12" t="str">
        <f t="shared" si="63"/>
        <v/>
      </c>
      <c r="BC103" s="12" t="str">
        <f t="shared" si="64"/>
        <v/>
      </c>
      <c r="BD103" s="12" t="str">
        <f t="shared" si="65"/>
        <v/>
      </c>
      <c r="BE103" s="12" t="str">
        <f t="shared" si="66"/>
        <v/>
      </c>
      <c r="BF103" s="12" t="str">
        <f t="shared" si="67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>
        <f t="shared" si="89"/>
        <v>12</v>
      </c>
      <c r="BO103" t="str">
        <f t="shared" si="90"/>
        <v/>
      </c>
    </row>
    <row r="104" spans="10:67" x14ac:dyDescent="0.15">
      <c r="J104" s="22"/>
      <c r="K104" t="str">
        <f t="shared" si="91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280</v>
      </c>
      <c r="O104">
        <v>0</v>
      </c>
      <c r="P104">
        <f t="shared" si="86"/>
        <v>13</v>
      </c>
      <c r="Q104">
        <v>200009</v>
      </c>
      <c r="R104" s="24" t="s">
        <v>1094</v>
      </c>
      <c r="S104" s="4" t="str">
        <f t="shared" si="92"/>
        <v>被动攻击lv9</v>
      </c>
      <c r="T104" s="4" t="str">
        <f t="shared" si="93"/>
        <v>被动攻击lv9</v>
      </c>
      <c r="U104" t="s">
        <v>281</v>
      </c>
      <c r="Z104" t="s">
        <v>282</v>
      </c>
      <c r="AA104" s="22">
        <v>13</v>
      </c>
      <c r="AJ104" s="12" t="str">
        <f t="shared" si="94"/>
        <v>ATK_P:13</v>
      </c>
      <c r="AS104">
        <v>999</v>
      </c>
      <c r="AV104" s="4"/>
      <c r="AW104" s="4"/>
      <c r="AX104" s="4"/>
      <c r="AY104" s="4"/>
      <c r="BA104" s="12" t="str">
        <f t="shared" si="95"/>
        <v/>
      </c>
      <c r="BB104" s="12" t="str">
        <f t="shared" si="63"/>
        <v/>
      </c>
      <c r="BC104" s="12" t="str">
        <f t="shared" si="64"/>
        <v/>
      </c>
      <c r="BD104" s="12" t="str">
        <f t="shared" si="65"/>
        <v/>
      </c>
      <c r="BE104" s="12" t="str">
        <f t="shared" si="66"/>
        <v/>
      </c>
      <c r="BF104" s="12" t="str">
        <f t="shared" si="67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>
        <f t="shared" si="89"/>
        <v>13</v>
      </c>
      <c r="BO104" t="str">
        <f t="shared" si="90"/>
        <v/>
      </c>
    </row>
    <row r="105" spans="10:67" x14ac:dyDescent="0.15">
      <c r="J105" s="22"/>
      <c r="K105" t="str">
        <f t="shared" si="91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280</v>
      </c>
      <c r="O105">
        <v>0</v>
      </c>
      <c r="P105">
        <f t="shared" si="86"/>
        <v>14</v>
      </c>
      <c r="Q105">
        <v>200010</v>
      </c>
      <c r="R105" s="24" t="s">
        <v>1095</v>
      </c>
      <c r="S105" s="4" t="str">
        <f t="shared" si="92"/>
        <v>被动攻击lv10</v>
      </c>
      <c r="T105" s="4" t="str">
        <f t="shared" si="93"/>
        <v>被动攻击lv10</v>
      </c>
      <c r="U105" t="s">
        <v>281</v>
      </c>
      <c r="Z105" t="s">
        <v>282</v>
      </c>
      <c r="AA105">
        <v>14</v>
      </c>
      <c r="AJ105" s="12" t="str">
        <f t="shared" si="94"/>
        <v>ATK_P:14</v>
      </c>
      <c r="AS105">
        <v>999</v>
      </c>
      <c r="AV105" s="4"/>
      <c r="AW105" s="4"/>
      <c r="AX105" s="4"/>
      <c r="AY105" s="4"/>
      <c r="BA105" s="12" t="str">
        <f t="shared" si="95"/>
        <v/>
      </c>
      <c r="BB105" s="12" t="str">
        <f t="shared" si="63"/>
        <v/>
      </c>
      <c r="BC105" s="12" t="str">
        <f t="shared" si="64"/>
        <v/>
      </c>
      <c r="BD105" s="12" t="str">
        <f t="shared" si="65"/>
        <v/>
      </c>
      <c r="BE105" s="12" t="str">
        <f t="shared" si="66"/>
        <v/>
      </c>
      <c r="BF105" s="12" t="str">
        <f t="shared" si="67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>
        <f t="shared" si="89"/>
        <v>14</v>
      </c>
      <c r="BO105" t="str">
        <f t="shared" si="90"/>
        <v/>
      </c>
    </row>
    <row r="106" spans="10:67" x14ac:dyDescent="0.15">
      <c r="J106" s="22"/>
      <c r="K106" t="str">
        <f t="shared" si="91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280</v>
      </c>
      <c r="O106">
        <v>0</v>
      </c>
      <c r="P106">
        <f t="shared" si="86"/>
        <v>15</v>
      </c>
      <c r="Q106">
        <v>200011</v>
      </c>
      <c r="R106" s="24" t="s">
        <v>1096</v>
      </c>
      <c r="S106" s="4" t="str">
        <f t="shared" si="92"/>
        <v>被动攻击lv11</v>
      </c>
      <c r="T106" s="4" t="str">
        <f t="shared" si="93"/>
        <v>被动攻击lv11</v>
      </c>
      <c r="U106" t="s">
        <v>281</v>
      </c>
      <c r="Z106" t="s">
        <v>282</v>
      </c>
      <c r="AA106" s="22">
        <v>15</v>
      </c>
      <c r="AJ106" s="12" t="str">
        <f t="shared" si="94"/>
        <v>ATK_P:15</v>
      </c>
      <c r="AS106">
        <v>999</v>
      </c>
      <c r="AV106" s="4"/>
      <c r="AW106" s="4"/>
      <c r="AX106" s="4"/>
      <c r="AY106" s="4"/>
      <c r="BA106" s="12" t="str">
        <f t="shared" si="95"/>
        <v/>
      </c>
      <c r="BB106" s="12" t="str">
        <f t="shared" si="63"/>
        <v/>
      </c>
      <c r="BC106" s="12" t="str">
        <f t="shared" si="64"/>
        <v/>
      </c>
      <c r="BD106" s="12" t="str">
        <f t="shared" si="65"/>
        <v/>
      </c>
      <c r="BE106" s="12" t="str">
        <f t="shared" si="66"/>
        <v/>
      </c>
      <c r="BF106" s="12" t="str">
        <f t="shared" si="67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>
        <f t="shared" si="89"/>
        <v>15</v>
      </c>
      <c r="BO106" t="str">
        <f t="shared" si="90"/>
        <v/>
      </c>
    </row>
    <row r="107" spans="10:67" x14ac:dyDescent="0.15">
      <c r="J107" s="22"/>
      <c r="K107" t="str">
        <f t="shared" si="91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280</v>
      </c>
      <c r="O107">
        <v>0</v>
      </c>
      <c r="P107">
        <f t="shared" si="86"/>
        <v>16</v>
      </c>
      <c r="Q107">
        <v>200012</v>
      </c>
      <c r="R107" s="24" t="s">
        <v>1097</v>
      </c>
      <c r="S107" s="4" t="str">
        <f t="shared" si="92"/>
        <v>被动攻击lv12</v>
      </c>
      <c r="T107" s="4" t="str">
        <f t="shared" si="93"/>
        <v>被动攻击lv12</v>
      </c>
      <c r="U107" t="s">
        <v>281</v>
      </c>
      <c r="Z107" t="s">
        <v>282</v>
      </c>
      <c r="AA107">
        <v>16</v>
      </c>
      <c r="AJ107" s="12" t="str">
        <f t="shared" si="94"/>
        <v>ATK_P:16</v>
      </c>
      <c r="AS107">
        <v>999</v>
      </c>
      <c r="AV107" s="4"/>
      <c r="AW107" s="4"/>
      <c r="AX107" s="4"/>
      <c r="AY107" s="4"/>
      <c r="BA107" s="12" t="str">
        <f t="shared" si="95"/>
        <v/>
      </c>
      <c r="BB107" s="12" t="str">
        <f t="shared" si="63"/>
        <v/>
      </c>
      <c r="BC107" s="12" t="str">
        <f t="shared" si="64"/>
        <v/>
      </c>
      <c r="BD107" s="12" t="str">
        <f t="shared" si="65"/>
        <v/>
      </c>
      <c r="BE107" s="12" t="str">
        <f t="shared" si="66"/>
        <v/>
      </c>
      <c r="BF107" s="12" t="str">
        <f t="shared" si="67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>
        <f t="shared" si="89"/>
        <v>16</v>
      </c>
      <c r="BO107" t="str">
        <f t="shared" si="90"/>
        <v/>
      </c>
    </row>
    <row r="108" spans="10:67" x14ac:dyDescent="0.15">
      <c r="J108" s="22"/>
      <c r="K108" t="str">
        <f t="shared" si="91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280</v>
      </c>
      <c r="O108">
        <v>0</v>
      </c>
      <c r="P108">
        <f t="shared" si="86"/>
        <v>17</v>
      </c>
      <c r="Q108">
        <v>200013</v>
      </c>
      <c r="R108" s="24" t="s">
        <v>1098</v>
      </c>
      <c r="S108" s="4" t="str">
        <f t="shared" si="92"/>
        <v>被动攻击lv13</v>
      </c>
      <c r="T108" s="4" t="str">
        <f t="shared" si="93"/>
        <v>被动攻击lv13</v>
      </c>
      <c r="U108" t="s">
        <v>281</v>
      </c>
      <c r="Z108" t="s">
        <v>282</v>
      </c>
      <c r="AA108" s="22">
        <v>17</v>
      </c>
      <c r="AJ108" s="12" t="str">
        <f t="shared" si="94"/>
        <v>ATK_P:17</v>
      </c>
      <c r="AS108">
        <v>999</v>
      </c>
      <c r="AV108" s="4"/>
      <c r="AW108" s="4"/>
      <c r="AX108" s="4"/>
      <c r="AY108" s="4"/>
      <c r="BA108" s="12" t="str">
        <f t="shared" si="95"/>
        <v/>
      </c>
      <c r="BB108" s="12" t="str">
        <f t="shared" si="63"/>
        <v/>
      </c>
      <c r="BC108" s="12" t="str">
        <f t="shared" si="64"/>
        <v/>
      </c>
      <c r="BD108" s="12" t="str">
        <f t="shared" si="65"/>
        <v/>
      </c>
      <c r="BE108" s="12" t="str">
        <f t="shared" si="66"/>
        <v/>
      </c>
      <c r="BF108" s="12" t="str">
        <f t="shared" si="67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>
        <f t="shared" si="89"/>
        <v>17</v>
      </c>
      <c r="BO108" t="str">
        <f t="shared" si="90"/>
        <v/>
      </c>
    </row>
    <row r="109" spans="10:67" x14ac:dyDescent="0.15">
      <c r="J109" s="22"/>
      <c r="K109" t="str">
        <f t="shared" si="91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280</v>
      </c>
      <c r="O109">
        <v>0</v>
      </c>
      <c r="P109">
        <f t="shared" si="86"/>
        <v>18</v>
      </c>
      <c r="Q109">
        <v>200014</v>
      </c>
      <c r="R109" s="24" t="s">
        <v>1099</v>
      </c>
      <c r="S109" s="4" t="str">
        <f t="shared" si="92"/>
        <v>被动攻击lv14</v>
      </c>
      <c r="T109" s="4" t="str">
        <f t="shared" si="93"/>
        <v>被动攻击lv14</v>
      </c>
      <c r="U109" t="s">
        <v>281</v>
      </c>
      <c r="Z109" t="s">
        <v>282</v>
      </c>
      <c r="AA109">
        <v>18</v>
      </c>
      <c r="AJ109" s="12" t="str">
        <f t="shared" si="94"/>
        <v>ATK_P:18</v>
      </c>
      <c r="AS109">
        <v>999</v>
      </c>
      <c r="AV109" s="4"/>
      <c r="AW109" s="4"/>
      <c r="AX109" s="4"/>
      <c r="AY109" s="4"/>
      <c r="BA109" s="12" t="str">
        <f t="shared" si="95"/>
        <v/>
      </c>
      <c r="BB109" s="12" t="str">
        <f t="shared" si="63"/>
        <v/>
      </c>
      <c r="BC109" s="12" t="str">
        <f t="shared" si="64"/>
        <v/>
      </c>
      <c r="BD109" s="12" t="str">
        <f t="shared" si="65"/>
        <v/>
      </c>
      <c r="BE109" s="12" t="str">
        <f t="shared" si="66"/>
        <v/>
      </c>
      <c r="BF109" s="12" t="str">
        <f t="shared" si="67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>
        <f t="shared" si="89"/>
        <v>18</v>
      </c>
      <c r="BO109" t="str">
        <f t="shared" si="90"/>
        <v/>
      </c>
    </row>
    <row r="110" spans="10:67" x14ac:dyDescent="0.15">
      <c r="J110" s="22"/>
      <c r="K110" t="str">
        <f t="shared" si="91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280</v>
      </c>
      <c r="O110">
        <v>0</v>
      </c>
      <c r="P110">
        <f t="shared" si="86"/>
        <v>19</v>
      </c>
      <c r="Q110">
        <v>200015</v>
      </c>
      <c r="R110" s="24" t="s">
        <v>1100</v>
      </c>
      <c r="S110" s="4" t="str">
        <f t="shared" si="92"/>
        <v>被动攻击lv15</v>
      </c>
      <c r="T110" s="4" t="str">
        <f t="shared" si="93"/>
        <v>被动攻击lv15</v>
      </c>
      <c r="U110" t="s">
        <v>281</v>
      </c>
      <c r="Z110" t="s">
        <v>282</v>
      </c>
      <c r="AA110" s="22">
        <v>19</v>
      </c>
      <c r="AJ110" s="12" t="str">
        <f t="shared" si="94"/>
        <v>ATK_P:19</v>
      </c>
      <c r="AS110">
        <v>999</v>
      </c>
      <c r="AV110" s="4"/>
      <c r="AW110" s="4"/>
      <c r="AX110" s="4"/>
      <c r="AY110" s="4"/>
      <c r="BA110" s="12" t="str">
        <f t="shared" si="95"/>
        <v/>
      </c>
      <c r="BB110" s="12" t="str">
        <f t="shared" si="63"/>
        <v/>
      </c>
      <c r="BC110" s="12" t="str">
        <f t="shared" si="64"/>
        <v/>
      </c>
      <c r="BD110" s="12" t="str">
        <f t="shared" si="65"/>
        <v/>
      </c>
      <c r="BE110" s="12" t="str">
        <f t="shared" si="66"/>
        <v/>
      </c>
      <c r="BF110" s="12" t="str">
        <f t="shared" si="67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>
        <f t="shared" si="89"/>
        <v>19</v>
      </c>
      <c r="BO110" t="str">
        <f t="shared" si="90"/>
        <v/>
      </c>
    </row>
    <row r="111" spans="10:67" x14ac:dyDescent="0.15">
      <c r="J111" s="22"/>
      <c r="K111" t="str">
        <f t="shared" si="91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280</v>
      </c>
      <c r="O111">
        <v>0</v>
      </c>
      <c r="P111">
        <f t="shared" si="86"/>
        <v>20</v>
      </c>
      <c r="Q111">
        <v>200016</v>
      </c>
      <c r="R111" s="24" t="s">
        <v>1101</v>
      </c>
      <c r="S111" s="4" t="str">
        <f t="shared" si="92"/>
        <v>被动攻击lv16</v>
      </c>
      <c r="T111" s="4" t="str">
        <f t="shared" si="93"/>
        <v>被动攻击lv16</v>
      </c>
      <c r="U111" t="s">
        <v>281</v>
      </c>
      <c r="Z111" t="s">
        <v>282</v>
      </c>
      <c r="AA111">
        <v>20</v>
      </c>
      <c r="AJ111" s="12" t="str">
        <f t="shared" si="94"/>
        <v>ATK_P:20</v>
      </c>
      <c r="AS111">
        <v>999</v>
      </c>
      <c r="AV111" s="4"/>
      <c r="AW111" s="4"/>
      <c r="AX111" s="4"/>
      <c r="AY111" s="4"/>
      <c r="BA111" s="12" t="str">
        <f t="shared" si="95"/>
        <v/>
      </c>
      <c r="BB111" s="12" t="str">
        <f t="shared" si="63"/>
        <v/>
      </c>
      <c r="BC111" s="12" t="str">
        <f t="shared" si="64"/>
        <v/>
      </c>
      <c r="BD111" s="12" t="str">
        <f t="shared" si="65"/>
        <v/>
      </c>
      <c r="BE111" s="12" t="str">
        <f t="shared" si="66"/>
        <v/>
      </c>
      <c r="BF111" s="12" t="str">
        <f t="shared" si="67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>
        <f t="shared" si="89"/>
        <v>20</v>
      </c>
      <c r="BO111" t="str">
        <f t="shared" si="90"/>
        <v/>
      </c>
    </row>
    <row r="112" spans="10:67" x14ac:dyDescent="0.15">
      <c r="J112" s="22"/>
      <c r="K112" t="str">
        <f t="shared" si="91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280</v>
      </c>
      <c r="O112">
        <v>0</v>
      </c>
      <c r="P112">
        <f t="shared" si="86"/>
        <v>21</v>
      </c>
      <c r="Q112">
        <v>200017</v>
      </c>
      <c r="R112" s="24" t="s">
        <v>1102</v>
      </c>
      <c r="S112" s="4" t="str">
        <f t="shared" si="92"/>
        <v>被动攻击lv17</v>
      </c>
      <c r="T112" s="4" t="str">
        <f t="shared" si="93"/>
        <v>被动攻击lv17</v>
      </c>
      <c r="U112" t="s">
        <v>281</v>
      </c>
      <c r="Z112" t="s">
        <v>282</v>
      </c>
      <c r="AA112" s="22">
        <v>21</v>
      </c>
      <c r="AJ112" s="12" t="str">
        <f t="shared" si="94"/>
        <v>ATK_P:21</v>
      </c>
      <c r="AS112">
        <v>999</v>
      </c>
      <c r="AV112" s="4"/>
      <c r="AW112" s="4"/>
      <c r="AX112" s="4"/>
      <c r="AY112" s="4"/>
      <c r="BA112" s="12" t="str">
        <f t="shared" si="95"/>
        <v/>
      </c>
      <c r="BB112" s="12" t="str">
        <f t="shared" si="63"/>
        <v/>
      </c>
      <c r="BC112" s="12" t="str">
        <f t="shared" si="64"/>
        <v/>
      </c>
      <c r="BD112" s="12" t="str">
        <f t="shared" si="65"/>
        <v/>
      </c>
      <c r="BE112" s="12" t="str">
        <f t="shared" si="66"/>
        <v/>
      </c>
      <c r="BF112" s="12" t="str">
        <f t="shared" si="67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>
        <f t="shared" si="89"/>
        <v>21</v>
      </c>
      <c r="BO112" t="str">
        <f t="shared" si="90"/>
        <v/>
      </c>
    </row>
    <row r="113" spans="10:67" x14ac:dyDescent="0.15">
      <c r="J113" s="22"/>
      <c r="K113" t="str">
        <f t="shared" si="91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280</v>
      </c>
      <c r="O113">
        <v>0</v>
      </c>
      <c r="P113">
        <f t="shared" si="86"/>
        <v>22</v>
      </c>
      <c r="Q113">
        <v>200018</v>
      </c>
      <c r="R113" s="24" t="s">
        <v>1103</v>
      </c>
      <c r="S113" s="4" t="str">
        <f t="shared" si="92"/>
        <v>被动攻击lv18</v>
      </c>
      <c r="T113" s="4" t="str">
        <f t="shared" si="93"/>
        <v>被动攻击lv18</v>
      </c>
      <c r="U113" t="s">
        <v>281</v>
      </c>
      <c r="Z113" t="s">
        <v>282</v>
      </c>
      <c r="AA113">
        <v>22</v>
      </c>
      <c r="AJ113" s="12" t="str">
        <f t="shared" si="94"/>
        <v>ATK_P:22</v>
      </c>
      <c r="AS113">
        <v>999</v>
      </c>
      <c r="AV113" s="4"/>
      <c r="AW113" s="4"/>
      <c r="AX113" s="4"/>
      <c r="AY113" s="4"/>
      <c r="BA113" s="12" t="str">
        <f t="shared" si="95"/>
        <v/>
      </c>
      <c r="BB113" s="12" t="str">
        <f t="shared" si="63"/>
        <v/>
      </c>
      <c r="BC113" s="12" t="str">
        <f t="shared" si="64"/>
        <v/>
      </c>
      <c r="BD113" s="12" t="str">
        <f t="shared" si="65"/>
        <v/>
      </c>
      <c r="BE113" s="12" t="str">
        <f t="shared" si="66"/>
        <v/>
      </c>
      <c r="BF113" s="12" t="str">
        <f t="shared" si="67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>
        <f t="shared" si="89"/>
        <v>22</v>
      </c>
      <c r="BO113" t="str">
        <f t="shared" si="90"/>
        <v/>
      </c>
    </row>
    <row r="114" spans="10:67" x14ac:dyDescent="0.15">
      <c r="J114" s="22"/>
      <c r="K114" t="str">
        <f t="shared" si="91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280</v>
      </c>
      <c r="O114">
        <v>0</v>
      </c>
      <c r="P114">
        <f t="shared" si="86"/>
        <v>23</v>
      </c>
      <c r="Q114">
        <v>200019</v>
      </c>
      <c r="R114" s="24" t="s">
        <v>1104</v>
      </c>
      <c r="S114" s="4" t="str">
        <f t="shared" si="92"/>
        <v>被动攻击lv19</v>
      </c>
      <c r="T114" s="4" t="str">
        <f t="shared" si="93"/>
        <v>被动攻击lv19</v>
      </c>
      <c r="U114" t="s">
        <v>281</v>
      </c>
      <c r="Z114" t="s">
        <v>282</v>
      </c>
      <c r="AA114" s="22">
        <v>23</v>
      </c>
      <c r="AJ114" s="12" t="str">
        <f t="shared" si="94"/>
        <v>ATK_P:23</v>
      </c>
      <c r="AS114">
        <v>999</v>
      </c>
      <c r="AV114" s="4"/>
      <c r="AW114" s="4"/>
      <c r="AX114" s="4"/>
      <c r="AY114" s="4"/>
      <c r="BA114" s="12" t="str">
        <f t="shared" si="95"/>
        <v/>
      </c>
      <c r="BB114" s="12" t="str">
        <f t="shared" si="63"/>
        <v/>
      </c>
      <c r="BC114" s="12" t="str">
        <f t="shared" si="64"/>
        <v/>
      </c>
      <c r="BD114" s="12" t="str">
        <f t="shared" si="65"/>
        <v/>
      </c>
      <c r="BE114" s="12" t="str">
        <f t="shared" si="66"/>
        <v/>
      </c>
      <c r="BF114" s="12" t="str">
        <f t="shared" si="67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>
        <f t="shared" si="89"/>
        <v>23</v>
      </c>
      <c r="BO114" t="str">
        <f t="shared" si="90"/>
        <v/>
      </c>
    </row>
    <row r="115" spans="10:67" x14ac:dyDescent="0.15">
      <c r="J115" s="22"/>
      <c r="K115" t="str">
        <f t="shared" si="91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280</v>
      </c>
      <c r="O115">
        <v>0</v>
      </c>
      <c r="P115">
        <f t="shared" si="86"/>
        <v>24</v>
      </c>
      <c r="Q115">
        <v>200020</v>
      </c>
      <c r="R115" s="24" t="s">
        <v>1105</v>
      </c>
      <c r="S115" s="4" t="str">
        <f t="shared" si="92"/>
        <v>被动攻击lv20</v>
      </c>
      <c r="T115" s="4" t="str">
        <f t="shared" si="93"/>
        <v>被动攻击lv20</v>
      </c>
      <c r="U115" t="s">
        <v>281</v>
      </c>
      <c r="Z115" t="s">
        <v>282</v>
      </c>
      <c r="AA115">
        <v>24</v>
      </c>
      <c r="AJ115" s="12" t="str">
        <f t="shared" si="94"/>
        <v>ATK_P:24</v>
      </c>
      <c r="AS115">
        <v>999</v>
      </c>
      <c r="AV115" s="4"/>
      <c r="AW115" s="4"/>
      <c r="AX115" s="4"/>
      <c r="AY115" s="4"/>
      <c r="BA115" s="12" t="str">
        <f t="shared" si="95"/>
        <v/>
      </c>
      <c r="BB115" s="12" t="str">
        <f t="shared" si="63"/>
        <v/>
      </c>
      <c r="BC115" s="12" t="str">
        <f t="shared" si="64"/>
        <v/>
      </c>
      <c r="BD115" s="12" t="str">
        <f t="shared" si="65"/>
        <v/>
      </c>
      <c r="BE115" s="12" t="str">
        <f t="shared" si="66"/>
        <v/>
      </c>
      <c r="BF115" s="12" t="str">
        <f t="shared" si="67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>
        <f t="shared" si="89"/>
        <v>24</v>
      </c>
      <c r="BO115" t="str">
        <f t="shared" si="90"/>
        <v/>
      </c>
    </row>
    <row r="116" spans="10:67" x14ac:dyDescent="0.15">
      <c r="K116" t="str">
        <f t="shared" ref="K116:K136" si="96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280</v>
      </c>
      <c r="O116">
        <v>0</v>
      </c>
      <c r="P116">
        <f t="shared" ref="P116:P155" si="97">BN116</f>
        <v>5</v>
      </c>
      <c r="Q116">
        <v>200021</v>
      </c>
      <c r="R116" s="4" t="s">
        <v>1107</v>
      </c>
      <c r="S116" s="4" t="str">
        <f t="shared" si="92"/>
        <v>被动防御lv1</v>
      </c>
      <c r="T116" s="4" t="str">
        <f>R116</f>
        <v>被动防御lv1</v>
      </c>
      <c r="U116" t="s">
        <v>281</v>
      </c>
      <c r="Z116" t="s">
        <v>1127</v>
      </c>
      <c r="AA116">
        <v>5</v>
      </c>
      <c r="AJ116" s="12" t="str">
        <f t="shared" ref="AJ116:AJ136" si="98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99">IF(BB116="","",BB116)&amp;IF(BC116="","","|"&amp;BC116)&amp;IF(BD116="","","|"&amp;BD116)&amp;IF(BE116="","","|"&amp;BE116)&amp;IF(BF116="","","|"&amp;BF116)</f>
        <v/>
      </c>
      <c r="BB116" s="12" t="str">
        <f t="shared" si="63"/>
        <v/>
      </c>
      <c r="BC116" s="12" t="str">
        <f t="shared" si="64"/>
        <v/>
      </c>
      <c r="BD116" s="12" t="str">
        <f t="shared" si="65"/>
        <v/>
      </c>
      <c r="BE116" s="12" t="str">
        <f t="shared" si="66"/>
        <v/>
      </c>
      <c r="BF116" s="12" t="str">
        <f t="shared" si="67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>
        <f t="shared" ref="BN116:BN150" si="100">IF(AA116="",IF(V116="",IF(AP116="",W116,AP116),V116),AA116)</f>
        <v>5</v>
      </c>
      <c r="BO116" t="str">
        <f t="shared" si="90"/>
        <v/>
      </c>
    </row>
    <row r="117" spans="10:67" x14ac:dyDescent="0.15">
      <c r="K117" t="str">
        <f t="shared" si="96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280</v>
      </c>
      <c r="O117">
        <v>0</v>
      </c>
      <c r="P117">
        <f t="shared" si="97"/>
        <v>6</v>
      </c>
      <c r="Q117">
        <v>200022</v>
      </c>
      <c r="R117" s="4" t="s">
        <v>1108</v>
      </c>
      <c r="S117" s="4" t="str">
        <f t="shared" si="92"/>
        <v>被动防御lv2</v>
      </c>
      <c r="T117" s="4" t="str">
        <f t="shared" si="93"/>
        <v>被动防御lv2</v>
      </c>
      <c r="U117" t="s">
        <v>281</v>
      </c>
      <c r="Z117" t="s">
        <v>1127</v>
      </c>
      <c r="AA117">
        <v>6</v>
      </c>
      <c r="AJ117" s="12" t="str">
        <f t="shared" si="98"/>
        <v>DEF_P:6</v>
      </c>
      <c r="AS117">
        <v>999</v>
      </c>
      <c r="AV117" s="4"/>
      <c r="AW117" s="4"/>
      <c r="AX117" s="4"/>
      <c r="AY117" s="4"/>
      <c r="BA117" s="12" t="str">
        <f t="shared" si="99"/>
        <v/>
      </c>
      <c r="BB117" s="12" t="str">
        <f t="shared" si="63"/>
        <v/>
      </c>
      <c r="BC117" s="12" t="str">
        <f t="shared" si="64"/>
        <v/>
      </c>
      <c r="BD117" s="12" t="str">
        <f t="shared" si="65"/>
        <v/>
      </c>
      <c r="BE117" s="12" t="str">
        <f t="shared" si="66"/>
        <v/>
      </c>
      <c r="BF117" s="12" t="str">
        <f t="shared" si="67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>
        <f t="shared" si="100"/>
        <v>6</v>
      </c>
      <c r="BO117" t="str">
        <f t="shared" si="90"/>
        <v/>
      </c>
    </row>
    <row r="118" spans="10:67" x14ac:dyDescent="0.15">
      <c r="K118" t="str">
        <f t="shared" si="96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280</v>
      </c>
      <c r="O118">
        <v>0</v>
      </c>
      <c r="P118">
        <f t="shared" si="97"/>
        <v>7</v>
      </c>
      <c r="Q118">
        <v>200023</v>
      </c>
      <c r="R118" s="4" t="s">
        <v>1109</v>
      </c>
      <c r="S118" s="4" t="str">
        <f t="shared" si="92"/>
        <v>被动防御lv3</v>
      </c>
      <c r="T118" s="4" t="str">
        <f t="shared" si="93"/>
        <v>被动防御lv3</v>
      </c>
      <c r="U118" t="s">
        <v>281</v>
      </c>
      <c r="Z118" t="s">
        <v>1127</v>
      </c>
      <c r="AA118">
        <v>7</v>
      </c>
      <c r="AJ118" s="12" t="str">
        <f t="shared" si="98"/>
        <v>DEF_P:7</v>
      </c>
      <c r="AS118">
        <v>999</v>
      </c>
      <c r="AV118" s="4"/>
      <c r="AW118" s="4"/>
      <c r="AX118" s="4"/>
      <c r="AY118" s="4"/>
      <c r="BA118" s="12" t="str">
        <f t="shared" si="99"/>
        <v/>
      </c>
      <c r="BB118" s="12" t="str">
        <f t="shared" si="63"/>
        <v/>
      </c>
      <c r="BC118" s="12" t="str">
        <f t="shared" si="64"/>
        <v/>
      </c>
      <c r="BD118" s="12" t="str">
        <f t="shared" si="65"/>
        <v/>
      </c>
      <c r="BE118" s="12" t="str">
        <f t="shared" si="66"/>
        <v/>
      </c>
      <c r="BF118" s="12" t="str">
        <f t="shared" si="67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>
        <f t="shared" si="100"/>
        <v>7</v>
      </c>
      <c r="BO118" t="str">
        <f t="shared" ref="BO118:BO175" si="101">IF(AC118="","",AC118)</f>
        <v/>
      </c>
    </row>
    <row r="119" spans="10:67" x14ac:dyDescent="0.15">
      <c r="K119" t="str">
        <f t="shared" si="96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280</v>
      </c>
      <c r="O119">
        <v>0</v>
      </c>
      <c r="P119">
        <f t="shared" si="97"/>
        <v>8</v>
      </c>
      <c r="Q119">
        <v>200024</v>
      </c>
      <c r="R119" s="4" t="s">
        <v>1110</v>
      </c>
      <c r="S119" s="4" t="str">
        <f t="shared" si="92"/>
        <v>被动防御lv4</v>
      </c>
      <c r="T119" s="4" t="str">
        <f t="shared" si="93"/>
        <v>被动防御lv4</v>
      </c>
      <c r="U119" t="s">
        <v>281</v>
      </c>
      <c r="Z119" t="s">
        <v>1127</v>
      </c>
      <c r="AA119">
        <v>8</v>
      </c>
      <c r="AJ119" s="12" t="str">
        <f t="shared" si="98"/>
        <v>DEF_P:8</v>
      </c>
      <c r="AS119">
        <v>999</v>
      </c>
      <c r="AV119" s="4"/>
      <c r="AW119" s="4"/>
      <c r="AX119" s="4"/>
      <c r="AY119" s="4"/>
      <c r="BA119" s="12" t="str">
        <f t="shared" si="99"/>
        <v/>
      </c>
      <c r="BB119" s="12" t="str">
        <f t="shared" si="63"/>
        <v/>
      </c>
      <c r="BC119" s="12" t="str">
        <f t="shared" si="64"/>
        <v/>
      </c>
      <c r="BD119" s="12" t="str">
        <f t="shared" si="65"/>
        <v/>
      </c>
      <c r="BE119" s="12" t="str">
        <f t="shared" si="66"/>
        <v/>
      </c>
      <c r="BF119" s="12" t="str">
        <f t="shared" si="67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>
        <f t="shared" si="100"/>
        <v>8</v>
      </c>
      <c r="BO119" t="str">
        <f t="shared" si="101"/>
        <v/>
      </c>
    </row>
    <row r="120" spans="10:67" x14ac:dyDescent="0.15">
      <c r="K120" t="str">
        <f t="shared" si="96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280</v>
      </c>
      <c r="O120">
        <v>0</v>
      </c>
      <c r="P120">
        <f t="shared" si="97"/>
        <v>9</v>
      </c>
      <c r="Q120">
        <v>200025</v>
      </c>
      <c r="R120" s="4" t="s">
        <v>1111</v>
      </c>
      <c r="S120" s="4" t="str">
        <f t="shared" si="92"/>
        <v>被动防御lv5</v>
      </c>
      <c r="T120" s="4" t="str">
        <f t="shared" si="93"/>
        <v>被动防御lv5</v>
      </c>
      <c r="U120" t="s">
        <v>281</v>
      </c>
      <c r="Z120" t="s">
        <v>1127</v>
      </c>
      <c r="AA120">
        <v>9</v>
      </c>
      <c r="AJ120" s="12" t="str">
        <f t="shared" si="98"/>
        <v>DEF_P:9</v>
      </c>
      <c r="AS120">
        <v>999</v>
      </c>
      <c r="AV120" s="4"/>
      <c r="AW120" s="4"/>
      <c r="AX120" s="4"/>
      <c r="AY120" s="4"/>
      <c r="BA120" s="12" t="str">
        <f t="shared" si="99"/>
        <v/>
      </c>
      <c r="BB120" s="12" t="str">
        <f t="shared" si="63"/>
        <v/>
      </c>
      <c r="BC120" s="12" t="str">
        <f t="shared" si="64"/>
        <v/>
      </c>
      <c r="BD120" s="12" t="str">
        <f t="shared" si="65"/>
        <v/>
      </c>
      <c r="BE120" s="12" t="str">
        <f t="shared" si="66"/>
        <v/>
      </c>
      <c r="BF120" s="12" t="str">
        <f t="shared" si="67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>
        <f t="shared" si="100"/>
        <v>9</v>
      </c>
      <c r="BO120" t="str">
        <f t="shared" si="101"/>
        <v/>
      </c>
    </row>
    <row r="121" spans="10:67" x14ac:dyDescent="0.15">
      <c r="K121" t="str">
        <f t="shared" si="96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280</v>
      </c>
      <c r="O121">
        <v>0</v>
      </c>
      <c r="P121">
        <f t="shared" si="97"/>
        <v>10</v>
      </c>
      <c r="Q121">
        <v>200026</v>
      </c>
      <c r="R121" s="4" t="s">
        <v>1112</v>
      </c>
      <c r="S121" s="4" t="str">
        <f t="shared" si="92"/>
        <v>被动防御lv6</v>
      </c>
      <c r="T121" s="4" t="str">
        <f t="shared" ref="T121:T155" si="102">R121</f>
        <v>被动防御lv6</v>
      </c>
      <c r="U121" t="s">
        <v>281</v>
      </c>
      <c r="Z121" t="s">
        <v>1127</v>
      </c>
      <c r="AA121">
        <v>10</v>
      </c>
      <c r="AJ121" s="12" t="str">
        <f t="shared" si="98"/>
        <v>DEF_P:10</v>
      </c>
      <c r="AS121">
        <v>999</v>
      </c>
      <c r="AV121" s="4"/>
      <c r="AW121" s="4"/>
      <c r="AX121" s="4"/>
      <c r="AY121" s="4"/>
      <c r="BA121" s="12" t="str">
        <f t="shared" si="99"/>
        <v/>
      </c>
      <c r="BB121" s="12" t="str">
        <f t="shared" si="63"/>
        <v/>
      </c>
      <c r="BC121" s="12" t="str">
        <f t="shared" si="64"/>
        <v/>
      </c>
      <c r="BD121" s="12" t="str">
        <f t="shared" si="65"/>
        <v/>
      </c>
      <c r="BE121" s="12" t="str">
        <f t="shared" si="66"/>
        <v/>
      </c>
      <c r="BF121" s="12" t="str">
        <f t="shared" si="67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>
        <f t="shared" si="100"/>
        <v>10</v>
      </c>
      <c r="BO121" t="str">
        <f t="shared" si="101"/>
        <v/>
      </c>
    </row>
    <row r="122" spans="10:67" x14ac:dyDescent="0.15">
      <c r="K122" t="str">
        <f t="shared" si="96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280</v>
      </c>
      <c r="O122">
        <v>0</v>
      </c>
      <c r="P122">
        <f t="shared" si="97"/>
        <v>11</v>
      </c>
      <c r="Q122">
        <v>200027</v>
      </c>
      <c r="R122" s="4" t="s">
        <v>1113</v>
      </c>
      <c r="S122" s="4" t="str">
        <f t="shared" si="92"/>
        <v>被动防御lv7</v>
      </c>
      <c r="T122" s="4" t="str">
        <f t="shared" si="102"/>
        <v>被动防御lv7</v>
      </c>
      <c r="U122" t="s">
        <v>281</v>
      </c>
      <c r="Z122" t="s">
        <v>1127</v>
      </c>
      <c r="AA122">
        <v>11</v>
      </c>
      <c r="AJ122" s="12" t="str">
        <f t="shared" si="98"/>
        <v>DEF_P:11</v>
      </c>
      <c r="AS122">
        <v>999</v>
      </c>
      <c r="AV122" s="4"/>
      <c r="AW122" s="4"/>
      <c r="AX122" s="4"/>
      <c r="AY122" s="4"/>
      <c r="BA122" s="12" t="str">
        <f t="shared" si="99"/>
        <v/>
      </c>
      <c r="BB122" s="12" t="str">
        <f t="shared" si="63"/>
        <v/>
      </c>
      <c r="BC122" s="12" t="str">
        <f t="shared" si="64"/>
        <v/>
      </c>
      <c r="BD122" s="12" t="str">
        <f t="shared" si="65"/>
        <v/>
      </c>
      <c r="BE122" s="12" t="str">
        <f t="shared" si="66"/>
        <v/>
      </c>
      <c r="BF122" s="12" t="str">
        <f t="shared" si="67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>
        <f t="shared" si="100"/>
        <v>11</v>
      </c>
      <c r="BO122" t="str">
        <f t="shared" si="101"/>
        <v/>
      </c>
    </row>
    <row r="123" spans="10:67" x14ac:dyDescent="0.15">
      <c r="K123" t="str">
        <f t="shared" si="96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280</v>
      </c>
      <c r="O123">
        <v>0</v>
      </c>
      <c r="P123">
        <f t="shared" si="97"/>
        <v>12</v>
      </c>
      <c r="Q123">
        <v>200028</v>
      </c>
      <c r="R123" s="4" t="s">
        <v>1114</v>
      </c>
      <c r="S123" s="4" t="str">
        <f t="shared" si="92"/>
        <v>被动防御lv8</v>
      </c>
      <c r="T123" s="4" t="str">
        <f t="shared" si="102"/>
        <v>被动防御lv8</v>
      </c>
      <c r="U123" t="s">
        <v>281</v>
      </c>
      <c r="Z123" t="s">
        <v>1127</v>
      </c>
      <c r="AA123">
        <v>12</v>
      </c>
      <c r="AJ123" s="12" t="str">
        <f t="shared" si="98"/>
        <v>DEF_P:12</v>
      </c>
      <c r="AS123">
        <v>999</v>
      </c>
      <c r="AV123" s="4"/>
      <c r="AW123" s="4"/>
      <c r="AX123" s="4"/>
      <c r="AY123" s="4"/>
      <c r="BA123" s="12" t="str">
        <f t="shared" si="99"/>
        <v/>
      </c>
      <c r="BB123" s="12" t="str">
        <f t="shared" si="63"/>
        <v/>
      </c>
      <c r="BC123" s="12" t="str">
        <f t="shared" si="64"/>
        <v/>
      </c>
      <c r="BD123" s="12" t="str">
        <f t="shared" si="65"/>
        <v/>
      </c>
      <c r="BE123" s="12" t="str">
        <f t="shared" si="66"/>
        <v/>
      </c>
      <c r="BF123" s="12" t="str">
        <f t="shared" si="67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>
        <f t="shared" si="100"/>
        <v>12</v>
      </c>
      <c r="BO123" t="str">
        <f t="shared" si="101"/>
        <v/>
      </c>
    </row>
    <row r="124" spans="10:67" x14ac:dyDescent="0.15">
      <c r="K124" t="str">
        <f t="shared" si="96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280</v>
      </c>
      <c r="O124">
        <v>0</v>
      </c>
      <c r="P124">
        <f t="shared" si="97"/>
        <v>13</v>
      </c>
      <c r="Q124">
        <v>200029</v>
      </c>
      <c r="R124" s="4" t="s">
        <v>1115</v>
      </c>
      <c r="S124" s="4" t="str">
        <f t="shared" si="92"/>
        <v>被动防御lv9</v>
      </c>
      <c r="T124" s="4" t="str">
        <f t="shared" si="102"/>
        <v>被动防御lv9</v>
      </c>
      <c r="U124" t="s">
        <v>281</v>
      </c>
      <c r="Z124" t="s">
        <v>1127</v>
      </c>
      <c r="AA124">
        <v>13</v>
      </c>
      <c r="AJ124" s="12" t="str">
        <f t="shared" si="98"/>
        <v>DEF_P:13</v>
      </c>
      <c r="AS124">
        <v>999</v>
      </c>
      <c r="AV124" s="4"/>
      <c r="AW124" s="4"/>
      <c r="AX124" s="4"/>
      <c r="AY124" s="4"/>
      <c r="BA124" s="12" t="str">
        <f t="shared" si="99"/>
        <v/>
      </c>
      <c r="BB124" s="12" t="str">
        <f t="shared" si="63"/>
        <v/>
      </c>
      <c r="BC124" s="12" t="str">
        <f t="shared" si="64"/>
        <v/>
      </c>
      <c r="BD124" s="12" t="str">
        <f t="shared" si="65"/>
        <v/>
      </c>
      <c r="BE124" s="12" t="str">
        <f t="shared" si="66"/>
        <v/>
      </c>
      <c r="BF124" s="12" t="str">
        <f t="shared" si="67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>
        <f t="shared" si="100"/>
        <v>13</v>
      </c>
      <c r="BO124" t="str">
        <f t="shared" si="101"/>
        <v/>
      </c>
    </row>
    <row r="125" spans="10:67" x14ac:dyDescent="0.15">
      <c r="K125" t="str">
        <f t="shared" si="96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280</v>
      </c>
      <c r="O125">
        <v>0</v>
      </c>
      <c r="P125">
        <f t="shared" si="97"/>
        <v>14</v>
      </c>
      <c r="Q125">
        <v>200030</v>
      </c>
      <c r="R125" s="4" t="s">
        <v>1116</v>
      </c>
      <c r="S125" s="4" t="str">
        <f t="shared" si="92"/>
        <v>被动防御lv10</v>
      </c>
      <c r="T125" s="4" t="str">
        <f t="shared" si="102"/>
        <v>被动防御lv10</v>
      </c>
      <c r="U125" t="s">
        <v>281</v>
      </c>
      <c r="Z125" t="s">
        <v>1127</v>
      </c>
      <c r="AA125">
        <v>14</v>
      </c>
      <c r="AJ125" s="12" t="str">
        <f t="shared" si="98"/>
        <v>DEF_P:14</v>
      </c>
      <c r="AS125">
        <v>999</v>
      </c>
      <c r="AV125" s="4"/>
      <c r="AW125" s="4"/>
      <c r="AX125" s="4"/>
      <c r="AY125" s="4"/>
      <c r="BA125" s="12" t="str">
        <f t="shared" si="99"/>
        <v/>
      </c>
      <c r="BB125" s="12" t="str">
        <f t="shared" si="63"/>
        <v/>
      </c>
      <c r="BC125" s="12" t="str">
        <f t="shared" si="64"/>
        <v/>
      </c>
      <c r="BD125" s="12" t="str">
        <f t="shared" si="65"/>
        <v/>
      </c>
      <c r="BE125" s="12" t="str">
        <f t="shared" si="66"/>
        <v/>
      </c>
      <c r="BF125" s="12" t="str">
        <f t="shared" si="67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>
        <f t="shared" si="100"/>
        <v>14</v>
      </c>
      <c r="BO125" t="str">
        <f t="shared" si="101"/>
        <v/>
      </c>
    </row>
    <row r="126" spans="10:67" x14ac:dyDescent="0.15">
      <c r="K126" t="str">
        <f t="shared" si="96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280</v>
      </c>
      <c r="O126">
        <v>0</v>
      </c>
      <c r="P126">
        <f t="shared" si="97"/>
        <v>15</v>
      </c>
      <c r="Q126">
        <v>200031</v>
      </c>
      <c r="R126" s="4" t="s">
        <v>1117</v>
      </c>
      <c r="S126" s="4" t="str">
        <f t="shared" si="92"/>
        <v>被动防御lv11</v>
      </c>
      <c r="T126" s="4" t="str">
        <f t="shared" si="102"/>
        <v>被动防御lv11</v>
      </c>
      <c r="U126" t="s">
        <v>281</v>
      </c>
      <c r="Z126" t="s">
        <v>1127</v>
      </c>
      <c r="AA126">
        <v>15</v>
      </c>
      <c r="AJ126" s="12" t="str">
        <f t="shared" si="98"/>
        <v>DEF_P:15</v>
      </c>
      <c r="AS126">
        <v>999</v>
      </c>
      <c r="AV126" s="4"/>
      <c r="AW126" s="4"/>
      <c r="AX126" s="4"/>
      <c r="AY126" s="4"/>
      <c r="BA126" s="12" t="str">
        <f t="shared" si="99"/>
        <v/>
      </c>
      <c r="BB126" s="12" t="str">
        <f t="shared" si="63"/>
        <v/>
      </c>
      <c r="BC126" s="12" t="str">
        <f t="shared" si="64"/>
        <v/>
      </c>
      <c r="BD126" s="12" t="str">
        <f t="shared" si="65"/>
        <v/>
      </c>
      <c r="BE126" s="12" t="str">
        <f t="shared" si="66"/>
        <v/>
      </c>
      <c r="BF126" s="12" t="str">
        <f t="shared" si="67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>
        <f t="shared" si="100"/>
        <v>15</v>
      </c>
      <c r="BO126" t="str">
        <f t="shared" si="101"/>
        <v/>
      </c>
    </row>
    <row r="127" spans="10:67" x14ac:dyDescent="0.15">
      <c r="K127" t="str">
        <f t="shared" si="96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280</v>
      </c>
      <c r="O127">
        <v>0</v>
      </c>
      <c r="P127">
        <f t="shared" si="97"/>
        <v>16</v>
      </c>
      <c r="Q127">
        <v>200032</v>
      </c>
      <c r="R127" s="4" t="s">
        <v>1118</v>
      </c>
      <c r="S127" s="4" t="str">
        <f t="shared" si="92"/>
        <v>被动防御lv12</v>
      </c>
      <c r="T127" s="4" t="str">
        <f t="shared" si="102"/>
        <v>被动防御lv12</v>
      </c>
      <c r="U127" t="s">
        <v>281</v>
      </c>
      <c r="Z127" t="s">
        <v>1127</v>
      </c>
      <c r="AA127">
        <v>16</v>
      </c>
      <c r="AJ127" s="12" t="str">
        <f t="shared" si="98"/>
        <v>DEF_P:16</v>
      </c>
      <c r="AS127">
        <v>999</v>
      </c>
      <c r="AV127" s="4"/>
      <c r="AW127" s="4"/>
      <c r="AX127" s="4"/>
      <c r="AY127" s="4"/>
      <c r="BA127" s="12" t="str">
        <f t="shared" si="99"/>
        <v/>
      </c>
      <c r="BB127" s="12" t="str">
        <f t="shared" si="63"/>
        <v/>
      </c>
      <c r="BC127" s="12" t="str">
        <f t="shared" si="64"/>
        <v/>
      </c>
      <c r="BD127" s="12" t="str">
        <f t="shared" si="65"/>
        <v/>
      </c>
      <c r="BE127" s="12" t="str">
        <f t="shared" si="66"/>
        <v/>
      </c>
      <c r="BF127" s="12" t="str">
        <f t="shared" si="67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>
        <f t="shared" si="100"/>
        <v>16</v>
      </c>
      <c r="BO127" t="str">
        <f t="shared" si="101"/>
        <v/>
      </c>
    </row>
    <row r="128" spans="10:67" x14ac:dyDescent="0.15">
      <c r="K128" t="str">
        <f t="shared" si="96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280</v>
      </c>
      <c r="O128">
        <v>0</v>
      </c>
      <c r="P128">
        <f t="shared" si="97"/>
        <v>17</v>
      </c>
      <c r="Q128">
        <v>200033</v>
      </c>
      <c r="R128" s="4" t="s">
        <v>1119</v>
      </c>
      <c r="S128" s="4" t="str">
        <f t="shared" si="92"/>
        <v>被动防御lv13</v>
      </c>
      <c r="T128" s="4" t="str">
        <f t="shared" si="102"/>
        <v>被动防御lv13</v>
      </c>
      <c r="U128" t="s">
        <v>281</v>
      </c>
      <c r="Z128" t="s">
        <v>1127</v>
      </c>
      <c r="AA128">
        <v>17</v>
      </c>
      <c r="AJ128" s="12" t="str">
        <f t="shared" si="98"/>
        <v>DEF_P:17</v>
      </c>
      <c r="AS128">
        <v>999</v>
      </c>
      <c r="AV128" s="4"/>
      <c r="AW128" s="4"/>
      <c r="AX128" s="4"/>
      <c r="AY128" s="4"/>
      <c r="BA128" s="12" t="str">
        <f t="shared" si="99"/>
        <v/>
      </c>
      <c r="BB128" s="12" t="str">
        <f t="shared" si="63"/>
        <v/>
      </c>
      <c r="BC128" s="12" t="str">
        <f t="shared" si="64"/>
        <v/>
      </c>
      <c r="BD128" s="12" t="str">
        <f t="shared" si="65"/>
        <v/>
      </c>
      <c r="BE128" s="12" t="str">
        <f t="shared" si="66"/>
        <v/>
      </c>
      <c r="BF128" s="12" t="str">
        <f t="shared" si="67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>
        <f t="shared" si="100"/>
        <v>17</v>
      </c>
      <c r="BO128" t="str">
        <f t="shared" si="101"/>
        <v/>
      </c>
    </row>
    <row r="129" spans="11:67" x14ac:dyDescent="0.15">
      <c r="K129" t="str">
        <f t="shared" si="96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280</v>
      </c>
      <c r="O129">
        <v>0</v>
      </c>
      <c r="P129">
        <f t="shared" si="97"/>
        <v>18</v>
      </c>
      <c r="Q129">
        <v>200034</v>
      </c>
      <c r="R129" s="4" t="s">
        <v>1120</v>
      </c>
      <c r="S129" s="4" t="str">
        <f t="shared" si="92"/>
        <v>被动防御lv14</v>
      </c>
      <c r="T129" s="4" t="str">
        <f t="shared" si="102"/>
        <v>被动防御lv14</v>
      </c>
      <c r="U129" t="s">
        <v>281</v>
      </c>
      <c r="Z129" t="s">
        <v>1127</v>
      </c>
      <c r="AA129">
        <v>18</v>
      </c>
      <c r="AJ129" s="12" t="str">
        <f t="shared" si="98"/>
        <v>DEF_P:18</v>
      </c>
      <c r="AS129">
        <v>999</v>
      </c>
      <c r="AV129" s="4"/>
      <c r="AW129" s="4"/>
      <c r="AX129" s="4"/>
      <c r="AY129" s="4"/>
      <c r="BA129" s="12" t="str">
        <f t="shared" si="99"/>
        <v/>
      </c>
      <c r="BB129" s="12" t="str">
        <f t="shared" si="63"/>
        <v/>
      </c>
      <c r="BC129" s="12" t="str">
        <f t="shared" si="64"/>
        <v/>
      </c>
      <c r="BD129" s="12" t="str">
        <f t="shared" si="65"/>
        <v/>
      </c>
      <c r="BE129" s="12" t="str">
        <f t="shared" si="66"/>
        <v/>
      </c>
      <c r="BF129" s="12" t="str">
        <f t="shared" si="67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>
        <f t="shared" si="100"/>
        <v>18</v>
      </c>
      <c r="BO129" t="str">
        <f t="shared" si="101"/>
        <v/>
      </c>
    </row>
    <row r="130" spans="11:67" x14ac:dyDescent="0.15">
      <c r="K130" t="str">
        <f t="shared" si="96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280</v>
      </c>
      <c r="O130">
        <v>0</v>
      </c>
      <c r="P130">
        <f t="shared" si="97"/>
        <v>19</v>
      </c>
      <c r="Q130">
        <v>200035</v>
      </c>
      <c r="R130" s="4" t="s">
        <v>1121</v>
      </c>
      <c r="S130" s="4" t="str">
        <f t="shared" si="92"/>
        <v>被动防御lv15</v>
      </c>
      <c r="T130" s="4" t="str">
        <f t="shared" si="102"/>
        <v>被动防御lv15</v>
      </c>
      <c r="U130" t="s">
        <v>281</v>
      </c>
      <c r="Z130" t="s">
        <v>1127</v>
      </c>
      <c r="AA130">
        <v>19</v>
      </c>
      <c r="AJ130" s="12" t="str">
        <f t="shared" si="98"/>
        <v>DEF_P:19</v>
      </c>
      <c r="AS130">
        <v>999</v>
      </c>
      <c r="AV130" s="4"/>
      <c r="AW130" s="4"/>
      <c r="AX130" s="4"/>
      <c r="AY130" s="4"/>
      <c r="BA130" s="12" t="str">
        <f t="shared" si="99"/>
        <v/>
      </c>
      <c r="BB130" s="12" t="str">
        <f t="shared" si="63"/>
        <v/>
      </c>
      <c r="BC130" s="12" t="str">
        <f t="shared" si="64"/>
        <v/>
      </c>
      <c r="BD130" s="12" t="str">
        <f t="shared" si="65"/>
        <v/>
      </c>
      <c r="BE130" s="12" t="str">
        <f t="shared" si="66"/>
        <v/>
      </c>
      <c r="BF130" s="12" t="str">
        <f t="shared" si="67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>
        <f t="shared" si="100"/>
        <v>19</v>
      </c>
      <c r="BO130" t="str">
        <f t="shared" si="101"/>
        <v/>
      </c>
    </row>
    <row r="131" spans="11:67" x14ac:dyDescent="0.15">
      <c r="K131" t="str">
        <f t="shared" si="96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280</v>
      </c>
      <c r="O131">
        <v>0</v>
      </c>
      <c r="P131">
        <f t="shared" si="97"/>
        <v>20</v>
      </c>
      <c r="Q131">
        <v>200036</v>
      </c>
      <c r="R131" s="4" t="s">
        <v>1122</v>
      </c>
      <c r="S131" s="4" t="str">
        <f t="shared" si="92"/>
        <v>被动防御lv16</v>
      </c>
      <c r="T131" s="4" t="str">
        <f t="shared" si="102"/>
        <v>被动防御lv16</v>
      </c>
      <c r="U131" t="s">
        <v>281</v>
      </c>
      <c r="Z131" t="s">
        <v>1127</v>
      </c>
      <c r="AA131">
        <v>20</v>
      </c>
      <c r="AJ131" s="12" t="str">
        <f t="shared" si="98"/>
        <v>DEF_P:20</v>
      </c>
      <c r="AS131">
        <v>999</v>
      </c>
      <c r="AV131" s="4"/>
      <c r="AW131" s="4"/>
      <c r="AX131" s="4"/>
      <c r="AY131" s="4"/>
      <c r="BA131" s="12" t="str">
        <f t="shared" si="99"/>
        <v/>
      </c>
      <c r="BB131" s="12" t="str">
        <f t="shared" si="63"/>
        <v/>
      </c>
      <c r="BC131" s="12" t="str">
        <f t="shared" si="64"/>
        <v/>
      </c>
      <c r="BD131" s="12" t="str">
        <f t="shared" si="65"/>
        <v/>
      </c>
      <c r="BE131" s="12" t="str">
        <f t="shared" si="66"/>
        <v/>
      </c>
      <c r="BF131" s="12" t="str">
        <f t="shared" si="67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>
        <f t="shared" si="100"/>
        <v>20</v>
      </c>
      <c r="BO131" t="str">
        <f t="shared" si="101"/>
        <v/>
      </c>
    </row>
    <row r="132" spans="11:67" x14ac:dyDescent="0.15">
      <c r="K132" t="str">
        <f t="shared" si="96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280</v>
      </c>
      <c r="O132">
        <v>0</v>
      </c>
      <c r="P132">
        <f t="shared" si="97"/>
        <v>21</v>
      </c>
      <c r="Q132">
        <v>200037</v>
      </c>
      <c r="R132" s="4" t="s">
        <v>1123</v>
      </c>
      <c r="S132" s="4" t="str">
        <f t="shared" si="92"/>
        <v>被动防御lv17</v>
      </c>
      <c r="T132" s="4" t="str">
        <f t="shared" si="102"/>
        <v>被动防御lv17</v>
      </c>
      <c r="U132" t="s">
        <v>281</v>
      </c>
      <c r="Z132" t="s">
        <v>1127</v>
      </c>
      <c r="AA132">
        <v>21</v>
      </c>
      <c r="AJ132" s="12" t="str">
        <f t="shared" si="98"/>
        <v>DEF_P:21</v>
      </c>
      <c r="AS132">
        <v>999</v>
      </c>
      <c r="AV132" s="4"/>
      <c r="AW132" s="4"/>
      <c r="AX132" s="4"/>
      <c r="AY132" s="4"/>
      <c r="BA132" s="12" t="str">
        <f t="shared" si="99"/>
        <v/>
      </c>
      <c r="BB132" s="12" t="str">
        <f t="shared" si="63"/>
        <v/>
      </c>
      <c r="BC132" s="12" t="str">
        <f t="shared" si="64"/>
        <v/>
      </c>
      <c r="BD132" s="12" t="str">
        <f t="shared" si="65"/>
        <v/>
      </c>
      <c r="BE132" s="12" t="str">
        <f t="shared" si="66"/>
        <v/>
      </c>
      <c r="BF132" s="12" t="str">
        <f t="shared" si="67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>
        <f t="shared" si="100"/>
        <v>21</v>
      </c>
      <c r="BO132" t="str">
        <f t="shared" si="101"/>
        <v/>
      </c>
    </row>
    <row r="133" spans="11:67" x14ac:dyDescent="0.15">
      <c r="K133" t="str">
        <f t="shared" si="96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280</v>
      </c>
      <c r="O133">
        <v>0</v>
      </c>
      <c r="P133">
        <f t="shared" si="97"/>
        <v>22</v>
      </c>
      <c r="Q133">
        <v>200038</v>
      </c>
      <c r="R133" s="4" t="s">
        <v>1124</v>
      </c>
      <c r="S133" s="4" t="str">
        <f t="shared" si="92"/>
        <v>被动防御lv18</v>
      </c>
      <c r="T133" s="4" t="str">
        <f t="shared" si="102"/>
        <v>被动防御lv18</v>
      </c>
      <c r="U133" t="s">
        <v>281</v>
      </c>
      <c r="Z133" t="s">
        <v>1127</v>
      </c>
      <c r="AA133">
        <v>22</v>
      </c>
      <c r="AJ133" s="12" t="str">
        <f t="shared" si="98"/>
        <v>DEF_P:22</v>
      </c>
      <c r="AS133">
        <v>999</v>
      </c>
      <c r="AV133" s="4"/>
      <c r="AW133" s="4"/>
      <c r="AX133" s="4"/>
      <c r="AY133" s="4"/>
      <c r="BA133" s="12" t="str">
        <f t="shared" si="99"/>
        <v/>
      </c>
      <c r="BB133" s="12" t="str">
        <f t="shared" ref="BB133:BB196" si="103">IF(_xlfn.IFNA(VLOOKUP(AV133,$K:$L,2,FALSE),"")=0,"",_xlfn.IFNA(VLOOKUP(AV133,$K:$L,2,FALSE),""))</f>
        <v/>
      </c>
      <c r="BC133" s="12" t="str">
        <f t="shared" ref="BC133:BC196" si="104">IF(_xlfn.IFNA(VLOOKUP(AW133,$K:$L,2,FALSE),"")=0,"",_xlfn.IFNA(VLOOKUP(AW133,$K:$L,2,FALSE),""))</f>
        <v/>
      </c>
      <c r="BD133" s="12" t="str">
        <f t="shared" ref="BD133:BD196" si="105">IF(_xlfn.IFNA(VLOOKUP(AX133,$K:$L,2,FALSE),"")=0,"",_xlfn.IFNA(VLOOKUP(AX133,$K:$L,2,FALSE),""))</f>
        <v/>
      </c>
      <c r="BE133" s="12" t="str">
        <f t="shared" ref="BE133:BE196" si="106">IF(_xlfn.IFNA(VLOOKUP(AY133,$K:$L,2,FALSE),"")=0,"",_xlfn.IFNA(VLOOKUP(AY133,$K:$L,2,FALSE),""))</f>
        <v/>
      </c>
      <c r="BF133" s="12" t="str">
        <f t="shared" ref="BF133:BF196" si="107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>
        <f t="shared" si="100"/>
        <v>22</v>
      </c>
      <c r="BO133" t="str">
        <f t="shared" si="101"/>
        <v/>
      </c>
    </row>
    <row r="134" spans="11:67" x14ac:dyDescent="0.15">
      <c r="K134" t="str">
        <f t="shared" si="96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280</v>
      </c>
      <c r="O134">
        <v>0</v>
      </c>
      <c r="P134">
        <f t="shared" si="97"/>
        <v>23</v>
      </c>
      <c r="Q134">
        <v>200039</v>
      </c>
      <c r="R134" s="4" t="s">
        <v>1125</v>
      </c>
      <c r="S134" s="4" t="str">
        <f t="shared" si="92"/>
        <v>被动防御lv19</v>
      </c>
      <c r="T134" s="4" t="str">
        <f t="shared" si="102"/>
        <v>被动防御lv19</v>
      </c>
      <c r="U134" t="s">
        <v>281</v>
      </c>
      <c r="Z134" t="s">
        <v>1127</v>
      </c>
      <c r="AA134">
        <v>23</v>
      </c>
      <c r="AJ134" s="12" t="str">
        <f t="shared" si="98"/>
        <v>DEF_P:23</v>
      </c>
      <c r="AS134">
        <v>999</v>
      </c>
      <c r="AV134" s="4"/>
      <c r="AW134" s="4"/>
      <c r="AX134" s="4"/>
      <c r="AY134" s="4"/>
      <c r="BA134" s="12" t="str">
        <f t="shared" si="99"/>
        <v/>
      </c>
      <c r="BB134" s="12" t="str">
        <f t="shared" si="103"/>
        <v/>
      </c>
      <c r="BC134" s="12" t="str">
        <f t="shared" si="104"/>
        <v/>
      </c>
      <c r="BD134" s="12" t="str">
        <f t="shared" si="105"/>
        <v/>
      </c>
      <c r="BE134" s="12" t="str">
        <f t="shared" si="106"/>
        <v/>
      </c>
      <c r="BF134" s="12" t="str">
        <f t="shared" si="107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>
        <f t="shared" si="100"/>
        <v>23</v>
      </c>
      <c r="BO134" t="str">
        <f t="shared" si="101"/>
        <v/>
      </c>
    </row>
    <row r="135" spans="11:67" x14ac:dyDescent="0.15">
      <c r="K135" t="str">
        <f t="shared" si="96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280</v>
      </c>
      <c r="O135">
        <v>0</v>
      </c>
      <c r="P135">
        <f t="shared" si="97"/>
        <v>24</v>
      </c>
      <c r="Q135">
        <v>200040</v>
      </c>
      <c r="R135" s="4" t="s">
        <v>1126</v>
      </c>
      <c r="S135" s="4" t="str">
        <f t="shared" si="92"/>
        <v>被动防御lv20</v>
      </c>
      <c r="T135" s="4" t="str">
        <f t="shared" si="102"/>
        <v>被动防御lv20</v>
      </c>
      <c r="U135" t="s">
        <v>281</v>
      </c>
      <c r="Z135" t="s">
        <v>1127</v>
      </c>
      <c r="AA135">
        <v>24</v>
      </c>
      <c r="AJ135" s="12" t="str">
        <f t="shared" si="98"/>
        <v>DEF_P:24</v>
      </c>
      <c r="AS135">
        <v>999</v>
      </c>
      <c r="AV135" s="4"/>
      <c r="AW135" s="4"/>
      <c r="AX135" s="4"/>
      <c r="AY135" s="4"/>
      <c r="BA135" s="12" t="str">
        <f t="shared" si="99"/>
        <v/>
      </c>
      <c r="BB135" s="12" t="str">
        <f t="shared" si="103"/>
        <v/>
      </c>
      <c r="BC135" s="12" t="str">
        <f t="shared" si="104"/>
        <v/>
      </c>
      <c r="BD135" s="12" t="str">
        <f t="shared" si="105"/>
        <v/>
      </c>
      <c r="BE135" s="12" t="str">
        <f t="shared" si="106"/>
        <v/>
      </c>
      <c r="BF135" s="12" t="str">
        <f t="shared" si="107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>
        <f t="shared" si="100"/>
        <v>24</v>
      </c>
      <c r="BO135" t="str">
        <f t="shared" si="101"/>
        <v/>
      </c>
    </row>
    <row r="136" spans="11:67" x14ac:dyDescent="0.15">
      <c r="K136" t="str">
        <f t="shared" si="96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280</v>
      </c>
      <c r="O136">
        <v>0</v>
      </c>
      <c r="P136">
        <f t="shared" si="97"/>
        <v>5</v>
      </c>
      <c r="Q136">
        <v>200041</v>
      </c>
      <c r="R136" s="4" t="s">
        <v>1128</v>
      </c>
      <c r="S136" s="4" t="str">
        <f t="shared" si="92"/>
        <v>被动速度lv1</v>
      </c>
      <c r="T136" s="4" t="str">
        <f t="shared" si="102"/>
        <v>被动速度lv1</v>
      </c>
      <c r="U136" t="s">
        <v>281</v>
      </c>
      <c r="Z136" t="s">
        <v>394</v>
      </c>
      <c r="AA136">
        <v>5</v>
      </c>
      <c r="AJ136" s="12" t="str">
        <f t="shared" si="98"/>
        <v>SPD_P:5</v>
      </c>
      <c r="AS136">
        <v>999</v>
      </c>
      <c r="AV136" s="4"/>
      <c r="AW136" s="4"/>
      <c r="AX136" s="4"/>
      <c r="AY136" s="4"/>
      <c r="BA136" s="12" t="str">
        <f t="shared" si="99"/>
        <v/>
      </c>
      <c r="BB136" s="12" t="str">
        <f t="shared" si="103"/>
        <v/>
      </c>
      <c r="BC136" s="12" t="str">
        <f t="shared" si="104"/>
        <v/>
      </c>
      <c r="BD136" s="12" t="str">
        <f t="shared" si="105"/>
        <v/>
      </c>
      <c r="BE136" s="12" t="str">
        <f t="shared" si="106"/>
        <v/>
      </c>
      <c r="BF136" s="12" t="str">
        <f t="shared" si="107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>
        <f t="shared" si="100"/>
        <v>5</v>
      </c>
      <c r="BO136" t="str">
        <f t="shared" si="101"/>
        <v/>
      </c>
    </row>
    <row r="137" spans="11:67" x14ac:dyDescent="0.15">
      <c r="K137" t="str">
        <f t="shared" ref="K137:K156" si="108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280</v>
      </c>
      <c r="O137">
        <v>0</v>
      </c>
      <c r="P137">
        <f t="shared" si="97"/>
        <v>6</v>
      </c>
      <c r="Q137">
        <v>200042</v>
      </c>
      <c r="R137" s="4" t="s">
        <v>1129</v>
      </c>
      <c r="S137" s="4" t="str">
        <f t="shared" si="92"/>
        <v>被动速度lv2</v>
      </c>
      <c r="T137" s="4" t="str">
        <f t="shared" si="102"/>
        <v>被动速度lv2</v>
      </c>
      <c r="U137" t="s">
        <v>281</v>
      </c>
      <c r="Z137" t="s">
        <v>394</v>
      </c>
      <c r="AA137">
        <v>6</v>
      </c>
      <c r="AJ137" s="12" t="str">
        <f t="shared" ref="AJ137:AJ176" si="109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110">IF(BB137="","",BB137)&amp;IF(BC137="","","|"&amp;BC137)&amp;IF(BD137="","","|"&amp;BD137)&amp;IF(BE137="","","|"&amp;BE137)&amp;IF(BF137="","","|"&amp;BF137)</f>
        <v/>
      </c>
      <c r="BB137" s="12" t="str">
        <f t="shared" si="103"/>
        <v/>
      </c>
      <c r="BC137" s="12" t="str">
        <f t="shared" si="104"/>
        <v/>
      </c>
      <c r="BD137" s="12" t="str">
        <f t="shared" si="105"/>
        <v/>
      </c>
      <c r="BE137" s="12" t="str">
        <f t="shared" si="106"/>
        <v/>
      </c>
      <c r="BF137" s="12" t="str">
        <f t="shared" si="107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>
        <f t="shared" si="100"/>
        <v>6</v>
      </c>
      <c r="BO137" t="str">
        <f t="shared" si="101"/>
        <v/>
      </c>
    </row>
    <row r="138" spans="11:67" x14ac:dyDescent="0.15">
      <c r="K138" t="str">
        <f t="shared" si="108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280</v>
      </c>
      <c r="O138">
        <v>0</v>
      </c>
      <c r="P138">
        <f t="shared" si="97"/>
        <v>7</v>
      </c>
      <c r="Q138">
        <v>200043</v>
      </c>
      <c r="R138" s="4" t="s">
        <v>1130</v>
      </c>
      <c r="S138" s="4" t="str">
        <f t="shared" si="92"/>
        <v>被动速度lv3</v>
      </c>
      <c r="T138" s="4" t="str">
        <f t="shared" si="102"/>
        <v>被动速度lv3</v>
      </c>
      <c r="U138" t="s">
        <v>281</v>
      </c>
      <c r="Z138" t="s">
        <v>394</v>
      </c>
      <c r="AA138">
        <v>7</v>
      </c>
      <c r="AJ138" s="12" t="str">
        <f t="shared" si="109"/>
        <v>SPD_P:7</v>
      </c>
      <c r="AS138">
        <v>999</v>
      </c>
      <c r="AV138" s="4"/>
      <c r="AW138" s="4"/>
      <c r="AX138" s="4"/>
      <c r="AY138" s="4"/>
      <c r="BA138" s="12" t="str">
        <f t="shared" si="110"/>
        <v/>
      </c>
      <c r="BB138" s="12" t="str">
        <f t="shared" si="103"/>
        <v/>
      </c>
      <c r="BC138" s="12" t="str">
        <f t="shared" si="104"/>
        <v/>
      </c>
      <c r="BD138" s="12" t="str">
        <f t="shared" si="105"/>
        <v/>
      </c>
      <c r="BE138" s="12" t="str">
        <f t="shared" si="106"/>
        <v/>
      </c>
      <c r="BF138" s="12" t="str">
        <f t="shared" si="107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>
        <f t="shared" si="100"/>
        <v>7</v>
      </c>
      <c r="BO138" t="str">
        <f t="shared" si="101"/>
        <v/>
      </c>
    </row>
    <row r="139" spans="11:67" x14ac:dyDescent="0.15">
      <c r="K139" t="str">
        <f t="shared" si="108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280</v>
      </c>
      <c r="O139">
        <v>0</v>
      </c>
      <c r="P139">
        <f t="shared" si="97"/>
        <v>8</v>
      </c>
      <c r="Q139">
        <v>200044</v>
      </c>
      <c r="R139" s="4" t="s">
        <v>1131</v>
      </c>
      <c r="S139" s="4" t="str">
        <f t="shared" si="92"/>
        <v>被动速度lv4</v>
      </c>
      <c r="T139" s="4" t="str">
        <f t="shared" si="102"/>
        <v>被动速度lv4</v>
      </c>
      <c r="U139" t="s">
        <v>281</v>
      </c>
      <c r="Z139" t="s">
        <v>394</v>
      </c>
      <c r="AA139">
        <v>8</v>
      </c>
      <c r="AJ139" s="12" t="str">
        <f t="shared" si="109"/>
        <v>SPD_P:8</v>
      </c>
      <c r="AS139">
        <v>999</v>
      </c>
      <c r="AV139" s="4"/>
      <c r="AW139" s="4"/>
      <c r="AX139" s="4"/>
      <c r="AY139" s="4"/>
      <c r="BA139" s="12" t="str">
        <f t="shared" si="110"/>
        <v/>
      </c>
      <c r="BB139" s="12" t="str">
        <f t="shared" si="103"/>
        <v/>
      </c>
      <c r="BC139" s="12" t="str">
        <f t="shared" si="104"/>
        <v/>
      </c>
      <c r="BD139" s="12" t="str">
        <f t="shared" si="105"/>
        <v/>
      </c>
      <c r="BE139" s="12" t="str">
        <f t="shared" si="106"/>
        <v/>
      </c>
      <c r="BF139" s="12" t="str">
        <f t="shared" si="107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>
        <f t="shared" si="100"/>
        <v>8</v>
      </c>
      <c r="BO139" t="str">
        <f t="shared" si="101"/>
        <v/>
      </c>
    </row>
    <row r="140" spans="11:67" x14ac:dyDescent="0.15">
      <c r="K140" t="str">
        <f t="shared" si="108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280</v>
      </c>
      <c r="O140">
        <v>0</v>
      </c>
      <c r="P140">
        <f t="shared" si="97"/>
        <v>9</v>
      </c>
      <c r="Q140">
        <v>200045</v>
      </c>
      <c r="R140" s="4" t="s">
        <v>1132</v>
      </c>
      <c r="S140" s="4" t="str">
        <f t="shared" si="92"/>
        <v>被动速度lv5</v>
      </c>
      <c r="T140" s="4" t="str">
        <f t="shared" si="102"/>
        <v>被动速度lv5</v>
      </c>
      <c r="U140" t="s">
        <v>281</v>
      </c>
      <c r="Z140" t="s">
        <v>394</v>
      </c>
      <c r="AA140">
        <v>9</v>
      </c>
      <c r="AJ140" s="12" t="str">
        <f t="shared" si="109"/>
        <v>SPD_P:9</v>
      </c>
      <c r="AS140">
        <v>999</v>
      </c>
      <c r="AV140" s="4"/>
      <c r="AW140" s="4"/>
      <c r="AX140" s="4"/>
      <c r="AY140" s="4"/>
      <c r="BA140" s="12" t="str">
        <f t="shared" si="110"/>
        <v/>
      </c>
      <c r="BB140" s="12" t="str">
        <f t="shared" si="103"/>
        <v/>
      </c>
      <c r="BC140" s="12" t="str">
        <f t="shared" si="104"/>
        <v/>
      </c>
      <c r="BD140" s="12" t="str">
        <f t="shared" si="105"/>
        <v/>
      </c>
      <c r="BE140" s="12" t="str">
        <f t="shared" si="106"/>
        <v/>
      </c>
      <c r="BF140" s="12" t="str">
        <f t="shared" si="107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>
        <f t="shared" si="100"/>
        <v>9</v>
      </c>
      <c r="BO140" t="str">
        <f t="shared" si="101"/>
        <v/>
      </c>
    </row>
    <row r="141" spans="11:67" x14ac:dyDescent="0.15">
      <c r="K141" t="str">
        <f t="shared" si="108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280</v>
      </c>
      <c r="O141">
        <v>0</v>
      </c>
      <c r="P141">
        <f t="shared" si="97"/>
        <v>10</v>
      </c>
      <c r="Q141">
        <v>200046</v>
      </c>
      <c r="R141" s="4" t="s">
        <v>1133</v>
      </c>
      <c r="S141" s="4" t="str">
        <f t="shared" si="92"/>
        <v>被动速度lv6</v>
      </c>
      <c r="T141" s="4" t="str">
        <f t="shared" si="102"/>
        <v>被动速度lv6</v>
      </c>
      <c r="U141" t="s">
        <v>281</v>
      </c>
      <c r="Z141" t="s">
        <v>394</v>
      </c>
      <c r="AA141">
        <v>10</v>
      </c>
      <c r="AJ141" s="12" t="str">
        <f t="shared" si="109"/>
        <v>SPD_P:10</v>
      </c>
      <c r="AS141">
        <v>999</v>
      </c>
      <c r="AV141" s="4"/>
      <c r="AW141" s="4"/>
      <c r="AX141" s="4"/>
      <c r="AY141" s="4"/>
      <c r="BA141" s="12" t="str">
        <f t="shared" si="110"/>
        <v/>
      </c>
      <c r="BB141" s="12" t="str">
        <f t="shared" si="103"/>
        <v/>
      </c>
      <c r="BC141" s="12" t="str">
        <f t="shared" si="104"/>
        <v/>
      </c>
      <c r="BD141" s="12" t="str">
        <f t="shared" si="105"/>
        <v/>
      </c>
      <c r="BE141" s="12" t="str">
        <f t="shared" si="106"/>
        <v/>
      </c>
      <c r="BF141" s="12" t="str">
        <f t="shared" si="107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>
        <f t="shared" si="100"/>
        <v>10</v>
      </c>
      <c r="BO141" t="str">
        <f t="shared" si="101"/>
        <v/>
      </c>
    </row>
    <row r="142" spans="11:67" x14ac:dyDescent="0.15">
      <c r="K142" t="str">
        <f t="shared" si="108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280</v>
      </c>
      <c r="O142">
        <v>0</v>
      </c>
      <c r="P142">
        <f t="shared" si="97"/>
        <v>11</v>
      </c>
      <c r="Q142">
        <v>200047</v>
      </c>
      <c r="R142" s="4" t="s">
        <v>1134</v>
      </c>
      <c r="S142" s="4" t="str">
        <f t="shared" si="92"/>
        <v>被动速度lv7</v>
      </c>
      <c r="T142" s="4" t="str">
        <f t="shared" si="102"/>
        <v>被动速度lv7</v>
      </c>
      <c r="U142" t="s">
        <v>281</v>
      </c>
      <c r="Z142" t="s">
        <v>394</v>
      </c>
      <c r="AA142">
        <v>11</v>
      </c>
      <c r="AJ142" s="12" t="str">
        <f t="shared" si="109"/>
        <v>SPD_P:11</v>
      </c>
      <c r="AS142">
        <v>999</v>
      </c>
      <c r="AV142" s="4"/>
      <c r="AW142" s="4"/>
      <c r="AX142" s="4"/>
      <c r="AY142" s="4"/>
      <c r="BA142" s="12" t="str">
        <f t="shared" si="110"/>
        <v/>
      </c>
      <c r="BB142" s="12" t="str">
        <f t="shared" si="103"/>
        <v/>
      </c>
      <c r="BC142" s="12" t="str">
        <f t="shared" si="104"/>
        <v/>
      </c>
      <c r="BD142" s="12" t="str">
        <f t="shared" si="105"/>
        <v/>
      </c>
      <c r="BE142" s="12" t="str">
        <f t="shared" si="106"/>
        <v/>
      </c>
      <c r="BF142" s="12" t="str">
        <f t="shared" si="107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>
        <f t="shared" si="100"/>
        <v>11</v>
      </c>
      <c r="BO142" t="str">
        <f t="shared" si="101"/>
        <v/>
      </c>
    </row>
    <row r="143" spans="11:67" x14ac:dyDescent="0.15">
      <c r="K143" t="str">
        <f t="shared" si="108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280</v>
      </c>
      <c r="O143">
        <v>0</v>
      </c>
      <c r="P143">
        <f t="shared" si="97"/>
        <v>12</v>
      </c>
      <c r="Q143">
        <v>200048</v>
      </c>
      <c r="R143" s="4" t="s">
        <v>1135</v>
      </c>
      <c r="S143" s="4" t="str">
        <f t="shared" si="92"/>
        <v>被动速度lv8</v>
      </c>
      <c r="T143" s="4" t="str">
        <f t="shared" si="102"/>
        <v>被动速度lv8</v>
      </c>
      <c r="U143" t="s">
        <v>281</v>
      </c>
      <c r="Z143" t="s">
        <v>394</v>
      </c>
      <c r="AA143">
        <v>12</v>
      </c>
      <c r="AJ143" s="12" t="str">
        <f t="shared" si="109"/>
        <v>SPD_P:12</v>
      </c>
      <c r="AS143">
        <v>999</v>
      </c>
      <c r="AV143" s="4"/>
      <c r="AW143" s="4"/>
      <c r="AX143" s="4"/>
      <c r="AY143" s="4"/>
      <c r="BA143" s="12" t="str">
        <f t="shared" si="110"/>
        <v/>
      </c>
      <c r="BB143" s="12" t="str">
        <f t="shared" si="103"/>
        <v/>
      </c>
      <c r="BC143" s="12" t="str">
        <f t="shared" si="104"/>
        <v/>
      </c>
      <c r="BD143" s="12" t="str">
        <f t="shared" si="105"/>
        <v/>
      </c>
      <c r="BE143" s="12" t="str">
        <f t="shared" si="106"/>
        <v/>
      </c>
      <c r="BF143" s="12" t="str">
        <f t="shared" si="107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>
        <f t="shared" si="100"/>
        <v>12</v>
      </c>
      <c r="BO143" t="str">
        <f t="shared" si="101"/>
        <v/>
      </c>
    </row>
    <row r="144" spans="11:67" x14ac:dyDescent="0.15">
      <c r="K144" t="str">
        <f t="shared" si="108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280</v>
      </c>
      <c r="O144">
        <v>0</v>
      </c>
      <c r="P144">
        <f t="shared" si="97"/>
        <v>13</v>
      </c>
      <c r="Q144">
        <v>200049</v>
      </c>
      <c r="R144" s="4" t="s">
        <v>1136</v>
      </c>
      <c r="S144" s="4" t="str">
        <f t="shared" si="92"/>
        <v>被动速度lv9</v>
      </c>
      <c r="T144" s="4" t="str">
        <f t="shared" si="102"/>
        <v>被动速度lv9</v>
      </c>
      <c r="U144" t="s">
        <v>281</v>
      </c>
      <c r="Z144" t="s">
        <v>394</v>
      </c>
      <c r="AA144">
        <v>13</v>
      </c>
      <c r="AJ144" s="12" t="str">
        <f t="shared" si="109"/>
        <v>SPD_P:13</v>
      </c>
      <c r="AS144">
        <v>999</v>
      </c>
      <c r="AV144" s="4"/>
      <c r="AW144" s="4"/>
      <c r="AX144" s="4"/>
      <c r="AY144" s="4"/>
      <c r="BA144" s="12" t="str">
        <f t="shared" si="110"/>
        <v/>
      </c>
      <c r="BB144" s="12" t="str">
        <f t="shared" si="103"/>
        <v/>
      </c>
      <c r="BC144" s="12" t="str">
        <f t="shared" si="104"/>
        <v/>
      </c>
      <c r="BD144" s="12" t="str">
        <f t="shared" si="105"/>
        <v/>
      </c>
      <c r="BE144" s="12" t="str">
        <f t="shared" si="106"/>
        <v/>
      </c>
      <c r="BF144" s="12" t="str">
        <f t="shared" si="107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>
        <f t="shared" si="100"/>
        <v>13</v>
      </c>
      <c r="BO144" t="str">
        <f t="shared" si="101"/>
        <v/>
      </c>
    </row>
    <row r="145" spans="11:67" x14ac:dyDescent="0.15">
      <c r="K145" t="str">
        <f t="shared" si="108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280</v>
      </c>
      <c r="O145">
        <v>0</v>
      </c>
      <c r="P145">
        <f t="shared" si="97"/>
        <v>14</v>
      </c>
      <c r="Q145">
        <v>200050</v>
      </c>
      <c r="R145" s="4" t="s">
        <v>1137</v>
      </c>
      <c r="S145" s="4" t="str">
        <f t="shared" si="92"/>
        <v>被动速度lv10</v>
      </c>
      <c r="T145" s="4" t="str">
        <f t="shared" si="102"/>
        <v>被动速度lv10</v>
      </c>
      <c r="U145" t="s">
        <v>281</v>
      </c>
      <c r="Z145" t="s">
        <v>394</v>
      </c>
      <c r="AA145">
        <v>14</v>
      </c>
      <c r="AJ145" s="12" t="str">
        <f t="shared" si="109"/>
        <v>SPD_P:14</v>
      </c>
      <c r="AS145">
        <v>999</v>
      </c>
      <c r="AV145" s="4"/>
      <c r="AW145" s="4"/>
      <c r="AX145" s="4"/>
      <c r="AY145" s="4"/>
      <c r="BA145" s="12" t="str">
        <f t="shared" si="110"/>
        <v/>
      </c>
      <c r="BB145" s="12" t="str">
        <f t="shared" si="103"/>
        <v/>
      </c>
      <c r="BC145" s="12" t="str">
        <f t="shared" si="104"/>
        <v/>
      </c>
      <c r="BD145" s="12" t="str">
        <f t="shared" si="105"/>
        <v/>
      </c>
      <c r="BE145" s="12" t="str">
        <f t="shared" si="106"/>
        <v/>
      </c>
      <c r="BF145" s="12" t="str">
        <f t="shared" si="107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>
        <f t="shared" si="100"/>
        <v>14</v>
      </c>
      <c r="BO145" t="str">
        <f t="shared" si="101"/>
        <v/>
      </c>
    </row>
    <row r="146" spans="11:67" x14ac:dyDescent="0.15">
      <c r="K146" t="str">
        <f t="shared" si="108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280</v>
      </c>
      <c r="O146">
        <v>0</v>
      </c>
      <c r="P146">
        <f t="shared" si="97"/>
        <v>15</v>
      </c>
      <c r="Q146">
        <v>200051</v>
      </c>
      <c r="R146" s="4" t="s">
        <v>1138</v>
      </c>
      <c r="S146" s="4" t="str">
        <f t="shared" si="92"/>
        <v>被动速度lv11</v>
      </c>
      <c r="T146" s="4" t="str">
        <f t="shared" si="102"/>
        <v>被动速度lv11</v>
      </c>
      <c r="U146" t="s">
        <v>281</v>
      </c>
      <c r="Z146" t="s">
        <v>394</v>
      </c>
      <c r="AA146">
        <v>15</v>
      </c>
      <c r="AJ146" s="12" t="str">
        <f t="shared" si="109"/>
        <v>SPD_P:15</v>
      </c>
      <c r="AS146">
        <v>999</v>
      </c>
      <c r="AV146" s="4"/>
      <c r="AW146" s="4"/>
      <c r="AX146" s="4"/>
      <c r="AY146" s="4"/>
      <c r="BA146" s="12" t="str">
        <f t="shared" si="110"/>
        <v/>
      </c>
      <c r="BB146" s="12" t="str">
        <f t="shared" si="103"/>
        <v/>
      </c>
      <c r="BC146" s="12" t="str">
        <f t="shared" si="104"/>
        <v/>
      </c>
      <c r="BD146" s="12" t="str">
        <f t="shared" si="105"/>
        <v/>
      </c>
      <c r="BE146" s="12" t="str">
        <f t="shared" si="106"/>
        <v/>
      </c>
      <c r="BF146" s="12" t="str">
        <f t="shared" si="107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>
        <f t="shared" si="100"/>
        <v>15</v>
      </c>
      <c r="BO146" t="str">
        <f t="shared" si="101"/>
        <v/>
      </c>
    </row>
    <row r="147" spans="11:67" x14ac:dyDescent="0.15">
      <c r="K147" t="str">
        <f t="shared" si="108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280</v>
      </c>
      <c r="O147">
        <v>0</v>
      </c>
      <c r="P147">
        <f t="shared" si="97"/>
        <v>16</v>
      </c>
      <c r="Q147">
        <v>200052</v>
      </c>
      <c r="R147" s="4" t="s">
        <v>1139</v>
      </c>
      <c r="S147" s="4" t="str">
        <f t="shared" si="92"/>
        <v>被动速度lv12</v>
      </c>
      <c r="T147" s="4" t="str">
        <f t="shared" si="102"/>
        <v>被动速度lv12</v>
      </c>
      <c r="U147" t="s">
        <v>281</v>
      </c>
      <c r="Z147" t="s">
        <v>394</v>
      </c>
      <c r="AA147">
        <v>16</v>
      </c>
      <c r="AJ147" s="12" t="str">
        <f t="shared" si="109"/>
        <v>SPD_P:16</v>
      </c>
      <c r="AS147">
        <v>999</v>
      </c>
      <c r="AV147" s="4"/>
      <c r="AW147" s="4"/>
      <c r="AX147" s="4"/>
      <c r="AY147" s="4"/>
      <c r="BA147" s="12" t="str">
        <f t="shared" si="110"/>
        <v/>
      </c>
      <c r="BB147" s="12" t="str">
        <f t="shared" si="103"/>
        <v/>
      </c>
      <c r="BC147" s="12" t="str">
        <f t="shared" si="104"/>
        <v/>
      </c>
      <c r="BD147" s="12" t="str">
        <f t="shared" si="105"/>
        <v/>
      </c>
      <c r="BE147" s="12" t="str">
        <f t="shared" si="106"/>
        <v/>
      </c>
      <c r="BF147" s="12" t="str">
        <f t="shared" si="107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>
        <f t="shared" si="100"/>
        <v>16</v>
      </c>
      <c r="BO147" t="str">
        <f t="shared" si="101"/>
        <v/>
      </c>
    </row>
    <row r="148" spans="11:67" x14ac:dyDescent="0.15">
      <c r="K148" t="str">
        <f t="shared" si="108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280</v>
      </c>
      <c r="O148">
        <v>0</v>
      </c>
      <c r="P148">
        <f t="shared" si="97"/>
        <v>17</v>
      </c>
      <c r="Q148">
        <v>200053</v>
      </c>
      <c r="R148" s="4" t="s">
        <v>1140</v>
      </c>
      <c r="S148" s="4" t="str">
        <f t="shared" si="92"/>
        <v>被动速度lv13</v>
      </c>
      <c r="T148" s="4" t="str">
        <f t="shared" si="102"/>
        <v>被动速度lv13</v>
      </c>
      <c r="U148" t="s">
        <v>281</v>
      </c>
      <c r="Z148" t="s">
        <v>394</v>
      </c>
      <c r="AA148">
        <v>17</v>
      </c>
      <c r="AJ148" s="12" t="str">
        <f t="shared" si="109"/>
        <v>SPD_P:17</v>
      </c>
      <c r="AS148">
        <v>999</v>
      </c>
      <c r="AV148" s="4"/>
      <c r="AW148" s="4"/>
      <c r="AX148" s="4"/>
      <c r="AY148" s="4"/>
      <c r="BA148" s="12" t="str">
        <f t="shared" si="110"/>
        <v/>
      </c>
      <c r="BB148" s="12" t="str">
        <f t="shared" si="103"/>
        <v/>
      </c>
      <c r="BC148" s="12" t="str">
        <f t="shared" si="104"/>
        <v/>
      </c>
      <c r="BD148" s="12" t="str">
        <f t="shared" si="105"/>
        <v/>
      </c>
      <c r="BE148" s="12" t="str">
        <f t="shared" si="106"/>
        <v/>
      </c>
      <c r="BF148" s="12" t="str">
        <f t="shared" si="107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>
        <f t="shared" si="100"/>
        <v>17</v>
      </c>
      <c r="BO148" t="str">
        <f t="shared" si="101"/>
        <v/>
      </c>
    </row>
    <row r="149" spans="11:67" x14ac:dyDescent="0.15">
      <c r="K149" t="str">
        <f t="shared" si="108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280</v>
      </c>
      <c r="O149">
        <v>0</v>
      </c>
      <c r="P149">
        <f t="shared" si="97"/>
        <v>18</v>
      </c>
      <c r="Q149">
        <v>200054</v>
      </c>
      <c r="R149" s="4" t="s">
        <v>1141</v>
      </c>
      <c r="S149" s="4" t="str">
        <f t="shared" si="92"/>
        <v>被动速度lv14</v>
      </c>
      <c r="T149" s="4" t="str">
        <f t="shared" si="102"/>
        <v>被动速度lv14</v>
      </c>
      <c r="U149" t="s">
        <v>281</v>
      </c>
      <c r="Z149" t="s">
        <v>394</v>
      </c>
      <c r="AA149">
        <v>18</v>
      </c>
      <c r="AJ149" s="12" t="str">
        <f t="shared" si="109"/>
        <v>SPD_P:18</v>
      </c>
      <c r="AS149">
        <v>999</v>
      </c>
      <c r="AV149" s="4"/>
      <c r="AW149" s="4"/>
      <c r="AX149" s="4"/>
      <c r="AY149" s="4"/>
      <c r="BA149" s="12" t="str">
        <f t="shared" si="110"/>
        <v/>
      </c>
      <c r="BB149" s="12" t="str">
        <f t="shared" si="103"/>
        <v/>
      </c>
      <c r="BC149" s="12" t="str">
        <f t="shared" si="104"/>
        <v/>
      </c>
      <c r="BD149" s="12" t="str">
        <f t="shared" si="105"/>
        <v/>
      </c>
      <c r="BE149" s="12" t="str">
        <f t="shared" si="106"/>
        <v/>
      </c>
      <c r="BF149" s="12" t="str">
        <f t="shared" si="107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>
        <f t="shared" si="100"/>
        <v>18</v>
      </c>
      <c r="BO149" t="str">
        <f t="shared" si="101"/>
        <v/>
      </c>
    </row>
    <row r="150" spans="11:67" x14ac:dyDescent="0.15">
      <c r="K150" t="str">
        <f t="shared" si="108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280</v>
      </c>
      <c r="O150">
        <v>0</v>
      </c>
      <c r="P150">
        <f t="shared" si="97"/>
        <v>19</v>
      </c>
      <c r="Q150">
        <v>200055</v>
      </c>
      <c r="R150" s="4" t="s">
        <v>1142</v>
      </c>
      <c r="S150" s="4" t="str">
        <f t="shared" si="92"/>
        <v>被动速度lv15</v>
      </c>
      <c r="T150" s="4" t="str">
        <f t="shared" si="102"/>
        <v>被动速度lv15</v>
      </c>
      <c r="U150" t="s">
        <v>281</v>
      </c>
      <c r="Z150" t="s">
        <v>394</v>
      </c>
      <c r="AA150">
        <v>19</v>
      </c>
      <c r="AJ150" s="12" t="str">
        <f t="shared" si="109"/>
        <v>SPD_P:19</v>
      </c>
      <c r="AS150">
        <v>999</v>
      </c>
      <c r="AV150" s="4"/>
      <c r="AW150" s="4"/>
      <c r="AX150" s="4"/>
      <c r="AY150" s="4"/>
      <c r="BA150" s="12" t="str">
        <f t="shared" si="110"/>
        <v/>
      </c>
      <c r="BB150" s="12" t="str">
        <f t="shared" si="103"/>
        <v/>
      </c>
      <c r="BC150" s="12" t="str">
        <f t="shared" si="104"/>
        <v/>
      </c>
      <c r="BD150" s="12" t="str">
        <f t="shared" si="105"/>
        <v/>
      </c>
      <c r="BE150" s="12" t="str">
        <f t="shared" si="106"/>
        <v/>
      </c>
      <c r="BF150" s="12" t="str">
        <f t="shared" si="107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>
        <f t="shared" si="100"/>
        <v>19</v>
      </c>
      <c r="BO150" t="str">
        <f t="shared" si="101"/>
        <v/>
      </c>
    </row>
    <row r="151" spans="11:67" x14ac:dyDescent="0.15">
      <c r="K151" t="str">
        <f t="shared" si="108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280</v>
      </c>
      <c r="O151">
        <v>0</v>
      </c>
      <c r="P151">
        <f t="shared" si="97"/>
        <v>20</v>
      </c>
      <c r="Q151">
        <v>200056</v>
      </c>
      <c r="R151" s="4" t="s">
        <v>1143</v>
      </c>
      <c r="S151" s="4" t="str">
        <f t="shared" si="92"/>
        <v>被动速度lv16</v>
      </c>
      <c r="T151" s="4" t="str">
        <f t="shared" si="102"/>
        <v>被动速度lv16</v>
      </c>
      <c r="U151" t="s">
        <v>281</v>
      </c>
      <c r="Z151" t="s">
        <v>394</v>
      </c>
      <c r="AA151">
        <v>20</v>
      </c>
      <c r="AJ151" s="12" t="str">
        <f t="shared" si="109"/>
        <v>SPD_P:20</v>
      </c>
      <c r="AS151">
        <v>999</v>
      </c>
      <c r="AV151" s="4"/>
      <c r="AW151" s="4"/>
      <c r="AX151" s="4"/>
      <c r="AY151" s="4"/>
      <c r="BA151" s="12" t="str">
        <f t="shared" si="110"/>
        <v/>
      </c>
      <c r="BB151" s="12" t="str">
        <f t="shared" si="103"/>
        <v/>
      </c>
      <c r="BC151" s="12" t="str">
        <f t="shared" si="104"/>
        <v/>
      </c>
      <c r="BD151" s="12" t="str">
        <f t="shared" si="105"/>
        <v/>
      </c>
      <c r="BE151" s="12" t="str">
        <f t="shared" si="106"/>
        <v/>
      </c>
      <c r="BF151" s="12" t="str">
        <f t="shared" si="107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>
        <f t="shared" ref="BN151:BN190" si="111">IF(AA151="",IF(V151="",IF(AP151="",W151,AP151),V151),AA151)</f>
        <v>20</v>
      </c>
      <c r="BO151" t="str">
        <f t="shared" si="101"/>
        <v/>
      </c>
    </row>
    <row r="152" spans="11:67" x14ac:dyDescent="0.15">
      <c r="K152" t="str">
        <f t="shared" si="108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280</v>
      </c>
      <c r="O152">
        <v>0</v>
      </c>
      <c r="P152">
        <f t="shared" si="97"/>
        <v>21</v>
      </c>
      <c r="Q152">
        <v>200057</v>
      </c>
      <c r="R152" s="4" t="s">
        <v>1144</v>
      </c>
      <c r="S152" s="4" t="str">
        <f t="shared" si="92"/>
        <v>被动速度lv17</v>
      </c>
      <c r="T152" s="4" t="str">
        <f t="shared" si="102"/>
        <v>被动速度lv17</v>
      </c>
      <c r="U152" t="s">
        <v>281</v>
      </c>
      <c r="Z152" t="s">
        <v>394</v>
      </c>
      <c r="AA152">
        <v>21</v>
      </c>
      <c r="AJ152" s="12" t="str">
        <f t="shared" si="109"/>
        <v>SPD_P:21</v>
      </c>
      <c r="AS152">
        <v>999</v>
      </c>
      <c r="AV152" s="4"/>
      <c r="AW152" s="4"/>
      <c r="AX152" s="4"/>
      <c r="AY152" s="4"/>
      <c r="BA152" s="12" t="str">
        <f t="shared" si="110"/>
        <v/>
      </c>
      <c r="BB152" s="12" t="str">
        <f t="shared" si="103"/>
        <v/>
      </c>
      <c r="BC152" s="12" t="str">
        <f t="shared" si="104"/>
        <v/>
      </c>
      <c r="BD152" s="12" t="str">
        <f t="shared" si="105"/>
        <v/>
      </c>
      <c r="BE152" s="12" t="str">
        <f t="shared" si="106"/>
        <v/>
      </c>
      <c r="BF152" s="12" t="str">
        <f t="shared" si="107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>
        <f t="shared" si="111"/>
        <v>21</v>
      </c>
      <c r="BO152" t="str">
        <f t="shared" si="101"/>
        <v/>
      </c>
    </row>
    <row r="153" spans="11:67" x14ac:dyDescent="0.15">
      <c r="K153" t="str">
        <f t="shared" si="108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280</v>
      </c>
      <c r="O153">
        <v>0</v>
      </c>
      <c r="P153">
        <f t="shared" si="97"/>
        <v>22</v>
      </c>
      <c r="Q153">
        <v>200058</v>
      </c>
      <c r="R153" s="4" t="s">
        <v>1145</v>
      </c>
      <c r="S153" s="4" t="str">
        <f t="shared" si="92"/>
        <v>被动速度lv18</v>
      </c>
      <c r="T153" s="4" t="str">
        <f t="shared" si="102"/>
        <v>被动速度lv18</v>
      </c>
      <c r="U153" t="s">
        <v>281</v>
      </c>
      <c r="Z153" t="s">
        <v>394</v>
      </c>
      <c r="AA153">
        <v>22</v>
      </c>
      <c r="AJ153" s="12" t="str">
        <f t="shared" si="109"/>
        <v>SPD_P:22</v>
      </c>
      <c r="AS153">
        <v>999</v>
      </c>
      <c r="AV153" s="4"/>
      <c r="AW153" s="4"/>
      <c r="AX153" s="4"/>
      <c r="AY153" s="4"/>
      <c r="BA153" s="12" t="str">
        <f t="shared" si="110"/>
        <v/>
      </c>
      <c r="BB153" s="12" t="str">
        <f t="shared" si="103"/>
        <v/>
      </c>
      <c r="BC153" s="12" t="str">
        <f t="shared" si="104"/>
        <v/>
      </c>
      <c r="BD153" s="12" t="str">
        <f t="shared" si="105"/>
        <v/>
      </c>
      <c r="BE153" s="12" t="str">
        <f t="shared" si="106"/>
        <v/>
      </c>
      <c r="BF153" s="12" t="str">
        <f t="shared" si="107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>
        <f t="shared" si="111"/>
        <v>22</v>
      </c>
      <c r="BO153" t="str">
        <f t="shared" si="101"/>
        <v/>
      </c>
    </row>
    <row r="154" spans="11:67" x14ac:dyDescent="0.15">
      <c r="K154" t="str">
        <f t="shared" si="108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280</v>
      </c>
      <c r="O154">
        <v>0</v>
      </c>
      <c r="P154">
        <f t="shared" si="97"/>
        <v>23</v>
      </c>
      <c r="Q154">
        <v>200059</v>
      </c>
      <c r="R154" s="4" t="s">
        <v>1146</v>
      </c>
      <c r="S154" s="4" t="str">
        <f t="shared" si="92"/>
        <v>被动速度lv19</v>
      </c>
      <c r="T154" s="4" t="str">
        <f t="shared" si="102"/>
        <v>被动速度lv19</v>
      </c>
      <c r="U154" t="s">
        <v>281</v>
      </c>
      <c r="Z154" t="s">
        <v>394</v>
      </c>
      <c r="AA154">
        <v>23</v>
      </c>
      <c r="AJ154" s="12" t="str">
        <f t="shared" si="109"/>
        <v>SPD_P:23</v>
      </c>
      <c r="AS154">
        <v>999</v>
      </c>
      <c r="AV154" s="4"/>
      <c r="AW154" s="4"/>
      <c r="AX154" s="4"/>
      <c r="AY154" s="4"/>
      <c r="BA154" s="12" t="str">
        <f t="shared" si="110"/>
        <v/>
      </c>
      <c r="BB154" s="12" t="str">
        <f t="shared" si="103"/>
        <v/>
      </c>
      <c r="BC154" s="12" t="str">
        <f t="shared" si="104"/>
        <v/>
      </c>
      <c r="BD154" s="12" t="str">
        <f t="shared" si="105"/>
        <v/>
      </c>
      <c r="BE154" s="12" t="str">
        <f t="shared" si="106"/>
        <v/>
      </c>
      <c r="BF154" s="12" t="str">
        <f t="shared" si="107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>
        <f t="shared" si="111"/>
        <v>23</v>
      </c>
      <c r="BO154" t="str">
        <f t="shared" si="101"/>
        <v/>
      </c>
    </row>
    <row r="155" spans="11:67" x14ac:dyDescent="0.15">
      <c r="K155" t="str">
        <f t="shared" si="108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280</v>
      </c>
      <c r="O155">
        <v>0</v>
      </c>
      <c r="P155">
        <f t="shared" si="97"/>
        <v>24</v>
      </c>
      <c r="Q155">
        <v>200060</v>
      </c>
      <c r="R155" s="4" t="s">
        <v>1147</v>
      </c>
      <c r="S155" s="4" t="str">
        <f t="shared" si="92"/>
        <v>被动速度lv20</v>
      </c>
      <c r="T155" s="4" t="str">
        <f t="shared" si="102"/>
        <v>被动速度lv20</v>
      </c>
      <c r="U155" t="s">
        <v>281</v>
      </c>
      <c r="Z155" t="s">
        <v>394</v>
      </c>
      <c r="AA155">
        <v>24</v>
      </c>
      <c r="AJ155" s="12" t="str">
        <f t="shared" si="109"/>
        <v>SPD_P:24</v>
      </c>
      <c r="AS155">
        <v>999</v>
      </c>
      <c r="AV155" s="4"/>
      <c r="AW155" s="4"/>
      <c r="AX155" s="4"/>
      <c r="AY155" s="4"/>
      <c r="BA155" s="12" t="str">
        <f t="shared" si="110"/>
        <v/>
      </c>
      <c r="BB155" s="12" t="str">
        <f t="shared" si="103"/>
        <v/>
      </c>
      <c r="BC155" s="12" t="str">
        <f t="shared" si="104"/>
        <v/>
      </c>
      <c r="BD155" s="12" t="str">
        <f t="shared" si="105"/>
        <v/>
      </c>
      <c r="BE155" s="12" t="str">
        <f t="shared" si="106"/>
        <v/>
      </c>
      <c r="BF155" s="12" t="str">
        <f t="shared" si="107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>
        <f t="shared" si="111"/>
        <v>24</v>
      </c>
      <c r="BO155" t="str">
        <f t="shared" si="101"/>
        <v/>
      </c>
    </row>
    <row r="156" spans="11:67" x14ac:dyDescent="0.15">
      <c r="K156" t="str">
        <f t="shared" si="108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280</v>
      </c>
      <c r="O156">
        <v>0</v>
      </c>
      <c r="P156">
        <f t="shared" ref="P156:P195" si="112">BN156</f>
        <v>5</v>
      </c>
      <c r="Q156">
        <v>200061</v>
      </c>
      <c r="R156" s="4" t="s">
        <v>1148</v>
      </c>
      <c r="S156" s="4" t="str">
        <f t="shared" si="92"/>
        <v>被动命中lv1</v>
      </c>
      <c r="T156" s="4" t="str">
        <f t="shared" ref="T156:T195" si="113">R156</f>
        <v>被动命中lv1</v>
      </c>
      <c r="U156" t="s">
        <v>281</v>
      </c>
      <c r="Z156" t="s">
        <v>393</v>
      </c>
      <c r="AA156">
        <v>5</v>
      </c>
      <c r="AJ156" s="12" t="str">
        <f t="shared" si="109"/>
        <v>HIT:5</v>
      </c>
      <c r="AS156">
        <v>999</v>
      </c>
      <c r="AV156" s="4"/>
      <c r="AW156" s="4"/>
      <c r="AX156" s="4"/>
      <c r="AY156" s="4"/>
      <c r="BA156" s="12" t="str">
        <f t="shared" si="110"/>
        <v/>
      </c>
      <c r="BB156" s="12" t="str">
        <f t="shared" si="103"/>
        <v/>
      </c>
      <c r="BC156" s="12" t="str">
        <f t="shared" si="104"/>
        <v/>
      </c>
      <c r="BD156" s="12" t="str">
        <f t="shared" si="105"/>
        <v/>
      </c>
      <c r="BE156" s="12" t="str">
        <f t="shared" si="106"/>
        <v/>
      </c>
      <c r="BF156" s="12" t="str">
        <f t="shared" si="107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>
        <f t="shared" si="111"/>
        <v>5</v>
      </c>
      <c r="BO156" t="str">
        <f t="shared" si="101"/>
        <v/>
      </c>
    </row>
    <row r="157" spans="11:67" x14ac:dyDescent="0.15">
      <c r="K157" t="str">
        <f t="shared" ref="K157:K196" si="114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280</v>
      </c>
      <c r="O157">
        <v>0</v>
      </c>
      <c r="P157">
        <f t="shared" si="112"/>
        <v>6</v>
      </c>
      <c r="Q157">
        <v>200062</v>
      </c>
      <c r="R157" s="4" t="s">
        <v>1149</v>
      </c>
      <c r="S157" s="4" t="str">
        <f t="shared" si="92"/>
        <v>被动命中lv2</v>
      </c>
      <c r="T157" s="4" t="str">
        <f t="shared" si="113"/>
        <v>被动命中lv2</v>
      </c>
      <c r="U157" t="s">
        <v>281</v>
      </c>
      <c r="Z157" t="s">
        <v>393</v>
      </c>
      <c r="AA157">
        <v>6</v>
      </c>
      <c r="AJ157" s="12" t="str">
        <f t="shared" si="109"/>
        <v>HIT:6</v>
      </c>
      <c r="AS157">
        <v>999</v>
      </c>
      <c r="AV157" s="4"/>
      <c r="AW157" s="4"/>
      <c r="AX157" s="4"/>
      <c r="AY157" s="4"/>
      <c r="BA157" s="12" t="str">
        <f t="shared" si="110"/>
        <v/>
      </c>
      <c r="BB157" s="12" t="str">
        <f t="shared" si="103"/>
        <v/>
      </c>
      <c r="BC157" s="12" t="str">
        <f t="shared" si="104"/>
        <v/>
      </c>
      <c r="BD157" s="12" t="str">
        <f t="shared" si="105"/>
        <v/>
      </c>
      <c r="BE157" s="12" t="str">
        <f t="shared" si="106"/>
        <v/>
      </c>
      <c r="BF157" s="12" t="str">
        <f t="shared" si="107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>
        <f t="shared" si="111"/>
        <v>6</v>
      </c>
      <c r="BO157" t="str">
        <f t="shared" si="101"/>
        <v/>
      </c>
    </row>
    <row r="158" spans="11:67" x14ac:dyDescent="0.15">
      <c r="K158" t="str">
        <f t="shared" si="114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280</v>
      </c>
      <c r="O158">
        <v>0</v>
      </c>
      <c r="P158">
        <f t="shared" si="112"/>
        <v>7</v>
      </c>
      <c r="Q158">
        <v>200063</v>
      </c>
      <c r="R158" s="4" t="s">
        <v>1150</v>
      </c>
      <c r="S158" s="4" t="str">
        <f t="shared" si="92"/>
        <v>被动命中lv3</v>
      </c>
      <c r="T158" s="4" t="str">
        <f t="shared" si="113"/>
        <v>被动命中lv3</v>
      </c>
      <c r="U158" t="s">
        <v>281</v>
      </c>
      <c r="Z158" t="s">
        <v>393</v>
      </c>
      <c r="AA158">
        <v>7</v>
      </c>
      <c r="AJ158" s="12" t="str">
        <f t="shared" si="109"/>
        <v>HIT:7</v>
      </c>
      <c r="AS158">
        <v>999</v>
      </c>
      <c r="AV158" s="4"/>
      <c r="AW158" s="4"/>
      <c r="AX158" s="4"/>
      <c r="AY158" s="4"/>
      <c r="BA158" s="12" t="str">
        <f t="shared" si="110"/>
        <v/>
      </c>
      <c r="BB158" s="12" t="str">
        <f t="shared" si="103"/>
        <v/>
      </c>
      <c r="BC158" s="12" t="str">
        <f t="shared" si="104"/>
        <v/>
      </c>
      <c r="BD158" s="12" t="str">
        <f t="shared" si="105"/>
        <v/>
      </c>
      <c r="BE158" s="12" t="str">
        <f t="shared" si="106"/>
        <v/>
      </c>
      <c r="BF158" s="12" t="str">
        <f t="shared" si="107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>
        <f t="shared" si="111"/>
        <v>7</v>
      </c>
      <c r="BO158" t="str">
        <f t="shared" si="101"/>
        <v/>
      </c>
    </row>
    <row r="159" spans="11:67" x14ac:dyDescent="0.15">
      <c r="K159" t="str">
        <f t="shared" si="114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280</v>
      </c>
      <c r="O159">
        <v>0</v>
      </c>
      <c r="P159">
        <f t="shared" si="112"/>
        <v>8</v>
      </c>
      <c r="Q159">
        <v>200064</v>
      </c>
      <c r="R159" s="4" t="s">
        <v>1151</v>
      </c>
      <c r="S159" s="4" t="str">
        <f t="shared" si="92"/>
        <v>被动命中lv4</v>
      </c>
      <c r="T159" s="4" t="str">
        <f t="shared" si="113"/>
        <v>被动命中lv4</v>
      </c>
      <c r="U159" t="s">
        <v>281</v>
      </c>
      <c r="Z159" t="s">
        <v>393</v>
      </c>
      <c r="AA159">
        <v>8</v>
      </c>
      <c r="AJ159" s="12" t="str">
        <f t="shared" si="109"/>
        <v>HIT:8</v>
      </c>
      <c r="AS159">
        <v>999</v>
      </c>
      <c r="AV159" s="4"/>
      <c r="AW159" s="4"/>
      <c r="AX159" s="4"/>
      <c r="AY159" s="4"/>
      <c r="BA159" s="12" t="str">
        <f t="shared" si="110"/>
        <v/>
      </c>
      <c r="BB159" s="12" t="str">
        <f t="shared" si="103"/>
        <v/>
      </c>
      <c r="BC159" s="12" t="str">
        <f t="shared" si="104"/>
        <v/>
      </c>
      <c r="BD159" s="12" t="str">
        <f t="shared" si="105"/>
        <v/>
      </c>
      <c r="BE159" s="12" t="str">
        <f t="shared" si="106"/>
        <v/>
      </c>
      <c r="BF159" s="12" t="str">
        <f t="shared" si="107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>
        <f t="shared" si="111"/>
        <v>8</v>
      </c>
      <c r="BO159" t="str">
        <f t="shared" si="101"/>
        <v/>
      </c>
    </row>
    <row r="160" spans="11:67" x14ac:dyDescent="0.15">
      <c r="K160" t="str">
        <f t="shared" si="114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280</v>
      </c>
      <c r="O160">
        <v>0</v>
      </c>
      <c r="P160">
        <f t="shared" si="112"/>
        <v>9</v>
      </c>
      <c r="Q160">
        <v>200065</v>
      </c>
      <c r="R160" s="4" t="s">
        <v>1152</v>
      </c>
      <c r="S160" s="4" t="str">
        <f t="shared" si="92"/>
        <v>被动命中lv5</v>
      </c>
      <c r="T160" s="4" t="str">
        <f t="shared" si="113"/>
        <v>被动命中lv5</v>
      </c>
      <c r="U160" t="s">
        <v>281</v>
      </c>
      <c r="Z160" t="s">
        <v>393</v>
      </c>
      <c r="AA160">
        <v>9</v>
      </c>
      <c r="AJ160" s="12" t="str">
        <f t="shared" si="109"/>
        <v>HIT:9</v>
      </c>
      <c r="AS160">
        <v>999</v>
      </c>
      <c r="AV160" s="4"/>
      <c r="AW160" s="4"/>
      <c r="AX160" s="4"/>
      <c r="AY160" s="4"/>
      <c r="BA160" s="12" t="str">
        <f t="shared" si="110"/>
        <v/>
      </c>
      <c r="BB160" s="12" t="str">
        <f t="shared" si="103"/>
        <v/>
      </c>
      <c r="BC160" s="12" t="str">
        <f t="shared" si="104"/>
        <v/>
      </c>
      <c r="BD160" s="12" t="str">
        <f t="shared" si="105"/>
        <v/>
      </c>
      <c r="BE160" s="12" t="str">
        <f t="shared" si="106"/>
        <v/>
      </c>
      <c r="BF160" s="12" t="str">
        <f t="shared" si="107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>
        <f t="shared" si="111"/>
        <v>9</v>
      </c>
      <c r="BO160" t="str">
        <f t="shared" si="101"/>
        <v/>
      </c>
    </row>
    <row r="161" spans="11:67" x14ac:dyDescent="0.15">
      <c r="K161" t="str">
        <f t="shared" si="114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280</v>
      </c>
      <c r="O161">
        <v>0</v>
      </c>
      <c r="P161">
        <f t="shared" si="112"/>
        <v>10</v>
      </c>
      <c r="Q161">
        <v>200066</v>
      </c>
      <c r="R161" s="4" t="s">
        <v>1153</v>
      </c>
      <c r="S161" s="4" t="str">
        <f t="shared" ref="S161:S224" si="115">R161</f>
        <v>被动命中lv6</v>
      </c>
      <c r="T161" s="4" t="str">
        <f t="shared" si="113"/>
        <v>被动命中lv6</v>
      </c>
      <c r="U161" t="s">
        <v>281</v>
      </c>
      <c r="Z161" t="s">
        <v>393</v>
      </c>
      <c r="AA161">
        <v>10</v>
      </c>
      <c r="AJ161" s="12" t="str">
        <f t="shared" si="109"/>
        <v>HIT:10</v>
      </c>
      <c r="AS161">
        <v>999</v>
      </c>
      <c r="AV161" s="4"/>
      <c r="AW161" s="4"/>
      <c r="AX161" s="4"/>
      <c r="AY161" s="4"/>
      <c r="BA161" s="12" t="str">
        <f t="shared" si="110"/>
        <v/>
      </c>
      <c r="BB161" s="12" t="str">
        <f t="shared" si="103"/>
        <v/>
      </c>
      <c r="BC161" s="12" t="str">
        <f t="shared" si="104"/>
        <v/>
      </c>
      <c r="BD161" s="12" t="str">
        <f t="shared" si="105"/>
        <v/>
      </c>
      <c r="BE161" s="12" t="str">
        <f t="shared" si="106"/>
        <v/>
      </c>
      <c r="BF161" s="12" t="str">
        <f t="shared" si="107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>
        <f t="shared" si="111"/>
        <v>10</v>
      </c>
      <c r="BO161" t="str">
        <f t="shared" si="101"/>
        <v/>
      </c>
    </row>
    <row r="162" spans="11:67" x14ac:dyDescent="0.15">
      <c r="K162" t="str">
        <f t="shared" si="114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280</v>
      </c>
      <c r="O162">
        <v>0</v>
      </c>
      <c r="P162">
        <f t="shared" si="112"/>
        <v>11</v>
      </c>
      <c r="Q162">
        <v>200067</v>
      </c>
      <c r="R162" s="4" t="s">
        <v>1154</v>
      </c>
      <c r="S162" s="4" t="str">
        <f t="shared" si="115"/>
        <v>被动命中lv7</v>
      </c>
      <c r="T162" s="4" t="str">
        <f t="shared" si="113"/>
        <v>被动命中lv7</v>
      </c>
      <c r="U162" t="s">
        <v>281</v>
      </c>
      <c r="Z162" t="s">
        <v>393</v>
      </c>
      <c r="AA162">
        <v>11</v>
      </c>
      <c r="AJ162" s="12" t="str">
        <f t="shared" si="109"/>
        <v>HIT:11</v>
      </c>
      <c r="AS162">
        <v>999</v>
      </c>
      <c r="AV162" s="4"/>
      <c r="AW162" s="4"/>
      <c r="AX162" s="4"/>
      <c r="AY162" s="4"/>
      <c r="BA162" s="12" t="str">
        <f t="shared" si="110"/>
        <v/>
      </c>
      <c r="BB162" s="12" t="str">
        <f t="shared" si="103"/>
        <v/>
      </c>
      <c r="BC162" s="12" t="str">
        <f t="shared" si="104"/>
        <v/>
      </c>
      <c r="BD162" s="12" t="str">
        <f t="shared" si="105"/>
        <v/>
      </c>
      <c r="BE162" s="12" t="str">
        <f t="shared" si="106"/>
        <v/>
      </c>
      <c r="BF162" s="12" t="str">
        <f t="shared" si="107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>
        <f t="shared" si="111"/>
        <v>11</v>
      </c>
      <c r="BO162" t="str">
        <f t="shared" si="101"/>
        <v/>
      </c>
    </row>
    <row r="163" spans="11:67" x14ac:dyDescent="0.15">
      <c r="K163" t="str">
        <f t="shared" si="114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280</v>
      </c>
      <c r="O163">
        <v>0</v>
      </c>
      <c r="P163">
        <f t="shared" si="112"/>
        <v>12</v>
      </c>
      <c r="Q163">
        <v>200068</v>
      </c>
      <c r="R163" s="4" t="s">
        <v>1155</v>
      </c>
      <c r="S163" s="4" t="str">
        <f t="shared" si="115"/>
        <v>被动命中lv8</v>
      </c>
      <c r="T163" s="4" t="str">
        <f t="shared" si="113"/>
        <v>被动命中lv8</v>
      </c>
      <c r="U163" t="s">
        <v>281</v>
      </c>
      <c r="Z163" t="s">
        <v>393</v>
      </c>
      <c r="AA163">
        <v>12</v>
      </c>
      <c r="AJ163" s="12" t="str">
        <f t="shared" si="109"/>
        <v>HIT:12</v>
      </c>
      <c r="AS163">
        <v>999</v>
      </c>
      <c r="AV163" s="4"/>
      <c r="AW163" s="4"/>
      <c r="AX163" s="4"/>
      <c r="AY163" s="4"/>
      <c r="BA163" s="12" t="str">
        <f t="shared" si="110"/>
        <v/>
      </c>
      <c r="BB163" s="12" t="str">
        <f t="shared" si="103"/>
        <v/>
      </c>
      <c r="BC163" s="12" t="str">
        <f t="shared" si="104"/>
        <v/>
      </c>
      <c r="BD163" s="12" t="str">
        <f t="shared" si="105"/>
        <v/>
      </c>
      <c r="BE163" s="12" t="str">
        <f t="shared" si="106"/>
        <v/>
      </c>
      <c r="BF163" s="12" t="str">
        <f t="shared" si="107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>
        <f t="shared" si="111"/>
        <v>12</v>
      </c>
      <c r="BO163" t="str">
        <f t="shared" si="101"/>
        <v/>
      </c>
    </row>
    <row r="164" spans="11:67" x14ac:dyDescent="0.15">
      <c r="K164" t="str">
        <f t="shared" si="114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280</v>
      </c>
      <c r="O164">
        <v>0</v>
      </c>
      <c r="P164">
        <f t="shared" si="112"/>
        <v>13</v>
      </c>
      <c r="Q164">
        <v>200069</v>
      </c>
      <c r="R164" s="4" t="s">
        <v>1156</v>
      </c>
      <c r="S164" s="4" t="str">
        <f t="shared" si="115"/>
        <v>被动命中lv9</v>
      </c>
      <c r="T164" s="4" t="str">
        <f t="shared" si="113"/>
        <v>被动命中lv9</v>
      </c>
      <c r="U164" t="s">
        <v>281</v>
      </c>
      <c r="Z164" t="s">
        <v>393</v>
      </c>
      <c r="AA164">
        <v>13</v>
      </c>
      <c r="AJ164" s="12" t="str">
        <f t="shared" si="109"/>
        <v>HIT:13</v>
      </c>
      <c r="AS164">
        <v>999</v>
      </c>
      <c r="AV164" s="4"/>
      <c r="AW164" s="4"/>
      <c r="AX164" s="4"/>
      <c r="AY164" s="4"/>
      <c r="BA164" s="12" t="str">
        <f t="shared" si="110"/>
        <v/>
      </c>
      <c r="BB164" s="12" t="str">
        <f t="shared" si="103"/>
        <v/>
      </c>
      <c r="BC164" s="12" t="str">
        <f t="shared" si="104"/>
        <v/>
      </c>
      <c r="BD164" s="12" t="str">
        <f t="shared" si="105"/>
        <v/>
      </c>
      <c r="BE164" s="12" t="str">
        <f t="shared" si="106"/>
        <v/>
      </c>
      <c r="BF164" s="12" t="str">
        <f t="shared" si="107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>
        <f t="shared" si="111"/>
        <v>13</v>
      </c>
      <c r="BO164" t="str">
        <f t="shared" si="101"/>
        <v/>
      </c>
    </row>
    <row r="165" spans="11:67" x14ac:dyDescent="0.15">
      <c r="K165" t="str">
        <f t="shared" si="114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280</v>
      </c>
      <c r="O165">
        <v>0</v>
      </c>
      <c r="P165">
        <f t="shared" si="112"/>
        <v>14</v>
      </c>
      <c r="Q165">
        <v>200070</v>
      </c>
      <c r="R165" s="4" t="s">
        <v>1157</v>
      </c>
      <c r="S165" s="4" t="str">
        <f t="shared" si="115"/>
        <v>被动命中lv10</v>
      </c>
      <c r="T165" s="4" t="str">
        <f t="shared" si="113"/>
        <v>被动命中lv10</v>
      </c>
      <c r="U165" t="s">
        <v>281</v>
      </c>
      <c r="Z165" t="s">
        <v>393</v>
      </c>
      <c r="AA165">
        <v>14</v>
      </c>
      <c r="AJ165" s="12" t="str">
        <f t="shared" si="109"/>
        <v>HIT:14</v>
      </c>
      <c r="AS165">
        <v>999</v>
      </c>
      <c r="AV165" s="4"/>
      <c r="AW165" s="4"/>
      <c r="AX165" s="4"/>
      <c r="AY165" s="4"/>
      <c r="BA165" s="12" t="str">
        <f t="shared" si="110"/>
        <v/>
      </c>
      <c r="BB165" s="12" t="str">
        <f t="shared" si="103"/>
        <v/>
      </c>
      <c r="BC165" s="12" t="str">
        <f t="shared" si="104"/>
        <v/>
      </c>
      <c r="BD165" s="12" t="str">
        <f t="shared" si="105"/>
        <v/>
      </c>
      <c r="BE165" s="12" t="str">
        <f t="shared" si="106"/>
        <v/>
      </c>
      <c r="BF165" s="12" t="str">
        <f t="shared" si="107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>
        <f t="shared" si="111"/>
        <v>14</v>
      </c>
      <c r="BO165" t="str">
        <f t="shared" si="101"/>
        <v/>
      </c>
    </row>
    <row r="166" spans="11:67" x14ac:dyDescent="0.15">
      <c r="K166" t="str">
        <f t="shared" si="114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280</v>
      </c>
      <c r="O166">
        <v>0</v>
      </c>
      <c r="P166">
        <f t="shared" si="112"/>
        <v>15</v>
      </c>
      <c r="Q166">
        <v>200071</v>
      </c>
      <c r="R166" s="4" t="s">
        <v>1158</v>
      </c>
      <c r="S166" s="4" t="str">
        <f t="shared" si="115"/>
        <v>被动命中lv11</v>
      </c>
      <c r="T166" s="4" t="str">
        <f t="shared" si="113"/>
        <v>被动命中lv11</v>
      </c>
      <c r="U166" t="s">
        <v>281</v>
      </c>
      <c r="Z166" t="s">
        <v>393</v>
      </c>
      <c r="AA166">
        <v>15</v>
      </c>
      <c r="AJ166" s="12" t="str">
        <f t="shared" si="109"/>
        <v>HIT:15</v>
      </c>
      <c r="AS166">
        <v>999</v>
      </c>
      <c r="AV166" s="4"/>
      <c r="AW166" s="4"/>
      <c r="AX166" s="4"/>
      <c r="AY166" s="4"/>
      <c r="BA166" s="12" t="str">
        <f t="shared" si="110"/>
        <v/>
      </c>
      <c r="BB166" s="12" t="str">
        <f t="shared" si="103"/>
        <v/>
      </c>
      <c r="BC166" s="12" t="str">
        <f t="shared" si="104"/>
        <v/>
      </c>
      <c r="BD166" s="12" t="str">
        <f t="shared" si="105"/>
        <v/>
      </c>
      <c r="BE166" s="12" t="str">
        <f t="shared" si="106"/>
        <v/>
      </c>
      <c r="BF166" s="12" t="str">
        <f t="shared" si="107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>
        <f t="shared" si="111"/>
        <v>15</v>
      </c>
      <c r="BO166" t="str">
        <f t="shared" si="101"/>
        <v/>
      </c>
    </row>
    <row r="167" spans="11:67" x14ac:dyDescent="0.15">
      <c r="K167" t="str">
        <f t="shared" si="114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280</v>
      </c>
      <c r="O167">
        <v>0</v>
      </c>
      <c r="P167">
        <f t="shared" si="112"/>
        <v>16</v>
      </c>
      <c r="Q167">
        <v>200072</v>
      </c>
      <c r="R167" s="4" t="s">
        <v>1159</v>
      </c>
      <c r="S167" s="4" t="str">
        <f t="shared" si="115"/>
        <v>被动命中lv12</v>
      </c>
      <c r="T167" s="4" t="str">
        <f t="shared" si="113"/>
        <v>被动命中lv12</v>
      </c>
      <c r="U167" t="s">
        <v>281</v>
      </c>
      <c r="Z167" t="s">
        <v>393</v>
      </c>
      <c r="AA167">
        <v>16</v>
      </c>
      <c r="AJ167" s="12" t="str">
        <f t="shared" si="109"/>
        <v>HIT:16</v>
      </c>
      <c r="AS167">
        <v>999</v>
      </c>
      <c r="AV167" s="4"/>
      <c r="AW167" s="4"/>
      <c r="AX167" s="4"/>
      <c r="AY167" s="4"/>
      <c r="BA167" s="12" t="str">
        <f t="shared" si="110"/>
        <v/>
      </c>
      <c r="BB167" s="12" t="str">
        <f t="shared" si="103"/>
        <v/>
      </c>
      <c r="BC167" s="12" t="str">
        <f t="shared" si="104"/>
        <v/>
      </c>
      <c r="BD167" s="12" t="str">
        <f t="shared" si="105"/>
        <v/>
      </c>
      <c r="BE167" s="12" t="str">
        <f t="shared" si="106"/>
        <v/>
      </c>
      <c r="BF167" s="12" t="str">
        <f t="shared" si="107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>
        <f t="shared" si="111"/>
        <v>16</v>
      </c>
      <c r="BO167" t="str">
        <f t="shared" si="101"/>
        <v/>
      </c>
    </row>
    <row r="168" spans="11:67" x14ac:dyDescent="0.15">
      <c r="K168" t="str">
        <f t="shared" si="114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280</v>
      </c>
      <c r="O168">
        <v>0</v>
      </c>
      <c r="P168">
        <f t="shared" si="112"/>
        <v>17</v>
      </c>
      <c r="Q168">
        <v>200073</v>
      </c>
      <c r="R168" s="4" t="s">
        <v>1160</v>
      </c>
      <c r="S168" s="4" t="str">
        <f t="shared" si="115"/>
        <v>被动命中lv13</v>
      </c>
      <c r="T168" s="4" t="str">
        <f t="shared" si="113"/>
        <v>被动命中lv13</v>
      </c>
      <c r="U168" t="s">
        <v>281</v>
      </c>
      <c r="Z168" t="s">
        <v>393</v>
      </c>
      <c r="AA168">
        <v>17</v>
      </c>
      <c r="AJ168" s="12" t="str">
        <f t="shared" si="109"/>
        <v>HIT:17</v>
      </c>
      <c r="AS168">
        <v>999</v>
      </c>
      <c r="AV168" s="4"/>
      <c r="AW168" s="4"/>
      <c r="AX168" s="4"/>
      <c r="AY168" s="4"/>
      <c r="BA168" s="12" t="str">
        <f t="shared" si="110"/>
        <v/>
      </c>
      <c r="BB168" s="12" t="str">
        <f t="shared" si="103"/>
        <v/>
      </c>
      <c r="BC168" s="12" t="str">
        <f t="shared" si="104"/>
        <v/>
      </c>
      <c r="BD168" s="12" t="str">
        <f t="shared" si="105"/>
        <v/>
      </c>
      <c r="BE168" s="12" t="str">
        <f t="shared" si="106"/>
        <v/>
      </c>
      <c r="BF168" s="12" t="str">
        <f t="shared" si="107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>
        <f t="shared" si="111"/>
        <v>17</v>
      </c>
      <c r="BO168" t="str">
        <f t="shared" si="101"/>
        <v/>
      </c>
    </row>
    <row r="169" spans="11:67" x14ac:dyDescent="0.15">
      <c r="K169" t="str">
        <f t="shared" si="114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280</v>
      </c>
      <c r="O169">
        <v>0</v>
      </c>
      <c r="P169">
        <f t="shared" si="112"/>
        <v>18</v>
      </c>
      <c r="Q169">
        <v>200074</v>
      </c>
      <c r="R169" s="4" t="s">
        <v>1161</v>
      </c>
      <c r="S169" s="4" t="str">
        <f t="shared" si="115"/>
        <v>被动命中lv14</v>
      </c>
      <c r="T169" s="4" t="str">
        <f t="shared" si="113"/>
        <v>被动命中lv14</v>
      </c>
      <c r="U169" t="s">
        <v>281</v>
      </c>
      <c r="Z169" t="s">
        <v>393</v>
      </c>
      <c r="AA169">
        <v>18</v>
      </c>
      <c r="AJ169" s="12" t="str">
        <f t="shared" si="109"/>
        <v>HIT:18</v>
      </c>
      <c r="AS169">
        <v>999</v>
      </c>
      <c r="AV169" s="4"/>
      <c r="AW169" s="4"/>
      <c r="AX169" s="4"/>
      <c r="AY169" s="4"/>
      <c r="BA169" s="12" t="str">
        <f t="shared" si="110"/>
        <v/>
      </c>
      <c r="BB169" s="12" t="str">
        <f t="shared" si="103"/>
        <v/>
      </c>
      <c r="BC169" s="12" t="str">
        <f t="shared" si="104"/>
        <v/>
      </c>
      <c r="BD169" s="12" t="str">
        <f t="shared" si="105"/>
        <v/>
      </c>
      <c r="BE169" s="12" t="str">
        <f t="shared" si="106"/>
        <v/>
      </c>
      <c r="BF169" s="12" t="str">
        <f t="shared" si="107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>
        <f t="shared" si="111"/>
        <v>18</v>
      </c>
      <c r="BO169" t="str">
        <f t="shared" si="101"/>
        <v/>
      </c>
    </row>
    <row r="170" spans="11:67" x14ac:dyDescent="0.15">
      <c r="K170" t="str">
        <f t="shared" si="114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280</v>
      </c>
      <c r="O170">
        <v>0</v>
      </c>
      <c r="P170">
        <f t="shared" si="112"/>
        <v>19</v>
      </c>
      <c r="Q170">
        <v>200075</v>
      </c>
      <c r="R170" s="4" t="s">
        <v>1162</v>
      </c>
      <c r="S170" s="4" t="str">
        <f t="shared" si="115"/>
        <v>被动命中lv15</v>
      </c>
      <c r="T170" s="4" t="str">
        <f t="shared" si="113"/>
        <v>被动命中lv15</v>
      </c>
      <c r="U170" t="s">
        <v>281</v>
      </c>
      <c r="Z170" t="s">
        <v>393</v>
      </c>
      <c r="AA170">
        <v>19</v>
      </c>
      <c r="AJ170" s="12" t="str">
        <f t="shared" si="109"/>
        <v>HIT:19</v>
      </c>
      <c r="AS170">
        <v>999</v>
      </c>
      <c r="AV170" s="4"/>
      <c r="AW170" s="4"/>
      <c r="AX170" s="4"/>
      <c r="AY170" s="4"/>
      <c r="BA170" s="12" t="str">
        <f t="shared" si="110"/>
        <v/>
      </c>
      <c r="BB170" s="12" t="str">
        <f t="shared" si="103"/>
        <v/>
      </c>
      <c r="BC170" s="12" t="str">
        <f t="shared" si="104"/>
        <v/>
      </c>
      <c r="BD170" s="12" t="str">
        <f t="shared" si="105"/>
        <v/>
      </c>
      <c r="BE170" s="12" t="str">
        <f t="shared" si="106"/>
        <v/>
      </c>
      <c r="BF170" s="12" t="str">
        <f t="shared" si="107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>
        <f t="shared" si="111"/>
        <v>19</v>
      </c>
      <c r="BO170" t="str">
        <f t="shared" si="101"/>
        <v/>
      </c>
    </row>
    <row r="171" spans="11:67" x14ac:dyDescent="0.15">
      <c r="K171" t="str">
        <f t="shared" si="114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280</v>
      </c>
      <c r="O171">
        <v>0</v>
      </c>
      <c r="P171">
        <f t="shared" si="112"/>
        <v>20</v>
      </c>
      <c r="Q171">
        <v>200076</v>
      </c>
      <c r="R171" s="4" t="s">
        <v>1163</v>
      </c>
      <c r="S171" s="4" t="str">
        <f t="shared" si="115"/>
        <v>被动命中lv16</v>
      </c>
      <c r="T171" s="4" t="str">
        <f t="shared" si="113"/>
        <v>被动命中lv16</v>
      </c>
      <c r="U171" t="s">
        <v>281</v>
      </c>
      <c r="Z171" t="s">
        <v>393</v>
      </c>
      <c r="AA171">
        <v>20</v>
      </c>
      <c r="AJ171" s="12" t="str">
        <f t="shared" si="109"/>
        <v>HIT:20</v>
      </c>
      <c r="AS171">
        <v>999</v>
      </c>
      <c r="AV171" s="4"/>
      <c r="AW171" s="4"/>
      <c r="AX171" s="4"/>
      <c r="AY171" s="4"/>
      <c r="BA171" s="12" t="str">
        <f t="shared" si="110"/>
        <v/>
      </c>
      <c r="BB171" s="12" t="str">
        <f t="shared" si="103"/>
        <v/>
      </c>
      <c r="BC171" s="12" t="str">
        <f t="shared" si="104"/>
        <v/>
      </c>
      <c r="BD171" s="12" t="str">
        <f t="shared" si="105"/>
        <v/>
      </c>
      <c r="BE171" s="12" t="str">
        <f t="shared" si="106"/>
        <v/>
      </c>
      <c r="BF171" s="12" t="str">
        <f t="shared" si="107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>
        <f t="shared" si="111"/>
        <v>20</v>
      </c>
      <c r="BO171" t="str">
        <f t="shared" si="101"/>
        <v/>
      </c>
    </row>
    <row r="172" spans="11:67" x14ac:dyDescent="0.15">
      <c r="K172" t="str">
        <f t="shared" si="114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280</v>
      </c>
      <c r="O172">
        <v>0</v>
      </c>
      <c r="P172">
        <f t="shared" si="112"/>
        <v>21</v>
      </c>
      <c r="Q172">
        <v>200077</v>
      </c>
      <c r="R172" s="4" t="s">
        <v>1164</v>
      </c>
      <c r="S172" s="4" t="str">
        <f t="shared" si="115"/>
        <v>被动命中lv17</v>
      </c>
      <c r="T172" s="4" t="str">
        <f t="shared" si="113"/>
        <v>被动命中lv17</v>
      </c>
      <c r="U172" t="s">
        <v>281</v>
      </c>
      <c r="Z172" t="s">
        <v>393</v>
      </c>
      <c r="AA172">
        <v>21</v>
      </c>
      <c r="AJ172" s="12" t="str">
        <f t="shared" si="109"/>
        <v>HIT:21</v>
      </c>
      <c r="AS172">
        <v>999</v>
      </c>
      <c r="AV172" s="4"/>
      <c r="AW172" s="4"/>
      <c r="AX172" s="4"/>
      <c r="AY172" s="4"/>
      <c r="BA172" s="12" t="str">
        <f t="shared" si="110"/>
        <v/>
      </c>
      <c r="BB172" s="12" t="str">
        <f t="shared" si="103"/>
        <v/>
      </c>
      <c r="BC172" s="12" t="str">
        <f t="shared" si="104"/>
        <v/>
      </c>
      <c r="BD172" s="12" t="str">
        <f t="shared" si="105"/>
        <v/>
      </c>
      <c r="BE172" s="12" t="str">
        <f t="shared" si="106"/>
        <v/>
      </c>
      <c r="BF172" s="12" t="str">
        <f t="shared" si="107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>
        <f t="shared" si="111"/>
        <v>21</v>
      </c>
      <c r="BO172" t="str">
        <f t="shared" si="101"/>
        <v/>
      </c>
    </row>
    <row r="173" spans="11:67" x14ac:dyDescent="0.15">
      <c r="K173" t="str">
        <f t="shared" si="114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280</v>
      </c>
      <c r="O173">
        <v>0</v>
      </c>
      <c r="P173">
        <f t="shared" si="112"/>
        <v>22</v>
      </c>
      <c r="Q173">
        <v>200078</v>
      </c>
      <c r="R173" s="4" t="s">
        <v>1165</v>
      </c>
      <c r="S173" s="4" t="str">
        <f t="shared" si="115"/>
        <v>被动命中lv18</v>
      </c>
      <c r="T173" s="4" t="str">
        <f t="shared" si="113"/>
        <v>被动命中lv18</v>
      </c>
      <c r="U173" t="s">
        <v>281</v>
      </c>
      <c r="Z173" t="s">
        <v>393</v>
      </c>
      <c r="AA173">
        <v>22</v>
      </c>
      <c r="AJ173" s="12" t="str">
        <f t="shared" si="109"/>
        <v>HIT:22</v>
      </c>
      <c r="AS173">
        <v>999</v>
      </c>
      <c r="AV173" s="4"/>
      <c r="AW173" s="4"/>
      <c r="AX173" s="4"/>
      <c r="AY173" s="4"/>
      <c r="BA173" s="12" t="str">
        <f t="shared" si="110"/>
        <v/>
      </c>
      <c r="BB173" s="12" t="str">
        <f t="shared" si="103"/>
        <v/>
      </c>
      <c r="BC173" s="12" t="str">
        <f t="shared" si="104"/>
        <v/>
      </c>
      <c r="BD173" s="12" t="str">
        <f t="shared" si="105"/>
        <v/>
      </c>
      <c r="BE173" s="12" t="str">
        <f t="shared" si="106"/>
        <v/>
      </c>
      <c r="BF173" s="12" t="str">
        <f t="shared" si="107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>
        <f t="shared" si="111"/>
        <v>22</v>
      </c>
      <c r="BO173" t="str">
        <f t="shared" si="101"/>
        <v/>
      </c>
    </row>
    <row r="174" spans="11:67" x14ac:dyDescent="0.15">
      <c r="K174" t="str">
        <f t="shared" si="114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280</v>
      </c>
      <c r="O174">
        <v>0</v>
      </c>
      <c r="P174">
        <f t="shared" si="112"/>
        <v>23</v>
      </c>
      <c r="Q174">
        <v>200079</v>
      </c>
      <c r="R174" s="4" t="s">
        <v>1166</v>
      </c>
      <c r="S174" s="4" t="str">
        <f t="shared" si="115"/>
        <v>被动命中lv19</v>
      </c>
      <c r="T174" s="4" t="str">
        <f t="shared" si="113"/>
        <v>被动命中lv19</v>
      </c>
      <c r="U174" t="s">
        <v>281</v>
      </c>
      <c r="Z174" t="s">
        <v>393</v>
      </c>
      <c r="AA174">
        <v>23</v>
      </c>
      <c r="AJ174" s="12" t="str">
        <f t="shared" si="109"/>
        <v>HIT:23</v>
      </c>
      <c r="AS174">
        <v>999</v>
      </c>
      <c r="AV174" s="4"/>
      <c r="AW174" s="4"/>
      <c r="AX174" s="4"/>
      <c r="AY174" s="4"/>
      <c r="BA174" s="12" t="str">
        <f t="shared" si="110"/>
        <v/>
      </c>
      <c r="BB174" s="12" t="str">
        <f t="shared" si="103"/>
        <v/>
      </c>
      <c r="BC174" s="12" t="str">
        <f t="shared" si="104"/>
        <v/>
      </c>
      <c r="BD174" s="12" t="str">
        <f t="shared" si="105"/>
        <v/>
      </c>
      <c r="BE174" s="12" t="str">
        <f t="shared" si="106"/>
        <v/>
      </c>
      <c r="BF174" s="12" t="str">
        <f t="shared" si="107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>
        <f t="shared" si="111"/>
        <v>23</v>
      </c>
      <c r="BO174" t="str">
        <f t="shared" si="101"/>
        <v/>
      </c>
    </row>
    <row r="175" spans="11:67" x14ac:dyDescent="0.15">
      <c r="K175" t="str">
        <f t="shared" si="114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280</v>
      </c>
      <c r="O175">
        <v>0</v>
      </c>
      <c r="P175">
        <f t="shared" si="112"/>
        <v>24</v>
      </c>
      <c r="Q175">
        <v>200080</v>
      </c>
      <c r="R175" s="4" t="s">
        <v>1167</v>
      </c>
      <c r="S175" s="4" t="str">
        <f t="shared" si="115"/>
        <v>被动命中lv20</v>
      </c>
      <c r="T175" s="4" t="str">
        <f t="shared" si="113"/>
        <v>被动命中lv20</v>
      </c>
      <c r="U175" t="s">
        <v>281</v>
      </c>
      <c r="Z175" t="s">
        <v>393</v>
      </c>
      <c r="AA175">
        <v>24</v>
      </c>
      <c r="AJ175" s="12" t="str">
        <f t="shared" si="109"/>
        <v>HIT:24</v>
      </c>
      <c r="AS175">
        <v>999</v>
      </c>
      <c r="AV175" s="4"/>
      <c r="AW175" s="4"/>
      <c r="AX175" s="4"/>
      <c r="AY175" s="4"/>
      <c r="BA175" s="12" t="str">
        <f t="shared" si="110"/>
        <v/>
      </c>
      <c r="BB175" s="12" t="str">
        <f t="shared" si="103"/>
        <v/>
      </c>
      <c r="BC175" s="12" t="str">
        <f t="shared" si="104"/>
        <v/>
      </c>
      <c r="BD175" s="12" t="str">
        <f t="shared" si="105"/>
        <v/>
      </c>
      <c r="BE175" s="12" t="str">
        <f t="shared" si="106"/>
        <v/>
      </c>
      <c r="BF175" s="12" t="str">
        <f t="shared" si="107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>
        <f t="shared" si="111"/>
        <v>24</v>
      </c>
      <c r="BO175" t="str">
        <f t="shared" si="101"/>
        <v/>
      </c>
    </row>
    <row r="176" spans="11:67" x14ac:dyDescent="0.15">
      <c r="K176" t="str">
        <f t="shared" si="114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280</v>
      </c>
      <c r="O176">
        <v>0</v>
      </c>
      <c r="P176">
        <f t="shared" si="112"/>
        <v>5</v>
      </c>
      <c r="Q176">
        <v>200081</v>
      </c>
      <c r="R176" s="4" t="s">
        <v>1168</v>
      </c>
      <c r="S176" s="4" t="str">
        <f t="shared" si="115"/>
        <v>被动回避lv1</v>
      </c>
      <c r="T176" s="4" t="str">
        <f t="shared" si="113"/>
        <v>被动回避lv1</v>
      </c>
      <c r="U176" t="s">
        <v>281</v>
      </c>
      <c r="Z176" t="s">
        <v>519</v>
      </c>
      <c r="AA176">
        <v>5</v>
      </c>
      <c r="AJ176" s="12" t="str">
        <f t="shared" si="109"/>
        <v>MIS:5</v>
      </c>
      <c r="AS176">
        <v>999</v>
      </c>
      <c r="AV176" s="4"/>
      <c r="AW176" s="4"/>
      <c r="AX176" s="4"/>
      <c r="AY176" s="4"/>
      <c r="BA176" s="12" t="str">
        <f t="shared" si="110"/>
        <v/>
      </c>
      <c r="BB176" s="12" t="str">
        <f t="shared" si="103"/>
        <v/>
      </c>
      <c r="BC176" s="12" t="str">
        <f t="shared" si="104"/>
        <v/>
      </c>
      <c r="BD176" s="12" t="str">
        <f t="shared" si="105"/>
        <v/>
      </c>
      <c r="BE176" s="12" t="str">
        <f t="shared" si="106"/>
        <v/>
      </c>
      <c r="BF176" s="12" t="str">
        <f t="shared" si="107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>
        <f t="shared" si="111"/>
        <v>5</v>
      </c>
      <c r="BO176" t="str">
        <f t="shared" ref="BO176:BO239" si="116">IF(AC176="","",AC176)</f>
        <v/>
      </c>
    </row>
    <row r="177" spans="11:67" x14ac:dyDescent="0.15">
      <c r="K177" t="str">
        <f t="shared" si="114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280</v>
      </c>
      <c r="O177">
        <v>0</v>
      </c>
      <c r="P177">
        <f t="shared" si="112"/>
        <v>6</v>
      </c>
      <c r="Q177">
        <v>200082</v>
      </c>
      <c r="R177" s="4" t="s">
        <v>1169</v>
      </c>
      <c r="S177" s="4" t="str">
        <f t="shared" si="115"/>
        <v>被动回避lv2</v>
      </c>
      <c r="T177" s="4" t="str">
        <f t="shared" si="113"/>
        <v>被动回避lv2</v>
      </c>
      <c r="U177" t="s">
        <v>281</v>
      </c>
      <c r="Z177" t="s">
        <v>519</v>
      </c>
      <c r="AA177">
        <v>6</v>
      </c>
      <c r="AJ177" s="12" t="str">
        <f t="shared" ref="AJ177:AJ240" si="117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18">IF(BB177="","",BB177)&amp;IF(BC177="","","|"&amp;BC177)&amp;IF(BD177="","","|"&amp;BD177)&amp;IF(BE177="","","|"&amp;BE177)&amp;IF(BF177="","","|"&amp;BF177)</f>
        <v/>
      </c>
      <c r="BB177" s="12" t="str">
        <f t="shared" si="103"/>
        <v/>
      </c>
      <c r="BC177" s="12" t="str">
        <f t="shared" si="104"/>
        <v/>
      </c>
      <c r="BD177" s="12" t="str">
        <f t="shared" si="105"/>
        <v/>
      </c>
      <c r="BE177" s="12" t="str">
        <f t="shared" si="106"/>
        <v/>
      </c>
      <c r="BF177" s="12" t="str">
        <f t="shared" si="107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>
        <f t="shared" si="111"/>
        <v>6</v>
      </c>
      <c r="BO177" t="str">
        <f t="shared" si="116"/>
        <v/>
      </c>
    </row>
    <row r="178" spans="11:67" x14ac:dyDescent="0.15">
      <c r="K178" t="str">
        <f t="shared" si="114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280</v>
      </c>
      <c r="O178">
        <v>0</v>
      </c>
      <c r="P178">
        <f t="shared" si="112"/>
        <v>7</v>
      </c>
      <c r="Q178">
        <v>200083</v>
      </c>
      <c r="R178" s="4" t="s">
        <v>1170</v>
      </c>
      <c r="S178" s="4" t="str">
        <f t="shared" si="115"/>
        <v>被动回避lv3</v>
      </c>
      <c r="T178" s="4" t="str">
        <f t="shared" si="113"/>
        <v>被动回避lv3</v>
      </c>
      <c r="U178" t="s">
        <v>281</v>
      </c>
      <c r="Z178" t="s">
        <v>519</v>
      </c>
      <c r="AA178">
        <v>7</v>
      </c>
      <c r="AJ178" s="12" t="str">
        <f t="shared" si="117"/>
        <v>MIS:7</v>
      </c>
      <c r="AS178">
        <v>999</v>
      </c>
      <c r="AV178" s="4"/>
      <c r="AW178" s="4"/>
      <c r="AX178" s="4"/>
      <c r="AY178" s="4"/>
      <c r="BA178" s="12" t="str">
        <f t="shared" si="118"/>
        <v/>
      </c>
      <c r="BB178" s="12" t="str">
        <f t="shared" si="103"/>
        <v/>
      </c>
      <c r="BC178" s="12" t="str">
        <f t="shared" si="104"/>
        <v/>
      </c>
      <c r="BD178" s="12" t="str">
        <f t="shared" si="105"/>
        <v/>
      </c>
      <c r="BE178" s="12" t="str">
        <f t="shared" si="106"/>
        <v/>
      </c>
      <c r="BF178" s="12" t="str">
        <f t="shared" si="107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>
        <f t="shared" si="111"/>
        <v>7</v>
      </c>
      <c r="BO178" t="str">
        <f t="shared" si="116"/>
        <v/>
      </c>
    </row>
    <row r="179" spans="11:67" x14ac:dyDescent="0.15">
      <c r="K179" t="str">
        <f t="shared" si="114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280</v>
      </c>
      <c r="O179">
        <v>0</v>
      </c>
      <c r="P179">
        <f t="shared" si="112"/>
        <v>8</v>
      </c>
      <c r="Q179">
        <v>200084</v>
      </c>
      <c r="R179" s="4" t="s">
        <v>1171</v>
      </c>
      <c r="S179" s="4" t="str">
        <f t="shared" si="115"/>
        <v>被动回避lv4</v>
      </c>
      <c r="T179" s="4" t="str">
        <f t="shared" si="113"/>
        <v>被动回避lv4</v>
      </c>
      <c r="U179" t="s">
        <v>281</v>
      </c>
      <c r="Z179" t="s">
        <v>519</v>
      </c>
      <c r="AA179">
        <v>8</v>
      </c>
      <c r="AJ179" s="12" t="str">
        <f t="shared" si="117"/>
        <v>MIS:8</v>
      </c>
      <c r="AS179">
        <v>999</v>
      </c>
      <c r="AV179" s="4"/>
      <c r="AW179" s="4"/>
      <c r="AX179" s="4"/>
      <c r="AY179" s="4"/>
      <c r="BA179" s="12" t="str">
        <f t="shared" si="118"/>
        <v/>
      </c>
      <c r="BB179" s="12" t="str">
        <f t="shared" si="103"/>
        <v/>
      </c>
      <c r="BC179" s="12" t="str">
        <f t="shared" si="104"/>
        <v/>
      </c>
      <c r="BD179" s="12" t="str">
        <f t="shared" si="105"/>
        <v/>
      </c>
      <c r="BE179" s="12" t="str">
        <f t="shared" si="106"/>
        <v/>
      </c>
      <c r="BF179" s="12" t="str">
        <f t="shared" si="107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>
        <f t="shared" si="111"/>
        <v>8</v>
      </c>
      <c r="BO179" t="str">
        <f t="shared" si="116"/>
        <v/>
      </c>
    </row>
    <row r="180" spans="11:67" x14ac:dyDescent="0.15">
      <c r="K180" t="str">
        <f t="shared" si="114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280</v>
      </c>
      <c r="O180">
        <v>0</v>
      </c>
      <c r="P180">
        <f t="shared" si="112"/>
        <v>9</v>
      </c>
      <c r="Q180">
        <v>200085</v>
      </c>
      <c r="R180" s="4" t="s">
        <v>1172</v>
      </c>
      <c r="S180" s="4" t="str">
        <f t="shared" si="115"/>
        <v>被动回避lv5</v>
      </c>
      <c r="T180" s="4" t="str">
        <f t="shared" si="113"/>
        <v>被动回避lv5</v>
      </c>
      <c r="U180" t="s">
        <v>281</v>
      </c>
      <c r="Z180" t="s">
        <v>519</v>
      </c>
      <c r="AA180">
        <v>9</v>
      </c>
      <c r="AJ180" s="12" t="str">
        <f t="shared" si="117"/>
        <v>MIS:9</v>
      </c>
      <c r="AS180">
        <v>999</v>
      </c>
      <c r="AV180" s="4"/>
      <c r="AW180" s="4"/>
      <c r="AX180" s="4"/>
      <c r="AY180" s="4"/>
      <c r="BA180" s="12" t="str">
        <f t="shared" si="118"/>
        <v/>
      </c>
      <c r="BB180" s="12" t="str">
        <f t="shared" si="103"/>
        <v/>
      </c>
      <c r="BC180" s="12" t="str">
        <f t="shared" si="104"/>
        <v/>
      </c>
      <c r="BD180" s="12" t="str">
        <f t="shared" si="105"/>
        <v/>
      </c>
      <c r="BE180" s="12" t="str">
        <f t="shared" si="106"/>
        <v/>
      </c>
      <c r="BF180" s="12" t="str">
        <f t="shared" si="107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>
        <f t="shared" si="111"/>
        <v>9</v>
      </c>
      <c r="BO180" t="str">
        <f t="shared" si="116"/>
        <v/>
      </c>
    </row>
    <row r="181" spans="11:67" x14ac:dyDescent="0.15">
      <c r="K181" t="str">
        <f t="shared" si="114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280</v>
      </c>
      <c r="O181">
        <v>0</v>
      </c>
      <c r="P181">
        <f t="shared" si="112"/>
        <v>10</v>
      </c>
      <c r="Q181">
        <v>200086</v>
      </c>
      <c r="R181" s="4" t="s">
        <v>1173</v>
      </c>
      <c r="S181" s="4" t="str">
        <f t="shared" si="115"/>
        <v>被动回避lv6</v>
      </c>
      <c r="T181" s="4" t="str">
        <f t="shared" si="113"/>
        <v>被动回避lv6</v>
      </c>
      <c r="U181" t="s">
        <v>281</v>
      </c>
      <c r="Z181" t="s">
        <v>519</v>
      </c>
      <c r="AA181">
        <v>10</v>
      </c>
      <c r="AJ181" s="12" t="str">
        <f t="shared" si="117"/>
        <v>MIS:10</v>
      </c>
      <c r="AS181">
        <v>999</v>
      </c>
      <c r="AV181" s="4"/>
      <c r="AW181" s="4"/>
      <c r="AX181" s="4"/>
      <c r="AY181" s="4"/>
      <c r="BA181" s="12" t="str">
        <f t="shared" si="118"/>
        <v/>
      </c>
      <c r="BB181" s="12" t="str">
        <f t="shared" si="103"/>
        <v/>
      </c>
      <c r="BC181" s="12" t="str">
        <f t="shared" si="104"/>
        <v/>
      </c>
      <c r="BD181" s="12" t="str">
        <f t="shared" si="105"/>
        <v/>
      </c>
      <c r="BE181" s="12" t="str">
        <f t="shared" si="106"/>
        <v/>
      </c>
      <c r="BF181" s="12" t="str">
        <f t="shared" si="107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>
        <f t="shared" si="111"/>
        <v>10</v>
      </c>
      <c r="BO181" t="str">
        <f t="shared" si="116"/>
        <v/>
      </c>
    </row>
    <row r="182" spans="11:67" x14ac:dyDescent="0.15">
      <c r="K182" t="str">
        <f t="shared" si="114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280</v>
      </c>
      <c r="O182">
        <v>0</v>
      </c>
      <c r="P182">
        <f t="shared" si="112"/>
        <v>11</v>
      </c>
      <c r="Q182">
        <v>200087</v>
      </c>
      <c r="R182" s="4" t="s">
        <v>1174</v>
      </c>
      <c r="S182" s="4" t="str">
        <f t="shared" si="115"/>
        <v>被动回避lv7</v>
      </c>
      <c r="T182" s="4" t="str">
        <f t="shared" si="113"/>
        <v>被动回避lv7</v>
      </c>
      <c r="U182" t="s">
        <v>281</v>
      </c>
      <c r="Z182" t="s">
        <v>519</v>
      </c>
      <c r="AA182">
        <v>11</v>
      </c>
      <c r="AJ182" s="12" t="str">
        <f t="shared" si="117"/>
        <v>MIS:11</v>
      </c>
      <c r="AS182">
        <v>999</v>
      </c>
      <c r="AV182" s="4"/>
      <c r="AW182" s="4"/>
      <c r="AX182" s="4"/>
      <c r="AY182" s="4"/>
      <c r="BA182" s="12" t="str">
        <f t="shared" si="118"/>
        <v/>
      </c>
      <c r="BB182" s="12" t="str">
        <f t="shared" si="103"/>
        <v/>
      </c>
      <c r="BC182" s="12" t="str">
        <f t="shared" si="104"/>
        <v/>
      </c>
      <c r="BD182" s="12" t="str">
        <f t="shared" si="105"/>
        <v/>
      </c>
      <c r="BE182" s="12" t="str">
        <f t="shared" si="106"/>
        <v/>
      </c>
      <c r="BF182" s="12" t="str">
        <f t="shared" si="107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>
        <f t="shared" si="111"/>
        <v>11</v>
      </c>
      <c r="BO182" t="str">
        <f t="shared" si="116"/>
        <v/>
      </c>
    </row>
    <row r="183" spans="11:67" x14ac:dyDescent="0.15">
      <c r="K183" t="str">
        <f t="shared" si="114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280</v>
      </c>
      <c r="O183">
        <v>0</v>
      </c>
      <c r="P183">
        <f t="shared" si="112"/>
        <v>12</v>
      </c>
      <c r="Q183">
        <v>200088</v>
      </c>
      <c r="R183" s="4" t="s">
        <v>1175</v>
      </c>
      <c r="S183" s="4" t="str">
        <f t="shared" si="115"/>
        <v>被动回避lv8</v>
      </c>
      <c r="T183" s="4" t="str">
        <f t="shared" si="113"/>
        <v>被动回避lv8</v>
      </c>
      <c r="U183" t="s">
        <v>281</v>
      </c>
      <c r="Z183" t="s">
        <v>519</v>
      </c>
      <c r="AA183">
        <v>12</v>
      </c>
      <c r="AJ183" s="12" t="str">
        <f t="shared" si="117"/>
        <v>MIS:12</v>
      </c>
      <c r="AS183">
        <v>999</v>
      </c>
      <c r="AV183" s="4"/>
      <c r="AW183" s="4"/>
      <c r="AX183" s="4"/>
      <c r="AY183" s="4"/>
      <c r="BA183" s="12" t="str">
        <f t="shared" si="118"/>
        <v/>
      </c>
      <c r="BB183" s="12" t="str">
        <f t="shared" si="103"/>
        <v/>
      </c>
      <c r="BC183" s="12" t="str">
        <f t="shared" si="104"/>
        <v/>
      </c>
      <c r="BD183" s="12" t="str">
        <f t="shared" si="105"/>
        <v/>
      </c>
      <c r="BE183" s="12" t="str">
        <f t="shared" si="106"/>
        <v/>
      </c>
      <c r="BF183" s="12" t="str">
        <f t="shared" si="107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>
        <f t="shared" si="111"/>
        <v>12</v>
      </c>
      <c r="BO183" t="str">
        <f t="shared" si="116"/>
        <v/>
      </c>
    </row>
    <row r="184" spans="11:67" x14ac:dyDescent="0.15">
      <c r="K184" t="str">
        <f t="shared" si="114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280</v>
      </c>
      <c r="O184">
        <v>0</v>
      </c>
      <c r="P184">
        <f t="shared" si="112"/>
        <v>13</v>
      </c>
      <c r="Q184">
        <v>200089</v>
      </c>
      <c r="R184" s="4" t="s">
        <v>1176</v>
      </c>
      <c r="S184" s="4" t="str">
        <f t="shared" si="115"/>
        <v>被动回避lv9</v>
      </c>
      <c r="T184" s="4" t="str">
        <f t="shared" si="113"/>
        <v>被动回避lv9</v>
      </c>
      <c r="U184" t="s">
        <v>281</v>
      </c>
      <c r="Z184" t="s">
        <v>519</v>
      </c>
      <c r="AA184">
        <v>13</v>
      </c>
      <c r="AJ184" s="12" t="str">
        <f t="shared" si="117"/>
        <v>MIS:13</v>
      </c>
      <c r="AS184">
        <v>999</v>
      </c>
      <c r="AV184" s="4"/>
      <c r="AW184" s="4"/>
      <c r="AX184" s="4"/>
      <c r="AY184" s="4"/>
      <c r="BA184" s="12" t="str">
        <f t="shared" si="118"/>
        <v/>
      </c>
      <c r="BB184" s="12" t="str">
        <f t="shared" si="103"/>
        <v/>
      </c>
      <c r="BC184" s="12" t="str">
        <f t="shared" si="104"/>
        <v/>
      </c>
      <c r="BD184" s="12" t="str">
        <f t="shared" si="105"/>
        <v/>
      </c>
      <c r="BE184" s="12" t="str">
        <f t="shared" si="106"/>
        <v/>
      </c>
      <c r="BF184" s="12" t="str">
        <f t="shared" si="107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>
        <f t="shared" si="111"/>
        <v>13</v>
      </c>
      <c r="BO184" t="str">
        <f t="shared" si="116"/>
        <v/>
      </c>
    </row>
    <row r="185" spans="11:67" x14ac:dyDescent="0.15">
      <c r="K185" t="str">
        <f t="shared" si="114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280</v>
      </c>
      <c r="O185">
        <v>0</v>
      </c>
      <c r="P185">
        <f t="shared" si="112"/>
        <v>14</v>
      </c>
      <c r="Q185">
        <v>200090</v>
      </c>
      <c r="R185" s="4" t="s">
        <v>1177</v>
      </c>
      <c r="S185" s="4" t="str">
        <f t="shared" si="115"/>
        <v>被动回避lv10</v>
      </c>
      <c r="T185" s="4" t="str">
        <f t="shared" si="113"/>
        <v>被动回避lv10</v>
      </c>
      <c r="U185" t="s">
        <v>281</v>
      </c>
      <c r="Z185" t="s">
        <v>519</v>
      </c>
      <c r="AA185">
        <v>14</v>
      </c>
      <c r="AJ185" s="12" t="str">
        <f t="shared" si="117"/>
        <v>MIS:14</v>
      </c>
      <c r="AS185">
        <v>999</v>
      </c>
      <c r="AV185" s="4"/>
      <c r="AW185" s="4"/>
      <c r="AX185" s="4"/>
      <c r="AY185" s="4"/>
      <c r="BA185" s="12" t="str">
        <f t="shared" si="118"/>
        <v/>
      </c>
      <c r="BB185" s="12" t="str">
        <f t="shared" si="103"/>
        <v/>
      </c>
      <c r="BC185" s="12" t="str">
        <f t="shared" si="104"/>
        <v/>
      </c>
      <c r="BD185" s="12" t="str">
        <f t="shared" si="105"/>
        <v/>
      </c>
      <c r="BE185" s="12" t="str">
        <f t="shared" si="106"/>
        <v/>
      </c>
      <c r="BF185" s="12" t="str">
        <f t="shared" si="107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>
        <f t="shared" si="111"/>
        <v>14</v>
      </c>
      <c r="BO185" t="str">
        <f t="shared" si="116"/>
        <v/>
      </c>
    </row>
    <row r="186" spans="11:67" x14ac:dyDescent="0.15">
      <c r="K186" t="str">
        <f t="shared" si="114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280</v>
      </c>
      <c r="O186">
        <v>0</v>
      </c>
      <c r="P186">
        <f t="shared" si="112"/>
        <v>15</v>
      </c>
      <c r="Q186">
        <v>200091</v>
      </c>
      <c r="R186" s="4" t="s">
        <v>1178</v>
      </c>
      <c r="S186" s="4" t="str">
        <f t="shared" si="115"/>
        <v>被动回避lv11</v>
      </c>
      <c r="T186" s="4" t="str">
        <f t="shared" si="113"/>
        <v>被动回避lv11</v>
      </c>
      <c r="U186" t="s">
        <v>281</v>
      </c>
      <c r="Z186" t="s">
        <v>519</v>
      </c>
      <c r="AA186">
        <v>15</v>
      </c>
      <c r="AJ186" s="12" t="str">
        <f t="shared" si="117"/>
        <v>MIS:15</v>
      </c>
      <c r="AS186">
        <v>999</v>
      </c>
      <c r="AV186" s="4"/>
      <c r="AW186" s="4"/>
      <c r="AX186" s="4"/>
      <c r="AY186" s="4"/>
      <c r="BA186" s="12" t="str">
        <f t="shared" si="118"/>
        <v/>
      </c>
      <c r="BB186" s="12" t="str">
        <f t="shared" si="103"/>
        <v/>
      </c>
      <c r="BC186" s="12" t="str">
        <f t="shared" si="104"/>
        <v/>
      </c>
      <c r="BD186" s="12" t="str">
        <f t="shared" si="105"/>
        <v/>
      </c>
      <c r="BE186" s="12" t="str">
        <f t="shared" si="106"/>
        <v/>
      </c>
      <c r="BF186" s="12" t="str">
        <f t="shared" si="107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>
        <f t="shared" si="111"/>
        <v>15</v>
      </c>
      <c r="BO186" t="str">
        <f t="shared" si="116"/>
        <v/>
      </c>
    </row>
    <row r="187" spans="11:67" x14ac:dyDescent="0.15">
      <c r="K187" t="str">
        <f t="shared" si="114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280</v>
      </c>
      <c r="O187">
        <v>0</v>
      </c>
      <c r="P187">
        <f t="shared" si="112"/>
        <v>16</v>
      </c>
      <c r="Q187">
        <v>200092</v>
      </c>
      <c r="R187" s="4" t="s">
        <v>1179</v>
      </c>
      <c r="S187" s="4" t="str">
        <f t="shared" si="115"/>
        <v>被动回避lv12</v>
      </c>
      <c r="T187" s="4" t="str">
        <f t="shared" si="113"/>
        <v>被动回避lv12</v>
      </c>
      <c r="U187" t="s">
        <v>281</v>
      </c>
      <c r="Z187" t="s">
        <v>519</v>
      </c>
      <c r="AA187">
        <v>16</v>
      </c>
      <c r="AJ187" s="12" t="str">
        <f t="shared" si="117"/>
        <v>MIS:16</v>
      </c>
      <c r="AS187">
        <v>999</v>
      </c>
      <c r="AV187" s="4"/>
      <c r="AW187" s="4"/>
      <c r="AX187" s="4"/>
      <c r="AY187" s="4"/>
      <c r="BA187" s="12" t="str">
        <f t="shared" si="118"/>
        <v/>
      </c>
      <c r="BB187" s="12" t="str">
        <f t="shared" si="103"/>
        <v/>
      </c>
      <c r="BC187" s="12" t="str">
        <f t="shared" si="104"/>
        <v/>
      </c>
      <c r="BD187" s="12" t="str">
        <f t="shared" si="105"/>
        <v/>
      </c>
      <c r="BE187" s="12" t="str">
        <f t="shared" si="106"/>
        <v/>
      </c>
      <c r="BF187" s="12" t="str">
        <f t="shared" si="107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>
        <f t="shared" si="111"/>
        <v>16</v>
      </c>
      <c r="BO187" t="str">
        <f t="shared" si="116"/>
        <v/>
      </c>
    </row>
    <row r="188" spans="11:67" x14ac:dyDescent="0.15">
      <c r="K188" t="str">
        <f t="shared" si="114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280</v>
      </c>
      <c r="O188">
        <v>0</v>
      </c>
      <c r="P188">
        <f t="shared" si="112"/>
        <v>17</v>
      </c>
      <c r="Q188">
        <v>200093</v>
      </c>
      <c r="R188" s="4" t="s">
        <v>1180</v>
      </c>
      <c r="S188" s="4" t="str">
        <f t="shared" si="115"/>
        <v>被动回避lv13</v>
      </c>
      <c r="T188" s="4" t="str">
        <f t="shared" si="113"/>
        <v>被动回避lv13</v>
      </c>
      <c r="U188" t="s">
        <v>281</v>
      </c>
      <c r="Z188" t="s">
        <v>519</v>
      </c>
      <c r="AA188">
        <v>17</v>
      </c>
      <c r="AJ188" s="12" t="str">
        <f t="shared" si="117"/>
        <v>MIS:17</v>
      </c>
      <c r="AS188">
        <v>999</v>
      </c>
      <c r="AV188" s="4"/>
      <c r="AW188" s="4"/>
      <c r="AX188" s="4"/>
      <c r="AY188" s="4"/>
      <c r="BA188" s="12" t="str">
        <f t="shared" si="118"/>
        <v/>
      </c>
      <c r="BB188" s="12" t="str">
        <f t="shared" si="103"/>
        <v/>
      </c>
      <c r="BC188" s="12" t="str">
        <f t="shared" si="104"/>
        <v/>
      </c>
      <c r="BD188" s="12" t="str">
        <f t="shared" si="105"/>
        <v/>
      </c>
      <c r="BE188" s="12" t="str">
        <f t="shared" si="106"/>
        <v/>
      </c>
      <c r="BF188" s="12" t="str">
        <f t="shared" si="107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>
        <f t="shared" si="111"/>
        <v>17</v>
      </c>
      <c r="BO188" t="str">
        <f t="shared" si="116"/>
        <v/>
      </c>
    </row>
    <row r="189" spans="11:67" x14ac:dyDescent="0.15">
      <c r="K189" t="str">
        <f t="shared" si="114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280</v>
      </c>
      <c r="O189">
        <v>0</v>
      </c>
      <c r="P189">
        <f t="shared" si="112"/>
        <v>18</v>
      </c>
      <c r="Q189">
        <v>200094</v>
      </c>
      <c r="R189" s="4" t="s">
        <v>1181</v>
      </c>
      <c r="S189" s="4" t="str">
        <f t="shared" si="115"/>
        <v>被动回避lv14</v>
      </c>
      <c r="T189" s="4" t="str">
        <f t="shared" si="113"/>
        <v>被动回避lv14</v>
      </c>
      <c r="U189" t="s">
        <v>281</v>
      </c>
      <c r="Z189" t="s">
        <v>519</v>
      </c>
      <c r="AA189">
        <v>18</v>
      </c>
      <c r="AJ189" s="12" t="str">
        <f t="shared" si="117"/>
        <v>MIS:18</v>
      </c>
      <c r="AS189">
        <v>999</v>
      </c>
      <c r="AV189" s="4"/>
      <c r="AW189" s="4"/>
      <c r="AX189" s="4"/>
      <c r="AY189" s="4"/>
      <c r="BA189" s="12" t="str">
        <f t="shared" si="118"/>
        <v/>
      </c>
      <c r="BB189" s="12" t="str">
        <f t="shared" si="103"/>
        <v/>
      </c>
      <c r="BC189" s="12" t="str">
        <f t="shared" si="104"/>
        <v/>
      </c>
      <c r="BD189" s="12" t="str">
        <f t="shared" si="105"/>
        <v/>
      </c>
      <c r="BE189" s="12" t="str">
        <f t="shared" si="106"/>
        <v/>
      </c>
      <c r="BF189" s="12" t="str">
        <f t="shared" si="107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>
        <f t="shared" si="111"/>
        <v>18</v>
      </c>
      <c r="BO189" t="str">
        <f t="shared" si="116"/>
        <v/>
      </c>
    </row>
    <row r="190" spans="11:67" x14ac:dyDescent="0.15">
      <c r="K190" t="str">
        <f t="shared" si="114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280</v>
      </c>
      <c r="O190">
        <v>0</v>
      </c>
      <c r="P190">
        <f t="shared" si="112"/>
        <v>19</v>
      </c>
      <c r="Q190">
        <v>200095</v>
      </c>
      <c r="R190" s="4" t="s">
        <v>1182</v>
      </c>
      <c r="S190" s="4" t="str">
        <f t="shared" si="115"/>
        <v>被动回避lv15</v>
      </c>
      <c r="T190" s="4" t="str">
        <f t="shared" si="113"/>
        <v>被动回避lv15</v>
      </c>
      <c r="U190" t="s">
        <v>281</v>
      </c>
      <c r="Z190" t="s">
        <v>519</v>
      </c>
      <c r="AA190">
        <v>19</v>
      </c>
      <c r="AJ190" s="12" t="str">
        <f t="shared" si="117"/>
        <v>MIS:19</v>
      </c>
      <c r="AS190">
        <v>999</v>
      </c>
      <c r="AV190" s="4"/>
      <c r="AW190" s="4"/>
      <c r="AX190" s="4"/>
      <c r="AY190" s="4"/>
      <c r="BA190" s="12" t="str">
        <f t="shared" si="118"/>
        <v/>
      </c>
      <c r="BB190" s="12" t="str">
        <f t="shared" si="103"/>
        <v/>
      </c>
      <c r="BC190" s="12" t="str">
        <f t="shared" si="104"/>
        <v/>
      </c>
      <c r="BD190" s="12" t="str">
        <f t="shared" si="105"/>
        <v/>
      </c>
      <c r="BE190" s="12" t="str">
        <f t="shared" si="106"/>
        <v/>
      </c>
      <c r="BF190" s="12" t="str">
        <f t="shared" si="107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>
        <f t="shared" si="111"/>
        <v>19</v>
      </c>
      <c r="BO190" t="str">
        <f t="shared" si="116"/>
        <v/>
      </c>
    </row>
    <row r="191" spans="11:67" x14ac:dyDescent="0.15">
      <c r="K191" t="str">
        <f t="shared" si="114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280</v>
      </c>
      <c r="O191">
        <v>0</v>
      </c>
      <c r="P191">
        <f t="shared" si="112"/>
        <v>20</v>
      </c>
      <c r="Q191">
        <v>200096</v>
      </c>
      <c r="R191" s="4" t="s">
        <v>1183</v>
      </c>
      <c r="S191" s="4" t="str">
        <f t="shared" si="115"/>
        <v>被动回避lv16</v>
      </c>
      <c r="T191" s="4" t="str">
        <f t="shared" si="113"/>
        <v>被动回避lv16</v>
      </c>
      <c r="U191" t="s">
        <v>281</v>
      </c>
      <c r="Z191" t="s">
        <v>519</v>
      </c>
      <c r="AA191">
        <v>20</v>
      </c>
      <c r="AJ191" s="12" t="str">
        <f t="shared" si="117"/>
        <v>MIS:20</v>
      </c>
      <c r="AS191">
        <v>999</v>
      </c>
      <c r="AV191" s="4"/>
      <c r="AW191" s="4"/>
      <c r="AX191" s="4"/>
      <c r="AY191" s="4"/>
      <c r="BA191" s="12" t="str">
        <f t="shared" si="118"/>
        <v/>
      </c>
      <c r="BB191" s="12" t="str">
        <f t="shared" si="103"/>
        <v/>
      </c>
      <c r="BC191" s="12" t="str">
        <f t="shared" si="104"/>
        <v/>
      </c>
      <c r="BD191" s="12" t="str">
        <f t="shared" si="105"/>
        <v/>
      </c>
      <c r="BE191" s="12" t="str">
        <f t="shared" si="106"/>
        <v/>
      </c>
      <c r="BF191" s="12" t="str">
        <f t="shared" si="107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>
        <f t="shared" ref="BN191:BN254" si="119">IF(AA191="",IF(V191="",IF(AP191="",W191,AP191),V191),AA191)</f>
        <v>20</v>
      </c>
      <c r="BO191" t="str">
        <f t="shared" si="116"/>
        <v/>
      </c>
    </row>
    <row r="192" spans="11:67" x14ac:dyDescent="0.15">
      <c r="K192" t="str">
        <f t="shared" si="114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280</v>
      </c>
      <c r="O192">
        <v>0</v>
      </c>
      <c r="P192">
        <f t="shared" si="112"/>
        <v>21</v>
      </c>
      <c r="Q192">
        <v>200097</v>
      </c>
      <c r="R192" s="4" t="s">
        <v>1184</v>
      </c>
      <c r="S192" s="4" t="str">
        <f t="shared" si="115"/>
        <v>被动回避lv17</v>
      </c>
      <c r="T192" s="4" t="str">
        <f t="shared" si="113"/>
        <v>被动回避lv17</v>
      </c>
      <c r="U192" t="s">
        <v>281</v>
      </c>
      <c r="Z192" t="s">
        <v>519</v>
      </c>
      <c r="AA192">
        <v>21</v>
      </c>
      <c r="AJ192" s="12" t="str">
        <f t="shared" si="117"/>
        <v>MIS:21</v>
      </c>
      <c r="AS192">
        <v>999</v>
      </c>
      <c r="AV192" s="4"/>
      <c r="AW192" s="4"/>
      <c r="AX192" s="4"/>
      <c r="AY192" s="4"/>
      <c r="BA192" s="12" t="str">
        <f t="shared" si="118"/>
        <v/>
      </c>
      <c r="BB192" s="12" t="str">
        <f t="shared" si="103"/>
        <v/>
      </c>
      <c r="BC192" s="12" t="str">
        <f t="shared" si="104"/>
        <v/>
      </c>
      <c r="BD192" s="12" t="str">
        <f t="shared" si="105"/>
        <v/>
      </c>
      <c r="BE192" s="12" t="str">
        <f t="shared" si="106"/>
        <v/>
      </c>
      <c r="BF192" s="12" t="str">
        <f t="shared" si="107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>
        <f t="shared" si="119"/>
        <v>21</v>
      </c>
      <c r="BO192" t="str">
        <f t="shared" si="116"/>
        <v/>
      </c>
    </row>
    <row r="193" spans="11:67" x14ac:dyDescent="0.15">
      <c r="K193" t="str">
        <f t="shared" si="114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280</v>
      </c>
      <c r="O193">
        <v>0</v>
      </c>
      <c r="P193">
        <f t="shared" si="112"/>
        <v>22</v>
      </c>
      <c r="Q193">
        <v>200098</v>
      </c>
      <c r="R193" s="4" t="s">
        <v>1185</v>
      </c>
      <c r="S193" s="4" t="str">
        <f t="shared" si="115"/>
        <v>被动回避lv18</v>
      </c>
      <c r="T193" s="4" t="str">
        <f t="shared" si="113"/>
        <v>被动回避lv18</v>
      </c>
      <c r="U193" t="s">
        <v>281</v>
      </c>
      <c r="Z193" t="s">
        <v>519</v>
      </c>
      <c r="AA193">
        <v>22</v>
      </c>
      <c r="AJ193" s="12" t="str">
        <f t="shared" si="117"/>
        <v>MIS:22</v>
      </c>
      <c r="AS193">
        <v>999</v>
      </c>
      <c r="AV193" s="4"/>
      <c r="AW193" s="4"/>
      <c r="AX193" s="4"/>
      <c r="AY193" s="4"/>
      <c r="BA193" s="12" t="str">
        <f t="shared" si="118"/>
        <v/>
      </c>
      <c r="BB193" s="12" t="str">
        <f t="shared" si="103"/>
        <v/>
      </c>
      <c r="BC193" s="12" t="str">
        <f t="shared" si="104"/>
        <v/>
      </c>
      <c r="BD193" s="12" t="str">
        <f t="shared" si="105"/>
        <v/>
      </c>
      <c r="BE193" s="12" t="str">
        <f t="shared" si="106"/>
        <v/>
      </c>
      <c r="BF193" s="12" t="str">
        <f t="shared" si="107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>
        <f t="shared" si="119"/>
        <v>22</v>
      </c>
      <c r="BO193" t="str">
        <f t="shared" si="116"/>
        <v/>
      </c>
    </row>
    <row r="194" spans="11:67" x14ac:dyDescent="0.15">
      <c r="K194" t="str">
        <f t="shared" si="114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280</v>
      </c>
      <c r="O194">
        <v>0</v>
      </c>
      <c r="P194">
        <f t="shared" si="112"/>
        <v>23</v>
      </c>
      <c r="Q194">
        <v>200099</v>
      </c>
      <c r="R194" s="4" t="s">
        <v>1186</v>
      </c>
      <c r="S194" s="4" t="str">
        <f t="shared" si="115"/>
        <v>被动回避lv19</v>
      </c>
      <c r="T194" s="4" t="str">
        <f t="shared" si="113"/>
        <v>被动回避lv19</v>
      </c>
      <c r="U194" t="s">
        <v>281</v>
      </c>
      <c r="Z194" t="s">
        <v>519</v>
      </c>
      <c r="AA194">
        <v>23</v>
      </c>
      <c r="AJ194" s="12" t="str">
        <f t="shared" si="117"/>
        <v>MIS:23</v>
      </c>
      <c r="AS194">
        <v>999</v>
      </c>
      <c r="AV194" s="4"/>
      <c r="AW194" s="4"/>
      <c r="AX194" s="4"/>
      <c r="AY194" s="4"/>
      <c r="BA194" s="12" t="str">
        <f t="shared" si="118"/>
        <v/>
      </c>
      <c r="BB194" s="12" t="str">
        <f t="shared" si="103"/>
        <v/>
      </c>
      <c r="BC194" s="12" t="str">
        <f t="shared" si="104"/>
        <v/>
      </c>
      <c r="BD194" s="12" t="str">
        <f t="shared" si="105"/>
        <v/>
      </c>
      <c r="BE194" s="12" t="str">
        <f t="shared" si="106"/>
        <v/>
      </c>
      <c r="BF194" s="12" t="str">
        <f t="shared" si="107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>
        <f t="shared" si="119"/>
        <v>23</v>
      </c>
      <c r="BO194" t="str">
        <f t="shared" si="116"/>
        <v/>
      </c>
    </row>
    <row r="195" spans="11:67" x14ac:dyDescent="0.15">
      <c r="K195" t="str">
        <f t="shared" si="114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280</v>
      </c>
      <c r="O195">
        <v>0</v>
      </c>
      <c r="P195">
        <f t="shared" si="112"/>
        <v>24</v>
      </c>
      <c r="Q195">
        <v>200100</v>
      </c>
      <c r="R195" s="4" t="s">
        <v>1187</v>
      </c>
      <c r="S195" s="4" t="str">
        <f t="shared" si="115"/>
        <v>被动回避lv20</v>
      </c>
      <c r="T195" s="4" t="str">
        <f t="shared" si="113"/>
        <v>被动回避lv20</v>
      </c>
      <c r="U195" t="s">
        <v>281</v>
      </c>
      <c r="Z195" t="s">
        <v>519</v>
      </c>
      <c r="AA195">
        <v>24</v>
      </c>
      <c r="AJ195" s="12" t="str">
        <f t="shared" si="117"/>
        <v>MIS:24</v>
      </c>
      <c r="AS195">
        <v>999</v>
      </c>
      <c r="AV195" s="4"/>
      <c r="AW195" s="4"/>
      <c r="AX195" s="4"/>
      <c r="AY195" s="4"/>
      <c r="BA195" s="12" t="str">
        <f t="shared" si="118"/>
        <v/>
      </c>
      <c r="BB195" s="12" t="str">
        <f t="shared" si="103"/>
        <v/>
      </c>
      <c r="BC195" s="12" t="str">
        <f t="shared" si="104"/>
        <v/>
      </c>
      <c r="BD195" s="12" t="str">
        <f t="shared" si="105"/>
        <v/>
      </c>
      <c r="BE195" s="12" t="str">
        <f t="shared" si="106"/>
        <v/>
      </c>
      <c r="BF195" s="12" t="str">
        <f t="shared" si="107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>
        <f t="shared" si="119"/>
        <v>24</v>
      </c>
      <c r="BO195" t="str">
        <f t="shared" si="116"/>
        <v/>
      </c>
    </row>
    <row r="196" spans="11:67" x14ac:dyDescent="0.15">
      <c r="K196" t="str">
        <f t="shared" si="114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280</v>
      </c>
      <c r="O196">
        <v>0</v>
      </c>
      <c r="P196">
        <f t="shared" ref="P196:P259" si="120">BN196</f>
        <v>5</v>
      </c>
      <c r="Q196">
        <v>200101</v>
      </c>
      <c r="R196" s="4" t="s">
        <v>542</v>
      </c>
      <c r="S196" s="4" t="str">
        <f t="shared" si="115"/>
        <v>被动格挡lv1</v>
      </c>
      <c r="T196" s="4" t="str">
        <f t="shared" ref="T196:T259" si="121">R196</f>
        <v>被动格挡lv1</v>
      </c>
      <c r="U196" t="s">
        <v>281</v>
      </c>
      <c r="Z196" t="s">
        <v>1188</v>
      </c>
      <c r="AA196">
        <v>5</v>
      </c>
      <c r="AJ196" s="12" t="str">
        <f t="shared" si="117"/>
        <v>BOK:5</v>
      </c>
      <c r="AS196">
        <v>999</v>
      </c>
      <c r="AV196" s="4"/>
      <c r="AW196" s="4"/>
      <c r="AX196" s="4"/>
      <c r="AY196" s="4"/>
      <c r="BA196" s="12" t="str">
        <f t="shared" si="118"/>
        <v/>
      </c>
      <c r="BB196" s="12" t="str">
        <f t="shared" si="103"/>
        <v/>
      </c>
      <c r="BC196" s="12" t="str">
        <f t="shared" si="104"/>
        <v/>
      </c>
      <c r="BD196" s="12" t="str">
        <f t="shared" si="105"/>
        <v/>
      </c>
      <c r="BE196" s="12" t="str">
        <f t="shared" si="106"/>
        <v/>
      </c>
      <c r="BF196" s="12" t="str">
        <f t="shared" si="107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>
        <f t="shared" si="119"/>
        <v>5</v>
      </c>
      <c r="BO196" t="str">
        <f t="shared" si="116"/>
        <v/>
      </c>
    </row>
    <row r="197" spans="11:67" x14ac:dyDescent="0.15">
      <c r="K197" t="str">
        <f t="shared" ref="K197:K260" si="122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280</v>
      </c>
      <c r="O197">
        <v>0</v>
      </c>
      <c r="P197">
        <f t="shared" si="120"/>
        <v>6</v>
      </c>
      <c r="Q197">
        <v>200102</v>
      </c>
      <c r="R197" s="4" t="s">
        <v>543</v>
      </c>
      <c r="S197" s="4" t="str">
        <f t="shared" si="115"/>
        <v>被动格挡lv2</v>
      </c>
      <c r="T197" s="4" t="str">
        <f t="shared" si="121"/>
        <v>被动格挡lv2</v>
      </c>
      <c r="U197" t="s">
        <v>281</v>
      </c>
      <c r="Z197" t="s">
        <v>1188</v>
      </c>
      <c r="AA197">
        <v>6</v>
      </c>
      <c r="AJ197" s="12" t="str">
        <f t="shared" si="117"/>
        <v>BOK:6</v>
      </c>
      <c r="AS197">
        <v>999</v>
      </c>
      <c r="AV197" s="4"/>
      <c r="AW197" s="4"/>
      <c r="AX197" s="4"/>
      <c r="AY197" s="4"/>
      <c r="BA197" s="12" t="str">
        <f t="shared" si="118"/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 t="shared" ref="BF197:BF260" si="127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>
        <f t="shared" si="119"/>
        <v>6</v>
      </c>
      <c r="BO197" t="str">
        <f t="shared" si="116"/>
        <v/>
      </c>
    </row>
    <row r="198" spans="11:67" x14ac:dyDescent="0.15">
      <c r="K198" t="str">
        <f t="shared" si="122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280</v>
      </c>
      <c r="O198">
        <v>0</v>
      </c>
      <c r="P198">
        <f t="shared" si="120"/>
        <v>7</v>
      </c>
      <c r="Q198">
        <v>200103</v>
      </c>
      <c r="R198" s="4" t="s">
        <v>544</v>
      </c>
      <c r="S198" s="4" t="str">
        <f t="shared" si="115"/>
        <v>被动格挡lv3</v>
      </c>
      <c r="T198" s="4" t="str">
        <f t="shared" si="121"/>
        <v>被动格挡lv3</v>
      </c>
      <c r="U198" t="s">
        <v>281</v>
      </c>
      <c r="Z198" t="s">
        <v>1188</v>
      </c>
      <c r="AA198">
        <v>7</v>
      </c>
      <c r="AJ198" s="12" t="str">
        <f t="shared" si="117"/>
        <v>BOK:7</v>
      </c>
      <c r="AS198">
        <v>999</v>
      </c>
      <c r="AV198" s="4"/>
      <c r="AW198" s="4"/>
      <c r="AX198" s="4"/>
      <c r="AY198" s="4"/>
      <c r="BA198" s="12" t="str">
        <f t="shared" si="118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 t="shared" si="127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>
        <f t="shared" si="119"/>
        <v>7</v>
      </c>
      <c r="BO198" t="str">
        <f t="shared" si="116"/>
        <v/>
      </c>
    </row>
    <row r="199" spans="11:67" x14ac:dyDescent="0.15">
      <c r="K199" t="str">
        <f t="shared" si="122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280</v>
      </c>
      <c r="O199">
        <v>0</v>
      </c>
      <c r="P199">
        <f t="shared" si="120"/>
        <v>8</v>
      </c>
      <c r="Q199">
        <v>200104</v>
      </c>
      <c r="R199" s="4" t="s">
        <v>545</v>
      </c>
      <c r="S199" s="4" t="str">
        <f t="shared" si="115"/>
        <v>被动格挡lv4</v>
      </c>
      <c r="T199" s="4" t="str">
        <f t="shared" si="121"/>
        <v>被动格挡lv4</v>
      </c>
      <c r="U199" t="s">
        <v>281</v>
      </c>
      <c r="Z199" t="s">
        <v>1188</v>
      </c>
      <c r="AA199">
        <v>8</v>
      </c>
      <c r="AJ199" s="12" t="str">
        <f t="shared" si="117"/>
        <v>BOK:8</v>
      </c>
      <c r="AS199">
        <v>999</v>
      </c>
      <c r="AV199" s="4"/>
      <c r="AW199" s="4"/>
      <c r="AX199" s="4"/>
      <c r="AY199" s="4"/>
      <c r="BA199" s="12" t="str">
        <f t="shared" si="118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 t="shared" si="127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>
        <f t="shared" si="119"/>
        <v>8</v>
      </c>
      <c r="BO199" t="str">
        <f t="shared" si="116"/>
        <v/>
      </c>
    </row>
    <row r="200" spans="11:67" x14ac:dyDescent="0.15">
      <c r="K200" t="str">
        <f t="shared" si="122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280</v>
      </c>
      <c r="O200">
        <v>0</v>
      </c>
      <c r="P200">
        <f t="shared" si="120"/>
        <v>9</v>
      </c>
      <c r="Q200">
        <v>200105</v>
      </c>
      <c r="R200" s="4" t="s">
        <v>546</v>
      </c>
      <c r="S200" s="4" t="str">
        <f t="shared" si="115"/>
        <v>被动格挡lv5</v>
      </c>
      <c r="T200" s="4" t="str">
        <f t="shared" si="121"/>
        <v>被动格挡lv5</v>
      </c>
      <c r="U200" t="s">
        <v>281</v>
      </c>
      <c r="Z200" t="s">
        <v>1188</v>
      </c>
      <c r="AA200">
        <v>9</v>
      </c>
      <c r="AJ200" s="12" t="str">
        <f t="shared" si="117"/>
        <v>BOK:9</v>
      </c>
      <c r="AS200">
        <v>999</v>
      </c>
      <c r="AV200" s="4"/>
      <c r="AW200" s="4"/>
      <c r="AX200" s="4"/>
      <c r="AY200" s="4"/>
      <c r="BA200" s="12" t="str">
        <f t="shared" si="118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 t="shared" si="127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>
        <f t="shared" si="119"/>
        <v>9</v>
      </c>
      <c r="BO200" t="str">
        <f t="shared" si="116"/>
        <v/>
      </c>
    </row>
    <row r="201" spans="11:67" x14ac:dyDescent="0.15">
      <c r="K201" t="str">
        <f t="shared" si="122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280</v>
      </c>
      <c r="O201">
        <v>0</v>
      </c>
      <c r="P201">
        <f t="shared" si="120"/>
        <v>10</v>
      </c>
      <c r="Q201">
        <v>200106</v>
      </c>
      <c r="R201" s="4" t="s">
        <v>547</v>
      </c>
      <c r="S201" s="4" t="str">
        <f t="shared" si="115"/>
        <v>被动格挡lv6</v>
      </c>
      <c r="T201" s="4" t="str">
        <f t="shared" si="121"/>
        <v>被动格挡lv6</v>
      </c>
      <c r="U201" t="s">
        <v>281</v>
      </c>
      <c r="Z201" t="s">
        <v>1188</v>
      </c>
      <c r="AA201">
        <v>10</v>
      </c>
      <c r="AJ201" s="12" t="str">
        <f t="shared" si="117"/>
        <v>BOK:10</v>
      </c>
      <c r="AS201">
        <v>999</v>
      </c>
      <c r="AV201" s="4"/>
      <c r="AW201" s="4"/>
      <c r="AX201" s="4"/>
      <c r="AY201" s="4"/>
      <c r="BA201" s="12" t="str">
        <f t="shared" si="118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 t="shared" si="127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>
        <f t="shared" si="119"/>
        <v>10</v>
      </c>
      <c r="BO201" t="str">
        <f t="shared" si="116"/>
        <v/>
      </c>
    </row>
    <row r="202" spans="11:67" x14ac:dyDescent="0.15">
      <c r="K202" t="str">
        <f t="shared" si="122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280</v>
      </c>
      <c r="O202">
        <v>0</v>
      </c>
      <c r="P202">
        <f t="shared" si="120"/>
        <v>11</v>
      </c>
      <c r="Q202">
        <v>200107</v>
      </c>
      <c r="R202" s="4" t="s">
        <v>548</v>
      </c>
      <c r="S202" s="4" t="str">
        <f t="shared" si="115"/>
        <v>被动格挡lv7</v>
      </c>
      <c r="T202" s="4" t="str">
        <f t="shared" si="121"/>
        <v>被动格挡lv7</v>
      </c>
      <c r="U202" t="s">
        <v>281</v>
      </c>
      <c r="Z202" t="s">
        <v>1188</v>
      </c>
      <c r="AA202">
        <v>11</v>
      </c>
      <c r="AJ202" s="12" t="str">
        <f t="shared" si="117"/>
        <v>BOK:11</v>
      </c>
      <c r="AS202">
        <v>999</v>
      </c>
      <c r="AV202" s="4"/>
      <c r="AW202" s="4"/>
      <c r="AX202" s="4"/>
      <c r="AY202" s="4"/>
      <c r="BA202" s="12" t="str">
        <f t="shared" si="118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 t="shared" si="127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>
        <f t="shared" si="119"/>
        <v>11</v>
      </c>
      <c r="BO202" t="str">
        <f t="shared" si="116"/>
        <v/>
      </c>
    </row>
    <row r="203" spans="11:67" x14ac:dyDescent="0.15">
      <c r="K203" t="str">
        <f t="shared" si="122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280</v>
      </c>
      <c r="O203">
        <v>0</v>
      </c>
      <c r="P203">
        <f t="shared" si="120"/>
        <v>12</v>
      </c>
      <c r="Q203">
        <v>200108</v>
      </c>
      <c r="R203" s="4" t="s">
        <v>549</v>
      </c>
      <c r="S203" s="4" t="str">
        <f t="shared" si="115"/>
        <v>被动格挡lv8</v>
      </c>
      <c r="T203" s="4" t="str">
        <f t="shared" si="121"/>
        <v>被动格挡lv8</v>
      </c>
      <c r="U203" t="s">
        <v>281</v>
      </c>
      <c r="Z203" t="s">
        <v>1188</v>
      </c>
      <c r="AA203">
        <v>12</v>
      </c>
      <c r="AJ203" s="12" t="str">
        <f t="shared" si="117"/>
        <v>BOK:12</v>
      </c>
      <c r="AS203">
        <v>999</v>
      </c>
      <c r="AV203" s="4"/>
      <c r="AW203" s="4"/>
      <c r="AX203" s="4"/>
      <c r="AY203" s="4"/>
      <c r="BA203" s="12" t="str">
        <f t="shared" si="118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 t="shared" si="127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>
        <f t="shared" si="119"/>
        <v>12</v>
      </c>
      <c r="BO203" t="str">
        <f t="shared" si="116"/>
        <v/>
      </c>
    </row>
    <row r="204" spans="11:67" x14ac:dyDescent="0.15">
      <c r="K204" t="str">
        <f t="shared" si="122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280</v>
      </c>
      <c r="O204">
        <v>0</v>
      </c>
      <c r="P204">
        <f t="shared" si="120"/>
        <v>13</v>
      </c>
      <c r="Q204">
        <v>200109</v>
      </c>
      <c r="R204" s="4" t="s">
        <v>550</v>
      </c>
      <c r="S204" s="4" t="str">
        <f t="shared" si="115"/>
        <v>被动格挡lv9</v>
      </c>
      <c r="T204" s="4" t="str">
        <f t="shared" si="121"/>
        <v>被动格挡lv9</v>
      </c>
      <c r="U204" t="s">
        <v>281</v>
      </c>
      <c r="Z204" t="s">
        <v>1188</v>
      </c>
      <c r="AA204">
        <v>13</v>
      </c>
      <c r="AJ204" s="12" t="str">
        <f t="shared" si="117"/>
        <v>BOK:13</v>
      </c>
      <c r="AS204">
        <v>999</v>
      </c>
      <c r="AV204" s="4"/>
      <c r="AW204" s="4"/>
      <c r="AX204" s="4"/>
      <c r="AY204" s="4"/>
      <c r="BA204" s="12" t="str">
        <f t="shared" si="118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 t="shared" si="127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>
        <f t="shared" si="119"/>
        <v>13</v>
      </c>
      <c r="BO204" t="str">
        <f t="shared" si="116"/>
        <v/>
      </c>
    </row>
    <row r="205" spans="11:67" x14ac:dyDescent="0.15">
      <c r="K205" t="str">
        <f t="shared" si="122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280</v>
      </c>
      <c r="O205">
        <v>0</v>
      </c>
      <c r="P205">
        <f t="shared" si="120"/>
        <v>14</v>
      </c>
      <c r="Q205">
        <v>200110</v>
      </c>
      <c r="R205" s="4" t="s">
        <v>551</v>
      </c>
      <c r="S205" s="4" t="str">
        <f t="shared" si="115"/>
        <v>被动格挡lv10</v>
      </c>
      <c r="T205" s="4" t="str">
        <f t="shared" si="121"/>
        <v>被动格挡lv10</v>
      </c>
      <c r="U205" t="s">
        <v>281</v>
      </c>
      <c r="Z205" t="s">
        <v>1188</v>
      </c>
      <c r="AA205">
        <v>14</v>
      </c>
      <c r="AJ205" s="12" t="str">
        <f t="shared" si="117"/>
        <v>BOK:14</v>
      </c>
      <c r="AS205">
        <v>999</v>
      </c>
      <c r="AV205" s="4"/>
      <c r="AW205" s="4"/>
      <c r="AX205" s="4"/>
      <c r="AY205" s="4"/>
      <c r="BA205" s="12" t="str">
        <f t="shared" si="118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 t="shared" si="127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>
        <f t="shared" si="119"/>
        <v>14</v>
      </c>
      <c r="BO205" t="str">
        <f t="shared" si="116"/>
        <v/>
      </c>
    </row>
    <row r="206" spans="11:67" x14ac:dyDescent="0.15">
      <c r="K206" t="str">
        <f t="shared" si="122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280</v>
      </c>
      <c r="O206">
        <v>0</v>
      </c>
      <c r="P206">
        <f t="shared" si="120"/>
        <v>15</v>
      </c>
      <c r="Q206">
        <v>200111</v>
      </c>
      <c r="R206" s="4" t="s">
        <v>552</v>
      </c>
      <c r="S206" s="4" t="str">
        <f t="shared" si="115"/>
        <v>被动格挡lv11</v>
      </c>
      <c r="T206" s="4" t="str">
        <f t="shared" si="121"/>
        <v>被动格挡lv11</v>
      </c>
      <c r="U206" t="s">
        <v>281</v>
      </c>
      <c r="Z206" t="s">
        <v>1188</v>
      </c>
      <c r="AA206">
        <v>15</v>
      </c>
      <c r="AJ206" s="12" t="str">
        <f t="shared" si="117"/>
        <v>BOK:15</v>
      </c>
      <c r="AS206">
        <v>999</v>
      </c>
      <c r="AV206" s="4"/>
      <c r="AW206" s="4"/>
      <c r="AX206" s="4"/>
      <c r="AY206" s="4"/>
      <c r="BA206" s="12" t="str">
        <f t="shared" si="118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 t="shared" si="127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>
        <f t="shared" si="119"/>
        <v>15</v>
      </c>
      <c r="BO206" t="str">
        <f t="shared" si="116"/>
        <v/>
      </c>
    </row>
    <row r="207" spans="11:67" x14ac:dyDescent="0.15">
      <c r="K207" t="str">
        <f t="shared" si="122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280</v>
      </c>
      <c r="O207">
        <v>0</v>
      </c>
      <c r="P207">
        <f t="shared" si="120"/>
        <v>16</v>
      </c>
      <c r="Q207">
        <v>200112</v>
      </c>
      <c r="R207" s="4" t="s">
        <v>553</v>
      </c>
      <c r="S207" s="4" t="str">
        <f t="shared" si="115"/>
        <v>被动格挡lv12</v>
      </c>
      <c r="T207" s="4" t="str">
        <f t="shared" si="121"/>
        <v>被动格挡lv12</v>
      </c>
      <c r="U207" t="s">
        <v>281</v>
      </c>
      <c r="Z207" t="s">
        <v>1188</v>
      </c>
      <c r="AA207">
        <v>16</v>
      </c>
      <c r="AJ207" s="12" t="str">
        <f t="shared" si="117"/>
        <v>BOK:16</v>
      </c>
      <c r="AS207">
        <v>999</v>
      </c>
      <c r="AV207" s="4"/>
      <c r="AW207" s="4"/>
      <c r="AX207" s="4"/>
      <c r="AY207" s="4"/>
      <c r="BA207" s="12" t="str">
        <f t="shared" si="118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 t="shared" si="127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>
        <f t="shared" si="119"/>
        <v>16</v>
      </c>
      <c r="BO207" t="str">
        <f t="shared" si="116"/>
        <v/>
      </c>
    </row>
    <row r="208" spans="11:67" x14ac:dyDescent="0.15">
      <c r="K208" t="str">
        <f t="shared" si="122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280</v>
      </c>
      <c r="O208">
        <v>0</v>
      </c>
      <c r="P208">
        <f t="shared" si="120"/>
        <v>17</v>
      </c>
      <c r="Q208">
        <v>200113</v>
      </c>
      <c r="R208" s="4" t="s">
        <v>554</v>
      </c>
      <c r="S208" s="4" t="str">
        <f t="shared" si="115"/>
        <v>被动格挡lv13</v>
      </c>
      <c r="T208" s="4" t="str">
        <f t="shared" si="121"/>
        <v>被动格挡lv13</v>
      </c>
      <c r="U208" t="s">
        <v>281</v>
      </c>
      <c r="Z208" t="s">
        <v>1188</v>
      </c>
      <c r="AA208">
        <v>17</v>
      </c>
      <c r="AJ208" s="12" t="str">
        <f t="shared" si="117"/>
        <v>BOK:17</v>
      </c>
      <c r="AS208">
        <v>999</v>
      </c>
      <c r="AV208" s="4"/>
      <c r="AW208" s="4"/>
      <c r="AX208" s="4"/>
      <c r="AY208" s="4"/>
      <c r="BA208" s="12" t="str">
        <f t="shared" si="118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 t="shared" si="127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>
        <f t="shared" si="119"/>
        <v>17</v>
      </c>
      <c r="BO208" t="str">
        <f t="shared" si="116"/>
        <v/>
      </c>
    </row>
    <row r="209" spans="11:67" x14ac:dyDescent="0.15">
      <c r="K209" t="str">
        <f t="shared" si="122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280</v>
      </c>
      <c r="O209">
        <v>0</v>
      </c>
      <c r="P209">
        <f t="shared" si="120"/>
        <v>18</v>
      </c>
      <c r="Q209">
        <v>200114</v>
      </c>
      <c r="R209" s="4" t="s">
        <v>555</v>
      </c>
      <c r="S209" s="4" t="str">
        <f t="shared" si="115"/>
        <v>被动格挡lv14</v>
      </c>
      <c r="T209" s="4" t="str">
        <f t="shared" si="121"/>
        <v>被动格挡lv14</v>
      </c>
      <c r="U209" t="s">
        <v>281</v>
      </c>
      <c r="Z209" t="s">
        <v>1188</v>
      </c>
      <c r="AA209">
        <v>18</v>
      </c>
      <c r="AJ209" s="12" t="str">
        <f t="shared" si="117"/>
        <v>BOK:18</v>
      </c>
      <c r="AS209">
        <v>999</v>
      </c>
      <c r="AV209" s="4"/>
      <c r="AW209" s="4"/>
      <c r="AX209" s="4"/>
      <c r="AY209" s="4"/>
      <c r="BA209" s="12" t="str">
        <f t="shared" si="118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 t="shared" si="127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>
        <f t="shared" si="119"/>
        <v>18</v>
      </c>
      <c r="BO209" t="str">
        <f t="shared" si="116"/>
        <v/>
      </c>
    </row>
    <row r="210" spans="11:67" x14ac:dyDescent="0.15">
      <c r="K210" t="str">
        <f t="shared" si="122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280</v>
      </c>
      <c r="O210">
        <v>0</v>
      </c>
      <c r="P210">
        <f t="shared" si="120"/>
        <v>19</v>
      </c>
      <c r="Q210">
        <v>200115</v>
      </c>
      <c r="R210" s="4" t="s">
        <v>556</v>
      </c>
      <c r="S210" s="4" t="str">
        <f t="shared" si="115"/>
        <v>被动格挡lv15</v>
      </c>
      <c r="T210" s="4" t="str">
        <f t="shared" si="121"/>
        <v>被动格挡lv15</v>
      </c>
      <c r="U210" t="s">
        <v>281</v>
      </c>
      <c r="Z210" t="s">
        <v>1188</v>
      </c>
      <c r="AA210">
        <v>19</v>
      </c>
      <c r="AJ210" s="12" t="str">
        <f t="shared" si="117"/>
        <v>BOK:19</v>
      </c>
      <c r="AS210">
        <v>999</v>
      </c>
      <c r="AV210" s="4"/>
      <c r="AW210" s="4"/>
      <c r="AX210" s="4"/>
      <c r="AY210" s="4"/>
      <c r="BA210" s="12" t="str">
        <f t="shared" si="118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 t="shared" si="127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>
        <f t="shared" si="119"/>
        <v>19</v>
      </c>
      <c r="BO210" t="str">
        <f t="shared" si="116"/>
        <v/>
      </c>
    </row>
    <row r="211" spans="11:67" x14ac:dyDescent="0.15">
      <c r="K211" t="str">
        <f t="shared" si="122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280</v>
      </c>
      <c r="O211">
        <v>0</v>
      </c>
      <c r="P211">
        <f t="shared" si="120"/>
        <v>20</v>
      </c>
      <c r="Q211">
        <v>200116</v>
      </c>
      <c r="R211" s="4" t="s">
        <v>557</v>
      </c>
      <c r="S211" s="4" t="str">
        <f t="shared" si="115"/>
        <v>被动格挡lv16</v>
      </c>
      <c r="T211" s="4" t="str">
        <f t="shared" si="121"/>
        <v>被动格挡lv16</v>
      </c>
      <c r="U211" t="s">
        <v>281</v>
      </c>
      <c r="Z211" t="s">
        <v>1188</v>
      </c>
      <c r="AA211">
        <v>20</v>
      </c>
      <c r="AJ211" s="12" t="str">
        <f t="shared" si="117"/>
        <v>BOK:20</v>
      </c>
      <c r="AS211">
        <v>999</v>
      </c>
      <c r="AV211" s="4"/>
      <c r="AW211" s="4"/>
      <c r="AX211" s="4"/>
      <c r="AY211" s="4"/>
      <c r="BA211" s="12" t="str">
        <f t="shared" si="118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 t="shared" si="127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>
        <f t="shared" si="119"/>
        <v>20</v>
      </c>
      <c r="BO211" t="str">
        <f t="shared" si="116"/>
        <v/>
      </c>
    </row>
    <row r="212" spans="11:67" x14ac:dyDescent="0.15">
      <c r="K212" t="str">
        <f t="shared" si="122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280</v>
      </c>
      <c r="O212">
        <v>0</v>
      </c>
      <c r="P212">
        <f t="shared" si="120"/>
        <v>21</v>
      </c>
      <c r="Q212">
        <v>200117</v>
      </c>
      <c r="R212" s="4" t="s">
        <v>558</v>
      </c>
      <c r="S212" s="4" t="str">
        <f t="shared" si="115"/>
        <v>被动格挡lv17</v>
      </c>
      <c r="T212" s="4" t="str">
        <f t="shared" si="121"/>
        <v>被动格挡lv17</v>
      </c>
      <c r="U212" t="s">
        <v>281</v>
      </c>
      <c r="Z212" t="s">
        <v>1188</v>
      </c>
      <c r="AA212">
        <v>21</v>
      </c>
      <c r="AJ212" s="12" t="str">
        <f t="shared" si="117"/>
        <v>BOK:21</v>
      </c>
      <c r="AS212">
        <v>999</v>
      </c>
      <c r="AV212" s="4"/>
      <c r="AW212" s="4"/>
      <c r="AX212" s="4"/>
      <c r="AY212" s="4"/>
      <c r="BA212" s="12" t="str">
        <f t="shared" si="118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 t="shared" si="127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>
        <f t="shared" si="119"/>
        <v>21</v>
      </c>
      <c r="BO212" t="str">
        <f t="shared" si="116"/>
        <v/>
      </c>
    </row>
    <row r="213" spans="11:67" x14ac:dyDescent="0.15">
      <c r="K213" t="str">
        <f t="shared" si="122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280</v>
      </c>
      <c r="O213">
        <v>0</v>
      </c>
      <c r="P213">
        <f t="shared" si="120"/>
        <v>22</v>
      </c>
      <c r="Q213">
        <v>200118</v>
      </c>
      <c r="R213" s="4" t="s">
        <v>559</v>
      </c>
      <c r="S213" s="4" t="str">
        <f t="shared" si="115"/>
        <v>被动格挡lv18</v>
      </c>
      <c r="T213" s="4" t="str">
        <f t="shared" si="121"/>
        <v>被动格挡lv18</v>
      </c>
      <c r="U213" t="s">
        <v>281</v>
      </c>
      <c r="Z213" t="s">
        <v>1188</v>
      </c>
      <c r="AA213">
        <v>22</v>
      </c>
      <c r="AJ213" s="12" t="str">
        <f t="shared" si="117"/>
        <v>BOK:22</v>
      </c>
      <c r="AS213">
        <v>999</v>
      </c>
      <c r="AV213" s="4"/>
      <c r="AW213" s="4"/>
      <c r="AX213" s="4"/>
      <c r="AY213" s="4"/>
      <c r="BA213" s="12" t="str">
        <f t="shared" si="118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 t="shared" si="127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>
        <f t="shared" si="119"/>
        <v>22</v>
      </c>
      <c r="BO213" t="str">
        <f t="shared" si="116"/>
        <v/>
      </c>
    </row>
    <row r="214" spans="11:67" x14ac:dyDescent="0.15">
      <c r="K214" t="str">
        <f t="shared" si="122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280</v>
      </c>
      <c r="O214">
        <v>0</v>
      </c>
      <c r="P214">
        <f t="shared" si="120"/>
        <v>23</v>
      </c>
      <c r="Q214">
        <v>200119</v>
      </c>
      <c r="R214" s="4" t="s">
        <v>560</v>
      </c>
      <c r="S214" s="4" t="str">
        <f t="shared" si="115"/>
        <v>被动格挡lv19</v>
      </c>
      <c r="T214" s="4" t="str">
        <f t="shared" si="121"/>
        <v>被动格挡lv19</v>
      </c>
      <c r="U214" t="s">
        <v>281</v>
      </c>
      <c r="Z214" t="s">
        <v>1188</v>
      </c>
      <c r="AA214">
        <v>23</v>
      </c>
      <c r="AJ214" s="12" t="str">
        <f t="shared" si="117"/>
        <v>BOK:23</v>
      </c>
      <c r="AS214">
        <v>999</v>
      </c>
      <c r="AV214" s="4"/>
      <c r="AW214" s="4"/>
      <c r="AX214" s="4"/>
      <c r="AY214" s="4"/>
      <c r="BA214" s="12" t="str">
        <f t="shared" si="118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 t="shared" si="127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>
        <f t="shared" si="119"/>
        <v>23</v>
      </c>
      <c r="BO214" t="str">
        <f t="shared" si="116"/>
        <v/>
      </c>
    </row>
    <row r="215" spans="11:67" x14ac:dyDescent="0.15">
      <c r="K215" t="str">
        <f t="shared" si="122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280</v>
      </c>
      <c r="O215">
        <v>0</v>
      </c>
      <c r="P215">
        <f t="shared" si="120"/>
        <v>24</v>
      </c>
      <c r="Q215">
        <v>200120</v>
      </c>
      <c r="R215" s="4" t="s">
        <v>561</v>
      </c>
      <c r="S215" s="4" t="str">
        <f t="shared" si="115"/>
        <v>被动格挡lv20</v>
      </c>
      <c r="T215" s="4" t="str">
        <f t="shared" si="121"/>
        <v>被动格挡lv20</v>
      </c>
      <c r="U215" t="s">
        <v>281</v>
      </c>
      <c r="Z215" t="s">
        <v>1188</v>
      </c>
      <c r="AA215">
        <v>24</v>
      </c>
      <c r="AJ215" s="12" t="str">
        <f t="shared" si="117"/>
        <v>BOK:24</v>
      </c>
      <c r="AS215">
        <v>999</v>
      </c>
      <c r="AV215" s="4"/>
      <c r="AW215" s="4"/>
      <c r="AX215" s="4"/>
      <c r="AY215" s="4"/>
      <c r="BA215" s="12" t="str">
        <f t="shared" si="118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 t="shared" si="127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>
        <f t="shared" si="119"/>
        <v>24</v>
      </c>
      <c r="BO215" t="str">
        <f t="shared" si="116"/>
        <v/>
      </c>
    </row>
    <row r="216" spans="11:67" x14ac:dyDescent="0.15">
      <c r="K216" t="str">
        <f t="shared" si="122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280</v>
      </c>
      <c r="O216">
        <v>0</v>
      </c>
      <c r="P216">
        <f t="shared" si="120"/>
        <v>5</v>
      </c>
      <c r="Q216">
        <v>200121</v>
      </c>
      <c r="R216" s="4" t="s">
        <v>1189</v>
      </c>
      <c r="S216" s="4" t="str">
        <f t="shared" si="115"/>
        <v>被动反击lv1</v>
      </c>
      <c r="T216" s="4" t="str">
        <f t="shared" si="121"/>
        <v>被动反击lv1</v>
      </c>
      <c r="U216" t="s">
        <v>281</v>
      </c>
      <c r="Z216" t="s">
        <v>417</v>
      </c>
      <c r="AA216">
        <v>5</v>
      </c>
      <c r="AJ216" s="12" t="str">
        <f t="shared" si="117"/>
        <v>COT:5</v>
      </c>
      <c r="AS216">
        <v>999</v>
      </c>
      <c r="AV216" s="4"/>
      <c r="AW216" s="4"/>
      <c r="AX216" s="4"/>
      <c r="AY216" s="4"/>
      <c r="BA216" s="12" t="str">
        <f t="shared" si="118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 t="shared" si="127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>
        <f t="shared" si="119"/>
        <v>5</v>
      </c>
      <c r="BO216" t="str">
        <f t="shared" si="116"/>
        <v/>
      </c>
    </row>
    <row r="217" spans="11:67" x14ac:dyDescent="0.15">
      <c r="K217" t="str">
        <f t="shared" si="122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280</v>
      </c>
      <c r="O217">
        <v>0</v>
      </c>
      <c r="P217">
        <f t="shared" si="120"/>
        <v>6</v>
      </c>
      <c r="Q217">
        <v>200122</v>
      </c>
      <c r="R217" s="4" t="s">
        <v>1190</v>
      </c>
      <c r="S217" s="4" t="str">
        <f t="shared" si="115"/>
        <v>被动反击lv2</v>
      </c>
      <c r="T217" s="4" t="str">
        <f t="shared" si="121"/>
        <v>被动反击lv2</v>
      </c>
      <c r="U217" t="s">
        <v>281</v>
      </c>
      <c r="Z217" t="s">
        <v>417</v>
      </c>
      <c r="AA217">
        <v>6</v>
      </c>
      <c r="AJ217" s="12" t="str">
        <f t="shared" si="117"/>
        <v>COT:6</v>
      </c>
      <c r="AS217">
        <v>999</v>
      </c>
      <c r="AV217" s="4"/>
      <c r="AW217" s="4"/>
      <c r="AX217" s="4"/>
      <c r="AY217" s="4"/>
      <c r="BA217" s="12" t="str">
        <f t="shared" si="118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 t="shared" si="127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>
        <f t="shared" si="119"/>
        <v>6</v>
      </c>
      <c r="BO217" t="str">
        <f t="shared" si="116"/>
        <v/>
      </c>
    </row>
    <row r="218" spans="11:67" x14ac:dyDescent="0.15">
      <c r="K218" t="str">
        <f t="shared" si="122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280</v>
      </c>
      <c r="O218">
        <v>0</v>
      </c>
      <c r="P218">
        <f t="shared" si="120"/>
        <v>7</v>
      </c>
      <c r="Q218">
        <v>200123</v>
      </c>
      <c r="R218" s="4" t="s">
        <v>1191</v>
      </c>
      <c r="S218" s="4" t="str">
        <f t="shared" si="115"/>
        <v>被动反击lv3</v>
      </c>
      <c r="T218" s="4" t="str">
        <f t="shared" si="121"/>
        <v>被动反击lv3</v>
      </c>
      <c r="U218" t="s">
        <v>281</v>
      </c>
      <c r="Z218" t="s">
        <v>417</v>
      </c>
      <c r="AA218">
        <v>7</v>
      </c>
      <c r="AJ218" s="12" t="str">
        <f t="shared" si="117"/>
        <v>COT:7</v>
      </c>
      <c r="AS218">
        <v>999</v>
      </c>
      <c r="AV218" s="4"/>
      <c r="AW218" s="4"/>
      <c r="AX218" s="4"/>
      <c r="AY218" s="4"/>
      <c r="BA218" s="12" t="str">
        <f t="shared" si="118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 t="shared" si="127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>
        <f t="shared" si="119"/>
        <v>7</v>
      </c>
      <c r="BO218" t="str">
        <f t="shared" si="116"/>
        <v/>
      </c>
    </row>
    <row r="219" spans="11:67" x14ac:dyDescent="0.15">
      <c r="K219" t="str">
        <f t="shared" si="122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280</v>
      </c>
      <c r="O219">
        <v>0</v>
      </c>
      <c r="P219">
        <f t="shared" si="120"/>
        <v>8</v>
      </c>
      <c r="Q219">
        <v>200124</v>
      </c>
      <c r="R219" s="4" t="s">
        <v>1192</v>
      </c>
      <c r="S219" s="4" t="str">
        <f t="shared" si="115"/>
        <v>被动反击lv4</v>
      </c>
      <c r="T219" s="4" t="str">
        <f t="shared" si="121"/>
        <v>被动反击lv4</v>
      </c>
      <c r="U219" t="s">
        <v>281</v>
      </c>
      <c r="Z219" t="s">
        <v>417</v>
      </c>
      <c r="AA219">
        <v>8</v>
      </c>
      <c r="AJ219" s="12" t="str">
        <f t="shared" si="117"/>
        <v>COT:8</v>
      </c>
      <c r="AS219">
        <v>999</v>
      </c>
      <c r="AV219" s="4"/>
      <c r="AW219" s="4"/>
      <c r="AX219" s="4"/>
      <c r="AY219" s="4"/>
      <c r="BA219" s="12" t="str">
        <f t="shared" si="118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 t="shared" si="127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>
        <f t="shared" si="119"/>
        <v>8</v>
      </c>
      <c r="BO219" t="str">
        <f t="shared" si="116"/>
        <v/>
      </c>
    </row>
    <row r="220" spans="11:67" x14ac:dyDescent="0.15">
      <c r="K220" t="str">
        <f t="shared" si="122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280</v>
      </c>
      <c r="O220">
        <v>0</v>
      </c>
      <c r="P220">
        <f t="shared" si="120"/>
        <v>9</v>
      </c>
      <c r="Q220">
        <v>200125</v>
      </c>
      <c r="R220" s="4" t="s">
        <v>1193</v>
      </c>
      <c r="S220" s="4" t="str">
        <f t="shared" si="115"/>
        <v>被动反击lv5</v>
      </c>
      <c r="T220" s="4" t="str">
        <f t="shared" si="121"/>
        <v>被动反击lv5</v>
      </c>
      <c r="U220" t="s">
        <v>281</v>
      </c>
      <c r="Z220" t="s">
        <v>417</v>
      </c>
      <c r="AA220">
        <v>9</v>
      </c>
      <c r="AJ220" s="12" t="str">
        <f t="shared" si="117"/>
        <v>COT:9</v>
      </c>
      <c r="AS220">
        <v>999</v>
      </c>
      <c r="AV220" s="4"/>
      <c r="AW220" s="4"/>
      <c r="AX220" s="4"/>
      <c r="AY220" s="4"/>
      <c r="BA220" s="12" t="str">
        <f t="shared" si="118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 t="shared" si="127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>
        <f t="shared" si="119"/>
        <v>9</v>
      </c>
      <c r="BO220" t="str">
        <f t="shared" si="116"/>
        <v/>
      </c>
    </row>
    <row r="221" spans="11:67" x14ac:dyDescent="0.15">
      <c r="K221" t="str">
        <f t="shared" si="122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280</v>
      </c>
      <c r="O221">
        <v>0</v>
      </c>
      <c r="P221">
        <f t="shared" si="120"/>
        <v>10</v>
      </c>
      <c r="Q221">
        <v>200126</v>
      </c>
      <c r="R221" s="4" t="s">
        <v>1194</v>
      </c>
      <c r="S221" s="4" t="str">
        <f t="shared" si="115"/>
        <v>被动反击lv6</v>
      </c>
      <c r="T221" s="4" t="str">
        <f t="shared" si="121"/>
        <v>被动反击lv6</v>
      </c>
      <c r="U221" t="s">
        <v>281</v>
      </c>
      <c r="Z221" t="s">
        <v>417</v>
      </c>
      <c r="AA221">
        <v>10</v>
      </c>
      <c r="AJ221" s="12" t="str">
        <f t="shared" si="117"/>
        <v>COT:10</v>
      </c>
      <c r="AS221">
        <v>999</v>
      </c>
      <c r="AV221" s="4"/>
      <c r="AW221" s="4"/>
      <c r="AX221" s="4"/>
      <c r="AY221" s="4"/>
      <c r="BA221" s="12" t="str">
        <f t="shared" si="118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 t="shared" si="127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>
        <f t="shared" si="119"/>
        <v>10</v>
      </c>
      <c r="BO221" t="str">
        <f t="shared" si="116"/>
        <v/>
      </c>
    </row>
    <row r="222" spans="11:67" x14ac:dyDescent="0.15">
      <c r="K222" t="str">
        <f t="shared" si="122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280</v>
      </c>
      <c r="O222">
        <v>0</v>
      </c>
      <c r="P222">
        <f t="shared" si="120"/>
        <v>11</v>
      </c>
      <c r="Q222">
        <v>200127</v>
      </c>
      <c r="R222" s="4" t="s">
        <v>1195</v>
      </c>
      <c r="S222" s="4" t="str">
        <f t="shared" si="115"/>
        <v>被动反击lv7</v>
      </c>
      <c r="T222" s="4" t="str">
        <f t="shared" si="121"/>
        <v>被动反击lv7</v>
      </c>
      <c r="U222" t="s">
        <v>281</v>
      </c>
      <c r="Z222" t="s">
        <v>417</v>
      </c>
      <c r="AA222">
        <v>11</v>
      </c>
      <c r="AJ222" s="12" t="str">
        <f t="shared" si="117"/>
        <v>COT:11</v>
      </c>
      <c r="AS222">
        <v>999</v>
      </c>
      <c r="AV222" s="4"/>
      <c r="AW222" s="4"/>
      <c r="AX222" s="4"/>
      <c r="AY222" s="4"/>
      <c r="BA222" s="12" t="str">
        <f t="shared" si="118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 t="shared" si="127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>
        <f t="shared" si="119"/>
        <v>11</v>
      </c>
      <c r="BO222" t="str">
        <f t="shared" si="116"/>
        <v/>
      </c>
    </row>
    <row r="223" spans="11:67" x14ac:dyDescent="0.15">
      <c r="K223" t="str">
        <f t="shared" si="122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280</v>
      </c>
      <c r="O223">
        <v>0</v>
      </c>
      <c r="P223">
        <f t="shared" si="120"/>
        <v>12</v>
      </c>
      <c r="Q223">
        <v>200128</v>
      </c>
      <c r="R223" s="4" t="s">
        <v>1196</v>
      </c>
      <c r="S223" s="4" t="str">
        <f t="shared" si="115"/>
        <v>被动反击lv8</v>
      </c>
      <c r="T223" s="4" t="str">
        <f t="shared" si="121"/>
        <v>被动反击lv8</v>
      </c>
      <c r="U223" t="s">
        <v>281</v>
      </c>
      <c r="Z223" t="s">
        <v>417</v>
      </c>
      <c r="AA223">
        <v>12</v>
      </c>
      <c r="AJ223" s="12" t="str">
        <f t="shared" si="117"/>
        <v>COT:12</v>
      </c>
      <c r="AS223">
        <v>999</v>
      </c>
      <c r="AV223" s="4"/>
      <c r="AW223" s="4"/>
      <c r="AX223" s="4"/>
      <c r="AY223" s="4"/>
      <c r="BA223" s="12" t="str">
        <f t="shared" si="118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 t="shared" si="127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>
        <f t="shared" si="119"/>
        <v>12</v>
      </c>
      <c r="BO223" t="str">
        <f t="shared" si="116"/>
        <v/>
      </c>
    </row>
    <row r="224" spans="11:67" x14ac:dyDescent="0.15">
      <c r="K224" t="str">
        <f t="shared" si="122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280</v>
      </c>
      <c r="O224">
        <v>0</v>
      </c>
      <c r="P224">
        <f t="shared" si="120"/>
        <v>13</v>
      </c>
      <c r="Q224">
        <v>200129</v>
      </c>
      <c r="R224" s="4" t="s">
        <v>1197</v>
      </c>
      <c r="S224" s="4" t="str">
        <f t="shared" si="115"/>
        <v>被动反击lv9</v>
      </c>
      <c r="T224" s="4" t="str">
        <f t="shared" si="121"/>
        <v>被动反击lv9</v>
      </c>
      <c r="U224" t="s">
        <v>281</v>
      </c>
      <c r="Z224" t="s">
        <v>417</v>
      </c>
      <c r="AA224">
        <v>13</v>
      </c>
      <c r="AJ224" s="12" t="str">
        <f t="shared" si="117"/>
        <v>COT:13</v>
      </c>
      <c r="AS224">
        <v>999</v>
      </c>
      <c r="AV224" s="4"/>
      <c r="AW224" s="4"/>
      <c r="AX224" s="4"/>
      <c r="AY224" s="4"/>
      <c r="BA224" s="12" t="str">
        <f t="shared" si="118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 t="shared" si="127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>
        <f t="shared" si="119"/>
        <v>13</v>
      </c>
      <c r="BO224" t="str">
        <f t="shared" si="116"/>
        <v/>
      </c>
    </row>
    <row r="225" spans="11:67" x14ac:dyDescent="0.15">
      <c r="K225" t="str">
        <f t="shared" si="122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280</v>
      </c>
      <c r="O225">
        <v>0</v>
      </c>
      <c r="P225">
        <f t="shared" si="120"/>
        <v>14</v>
      </c>
      <c r="Q225">
        <v>200130</v>
      </c>
      <c r="R225" s="4" t="s">
        <v>1198</v>
      </c>
      <c r="S225" s="4" t="str">
        <f t="shared" ref="S225:S288" si="128">R225</f>
        <v>被动反击lv10</v>
      </c>
      <c r="T225" s="4" t="str">
        <f t="shared" si="121"/>
        <v>被动反击lv10</v>
      </c>
      <c r="U225" t="s">
        <v>281</v>
      </c>
      <c r="Z225" t="s">
        <v>417</v>
      </c>
      <c r="AA225">
        <v>14</v>
      </c>
      <c r="AJ225" s="12" t="str">
        <f t="shared" si="117"/>
        <v>COT:14</v>
      </c>
      <c r="AS225">
        <v>999</v>
      </c>
      <c r="AV225" s="4"/>
      <c r="AW225" s="4"/>
      <c r="AX225" s="4"/>
      <c r="AY225" s="4"/>
      <c r="BA225" s="12" t="str">
        <f t="shared" si="118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 t="shared" si="127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>
        <f t="shared" si="119"/>
        <v>14</v>
      </c>
      <c r="BO225" t="str">
        <f t="shared" si="116"/>
        <v/>
      </c>
    </row>
    <row r="226" spans="11:67" x14ac:dyDescent="0.15">
      <c r="K226" t="str">
        <f t="shared" si="122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280</v>
      </c>
      <c r="O226">
        <v>0</v>
      </c>
      <c r="P226">
        <f t="shared" si="120"/>
        <v>15</v>
      </c>
      <c r="Q226">
        <v>200131</v>
      </c>
      <c r="R226" s="4" t="s">
        <v>1199</v>
      </c>
      <c r="S226" s="4" t="str">
        <f t="shared" si="128"/>
        <v>被动反击lv11</v>
      </c>
      <c r="T226" s="4" t="str">
        <f t="shared" si="121"/>
        <v>被动反击lv11</v>
      </c>
      <c r="U226" t="s">
        <v>281</v>
      </c>
      <c r="Z226" t="s">
        <v>417</v>
      </c>
      <c r="AA226">
        <v>15</v>
      </c>
      <c r="AJ226" s="12" t="str">
        <f t="shared" si="117"/>
        <v>COT:15</v>
      </c>
      <c r="AS226">
        <v>999</v>
      </c>
      <c r="AV226" s="4"/>
      <c r="AW226" s="4"/>
      <c r="AX226" s="4"/>
      <c r="AY226" s="4"/>
      <c r="BA226" s="12" t="str">
        <f t="shared" si="118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 t="shared" si="127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>
        <f t="shared" si="119"/>
        <v>15</v>
      </c>
      <c r="BO226" t="str">
        <f t="shared" si="116"/>
        <v/>
      </c>
    </row>
    <row r="227" spans="11:67" x14ac:dyDescent="0.15">
      <c r="K227" t="str">
        <f t="shared" si="122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280</v>
      </c>
      <c r="O227">
        <v>0</v>
      </c>
      <c r="P227">
        <f t="shared" si="120"/>
        <v>16</v>
      </c>
      <c r="Q227">
        <v>200132</v>
      </c>
      <c r="R227" s="4" t="s">
        <v>1200</v>
      </c>
      <c r="S227" s="4" t="str">
        <f t="shared" si="128"/>
        <v>被动反击lv12</v>
      </c>
      <c r="T227" s="4" t="str">
        <f t="shared" si="121"/>
        <v>被动反击lv12</v>
      </c>
      <c r="U227" t="s">
        <v>281</v>
      </c>
      <c r="Z227" t="s">
        <v>417</v>
      </c>
      <c r="AA227">
        <v>16</v>
      </c>
      <c r="AJ227" s="12" t="str">
        <f t="shared" si="117"/>
        <v>COT:16</v>
      </c>
      <c r="AS227">
        <v>999</v>
      </c>
      <c r="AV227" s="4"/>
      <c r="AW227" s="4"/>
      <c r="AX227" s="4"/>
      <c r="AY227" s="4"/>
      <c r="BA227" s="12" t="str">
        <f t="shared" si="118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 t="shared" si="127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>
        <f t="shared" si="119"/>
        <v>16</v>
      </c>
      <c r="BO227" t="str">
        <f t="shared" si="116"/>
        <v/>
      </c>
    </row>
    <row r="228" spans="11:67" x14ac:dyDescent="0.15">
      <c r="K228" t="str">
        <f t="shared" si="122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280</v>
      </c>
      <c r="O228">
        <v>0</v>
      </c>
      <c r="P228">
        <f t="shared" si="120"/>
        <v>17</v>
      </c>
      <c r="Q228">
        <v>200133</v>
      </c>
      <c r="R228" s="4" t="s">
        <v>1201</v>
      </c>
      <c r="S228" s="4" t="str">
        <f t="shared" si="128"/>
        <v>被动反击lv13</v>
      </c>
      <c r="T228" s="4" t="str">
        <f t="shared" si="121"/>
        <v>被动反击lv13</v>
      </c>
      <c r="U228" t="s">
        <v>281</v>
      </c>
      <c r="Z228" t="s">
        <v>417</v>
      </c>
      <c r="AA228">
        <v>17</v>
      </c>
      <c r="AJ228" s="12" t="str">
        <f t="shared" si="117"/>
        <v>COT:17</v>
      </c>
      <c r="AS228">
        <v>999</v>
      </c>
      <c r="AV228" s="4"/>
      <c r="AW228" s="4"/>
      <c r="AX228" s="4"/>
      <c r="AY228" s="4"/>
      <c r="BA228" s="12" t="str">
        <f t="shared" si="118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 t="shared" si="127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>
        <f t="shared" si="119"/>
        <v>17</v>
      </c>
      <c r="BO228" t="str">
        <f t="shared" si="116"/>
        <v/>
      </c>
    </row>
    <row r="229" spans="11:67" x14ac:dyDescent="0.15">
      <c r="K229" t="str">
        <f t="shared" si="122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280</v>
      </c>
      <c r="O229">
        <v>0</v>
      </c>
      <c r="P229">
        <f t="shared" si="120"/>
        <v>18</v>
      </c>
      <c r="Q229">
        <v>200134</v>
      </c>
      <c r="R229" s="4" t="s">
        <v>1202</v>
      </c>
      <c r="S229" s="4" t="str">
        <f t="shared" si="128"/>
        <v>被动反击lv14</v>
      </c>
      <c r="T229" s="4" t="str">
        <f t="shared" si="121"/>
        <v>被动反击lv14</v>
      </c>
      <c r="U229" t="s">
        <v>281</v>
      </c>
      <c r="Z229" t="s">
        <v>417</v>
      </c>
      <c r="AA229">
        <v>18</v>
      </c>
      <c r="AJ229" s="12" t="str">
        <f t="shared" si="117"/>
        <v>COT:18</v>
      </c>
      <c r="AS229">
        <v>999</v>
      </c>
      <c r="AV229" s="4"/>
      <c r="AW229" s="4"/>
      <c r="AX229" s="4"/>
      <c r="AY229" s="4"/>
      <c r="BA229" s="12" t="str">
        <f t="shared" si="118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 t="shared" si="127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>
        <f t="shared" si="119"/>
        <v>18</v>
      </c>
      <c r="BO229" t="str">
        <f t="shared" si="116"/>
        <v/>
      </c>
    </row>
    <row r="230" spans="11:67" x14ac:dyDescent="0.15">
      <c r="K230" t="str">
        <f t="shared" si="122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280</v>
      </c>
      <c r="O230">
        <v>0</v>
      </c>
      <c r="P230">
        <f t="shared" si="120"/>
        <v>19</v>
      </c>
      <c r="Q230">
        <v>200135</v>
      </c>
      <c r="R230" s="4" t="s">
        <v>1203</v>
      </c>
      <c r="S230" s="4" t="str">
        <f t="shared" si="128"/>
        <v>被动反击lv15</v>
      </c>
      <c r="T230" s="4" t="str">
        <f t="shared" si="121"/>
        <v>被动反击lv15</v>
      </c>
      <c r="U230" t="s">
        <v>281</v>
      </c>
      <c r="Z230" t="s">
        <v>417</v>
      </c>
      <c r="AA230">
        <v>19</v>
      </c>
      <c r="AJ230" s="12" t="str">
        <f t="shared" si="117"/>
        <v>COT:19</v>
      </c>
      <c r="AS230">
        <v>999</v>
      </c>
      <c r="AV230" s="4"/>
      <c r="AW230" s="4"/>
      <c r="AX230" s="4"/>
      <c r="AY230" s="4"/>
      <c r="BA230" s="12" t="str">
        <f t="shared" si="118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 t="shared" si="127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>
        <f t="shared" si="119"/>
        <v>19</v>
      </c>
      <c r="BO230" t="str">
        <f t="shared" si="116"/>
        <v/>
      </c>
    </row>
    <row r="231" spans="11:67" x14ac:dyDescent="0.15">
      <c r="K231" t="str">
        <f t="shared" si="122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280</v>
      </c>
      <c r="O231">
        <v>0</v>
      </c>
      <c r="P231">
        <f t="shared" si="120"/>
        <v>20</v>
      </c>
      <c r="Q231">
        <v>200136</v>
      </c>
      <c r="R231" s="4" t="s">
        <v>1204</v>
      </c>
      <c r="S231" s="4" t="str">
        <f t="shared" si="128"/>
        <v>被动反击lv16</v>
      </c>
      <c r="T231" s="4" t="str">
        <f t="shared" si="121"/>
        <v>被动反击lv16</v>
      </c>
      <c r="U231" t="s">
        <v>281</v>
      </c>
      <c r="Z231" t="s">
        <v>417</v>
      </c>
      <c r="AA231">
        <v>20</v>
      </c>
      <c r="AJ231" s="12" t="str">
        <f t="shared" si="117"/>
        <v>COT:20</v>
      </c>
      <c r="AS231">
        <v>999</v>
      </c>
      <c r="AV231" s="4"/>
      <c r="AW231" s="4"/>
      <c r="AX231" s="4"/>
      <c r="AY231" s="4"/>
      <c r="BA231" s="12" t="str">
        <f t="shared" si="118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 t="shared" si="127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>
        <f t="shared" si="119"/>
        <v>20</v>
      </c>
      <c r="BO231" t="str">
        <f t="shared" si="116"/>
        <v/>
      </c>
    </row>
    <row r="232" spans="11:67" x14ac:dyDescent="0.15">
      <c r="K232" t="str">
        <f t="shared" si="122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280</v>
      </c>
      <c r="O232">
        <v>0</v>
      </c>
      <c r="P232">
        <f t="shared" si="120"/>
        <v>21</v>
      </c>
      <c r="Q232">
        <v>200137</v>
      </c>
      <c r="R232" s="4" t="s">
        <v>1205</v>
      </c>
      <c r="S232" s="4" t="str">
        <f t="shared" si="128"/>
        <v>被动反击lv17</v>
      </c>
      <c r="T232" s="4" t="str">
        <f t="shared" si="121"/>
        <v>被动反击lv17</v>
      </c>
      <c r="U232" t="s">
        <v>281</v>
      </c>
      <c r="Z232" t="s">
        <v>417</v>
      </c>
      <c r="AA232">
        <v>21</v>
      </c>
      <c r="AJ232" s="12" t="str">
        <f t="shared" si="117"/>
        <v>COT:21</v>
      </c>
      <c r="AS232">
        <v>999</v>
      </c>
      <c r="AV232" s="4"/>
      <c r="AW232" s="4"/>
      <c r="AX232" s="4"/>
      <c r="AY232" s="4"/>
      <c r="BA232" s="12" t="str">
        <f t="shared" si="118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 t="shared" si="127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>
        <f t="shared" si="119"/>
        <v>21</v>
      </c>
      <c r="BO232" t="str">
        <f t="shared" si="116"/>
        <v/>
      </c>
    </row>
    <row r="233" spans="11:67" x14ac:dyDescent="0.15">
      <c r="K233" t="str">
        <f t="shared" si="122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280</v>
      </c>
      <c r="O233">
        <v>0</v>
      </c>
      <c r="P233">
        <f t="shared" si="120"/>
        <v>22</v>
      </c>
      <c r="Q233">
        <v>200138</v>
      </c>
      <c r="R233" s="4" t="s">
        <v>1206</v>
      </c>
      <c r="S233" s="4" t="str">
        <f t="shared" si="128"/>
        <v>被动反击lv18</v>
      </c>
      <c r="T233" s="4" t="str">
        <f t="shared" si="121"/>
        <v>被动反击lv18</v>
      </c>
      <c r="U233" t="s">
        <v>281</v>
      </c>
      <c r="Z233" t="s">
        <v>417</v>
      </c>
      <c r="AA233">
        <v>22</v>
      </c>
      <c r="AJ233" s="12" t="str">
        <f t="shared" si="117"/>
        <v>COT:22</v>
      </c>
      <c r="AS233">
        <v>999</v>
      </c>
      <c r="AV233" s="4"/>
      <c r="AW233" s="4"/>
      <c r="AX233" s="4"/>
      <c r="AY233" s="4"/>
      <c r="BA233" s="12" t="str">
        <f t="shared" si="118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 t="shared" si="127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>
        <f t="shared" si="119"/>
        <v>22</v>
      </c>
      <c r="BO233" t="str">
        <f t="shared" si="116"/>
        <v/>
      </c>
    </row>
    <row r="234" spans="11:67" x14ac:dyDescent="0.15">
      <c r="K234" t="str">
        <f t="shared" si="122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280</v>
      </c>
      <c r="O234">
        <v>0</v>
      </c>
      <c r="P234">
        <f t="shared" si="120"/>
        <v>23</v>
      </c>
      <c r="Q234">
        <v>200139</v>
      </c>
      <c r="R234" s="4" t="s">
        <v>1207</v>
      </c>
      <c r="S234" s="4" t="str">
        <f t="shared" si="128"/>
        <v>被动反击lv19</v>
      </c>
      <c r="T234" s="4" t="str">
        <f t="shared" si="121"/>
        <v>被动反击lv19</v>
      </c>
      <c r="U234" t="s">
        <v>281</v>
      </c>
      <c r="Z234" t="s">
        <v>417</v>
      </c>
      <c r="AA234">
        <v>23</v>
      </c>
      <c r="AJ234" s="12" t="str">
        <f t="shared" si="117"/>
        <v>COT:23</v>
      </c>
      <c r="AS234">
        <v>999</v>
      </c>
      <c r="AV234" s="4"/>
      <c r="AW234" s="4"/>
      <c r="AX234" s="4"/>
      <c r="AY234" s="4"/>
      <c r="BA234" s="12" t="str">
        <f t="shared" si="118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 t="shared" si="127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>
        <f t="shared" si="119"/>
        <v>23</v>
      </c>
      <c r="BO234" t="str">
        <f t="shared" si="116"/>
        <v/>
      </c>
    </row>
    <row r="235" spans="11:67" x14ac:dyDescent="0.15">
      <c r="K235" t="str">
        <f t="shared" si="122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280</v>
      </c>
      <c r="O235">
        <v>0</v>
      </c>
      <c r="P235">
        <f t="shared" si="120"/>
        <v>24</v>
      </c>
      <c r="Q235">
        <v>200140</v>
      </c>
      <c r="R235" s="4" t="s">
        <v>1208</v>
      </c>
      <c r="S235" s="4" t="str">
        <f t="shared" si="128"/>
        <v>被动反击lv20</v>
      </c>
      <c r="T235" s="4" t="str">
        <f t="shared" si="121"/>
        <v>被动反击lv20</v>
      </c>
      <c r="U235" t="s">
        <v>281</v>
      </c>
      <c r="Z235" t="s">
        <v>417</v>
      </c>
      <c r="AA235">
        <v>24</v>
      </c>
      <c r="AJ235" s="12" t="str">
        <f t="shared" si="117"/>
        <v>COT:24</v>
      </c>
      <c r="AS235">
        <v>999</v>
      </c>
      <c r="AV235" s="4"/>
      <c r="AW235" s="4"/>
      <c r="AX235" s="4"/>
      <c r="AY235" s="4"/>
      <c r="BA235" s="12" t="str">
        <f t="shared" si="118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 t="shared" si="127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>
        <f t="shared" si="119"/>
        <v>24</v>
      </c>
      <c r="BO235" t="str">
        <f t="shared" si="116"/>
        <v/>
      </c>
    </row>
    <row r="236" spans="11:67" x14ac:dyDescent="0.15">
      <c r="K236" t="str">
        <f t="shared" si="122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280</v>
      </c>
      <c r="O236">
        <v>0</v>
      </c>
      <c r="P236">
        <f t="shared" si="120"/>
        <v>5</v>
      </c>
      <c r="Q236">
        <v>200141</v>
      </c>
      <c r="R236" s="4" t="s">
        <v>1209</v>
      </c>
      <c r="S236" s="4" t="str">
        <f t="shared" si="128"/>
        <v>被动连击lv1</v>
      </c>
      <c r="T236" s="4" t="str">
        <f t="shared" si="121"/>
        <v>被动连击lv1</v>
      </c>
      <c r="U236" t="s">
        <v>281</v>
      </c>
      <c r="Z236" t="s">
        <v>1229</v>
      </c>
      <c r="AA236">
        <v>5</v>
      </c>
      <c r="AJ236" s="12" t="str">
        <f t="shared" si="117"/>
        <v>COB:5</v>
      </c>
      <c r="AS236">
        <v>999</v>
      </c>
      <c r="AV236" s="4"/>
      <c r="AW236" s="4"/>
      <c r="AX236" s="4"/>
      <c r="AY236" s="4"/>
      <c r="BA236" s="12" t="str">
        <f t="shared" si="118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 t="shared" si="127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>
        <f t="shared" si="119"/>
        <v>5</v>
      </c>
      <c r="BO236" t="str">
        <f t="shared" si="116"/>
        <v/>
      </c>
    </row>
    <row r="237" spans="11:67" x14ac:dyDescent="0.15">
      <c r="K237" t="str">
        <f t="shared" si="122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280</v>
      </c>
      <c r="O237">
        <v>0</v>
      </c>
      <c r="P237">
        <f t="shared" si="120"/>
        <v>6</v>
      </c>
      <c r="Q237">
        <v>200142</v>
      </c>
      <c r="R237" s="4" t="s">
        <v>1210</v>
      </c>
      <c r="S237" s="4" t="str">
        <f t="shared" si="128"/>
        <v>被动连击lv2</v>
      </c>
      <c r="T237" s="4" t="str">
        <f t="shared" si="121"/>
        <v>被动连击lv2</v>
      </c>
      <c r="U237" t="s">
        <v>281</v>
      </c>
      <c r="Z237" t="s">
        <v>1229</v>
      </c>
      <c r="AA237">
        <v>6</v>
      </c>
      <c r="AJ237" s="12" t="str">
        <f t="shared" si="117"/>
        <v>COB:6</v>
      </c>
      <c r="AS237">
        <v>999</v>
      </c>
      <c r="AV237" s="4"/>
      <c r="AW237" s="4"/>
      <c r="AX237" s="4"/>
      <c r="AY237" s="4"/>
      <c r="BA237" s="12" t="str">
        <f t="shared" si="118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 t="shared" si="127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>
        <f t="shared" si="119"/>
        <v>6</v>
      </c>
      <c r="BO237" t="str">
        <f t="shared" si="116"/>
        <v/>
      </c>
    </row>
    <row r="238" spans="11:67" x14ac:dyDescent="0.15">
      <c r="K238" t="str">
        <f t="shared" si="122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280</v>
      </c>
      <c r="O238">
        <v>0</v>
      </c>
      <c r="P238">
        <f t="shared" si="120"/>
        <v>7</v>
      </c>
      <c r="Q238">
        <v>200143</v>
      </c>
      <c r="R238" s="4" t="s">
        <v>1211</v>
      </c>
      <c r="S238" s="4" t="str">
        <f t="shared" si="128"/>
        <v>被动连击lv3</v>
      </c>
      <c r="T238" s="4" t="str">
        <f t="shared" si="121"/>
        <v>被动连击lv3</v>
      </c>
      <c r="U238" t="s">
        <v>281</v>
      </c>
      <c r="Z238" t="s">
        <v>1229</v>
      </c>
      <c r="AA238">
        <v>7</v>
      </c>
      <c r="AJ238" s="12" t="str">
        <f t="shared" si="117"/>
        <v>COB:7</v>
      </c>
      <c r="AS238">
        <v>999</v>
      </c>
      <c r="AV238" s="4"/>
      <c r="AW238" s="4"/>
      <c r="AX238" s="4"/>
      <c r="AY238" s="4"/>
      <c r="BA238" s="12" t="str">
        <f t="shared" si="118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 t="shared" si="127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>
        <f t="shared" si="119"/>
        <v>7</v>
      </c>
      <c r="BO238" t="str">
        <f t="shared" si="116"/>
        <v/>
      </c>
    </row>
    <row r="239" spans="11:67" x14ac:dyDescent="0.15">
      <c r="K239" t="str">
        <f t="shared" si="122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280</v>
      </c>
      <c r="O239">
        <v>0</v>
      </c>
      <c r="P239">
        <f t="shared" si="120"/>
        <v>8</v>
      </c>
      <c r="Q239">
        <v>200144</v>
      </c>
      <c r="R239" s="4" t="s">
        <v>1212</v>
      </c>
      <c r="S239" s="4" t="str">
        <f t="shared" si="128"/>
        <v>被动连击lv4</v>
      </c>
      <c r="T239" s="4" t="str">
        <f t="shared" si="121"/>
        <v>被动连击lv4</v>
      </c>
      <c r="U239" t="s">
        <v>281</v>
      </c>
      <c r="Z239" t="s">
        <v>1229</v>
      </c>
      <c r="AA239">
        <v>8</v>
      </c>
      <c r="AJ239" s="12" t="str">
        <f t="shared" si="117"/>
        <v>COB:8</v>
      </c>
      <c r="AS239">
        <v>999</v>
      </c>
      <c r="AV239" s="4"/>
      <c r="AW239" s="4"/>
      <c r="AX239" s="4"/>
      <c r="AY239" s="4"/>
      <c r="BA239" s="12" t="str">
        <f t="shared" si="118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 t="shared" si="127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>
        <f t="shared" si="119"/>
        <v>8</v>
      </c>
      <c r="BO239" t="str">
        <f t="shared" si="116"/>
        <v/>
      </c>
    </row>
    <row r="240" spans="11:67" x14ac:dyDescent="0.15">
      <c r="K240" t="str">
        <f t="shared" si="122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280</v>
      </c>
      <c r="O240">
        <v>0</v>
      </c>
      <c r="P240">
        <f t="shared" si="120"/>
        <v>9</v>
      </c>
      <c r="Q240">
        <v>200145</v>
      </c>
      <c r="R240" s="4" t="s">
        <v>1213</v>
      </c>
      <c r="S240" s="4" t="str">
        <f t="shared" si="128"/>
        <v>被动连击lv5</v>
      </c>
      <c r="T240" s="4" t="str">
        <f t="shared" si="121"/>
        <v>被动连击lv5</v>
      </c>
      <c r="U240" t="s">
        <v>281</v>
      </c>
      <c r="Z240" t="s">
        <v>1229</v>
      </c>
      <c r="AA240">
        <v>9</v>
      </c>
      <c r="AJ240" s="12" t="str">
        <f t="shared" si="117"/>
        <v>COB:9</v>
      </c>
      <c r="AS240">
        <v>999</v>
      </c>
      <c r="AV240" s="4"/>
      <c r="AW240" s="4"/>
      <c r="AX240" s="4"/>
      <c r="AY240" s="4"/>
      <c r="BA240" s="12" t="str">
        <f t="shared" si="118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 t="shared" si="127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>
        <f t="shared" si="119"/>
        <v>9</v>
      </c>
      <c r="BO240" t="str">
        <f t="shared" ref="BO240:BO295" si="129">IF(AC240="","",AC240)</f>
        <v/>
      </c>
    </row>
    <row r="241" spans="11:67" x14ac:dyDescent="0.15">
      <c r="K241" t="str">
        <f t="shared" si="122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280</v>
      </c>
      <c r="O241">
        <v>0</v>
      </c>
      <c r="P241">
        <f t="shared" si="120"/>
        <v>10</v>
      </c>
      <c r="Q241">
        <v>200146</v>
      </c>
      <c r="R241" s="4" t="s">
        <v>1214</v>
      </c>
      <c r="S241" s="4" t="str">
        <f t="shared" si="128"/>
        <v>被动连击lv6</v>
      </c>
      <c r="T241" s="4" t="str">
        <f t="shared" si="121"/>
        <v>被动连击lv6</v>
      </c>
      <c r="U241" t="s">
        <v>281</v>
      </c>
      <c r="Z241" t="s">
        <v>1229</v>
      </c>
      <c r="AA241">
        <v>10</v>
      </c>
      <c r="AJ241" s="12" t="str">
        <f t="shared" ref="AJ241:AJ295" si="130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31">IF(BB241="","",BB241)&amp;IF(BC241="","","|"&amp;BC241)&amp;IF(BD241="","","|"&amp;BD241)&amp;IF(BE241="","","|"&amp;BE241)&amp;IF(BF241="","","|"&amp;BF241)</f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 t="shared" si="127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>
        <f t="shared" si="119"/>
        <v>10</v>
      </c>
      <c r="BO241" t="str">
        <f t="shared" si="129"/>
        <v/>
      </c>
    </row>
    <row r="242" spans="11:67" x14ac:dyDescent="0.15">
      <c r="K242" t="str">
        <f t="shared" si="122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280</v>
      </c>
      <c r="O242">
        <v>0</v>
      </c>
      <c r="P242">
        <f t="shared" si="120"/>
        <v>11</v>
      </c>
      <c r="Q242">
        <v>200147</v>
      </c>
      <c r="R242" s="4" t="s">
        <v>1215</v>
      </c>
      <c r="S242" s="4" t="str">
        <f t="shared" si="128"/>
        <v>被动连击lv7</v>
      </c>
      <c r="T242" s="4" t="str">
        <f t="shared" si="121"/>
        <v>被动连击lv7</v>
      </c>
      <c r="U242" t="s">
        <v>281</v>
      </c>
      <c r="Z242" t="s">
        <v>1229</v>
      </c>
      <c r="AA242">
        <v>11</v>
      </c>
      <c r="AJ242" s="12" t="str">
        <f t="shared" si="130"/>
        <v>COB:11</v>
      </c>
      <c r="AS242">
        <v>999</v>
      </c>
      <c r="AV242" s="4"/>
      <c r="AW242" s="4"/>
      <c r="AX242" s="4"/>
      <c r="AY242" s="4"/>
      <c r="BA242" s="12" t="str">
        <f t="shared" si="131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 t="shared" si="127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>
        <f t="shared" si="119"/>
        <v>11</v>
      </c>
      <c r="BO242" t="str">
        <f t="shared" si="129"/>
        <v/>
      </c>
    </row>
    <row r="243" spans="11:67" x14ac:dyDescent="0.15">
      <c r="K243" t="str">
        <f t="shared" si="122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280</v>
      </c>
      <c r="O243">
        <v>0</v>
      </c>
      <c r="P243">
        <f t="shared" si="120"/>
        <v>12</v>
      </c>
      <c r="Q243">
        <v>200148</v>
      </c>
      <c r="R243" s="4" t="s">
        <v>1216</v>
      </c>
      <c r="S243" s="4" t="str">
        <f t="shared" si="128"/>
        <v>被动连击lv8</v>
      </c>
      <c r="T243" s="4" t="str">
        <f t="shared" si="121"/>
        <v>被动连击lv8</v>
      </c>
      <c r="U243" t="s">
        <v>281</v>
      </c>
      <c r="Z243" t="s">
        <v>1229</v>
      </c>
      <c r="AA243">
        <v>12</v>
      </c>
      <c r="AJ243" s="12" t="str">
        <f t="shared" si="130"/>
        <v>COB:12</v>
      </c>
      <c r="AS243">
        <v>999</v>
      </c>
      <c r="AV243" s="4"/>
      <c r="AW243" s="4"/>
      <c r="AX243" s="4"/>
      <c r="AY243" s="4"/>
      <c r="BA243" s="12" t="str">
        <f t="shared" si="131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 t="shared" si="127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>
        <f t="shared" si="119"/>
        <v>12</v>
      </c>
      <c r="BO243" t="str">
        <f t="shared" si="129"/>
        <v/>
      </c>
    </row>
    <row r="244" spans="11:67" x14ac:dyDescent="0.15">
      <c r="K244" t="str">
        <f t="shared" si="122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280</v>
      </c>
      <c r="O244">
        <v>0</v>
      </c>
      <c r="P244">
        <f t="shared" si="120"/>
        <v>13</v>
      </c>
      <c r="Q244">
        <v>200149</v>
      </c>
      <c r="R244" s="4" t="s">
        <v>1217</v>
      </c>
      <c r="S244" s="4" t="str">
        <f t="shared" si="128"/>
        <v>被动连击lv9</v>
      </c>
      <c r="T244" s="4" t="str">
        <f t="shared" si="121"/>
        <v>被动连击lv9</v>
      </c>
      <c r="U244" t="s">
        <v>281</v>
      </c>
      <c r="Z244" t="s">
        <v>1229</v>
      </c>
      <c r="AA244">
        <v>13</v>
      </c>
      <c r="AJ244" s="12" t="str">
        <f t="shared" si="130"/>
        <v>COB:13</v>
      </c>
      <c r="AS244">
        <v>999</v>
      </c>
      <c r="AV244" s="4"/>
      <c r="AW244" s="4"/>
      <c r="AX244" s="4"/>
      <c r="AY244" s="4"/>
      <c r="BA244" s="12" t="str">
        <f t="shared" si="131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 t="shared" si="127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>
        <f t="shared" si="119"/>
        <v>13</v>
      </c>
      <c r="BO244" t="str">
        <f t="shared" si="129"/>
        <v/>
      </c>
    </row>
    <row r="245" spans="11:67" x14ac:dyDescent="0.15">
      <c r="K245" t="str">
        <f t="shared" si="122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280</v>
      </c>
      <c r="O245">
        <v>0</v>
      </c>
      <c r="P245">
        <f t="shared" si="120"/>
        <v>14</v>
      </c>
      <c r="Q245">
        <v>200150</v>
      </c>
      <c r="R245" s="4" t="s">
        <v>1218</v>
      </c>
      <c r="S245" s="4" t="str">
        <f t="shared" si="128"/>
        <v>被动连击lv10</v>
      </c>
      <c r="T245" s="4" t="str">
        <f t="shared" si="121"/>
        <v>被动连击lv10</v>
      </c>
      <c r="U245" t="s">
        <v>281</v>
      </c>
      <c r="Z245" t="s">
        <v>1229</v>
      </c>
      <c r="AA245">
        <v>14</v>
      </c>
      <c r="AJ245" s="12" t="str">
        <f t="shared" si="130"/>
        <v>COB:14</v>
      </c>
      <c r="AS245">
        <v>999</v>
      </c>
      <c r="AV245" s="4"/>
      <c r="AW245" s="4"/>
      <c r="AX245" s="4"/>
      <c r="AY245" s="4"/>
      <c r="BA245" s="12" t="str">
        <f t="shared" si="131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 t="shared" si="127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>
        <f t="shared" si="119"/>
        <v>14</v>
      </c>
      <c r="BO245" t="str">
        <f t="shared" si="129"/>
        <v/>
      </c>
    </row>
    <row r="246" spans="11:67" x14ac:dyDescent="0.15">
      <c r="K246" t="str">
        <f t="shared" si="122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280</v>
      </c>
      <c r="O246">
        <v>0</v>
      </c>
      <c r="P246">
        <f t="shared" si="120"/>
        <v>15</v>
      </c>
      <c r="Q246">
        <v>200151</v>
      </c>
      <c r="R246" s="4" t="s">
        <v>1219</v>
      </c>
      <c r="S246" s="4" t="str">
        <f t="shared" si="128"/>
        <v>被动连击lv11</v>
      </c>
      <c r="T246" s="4" t="str">
        <f t="shared" si="121"/>
        <v>被动连击lv11</v>
      </c>
      <c r="U246" t="s">
        <v>281</v>
      </c>
      <c r="Z246" t="s">
        <v>1229</v>
      </c>
      <c r="AA246">
        <v>15</v>
      </c>
      <c r="AJ246" s="12" t="str">
        <f t="shared" si="130"/>
        <v>COB:15</v>
      </c>
      <c r="AS246">
        <v>999</v>
      </c>
      <c r="AV246" s="4"/>
      <c r="AW246" s="4"/>
      <c r="AX246" s="4"/>
      <c r="AY246" s="4"/>
      <c r="BA246" s="12" t="str">
        <f t="shared" si="131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 t="shared" si="127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>
        <f t="shared" si="119"/>
        <v>15</v>
      </c>
      <c r="BO246" t="str">
        <f t="shared" si="129"/>
        <v/>
      </c>
    </row>
    <row r="247" spans="11:67" x14ac:dyDescent="0.15">
      <c r="K247" t="str">
        <f t="shared" si="122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280</v>
      </c>
      <c r="O247">
        <v>0</v>
      </c>
      <c r="P247">
        <f t="shared" si="120"/>
        <v>16</v>
      </c>
      <c r="Q247">
        <v>200152</v>
      </c>
      <c r="R247" s="4" t="s">
        <v>1220</v>
      </c>
      <c r="S247" s="4" t="str">
        <f t="shared" si="128"/>
        <v>被动连击lv12</v>
      </c>
      <c r="T247" s="4" t="str">
        <f t="shared" si="121"/>
        <v>被动连击lv12</v>
      </c>
      <c r="U247" t="s">
        <v>281</v>
      </c>
      <c r="Z247" t="s">
        <v>1229</v>
      </c>
      <c r="AA247">
        <v>16</v>
      </c>
      <c r="AJ247" s="12" t="str">
        <f t="shared" si="130"/>
        <v>COB:16</v>
      </c>
      <c r="AS247">
        <v>999</v>
      </c>
      <c r="AV247" s="4"/>
      <c r="AW247" s="4"/>
      <c r="AX247" s="4"/>
      <c r="AY247" s="4"/>
      <c r="BA247" s="12" t="str">
        <f t="shared" si="131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 t="shared" si="127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>
        <f t="shared" si="119"/>
        <v>16</v>
      </c>
      <c r="BO247" t="str">
        <f t="shared" si="129"/>
        <v/>
      </c>
    </row>
    <row r="248" spans="11:67" x14ac:dyDescent="0.15">
      <c r="K248" t="str">
        <f t="shared" si="122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280</v>
      </c>
      <c r="O248">
        <v>0</v>
      </c>
      <c r="P248">
        <f t="shared" si="120"/>
        <v>17</v>
      </c>
      <c r="Q248">
        <v>200153</v>
      </c>
      <c r="R248" s="4" t="s">
        <v>1221</v>
      </c>
      <c r="S248" s="4" t="str">
        <f t="shared" si="128"/>
        <v>被动连击lv13</v>
      </c>
      <c r="T248" s="4" t="str">
        <f t="shared" si="121"/>
        <v>被动连击lv13</v>
      </c>
      <c r="U248" t="s">
        <v>281</v>
      </c>
      <c r="Z248" t="s">
        <v>1229</v>
      </c>
      <c r="AA248">
        <v>17</v>
      </c>
      <c r="AJ248" s="12" t="str">
        <f t="shared" si="130"/>
        <v>COB:17</v>
      </c>
      <c r="AS248">
        <v>999</v>
      </c>
      <c r="AV248" s="4"/>
      <c r="AW248" s="4"/>
      <c r="AX248" s="4"/>
      <c r="AY248" s="4"/>
      <c r="BA248" s="12" t="str">
        <f t="shared" si="131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 t="shared" si="127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>
        <f t="shared" si="119"/>
        <v>17</v>
      </c>
      <c r="BO248" t="str">
        <f t="shared" si="129"/>
        <v/>
      </c>
    </row>
    <row r="249" spans="11:67" x14ac:dyDescent="0.15">
      <c r="K249" t="str">
        <f t="shared" si="122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280</v>
      </c>
      <c r="O249">
        <v>0</v>
      </c>
      <c r="P249">
        <f t="shared" si="120"/>
        <v>18</v>
      </c>
      <c r="Q249">
        <v>200154</v>
      </c>
      <c r="R249" s="4" t="s">
        <v>1222</v>
      </c>
      <c r="S249" s="4" t="str">
        <f t="shared" si="128"/>
        <v>被动连击lv14</v>
      </c>
      <c r="T249" s="4" t="str">
        <f t="shared" si="121"/>
        <v>被动连击lv14</v>
      </c>
      <c r="U249" t="s">
        <v>281</v>
      </c>
      <c r="Z249" t="s">
        <v>1229</v>
      </c>
      <c r="AA249">
        <v>18</v>
      </c>
      <c r="AJ249" s="12" t="str">
        <f t="shared" si="130"/>
        <v>COB:18</v>
      </c>
      <c r="AS249">
        <v>999</v>
      </c>
      <c r="AV249" s="4"/>
      <c r="AW249" s="4"/>
      <c r="AX249" s="4"/>
      <c r="AY249" s="4"/>
      <c r="BA249" s="12" t="str">
        <f t="shared" si="131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 t="shared" si="127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>
        <f t="shared" si="119"/>
        <v>18</v>
      </c>
      <c r="BO249" t="str">
        <f t="shared" si="129"/>
        <v/>
      </c>
    </row>
    <row r="250" spans="11:67" x14ac:dyDescent="0.15">
      <c r="K250" t="str">
        <f t="shared" si="122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280</v>
      </c>
      <c r="O250">
        <v>0</v>
      </c>
      <c r="P250">
        <f t="shared" si="120"/>
        <v>19</v>
      </c>
      <c r="Q250">
        <v>200155</v>
      </c>
      <c r="R250" s="4" t="s">
        <v>1223</v>
      </c>
      <c r="S250" s="4" t="str">
        <f t="shared" si="128"/>
        <v>被动连击lv15</v>
      </c>
      <c r="T250" s="4" t="str">
        <f t="shared" si="121"/>
        <v>被动连击lv15</v>
      </c>
      <c r="U250" t="s">
        <v>281</v>
      </c>
      <c r="Z250" t="s">
        <v>1229</v>
      </c>
      <c r="AA250">
        <v>19</v>
      </c>
      <c r="AJ250" s="12" t="str">
        <f t="shared" si="130"/>
        <v>COB:19</v>
      </c>
      <c r="AS250">
        <v>999</v>
      </c>
      <c r="AV250" s="4"/>
      <c r="AW250" s="4"/>
      <c r="AX250" s="4"/>
      <c r="AY250" s="4"/>
      <c r="BA250" s="12" t="str">
        <f t="shared" si="131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 t="shared" si="127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>
        <f t="shared" si="119"/>
        <v>19</v>
      </c>
      <c r="BO250" t="str">
        <f t="shared" si="129"/>
        <v/>
      </c>
    </row>
    <row r="251" spans="11:67" x14ac:dyDescent="0.15">
      <c r="K251" t="str">
        <f t="shared" si="122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280</v>
      </c>
      <c r="O251">
        <v>0</v>
      </c>
      <c r="P251">
        <f t="shared" si="120"/>
        <v>20</v>
      </c>
      <c r="Q251">
        <v>200156</v>
      </c>
      <c r="R251" s="4" t="s">
        <v>1224</v>
      </c>
      <c r="S251" s="4" t="str">
        <f t="shared" si="128"/>
        <v>被动连击lv16</v>
      </c>
      <c r="T251" s="4" t="str">
        <f t="shared" si="121"/>
        <v>被动连击lv16</v>
      </c>
      <c r="U251" t="s">
        <v>281</v>
      </c>
      <c r="Z251" t="s">
        <v>1229</v>
      </c>
      <c r="AA251">
        <v>20</v>
      </c>
      <c r="AJ251" s="12" t="str">
        <f t="shared" si="130"/>
        <v>COB:20</v>
      </c>
      <c r="AS251">
        <v>999</v>
      </c>
      <c r="AV251" s="4"/>
      <c r="AW251" s="4"/>
      <c r="AX251" s="4"/>
      <c r="AY251" s="4"/>
      <c r="BA251" s="12" t="str">
        <f t="shared" si="131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 t="shared" si="127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>
        <f t="shared" si="119"/>
        <v>20</v>
      </c>
      <c r="BO251" t="str">
        <f t="shared" si="129"/>
        <v/>
      </c>
    </row>
    <row r="252" spans="11:67" x14ac:dyDescent="0.15">
      <c r="K252" t="str">
        <f t="shared" si="122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280</v>
      </c>
      <c r="O252">
        <v>0</v>
      </c>
      <c r="P252">
        <f t="shared" si="120"/>
        <v>21</v>
      </c>
      <c r="Q252">
        <v>200157</v>
      </c>
      <c r="R252" s="4" t="s">
        <v>1225</v>
      </c>
      <c r="S252" s="4" t="str">
        <f t="shared" si="128"/>
        <v>被动连击lv17</v>
      </c>
      <c r="T252" s="4" t="str">
        <f t="shared" si="121"/>
        <v>被动连击lv17</v>
      </c>
      <c r="U252" t="s">
        <v>281</v>
      </c>
      <c r="Z252" t="s">
        <v>1229</v>
      </c>
      <c r="AA252">
        <v>21</v>
      </c>
      <c r="AJ252" s="12" t="str">
        <f t="shared" si="130"/>
        <v>COB:21</v>
      </c>
      <c r="AS252">
        <v>999</v>
      </c>
      <c r="AV252" s="4"/>
      <c r="AW252" s="4"/>
      <c r="AX252" s="4"/>
      <c r="AY252" s="4"/>
      <c r="BA252" s="12" t="str">
        <f t="shared" si="131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 t="shared" si="127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>
        <f t="shared" si="119"/>
        <v>21</v>
      </c>
      <c r="BO252" t="str">
        <f t="shared" si="129"/>
        <v/>
      </c>
    </row>
    <row r="253" spans="11:67" x14ac:dyDescent="0.15">
      <c r="K253" t="str">
        <f t="shared" si="122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280</v>
      </c>
      <c r="O253">
        <v>0</v>
      </c>
      <c r="P253">
        <f t="shared" si="120"/>
        <v>22</v>
      </c>
      <c r="Q253">
        <v>200158</v>
      </c>
      <c r="R253" s="4" t="s">
        <v>1226</v>
      </c>
      <c r="S253" s="4" t="str">
        <f t="shared" si="128"/>
        <v>被动连击lv18</v>
      </c>
      <c r="T253" s="4" t="str">
        <f t="shared" si="121"/>
        <v>被动连击lv18</v>
      </c>
      <c r="U253" t="s">
        <v>281</v>
      </c>
      <c r="Z253" t="s">
        <v>1229</v>
      </c>
      <c r="AA253">
        <v>22</v>
      </c>
      <c r="AJ253" s="12" t="str">
        <f t="shared" si="130"/>
        <v>COB:22</v>
      </c>
      <c r="AS253">
        <v>999</v>
      </c>
      <c r="AV253" s="4"/>
      <c r="AW253" s="4"/>
      <c r="AX253" s="4"/>
      <c r="AY253" s="4"/>
      <c r="BA253" s="12" t="str">
        <f t="shared" si="131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 t="shared" si="127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>
        <f t="shared" si="119"/>
        <v>22</v>
      </c>
      <c r="BO253" t="str">
        <f t="shared" si="129"/>
        <v/>
      </c>
    </row>
    <row r="254" spans="11:67" x14ac:dyDescent="0.15">
      <c r="K254" t="str">
        <f t="shared" si="122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280</v>
      </c>
      <c r="O254">
        <v>0</v>
      </c>
      <c r="P254">
        <f t="shared" si="120"/>
        <v>23</v>
      </c>
      <c r="Q254">
        <v>200159</v>
      </c>
      <c r="R254" s="4" t="s">
        <v>1227</v>
      </c>
      <c r="S254" s="4" t="str">
        <f t="shared" si="128"/>
        <v>被动连击lv19</v>
      </c>
      <c r="T254" s="4" t="str">
        <f t="shared" si="121"/>
        <v>被动连击lv19</v>
      </c>
      <c r="U254" t="s">
        <v>281</v>
      </c>
      <c r="Z254" t="s">
        <v>1229</v>
      </c>
      <c r="AA254">
        <v>23</v>
      </c>
      <c r="AJ254" s="12" t="str">
        <f t="shared" si="130"/>
        <v>COB:23</v>
      </c>
      <c r="AS254">
        <v>999</v>
      </c>
      <c r="AV254" s="4"/>
      <c r="AW254" s="4"/>
      <c r="AX254" s="4"/>
      <c r="AY254" s="4"/>
      <c r="BA254" s="12" t="str">
        <f t="shared" si="131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 t="shared" si="127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>
        <f t="shared" si="119"/>
        <v>23</v>
      </c>
      <c r="BO254" t="str">
        <f t="shared" si="129"/>
        <v/>
      </c>
    </row>
    <row r="255" spans="11:67" x14ac:dyDescent="0.15">
      <c r="K255" t="str">
        <f t="shared" si="122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280</v>
      </c>
      <c r="O255">
        <v>0</v>
      </c>
      <c r="P255">
        <f t="shared" si="120"/>
        <v>24</v>
      </c>
      <c r="Q255">
        <v>200160</v>
      </c>
      <c r="R255" s="4" t="s">
        <v>1228</v>
      </c>
      <c r="S255" s="4" t="str">
        <f t="shared" si="128"/>
        <v>被动连击lv20</v>
      </c>
      <c r="T255" s="4" t="str">
        <f t="shared" si="121"/>
        <v>被动连击lv20</v>
      </c>
      <c r="U255" t="s">
        <v>281</v>
      </c>
      <c r="Z255" t="s">
        <v>1229</v>
      </c>
      <c r="AA255">
        <v>24</v>
      </c>
      <c r="AJ255" s="12" t="str">
        <f t="shared" si="130"/>
        <v>COB:24</v>
      </c>
      <c r="AS255">
        <v>999</v>
      </c>
      <c r="AV255" s="4"/>
      <c r="AW255" s="4"/>
      <c r="AX255" s="4"/>
      <c r="AY255" s="4"/>
      <c r="BA255" s="12" t="str">
        <f t="shared" si="131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 t="shared" si="127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>
        <f t="shared" ref="BN255:BN295" si="132">IF(AA255="",IF(V255="",IF(AP255="",W255,AP255),V255),AA255)</f>
        <v>24</v>
      </c>
      <c r="BO255" t="str">
        <f t="shared" si="129"/>
        <v/>
      </c>
    </row>
    <row r="256" spans="11:67" x14ac:dyDescent="0.15">
      <c r="K256" t="str">
        <f t="shared" si="122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280</v>
      </c>
      <c r="O256">
        <v>0</v>
      </c>
      <c r="P256">
        <f t="shared" si="120"/>
        <v>5</v>
      </c>
      <c r="Q256">
        <v>200161</v>
      </c>
      <c r="R256" s="4" t="s">
        <v>1230</v>
      </c>
      <c r="S256" s="4" t="str">
        <f t="shared" si="128"/>
        <v>被动暴击lv1</v>
      </c>
      <c r="T256" s="4" t="str">
        <f t="shared" si="121"/>
        <v>被动暴击lv1</v>
      </c>
      <c r="U256" t="s">
        <v>281</v>
      </c>
      <c r="Z256" t="s">
        <v>247</v>
      </c>
      <c r="AA256">
        <v>5</v>
      </c>
      <c r="AJ256" s="12" t="str">
        <f t="shared" si="130"/>
        <v>CRI:5</v>
      </c>
      <c r="AS256">
        <v>999</v>
      </c>
      <c r="AV256" s="4"/>
      <c r="AW256" s="4"/>
      <c r="AX256" s="4"/>
      <c r="AY256" s="4"/>
      <c r="BA256" s="12" t="str">
        <f t="shared" si="131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 t="shared" si="127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>
        <f t="shared" si="132"/>
        <v>5</v>
      </c>
      <c r="BO256" t="str">
        <f t="shared" si="129"/>
        <v/>
      </c>
    </row>
    <row r="257" spans="11:67" x14ac:dyDescent="0.15">
      <c r="K257" t="str">
        <f t="shared" si="122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280</v>
      </c>
      <c r="O257">
        <v>0</v>
      </c>
      <c r="P257">
        <f t="shared" si="120"/>
        <v>6</v>
      </c>
      <c r="Q257">
        <v>200162</v>
      </c>
      <c r="R257" s="4" t="s">
        <v>1231</v>
      </c>
      <c r="S257" s="4" t="str">
        <f t="shared" si="128"/>
        <v>被动暴击lv2</v>
      </c>
      <c r="T257" s="4" t="str">
        <f t="shared" si="121"/>
        <v>被动暴击lv2</v>
      </c>
      <c r="U257" t="s">
        <v>281</v>
      </c>
      <c r="Z257" t="s">
        <v>247</v>
      </c>
      <c r="AA257">
        <v>6</v>
      </c>
      <c r="AJ257" s="12" t="str">
        <f t="shared" si="130"/>
        <v>CRI:6</v>
      </c>
      <c r="AS257">
        <v>999</v>
      </c>
      <c r="AV257" s="4"/>
      <c r="AW257" s="4"/>
      <c r="AX257" s="4"/>
      <c r="AY257" s="4"/>
      <c r="BA257" s="12" t="str">
        <f t="shared" si="131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 t="shared" si="127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>
        <f t="shared" si="132"/>
        <v>6</v>
      </c>
      <c r="BO257" t="str">
        <f t="shared" si="129"/>
        <v/>
      </c>
    </row>
    <row r="258" spans="11:67" x14ac:dyDescent="0.15">
      <c r="K258" t="str">
        <f t="shared" si="122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280</v>
      </c>
      <c r="O258">
        <v>0</v>
      </c>
      <c r="P258">
        <f t="shared" si="120"/>
        <v>7</v>
      </c>
      <c r="Q258">
        <v>200163</v>
      </c>
      <c r="R258" s="4" t="s">
        <v>1232</v>
      </c>
      <c r="S258" s="4" t="str">
        <f t="shared" si="128"/>
        <v>被动暴击lv3</v>
      </c>
      <c r="T258" s="4" t="str">
        <f t="shared" si="121"/>
        <v>被动暴击lv3</v>
      </c>
      <c r="U258" t="s">
        <v>281</v>
      </c>
      <c r="Z258" t="s">
        <v>247</v>
      </c>
      <c r="AA258">
        <v>7</v>
      </c>
      <c r="AJ258" s="12" t="str">
        <f t="shared" si="130"/>
        <v>CRI:7</v>
      </c>
      <c r="AS258">
        <v>999</v>
      </c>
      <c r="AV258" s="4"/>
      <c r="AW258" s="4"/>
      <c r="AX258" s="4"/>
      <c r="AY258" s="4"/>
      <c r="BA258" s="12" t="str">
        <f t="shared" si="131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 t="shared" si="127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>
        <f t="shared" si="132"/>
        <v>7</v>
      </c>
      <c r="BO258" t="str">
        <f t="shared" si="129"/>
        <v/>
      </c>
    </row>
    <row r="259" spans="11:67" x14ac:dyDescent="0.15">
      <c r="K259" t="str">
        <f t="shared" si="122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280</v>
      </c>
      <c r="O259">
        <v>0</v>
      </c>
      <c r="P259">
        <f t="shared" si="120"/>
        <v>8</v>
      </c>
      <c r="Q259">
        <v>200164</v>
      </c>
      <c r="R259" s="4" t="s">
        <v>1233</v>
      </c>
      <c r="S259" s="4" t="str">
        <f t="shared" si="128"/>
        <v>被动暴击lv4</v>
      </c>
      <c r="T259" s="4" t="str">
        <f t="shared" si="121"/>
        <v>被动暴击lv4</v>
      </c>
      <c r="U259" t="s">
        <v>281</v>
      </c>
      <c r="Z259" t="s">
        <v>247</v>
      </c>
      <c r="AA259">
        <v>8</v>
      </c>
      <c r="AJ259" s="12" t="str">
        <f t="shared" si="130"/>
        <v>CRI:8</v>
      </c>
      <c r="AS259">
        <v>999</v>
      </c>
      <c r="AV259" s="4"/>
      <c r="AW259" s="4"/>
      <c r="AX259" s="4"/>
      <c r="AY259" s="4"/>
      <c r="BA259" s="12" t="str">
        <f t="shared" si="131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 t="shared" si="127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>
        <f t="shared" si="132"/>
        <v>8</v>
      </c>
      <c r="BO259" t="str">
        <f t="shared" si="129"/>
        <v/>
      </c>
    </row>
    <row r="260" spans="11:67" x14ac:dyDescent="0.15">
      <c r="K260" t="str">
        <f t="shared" si="122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280</v>
      </c>
      <c r="O260">
        <v>0</v>
      </c>
      <c r="P260">
        <f t="shared" ref="P260:P295" si="133">BN260</f>
        <v>9</v>
      </c>
      <c r="Q260">
        <v>200165</v>
      </c>
      <c r="R260" s="4" t="s">
        <v>1234</v>
      </c>
      <c r="S260" s="4" t="str">
        <f t="shared" si="128"/>
        <v>被动暴击lv5</v>
      </c>
      <c r="T260" s="4" t="str">
        <f t="shared" ref="T260:T295" si="134">R260</f>
        <v>被动暴击lv5</v>
      </c>
      <c r="U260" t="s">
        <v>281</v>
      </c>
      <c r="Z260" t="s">
        <v>247</v>
      </c>
      <c r="AA260">
        <v>9</v>
      </c>
      <c r="AJ260" s="12" t="str">
        <f t="shared" si="130"/>
        <v>CRI:9</v>
      </c>
      <c r="AS260">
        <v>999</v>
      </c>
      <c r="AV260" s="4"/>
      <c r="AW260" s="4"/>
      <c r="AX260" s="4"/>
      <c r="AY260" s="4"/>
      <c r="BA260" s="12" t="str">
        <f t="shared" si="131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 t="shared" si="127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>
        <f t="shared" si="132"/>
        <v>9</v>
      </c>
      <c r="BO260" t="str">
        <f t="shared" si="129"/>
        <v/>
      </c>
    </row>
    <row r="261" spans="11:67" x14ac:dyDescent="0.15">
      <c r="K261" t="str">
        <f t="shared" ref="K261:K295" si="135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280</v>
      </c>
      <c r="O261">
        <v>0</v>
      </c>
      <c r="P261">
        <f t="shared" si="133"/>
        <v>10</v>
      </c>
      <c r="Q261">
        <v>200166</v>
      </c>
      <c r="R261" s="4" t="s">
        <v>1235</v>
      </c>
      <c r="S261" s="4" t="str">
        <f t="shared" si="128"/>
        <v>被动暴击lv6</v>
      </c>
      <c r="T261" s="4" t="str">
        <f t="shared" si="134"/>
        <v>被动暴击lv6</v>
      </c>
      <c r="U261" t="s">
        <v>281</v>
      </c>
      <c r="Z261" t="s">
        <v>247</v>
      </c>
      <c r="AA261">
        <v>10</v>
      </c>
      <c r="AJ261" s="12" t="str">
        <f t="shared" si="130"/>
        <v>CRI:10</v>
      </c>
      <c r="AS261">
        <v>999</v>
      </c>
      <c r="AV261" s="4"/>
      <c r="AW261" s="4"/>
      <c r="AX261" s="4"/>
      <c r="AY261" s="4"/>
      <c r="BA261" s="12" t="str">
        <f t="shared" si="131"/>
        <v/>
      </c>
      <c r="BB261" s="12" t="str">
        <f t="shared" ref="BB261:BB324" si="136">IF(_xlfn.IFNA(VLOOKUP(AV261,$K:$L,2,FALSE),"")=0,"",_xlfn.IFNA(VLOOKUP(AV261,$K:$L,2,FALSE),""))</f>
        <v/>
      </c>
      <c r="BC261" s="12" t="str">
        <f t="shared" ref="BC261:BC324" si="137">IF(_xlfn.IFNA(VLOOKUP(AW261,$K:$L,2,FALSE),"")=0,"",_xlfn.IFNA(VLOOKUP(AW261,$K:$L,2,FALSE),""))</f>
        <v/>
      </c>
      <c r="BD261" s="12" t="str">
        <f t="shared" ref="BD261:BD324" si="138">IF(_xlfn.IFNA(VLOOKUP(AX261,$K:$L,2,FALSE),"")=0,"",_xlfn.IFNA(VLOOKUP(AX261,$K:$L,2,FALSE),""))</f>
        <v/>
      </c>
      <c r="BE261" s="12" t="str">
        <f t="shared" ref="BE261:BE324" si="139">IF(_xlfn.IFNA(VLOOKUP(AY261,$K:$L,2,FALSE),"")=0,"",_xlfn.IFNA(VLOOKUP(AY261,$K:$L,2,FALSE),""))</f>
        <v/>
      </c>
      <c r="BF261" s="12" t="str">
        <f t="shared" ref="BF261:BF324" si="140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>
        <f t="shared" si="132"/>
        <v>10</v>
      </c>
      <c r="BO261" t="str">
        <f t="shared" si="129"/>
        <v/>
      </c>
    </row>
    <row r="262" spans="11:67" x14ac:dyDescent="0.15">
      <c r="K262" t="str">
        <f t="shared" si="135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280</v>
      </c>
      <c r="O262">
        <v>0</v>
      </c>
      <c r="P262">
        <f t="shared" si="133"/>
        <v>11</v>
      </c>
      <c r="Q262">
        <v>200167</v>
      </c>
      <c r="R262" s="4" t="s">
        <v>1236</v>
      </c>
      <c r="S262" s="4" t="str">
        <f t="shared" si="128"/>
        <v>被动暴击lv7</v>
      </c>
      <c r="T262" s="4" t="str">
        <f t="shared" si="134"/>
        <v>被动暴击lv7</v>
      </c>
      <c r="U262" t="s">
        <v>281</v>
      </c>
      <c r="Z262" t="s">
        <v>247</v>
      </c>
      <c r="AA262">
        <v>11</v>
      </c>
      <c r="AJ262" s="12" t="str">
        <f t="shared" si="130"/>
        <v>CRI:11</v>
      </c>
      <c r="AS262">
        <v>999</v>
      </c>
      <c r="AV262" s="4"/>
      <c r="AW262" s="4"/>
      <c r="AX262" s="4"/>
      <c r="AY262" s="4"/>
      <c r="BA262" s="12" t="str">
        <f t="shared" si="131"/>
        <v/>
      </c>
      <c r="BB262" s="12" t="str">
        <f t="shared" si="136"/>
        <v/>
      </c>
      <c r="BC262" s="12" t="str">
        <f t="shared" si="137"/>
        <v/>
      </c>
      <c r="BD262" s="12" t="str">
        <f t="shared" si="138"/>
        <v/>
      </c>
      <c r="BE262" s="12" t="str">
        <f t="shared" si="139"/>
        <v/>
      </c>
      <c r="BF262" s="12" t="str">
        <f t="shared" si="140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>
        <f t="shared" si="132"/>
        <v>11</v>
      </c>
      <c r="BO262" t="str">
        <f t="shared" si="129"/>
        <v/>
      </c>
    </row>
    <row r="263" spans="11:67" x14ac:dyDescent="0.15">
      <c r="K263" t="str">
        <f t="shared" si="135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280</v>
      </c>
      <c r="O263">
        <v>0</v>
      </c>
      <c r="P263">
        <f t="shared" si="133"/>
        <v>12</v>
      </c>
      <c r="Q263">
        <v>200168</v>
      </c>
      <c r="R263" s="4" t="s">
        <v>1237</v>
      </c>
      <c r="S263" s="4" t="str">
        <f t="shared" si="128"/>
        <v>被动暴击lv8</v>
      </c>
      <c r="T263" s="4" t="str">
        <f t="shared" si="134"/>
        <v>被动暴击lv8</v>
      </c>
      <c r="U263" t="s">
        <v>281</v>
      </c>
      <c r="Z263" t="s">
        <v>247</v>
      </c>
      <c r="AA263">
        <v>12</v>
      </c>
      <c r="AJ263" s="12" t="str">
        <f t="shared" si="130"/>
        <v>CRI:12</v>
      </c>
      <c r="AS263">
        <v>999</v>
      </c>
      <c r="AV263" s="4"/>
      <c r="AW263" s="4"/>
      <c r="AX263" s="4"/>
      <c r="AY263" s="4"/>
      <c r="BA263" s="12" t="str">
        <f t="shared" si="131"/>
        <v/>
      </c>
      <c r="BB263" s="12" t="str">
        <f t="shared" si="136"/>
        <v/>
      </c>
      <c r="BC263" s="12" t="str">
        <f t="shared" si="137"/>
        <v/>
      </c>
      <c r="BD263" s="12" t="str">
        <f t="shared" si="138"/>
        <v/>
      </c>
      <c r="BE263" s="12" t="str">
        <f t="shared" si="139"/>
        <v/>
      </c>
      <c r="BF263" s="12" t="str">
        <f t="shared" si="140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>
        <f t="shared" si="132"/>
        <v>12</v>
      </c>
      <c r="BO263" t="str">
        <f t="shared" si="129"/>
        <v/>
      </c>
    </row>
    <row r="264" spans="11:67" x14ac:dyDescent="0.15">
      <c r="K264" t="str">
        <f t="shared" si="135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280</v>
      </c>
      <c r="O264">
        <v>0</v>
      </c>
      <c r="P264">
        <f t="shared" si="133"/>
        <v>13</v>
      </c>
      <c r="Q264">
        <v>200169</v>
      </c>
      <c r="R264" s="4" t="s">
        <v>1238</v>
      </c>
      <c r="S264" s="4" t="str">
        <f t="shared" si="128"/>
        <v>被动暴击lv9</v>
      </c>
      <c r="T264" s="4" t="str">
        <f t="shared" si="134"/>
        <v>被动暴击lv9</v>
      </c>
      <c r="U264" t="s">
        <v>281</v>
      </c>
      <c r="Z264" t="s">
        <v>247</v>
      </c>
      <c r="AA264">
        <v>13</v>
      </c>
      <c r="AJ264" s="12" t="str">
        <f t="shared" si="130"/>
        <v>CRI:13</v>
      </c>
      <c r="AS264">
        <v>999</v>
      </c>
      <c r="AV264" s="4"/>
      <c r="AW264" s="4"/>
      <c r="AX264" s="4"/>
      <c r="AY264" s="4"/>
      <c r="BA264" s="12" t="str">
        <f t="shared" si="131"/>
        <v/>
      </c>
      <c r="BB264" s="12" t="str">
        <f t="shared" si="136"/>
        <v/>
      </c>
      <c r="BC264" s="12" t="str">
        <f t="shared" si="137"/>
        <v/>
      </c>
      <c r="BD264" s="12" t="str">
        <f t="shared" si="138"/>
        <v/>
      </c>
      <c r="BE264" s="12" t="str">
        <f t="shared" si="139"/>
        <v/>
      </c>
      <c r="BF264" s="12" t="str">
        <f t="shared" si="140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>
        <f t="shared" si="132"/>
        <v>13</v>
      </c>
      <c r="BO264" t="str">
        <f t="shared" si="129"/>
        <v/>
      </c>
    </row>
    <row r="265" spans="11:67" x14ac:dyDescent="0.15">
      <c r="K265" t="str">
        <f t="shared" si="135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280</v>
      </c>
      <c r="O265">
        <v>0</v>
      </c>
      <c r="P265">
        <f t="shared" si="133"/>
        <v>14</v>
      </c>
      <c r="Q265">
        <v>200170</v>
      </c>
      <c r="R265" s="4" t="s">
        <v>1239</v>
      </c>
      <c r="S265" s="4" t="str">
        <f t="shared" si="128"/>
        <v>被动暴击lv10</v>
      </c>
      <c r="T265" s="4" t="str">
        <f t="shared" si="134"/>
        <v>被动暴击lv10</v>
      </c>
      <c r="U265" t="s">
        <v>281</v>
      </c>
      <c r="Z265" t="s">
        <v>247</v>
      </c>
      <c r="AA265">
        <v>14</v>
      </c>
      <c r="AJ265" s="12" t="str">
        <f t="shared" si="130"/>
        <v>CRI:14</v>
      </c>
      <c r="AS265">
        <v>999</v>
      </c>
      <c r="AV265" s="4"/>
      <c r="AW265" s="4"/>
      <c r="AX265" s="4"/>
      <c r="AY265" s="4"/>
      <c r="BA265" s="12" t="str">
        <f t="shared" si="131"/>
        <v/>
      </c>
      <c r="BB265" s="12" t="str">
        <f t="shared" si="136"/>
        <v/>
      </c>
      <c r="BC265" s="12" t="str">
        <f t="shared" si="137"/>
        <v/>
      </c>
      <c r="BD265" s="12" t="str">
        <f t="shared" si="138"/>
        <v/>
      </c>
      <c r="BE265" s="12" t="str">
        <f t="shared" si="139"/>
        <v/>
      </c>
      <c r="BF265" s="12" t="str">
        <f t="shared" si="140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>
        <f t="shared" si="132"/>
        <v>14</v>
      </c>
      <c r="BO265" t="str">
        <f t="shared" si="129"/>
        <v/>
      </c>
    </row>
    <row r="266" spans="11:67" x14ac:dyDescent="0.15">
      <c r="K266" t="str">
        <f t="shared" si="135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280</v>
      </c>
      <c r="O266">
        <v>0</v>
      </c>
      <c r="P266">
        <f t="shared" si="133"/>
        <v>15</v>
      </c>
      <c r="Q266">
        <v>200171</v>
      </c>
      <c r="R266" s="4" t="s">
        <v>1240</v>
      </c>
      <c r="S266" s="4" t="str">
        <f t="shared" si="128"/>
        <v>被动暴击lv11</v>
      </c>
      <c r="T266" s="4" t="str">
        <f t="shared" si="134"/>
        <v>被动暴击lv11</v>
      </c>
      <c r="U266" t="s">
        <v>281</v>
      </c>
      <c r="Z266" t="s">
        <v>247</v>
      </c>
      <c r="AA266">
        <v>15</v>
      </c>
      <c r="AJ266" s="12" t="str">
        <f t="shared" si="130"/>
        <v>CRI:15</v>
      </c>
      <c r="AS266">
        <v>999</v>
      </c>
      <c r="AV266" s="4"/>
      <c r="AW266" s="4"/>
      <c r="AX266" s="4"/>
      <c r="AY266" s="4"/>
      <c r="BA266" s="12" t="str">
        <f t="shared" si="131"/>
        <v/>
      </c>
      <c r="BB266" s="12" t="str">
        <f t="shared" si="136"/>
        <v/>
      </c>
      <c r="BC266" s="12" t="str">
        <f t="shared" si="137"/>
        <v/>
      </c>
      <c r="BD266" s="12" t="str">
        <f t="shared" si="138"/>
        <v/>
      </c>
      <c r="BE266" s="12" t="str">
        <f t="shared" si="139"/>
        <v/>
      </c>
      <c r="BF266" s="12" t="str">
        <f t="shared" si="140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>
        <f t="shared" si="132"/>
        <v>15</v>
      </c>
      <c r="BO266" t="str">
        <f t="shared" si="129"/>
        <v/>
      </c>
    </row>
    <row r="267" spans="11:67" x14ac:dyDescent="0.15">
      <c r="K267" t="str">
        <f t="shared" si="135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280</v>
      </c>
      <c r="O267">
        <v>0</v>
      </c>
      <c r="P267">
        <f t="shared" si="133"/>
        <v>16</v>
      </c>
      <c r="Q267">
        <v>200172</v>
      </c>
      <c r="R267" s="4" t="s">
        <v>1241</v>
      </c>
      <c r="S267" s="4" t="str">
        <f t="shared" si="128"/>
        <v>被动暴击lv12</v>
      </c>
      <c r="T267" s="4" t="str">
        <f t="shared" si="134"/>
        <v>被动暴击lv12</v>
      </c>
      <c r="U267" t="s">
        <v>281</v>
      </c>
      <c r="Z267" t="s">
        <v>247</v>
      </c>
      <c r="AA267">
        <v>16</v>
      </c>
      <c r="AJ267" s="12" t="str">
        <f t="shared" si="130"/>
        <v>CRI:16</v>
      </c>
      <c r="AS267">
        <v>999</v>
      </c>
      <c r="AV267" s="4"/>
      <c r="AW267" s="4"/>
      <c r="AX267" s="4"/>
      <c r="AY267" s="4"/>
      <c r="BA267" s="12" t="str">
        <f t="shared" si="131"/>
        <v/>
      </c>
      <c r="BB267" s="12" t="str">
        <f t="shared" si="136"/>
        <v/>
      </c>
      <c r="BC267" s="12" t="str">
        <f t="shared" si="137"/>
        <v/>
      </c>
      <c r="BD267" s="12" t="str">
        <f t="shared" si="138"/>
        <v/>
      </c>
      <c r="BE267" s="12" t="str">
        <f t="shared" si="139"/>
        <v/>
      </c>
      <c r="BF267" s="12" t="str">
        <f t="shared" si="140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>
        <f t="shared" si="132"/>
        <v>16</v>
      </c>
      <c r="BO267" t="str">
        <f t="shared" si="129"/>
        <v/>
      </c>
    </row>
    <row r="268" spans="11:67" x14ac:dyDescent="0.15">
      <c r="K268" t="str">
        <f t="shared" si="135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280</v>
      </c>
      <c r="O268">
        <v>0</v>
      </c>
      <c r="P268">
        <f t="shared" si="133"/>
        <v>17</v>
      </c>
      <c r="Q268">
        <v>200173</v>
      </c>
      <c r="R268" s="4" t="s">
        <v>1242</v>
      </c>
      <c r="S268" s="4" t="str">
        <f t="shared" si="128"/>
        <v>被动暴击lv13</v>
      </c>
      <c r="T268" s="4" t="str">
        <f t="shared" si="134"/>
        <v>被动暴击lv13</v>
      </c>
      <c r="U268" t="s">
        <v>281</v>
      </c>
      <c r="Z268" t="s">
        <v>247</v>
      </c>
      <c r="AA268">
        <v>17</v>
      </c>
      <c r="AJ268" s="12" t="str">
        <f t="shared" si="130"/>
        <v>CRI:17</v>
      </c>
      <c r="AS268">
        <v>999</v>
      </c>
      <c r="AV268" s="4"/>
      <c r="AW268" s="4"/>
      <c r="AX268" s="4"/>
      <c r="AY268" s="4"/>
      <c r="BA268" s="12" t="str">
        <f t="shared" si="131"/>
        <v/>
      </c>
      <c r="BB268" s="12" t="str">
        <f t="shared" si="136"/>
        <v/>
      </c>
      <c r="BC268" s="12" t="str">
        <f t="shared" si="137"/>
        <v/>
      </c>
      <c r="BD268" s="12" t="str">
        <f t="shared" si="138"/>
        <v/>
      </c>
      <c r="BE268" s="12" t="str">
        <f t="shared" si="139"/>
        <v/>
      </c>
      <c r="BF268" s="12" t="str">
        <f t="shared" si="140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>
        <f t="shared" si="132"/>
        <v>17</v>
      </c>
      <c r="BO268" t="str">
        <f t="shared" si="129"/>
        <v/>
      </c>
    </row>
    <row r="269" spans="11:67" x14ac:dyDescent="0.15">
      <c r="K269" t="str">
        <f t="shared" si="135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280</v>
      </c>
      <c r="O269">
        <v>0</v>
      </c>
      <c r="P269">
        <f t="shared" si="133"/>
        <v>18</v>
      </c>
      <c r="Q269">
        <v>200174</v>
      </c>
      <c r="R269" s="4" t="s">
        <v>1243</v>
      </c>
      <c r="S269" s="4" t="str">
        <f t="shared" si="128"/>
        <v>被动暴击lv14</v>
      </c>
      <c r="T269" s="4" t="str">
        <f t="shared" si="134"/>
        <v>被动暴击lv14</v>
      </c>
      <c r="U269" t="s">
        <v>281</v>
      </c>
      <c r="Z269" t="s">
        <v>247</v>
      </c>
      <c r="AA269">
        <v>18</v>
      </c>
      <c r="AJ269" s="12" t="str">
        <f t="shared" si="130"/>
        <v>CRI:18</v>
      </c>
      <c r="AS269">
        <v>999</v>
      </c>
      <c r="AV269" s="4"/>
      <c r="AW269" s="4"/>
      <c r="AX269" s="4"/>
      <c r="AY269" s="4"/>
      <c r="BA269" s="12" t="str">
        <f t="shared" si="131"/>
        <v/>
      </c>
      <c r="BB269" s="12" t="str">
        <f t="shared" si="136"/>
        <v/>
      </c>
      <c r="BC269" s="12" t="str">
        <f t="shared" si="137"/>
        <v/>
      </c>
      <c r="BD269" s="12" t="str">
        <f t="shared" si="138"/>
        <v/>
      </c>
      <c r="BE269" s="12" t="str">
        <f t="shared" si="139"/>
        <v/>
      </c>
      <c r="BF269" s="12" t="str">
        <f t="shared" si="140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>
        <f t="shared" si="132"/>
        <v>18</v>
      </c>
      <c r="BO269" t="str">
        <f t="shared" si="129"/>
        <v/>
      </c>
    </row>
    <row r="270" spans="11:67" x14ac:dyDescent="0.15">
      <c r="K270" t="str">
        <f t="shared" si="135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280</v>
      </c>
      <c r="O270">
        <v>0</v>
      </c>
      <c r="P270">
        <f t="shared" si="133"/>
        <v>19</v>
      </c>
      <c r="Q270">
        <v>200175</v>
      </c>
      <c r="R270" s="4" t="s">
        <v>1244</v>
      </c>
      <c r="S270" s="4" t="str">
        <f t="shared" si="128"/>
        <v>被动暴击lv15</v>
      </c>
      <c r="T270" s="4" t="str">
        <f t="shared" si="134"/>
        <v>被动暴击lv15</v>
      </c>
      <c r="U270" t="s">
        <v>281</v>
      </c>
      <c r="Z270" t="s">
        <v>247</v>
      </c>
      <c r="AA270">
        <v>19</v>
      </c>
      <c r="AJ270" s="12" t="str">
        <f t="shared" si="130"/>
        <v>CRI:19</v>
      </c>
      <c r="AS270">
        <v>999</v>
      </c>
      <c r="AV270" s="4"/>
      <c r="AW270" s="4"/>
      <c r="AX270" s="4"/>
      <c r="AY270" s="4"/>
      <c r="BA270" s="12" t="str">
        <f t="shared" si="131"/>
        <v/>
      </c>
      <c r="BB270" s="12" t="str">
        <f t="shared" si="136"/>
        <v/>
      </c>
      <c r="BC270" s="12" t="str">
        <f t="shared" si="137"/>
        <v/>
      </c>
      <c r="BD270" s="12" t="str">
        <f t="shared" si="138"/>
        <v/>
      </c>
      <c r="BE270" s="12" t="str">
        <f t="shared" si="139"/>
        <v/>
      </c>
      <c r="BF270" s="12" t="str">
        <f t="shared" si="140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>
        <f t="shared" si="132"/>
        <v>19</v>
      </c>
      <c r="BO270" t="str">
        <f t="shared" si="129"/>
        <v/>
      </c>
    </row>
    <row r="271" spans="11:67" x14ac:dyDescent="0.15">
      <c r="K271" t="str">
        <f t="shared" si="135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280</v>
      </c>
      <c r="O271">
        <v>0</v>
      </c>
      <c r="P271">
        <f t="shared" si="133"/>
        <v>20</v>
      </c>
      <c r="Q271">
        <v>200176</v>
      </c>
      <c r="R271" s="4" t="s">
        <v>1245</v>
      </c>
      <c r="S271" s="4" t="str">
        <f t="shared" si="128"/>
        <v>被动暴击lv16</v>
      </c>
      <c r="T271" s="4" t="str">
        <f t="shared" si="134"/>
        <v>被动暴击lv16</v>
      </c>
      <c r="U271" t="s">
        <v>281</v>
      </c>
      <c r="Z271" t="s">
        <v>247</v>
      </c>
      <c r="AA271">
        <v>20</v>
      </c>
      <c r="AJ271" s="12" t="str">
        <f t="shared" si="130"/>
        <v>CRI:20</v>
      </c>
      <c r="AS271">
        <v>999</v>
      </c>
      <c r="AV271" s="4"/>
      <c r="AW271" s="4"/>
      <c r="AX271" s="4"/>
      <c r="AY271" s="4"/>
      <c r="BA271" s="12" t="str">
        <f t="shared" si="131"/>
        <v/>
      </c>
      <c r="BB271" s="12" t="str">
        <f t="shared" si="136"/>
        <v/>
      </c>
      <c r="BC271" s="12" t="str">
        <f t="shared" si="137"/>
        <v/>
      </c>
      <c r="BD271" s="12" t="str">
        <f t="shared" si="138"/>
        <v/>
      </c>
      <c r="BE271" s="12" t="str">
        <f t="shared" si="139"/>
        <v/>
      </c>
      <c r="BF271" s="12" t="str">
        <f t="shared" si="140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>
        <f t="shared" si="132"/>
        <v>20</v>
      </c>
      <c r="BO271" t="str">
        <f t="shared" si="129"/>
        <v/>
      </c>
    </row>
    <row r="272" spans="11:67" x14ac:dyDescent="0.15">
      <c r="K272" t="str">
        <f t="shared" si="135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280</v>
      </c>
      <c r="O272">
        <v>0</v>
      </c>
      <c r="P272">
        <f t="shared" si="133"/>
        <v>21</v>
      </c>
      <c r="Q272">
        <v>200177</v>
      </c>
      <c r="R272" s="4" t="s">
        <v>1246</v>
      </c>
      <c r="S272" s="4" t="str">
        <f t="shared" si="128"/>
        <v>被动暴击lv17</v>
      </c>
      <c r="T272" s="4" t="str">
        <f t="shared" si="134"/>
        <v>被动暴击lv17</v>
      </c>
      <c r="U272" t="s">
        <v>281</v>
      </c>
      <c r="Z272" t="s">
        <v>247</v>
      </c>
      <c r="AA272">
        <v>21</v>
      </c>
      <c r="AJ272" s="12" t="str">
        <f t="shared" si="130"/>
        <v>CRI:21</v>
      </c>
      <c r="AS272">
        <v>999</v>
      </c>
      <c r="AV272" s="4"/>
      <c r="AW272" s="4"/>
      <c r="AX272" s="4"/>
      <c r="AY272" s="4"/>
      <c r="BA272" s="12" t="str">
        <f t="shared" si="131"/>
        <v/>
      </c>
      <c r="BB272" s="12" t="str">
        <f t="shared" si="136"/>
        <v/>
      </c>
      <c r="BC272" s="12" t="str">
        <f t="shared" si="137"/>
        <v/>
      </c>
      <c r="BD272" s="12" t="str">
        <f t="shared" si="138"/>
        <v/>
      </c>
      <c r="BE272" s="12" t="str">
        <f t="shared" si="139"/>
        <v/>
      </c>
      <c r="BF272" s="12" t="str">
        <f t="shared" si="140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>
        <f t="shared" si="132"/>
        <v>21</v>
      </c>
      <c r="BO272" t="str">
        <f t="shared" si="129"/>
        <v/>
      </c>
    </row>
    <row r="273" spans="11:67" x14ac:dyDescent="0.15">
      <c r="K273" t="str">
        <f t="shared" si="135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280</v>
      </c>
      <c r="O273">
        <v>0</v>
      </c>
      <c r="P273">
        <f t="shared" si="133"/>
        <v>22</v>
      </c>
      <c r="Q273">
        <v>200178</v>
      </c>
      <c r="R273" s="4" t="s">
        <v>1247</v>
      </c>
      <c r="S273" s="4" t="str">
        <f t="shared" si="128"/>
        <v>被动暴击lv18</v>
      </c>
      <c r="T273" s="4" t="str">
        <f t="shared" si="134"/>
        <v>被动暴击lv18</v>
      </c>
      <c r="U273" t="s">
        <v>281</v>
      </c>
      <c r="Z273" t="s">
        <v>247</v>
      </c>
      <c r="AA273">
        <v>22</v>
      </c>
      <c r="AJ273" s="12" t="str">
        <f t="shared" si="130"/>
        <v>CRI:22</v>
      </c>
      <c r="AS273">
        <v>999</v>
      </c>
      <c r="AV273" s="4"/>
      <c r="AW273" s="4"/>
      <c r="AX273" s="4"/>
      <c r="AY273" s="4"/>
      <c r="BA273" s="12" t="str">
        <f t="shared" si="131"/>
        <v/>
      </c>
      <c r="BB273" s="12" t="str">
        <f t="shared" si="136"/>
        <v/>
      </c>
      <c r="BC273" s="12" t="str">
        <f t="shared" si="137"/>
        <v/>
      </c>
      <c r="BD273" s="12" t="str">
        <f t="shared" si="138"/>
        <v/>
      </c>
      <c r="BE273" s="12" t="str">
        <f t="shared" si="139"/>
        <v/>
      </c>
      <c r="BF273" s="12" t="str">
        <f t="shared" si="140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>
        <f t="shared" si="132"/>
        <v>22</v>
      </c>
      <c r="BO273" t="str">
        <f t="shared" si="129"/>
        <v/>
      </c>
    </row>
    <row r="274" spans="11:67" x14ac:dyDescent="0.15">
      <c r="K274" t="str">
        <f t="shared" si="135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280</v>
      </c>
      <c r="O274">
        <v>0</v>
      </c>
      <c r="P274">
        <f t="shared" si="133"/>
        <v>23</v>
      </c>
      <c r="Q274">
        <v>200179</v>
      </c>
      <c r="R274" s="4" t="s">
        <v>1248</v>
      </c>
      <c r="S274" s="4" t="str">
        <f t="shared" si="128"/>
        <v>被动暴击lv19</v>
      </c>
      <c r="T274" s="4" t="str">
        <f t="shared" si="134"/>
        <v>被动暴击lv19</v>
      </c>
      <c r="U274" t="s">
        <v>281</v>
      </c>
      <c r="Z274" t="s">
        <v>247</v>
      </c>
      <c r="AA274">
        <v>23</v>
      </c>
      <c r="AJ274" s="12" t="str">
        <f t="shared" si="130"/>
        <v>CRI:23</v>
      </c>
      <c r="AS274">
        <v>999</v>
      </c>
      <c r="AV274" s="4"/>
      <c r="AW274" s="4"/>
      <c r="AX274" s="4"/>
      <c r="AY274" s="4"/>
      <c r="BA274" s="12" t="str">
        <f t="shared" si="131"/>
        <v/>
      </c>
      <c r="BB274" s="12" t="str">
        <f t="shared" si="136"/>
        <v/>
      </c>
      <c r="BC274" s="12" t="str">
        <f t="shared" si="137"/>
        <v/>
      </c>
      <c r="BD274" s="12" t="str">
        <f t="shared" si="138"/>
        <v/>
      </c>
      <c r="BE274" s="12" t="str">
        <f t="shared" si="139"/>
        <v/>
      </c>
      <c r="BF274" s="12" t="str">
        <f t="shared" si="140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>
        <f t="shared" si="132"/>
        <v>23</v>
      </c>
      <c r="BO274" t="str">
        <f t="shared" si="129"/>
        <v/>
      </c>
    </row>
    <row r="275" spans="11:67" x14ac:dyDescent="0.15">
      <c r="K275" t="str">
        <f t="shared" si="135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280</v>
      </c>
      <c r="O275">
        <v>0</v>
      </c>
      <c r="P275">
        <f t="shared" si="133"/>
        <v>24</v>
      </c>
      <c r="Q275">
        <v>200180</v>
      </c>
      <c r="R275" s="4" t="s">
        <v>1249</v>
      </c>
      <c r="S275" s="4" t="str">
        <f t="shared" si="128"/>
        <v>被动暴击lv20</v>
      </c>
      <c r="T275" s="4" t="str">
        <f t="shared" si="134"/>
        <v>被动暴击lv20</v>
      </c>
      <c r="U275" t="s">
        <v>281</v>
      </c>
      <c r="Z275" t="s">
        <v>247</v>
      </c>
      <c r="AA275">
        <v>24</v>
      </c>
      <c r="AJ275" s="12" t="str">
        <f t="shared" si="130"/>
        <v>CRI:24</v>
      </c>
      <c r="AS275">
        <v>999</v>
      </c>
      <c r="AV275" s="4"/>
      <c r="AW275" s="4"/>
      <c r="AX275" s="4"/>
      <c r="AY275" s="4"/>
      <c r="BA275" s="12" t="str">
        <f t="shared" si="131"/>
        <v/>
      </c>
      <c r="BB275" s="12" t="str">
        <f t="shared" si="136"/>
        <v/>
      </c>
      <c r="BC275" s="12" t="str">
        <f t="shared" si="137"/>
        <v/>
      </c>
      <c r="BD275" s="12" t="str">
        <f t="shared" si="138"/>
        <v/>
      </c>
      <c r="BE275" s="12" t="str">
        <f t="shared" si="139"/>
        <v/>
      </c>
      <c r="BF275" s="12" t="str">
        <f t="shared" si="140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>
        <f t="shared" si="132"/>
        <v>24</v>
      </c>
      <c r="BO275" t="str">
        <f t="shared" si="129"/>
        <v/>
      </c>
    </row>
    <row r="276" spans="11:67" x14ac:dyDescent="0.15">
      <c r="K276" t="str">
        <f t="shared" si="135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280</v>
      </c>
      <c r="O276">
        <v>0</v>
      </c>
      <c r="P276">
        <f t="shared" si="133"/>
        <v>5</v>
      </c>
      <c r="Q276">
        <v>200181</v>
      </c>
      <c r="R276" s="4" t="s">
        <v>1250</v>
      </c>
      <c r="S276" s="4" t="str">
        <f t="shared" si="128"/>
        <v>被动暴伤lv1</v>
      </c>
      <c r="T276" s="4" t="str">
        <f t="shared" si="134"/>
        <v>被动暴伤lv1</v>
      </c>
      <c r="U276" t="s">
        <v>281</v>
      </c>
      <c r="Z276" t="s">
        <v>518</v>
      </c>
      <c r="AA276">
        <v>5</v>
      </c>
      <c r="AJ276" s="12" t="str">
        <f t="shared" si="130"/>
        <v>CPR:5</v>
      </c>
      <c r="AS276">
        <v>999</v>
      </c>
      <c r="AV276" s="4"/>
      <c r="AW276" s="4"/>
      <c r="AX276" s="4"/>
      <c r="AY276" s="4"/>
      <c r="BA276" s="12" t="str">
        <f t="shared" si="131"/>
        <v/>
      </c>
      <c r="BB276" s="12" t="str">
        <f t="shared" si="136"/>
        <v/>
      </c>
      <c r="BC276" s="12" t="str">
        <f t="shared" si="137"/>
        <v/>
      </c>
      <c r="BD276" s="12" t="str">
        <f t="shared" si="138"/>
        <v/>
      </c>
      <c r="BE276" s="12" t="str">
        <f t="shared" si="139"/>
        <v/>
      </c>
      <c r="BF276" s="12" t="str">
        <f t="shared" si="140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>
        <f t="shared" si="132"/>
        <v>5</v>
      </c>
      <c r="BO276" t="str">
        <f t="shared" si="129"/>
        <v/>
      </c>
    </row>
    <row r="277" spans="11:67" x14ac:dyDescent="0.15">
      <c r="K277" t="str">
        <f t="shared" si="135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280</v>
      </c>
      <c r="O277">
        <v>0</v>
      </c>
      <c r="P277">
        <f t="shared" si="133"/>
        <v>6</v>
      </c>
      <c r="Q277">
        <v>200182</v>
      </c>
      <c r="R277" s="4" t="s">
        <v>1251</v>
      </c>
      <c r="S277" s="4" t="str">
        <f t="shared" si="128"/>
        <v>被动暴伤lv2</v>
      </c>
      <c r="T277" s="4" t="str">
        <f t="shared" si="134"/>
        <v>被动暴伤lv2</v>
      </c>
      <c r="U277" t="s">
        <v>281</v>
      </c>
      <c r="Z277" t="s">
        <v>518</v>
      </c>
      <c r="AA277">
        <v>6</v>
      </c>
      <c r="AJ277" s="12" t="str">
        <f t="shared" si="130"/>
        <v>CPR:6</v>
      </c>
      <c r="AS277">
        <v>999</v>
      </c>
      <c r="AV277" s="4"/>
      <c r="AW277" s="4"/>
      <c r="AX277" s="4"/>
      <c r="AY277" s="4"/>
      <c r="BA277" s="12" t="str">
        <f t="shared" si="131"/>
        <v/>
      </c>
      <c r="BB277" s="12" t="str">
        <f t="shared" si="136"/>
        <v/>
      </c>
      <c r="BC277" s="12" t="str">
        <f t="shared" si="137"/>
        <v/>
      </c>
      <c r="BD277" s="12" t="str">
        <f t="shared" si="138"/>
        <v/>
      </c>
      <c r="BE277" s="12" t="str">
        <f t="shared" si="139"/>
        <v/>
      </c>
      <c r="BF277" s="12" t="str">
        <f t="shared" si="140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>
        <f t="shared" si="132"/>
        <v>6</v>
      </c>
      <c r="BO277" t="str">
        <f t="shared" si="129"/>
        <v/>
      </c>
    </row>
    <row r="278" spans="11:67" x14ac:dyDescent="0.15">
      <c r="K278" t="str">
        <f t="shared" si="135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280</v>
      </c>
      <c r="O278">
        <v>0</v>
      </c>
      <c r="P278">
        <f t="shared" si="133"/>
        <v>7</v>
      </c>
      <c r="Q278">
        <v>200183</v>
      </c>
      <c r="R278" s="4" t="s">
        <v>1252</v>
      </c>
      <c r="S278" s="4" t="str">
        <f t="shared" si="128"/>
        <v>被动暴伤lv3</v>
      </c>
      <c r="T278" s="4" t="str">
        <f t="shared" si="134"/>
        <v>被动暴伤lv3</v>
      </c>
      <c r="U278" t="s">
        <v>281</v>
      </c>
      <c r="Z278" t="s">
        <v>518</v>
      </c>
      <c r="AA278">
        <v>7</v>
      </c>
      <c r="AJ278" s="12" t="str">
        <f t="shared" si="130"/>
        <v>CPR:7</v>
      </c>
      <c r="AS278">
        <v>999</v>
      </c>
      <c r="AV278" s="4"/>
      <c r="AW278" s="4"/>
      <c r="AX278" s="4"/>
      <c r="AY278" s="4"/>
      <c r="BA278" s="12" t="str">
        <f t="shared" si="131"/>
        <v/>
      </c>
      <c r="BB278" s="12" t="str">
        <f t="shared" si="136"/>
        <v/>
      </c>
      <c r="BC278" s="12" t="str">
        <f t="shared" si="137"/>
        <v/>
      </c>
      <c r="BD278" s="12" t="str">
        <f t="shared" si="138"/>
        <v/>
      </c>
      <c r="BE278" s="12" t="str">
        <f t="shared" si="139"/>
        <v/>
      </c>
      <c r="BF278" s="12" t="str">
        <f t="shared" si="140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>
        <f t="shared" si="132"/>
        <v>7</v>
      </c>
      <c r="BO278" t="str">
        <f t="shared" si="129"/>
        <v/>
      </c>
    </row>
    <row r="279" spans="11:67" x14ac:dyDescent="0.15">
      <c r="K279" t="str">
        <f t="shared" si="135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280</v>
      </c>
      <c r="O279">
        <v>0</v>
      </c>
      <c r="P279">
        <f t="shared" si="133"/>
        <v>8</v>
      </c>
      <c r="Q279">
        <v>200184</v>
      </c>
      <c r="R279" s="4" t="s">
        <v>1253</v>
      </c>
      <c r="S279" s="4" t="str">
        <f t="shared" si="128"/>
        <v>被动暴伤lv4</v>
      </c>
      <c r="T279" s="4" t="str">
        <f t="shared" si="134"/>
        <v>被动暴伤lv4</v>
      </c>
      <c r="U279" t="s">
        <v>281</v>
      </c>
      <c r="Z279" t="s">
        <v>518</v>
      </c>
      <c r="AA279">
        <v>8</v>
      </c>
      <c r="AJ279" s="12" t="str">
        <f t="shared" si="130"/>
        <v>CPR:8</v>
      </c>
      <c r="AS279">
        <v>999</v>
      </c>
      <c r="AV279" s="4"/>
      <c r="AW279" s="4"/>
      <c r="AX279" s="4"/>
      <c r="AY279" s="4"/>
      <c r="BA279" s="12" t="str">
        <f t="shared" si="131"/>
        <v/>
      </c>
      <c r="BB279" s="12" t="str">
        <f t="shared" si="136"/>
        <v/>
      </c>
      <c r="BC279" s="12" t="str">
        <f t="shared" si="137"/>
        <v/>
      </c>
      <c r="BD279" s="12" t="str">
        <f t="shared" si="138"/>
        <v/>
      </c>
      <c r="BE279" s="12" t="str">
        <f t="shared" si="139"/>
        <v/>
      </c>
      <c r="BF279" s="12" t="str">
        <f t="shared" si="140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>
        <f t="shared" si="132"/>
        <v>8</v>
      </c>
      <c r="BO279" t="str">
        <f t="shared" si="129"/>
        <v/>
      </c>
    </row>
    <row r="280" spans="11:67" x14ac:dyDescent="0.15">
      <c r="K280" t="str">
        <f t="shared" si="135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280</v>
      </c>
      <c r="O280">
        <v>0</v>
      </c>
      <c r="P280">
        <f t="shared" si="133"/>
        <v>9</v>
      </c>
      <c r="Q280">
        <v>200185</v>
      </c>
      <c r="R280" s="4" t="s">
        <v>1254</v>
      </c>
      <c r="S280" s="4" t="str">
        <f t="shared" si="128"/>
        <v>被动暴伤lv5</v>
      </c>
      <c r="T280" s="4" t="str">
        <f t="shared" si="134"/>
        <v>被动暴伤lv5</v>
      </c>
      <c r="U280" t="s">
        <v>281</v>
      </c>
      <c r="Z280" t="s">
        <v>518</v>
      </c>
      <c r="AA280">
        <v>9</v>
      </c>
      <c r="AJ280" s="12" t="str">
        <f t="shared" si="130"/>
        <v>CPR:9</v>
      </c>
      <c r="AS280">
        <v>999</v>
      </c>
      <c r="AV280" s="4"/>
      <c r="AW280" s="4"/>
      <c r="AX280" s="4"/>
      <c r="AY280" s="4"/>
      <c r="BA280" s="12" t="str">
        <f t="shared" si="131"/>
        <v/>
      </c>
      <c r="BB280" s="12" t="str">
        <f t="shared" si="136"/>
        <v/>
      </c>
      <c r="BC280" s="12" t="str">
        <f t="shared" si="137"/>
        <v/>
      </c>
      <c r="BD280" s="12" t="str">
        <f t="shared" si="138"/>
        <v/>
      </c>
      <c r="BE280" s="12" t="str">
        <f t="shared" si="139"/>
        <v/>
      </c>
      <c r="BF280" s="12" t="str">
        <f t="shared" si="140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>
        <f t="shared" si="132"/>
        <v>9</v>
      </c>
      <c r="BO280" t="str">
        <f t="shared" si="129"/>
        <v/>
      </c>
    </row>
    <row r="281" spans="11:67" x14ac:dyDescent="0.15">
      <c r="K281" t="str">
        <f t="shared" si="135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280</v>
      </c>
      <c r="O281">
        <v>0</v>
      </c>
      <c r="P281">
        <f t="shared" si="133"/>
        <v>10</v>
      </c>
      <c r="Q281">
        <v>200186</v>
      </c>
      <c r="R281" s="4" t="s">
        <v>1255</v>
      </c>
      <c r="S281" s="4" t="str">
        <f t="shared" si="128"/>
        <v>被动暴伤lv6</v>
      </c>
      <c r="T281" s="4" t="str">
        <f t="shared" si="134"/>
        <v>被动暴伤lv6</v>
      </c>
      <c r="U281" t="s">
        <v>281</v>
      </c>
      <c r="Z281" t="s">
        <v>518</v>
      </c>
      <c r="AA281">
        <v>10</v>
      </c>
      <c r="AJ281" s="12" t="str">
        <f t="shared" si="130"/>
        <v>CPR:10</v>
      </c>
      <c r="AS281">
        <v>999</v>
      </c>
      <c r="AV281" s="4"/>
      <c r="AW281" s="4"/>
      <c r="AX281" s="4"/>
      <c r="AY281" s="4"/>
      <c r="BA281" s="12" t="str">
        <f t="shared" si="131"/>
        <v/>
      </c>
      <c r="BB281" s="12" t="str">
        <f t="shared" si="136"/>
        <v/>
      </c>
      <c r="BC281" s="12" t="str">
        <f t="shared" si="137"/>
        <v/>
      </c>
      <c r="BD281" s="12" t="str">
        <f t="shared" si="138"/>
        <v/>
      </c>
      <c r="BE281" s="12" t="str">
        <f t="shared" si="139"/>
        <v/>
      </c>
      <c r="BF281" s="12" t="str">
        <f t="shared" si="140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>
        <f t="shared" si="132"/>
        <v>10</v>
      </c>
      <c r="BO281" t="str">
        <f t="shared" si="129"/>
        <v/>
      </c>
    </row>
    <row r="282" spans="11:67" x14ac:dyDescent="0.15">
      <c r="K282" t="str">
        <f t="shared" si="135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280</v>
      </c>
      <c r="O282">
        <v>0</v>
      </c>
      <c r="P282">
        <f t="shared" si="133"/>
        <v>11</v>
      </c>
      <c r="Q282">
        <v>200187</v>
      </c>
      <c r="R282" s="4" t="s">
        <v>1256</v>
      </c>
      <c r="S282" s="4" t="str">
        <f t="shared" si="128"/>
        <v>被动暴伤lv7</v>
      </c>
      <c r="T282" s="4" t="str">
        <f t="shared" si="134"/>
        <v>被动暴伤lv7</v>
      </c>
      <c r="U282" t="s">
        <v>281</v>
      </c>
      <c r="Z282" t="s">
        <v>518</v>
      </c>
      <c r="AA282">
        <v>11</v>
      </c>
      <c r="AJ282" s="12" t="str">
        <f t="shared" si="130"/>
        <v>CPR:11</v>
      </c>
      <c r="AS282">
        <v>999</v>
      </c>
      <c r="AV282" s="4"/>
      <c r="AW282" s="4"/>
      <c r="AX282" s="4"/>
      <c r="AY282" s="4"/>
      <c r="BA282" s="12" t="str">
        <f t="shared" si="131"/>
        <v/>
      </c>
      <c r="BB282" s="12" t="str">
        <f t="shared" si="136"/>
        <v/>
      </c>
      <c r="BC282" s="12" t="str">
        <f t="shared" si="137"/>
        <v/>
      </c>
      <c r="BD282" s="12" t="str">
        <f t="shared" si="138"/>
        <v/>
      </c>
      <c r="BE282" s="12" t="str">
        <f t="shared" si="139"/>
        <v/>
      </c>
      <c r="BF282" s="12" t="str">
        <f t="shared" si="140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>
        <f t="shared" si="132"/>
        <v>11</v>
      </c>
      <c r="BO282" t="str">
        <f t="shared" si="129"/>
        <v/>
      </c>
    </row>
    <row r="283" spans="11:67" x14ac:dyDescent="0.15">
      <c r="K283" t="str">
        <f t="shared" si="135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280</v>
      </c>
      <c r="O283">
        <v>0</v>
      </c>
      <c r="P283">
        <f t="shared" si="133"/>
        <v>12</v>
      </c>
      <c r="Q283">
        <v>200188</v>
      </c>
      <c r="R283" s="4" t="s">
        <v>1257</v>
      </c>
      <c r="S283" s="4" t="str">
        <f t="shared" si="128"/>
        <v>被动暴伤lv8</v>
      </c>
      <c r="T283" s="4" t="str">
        <f t="shared" si="134"/>
        <v>被动暴伤lv8</v>
      </c>
      <c r="U283" t="s">
        <v>281</v>
      </c>
      <c r="Z283" t="s">
        <v>518</v>
      </c>
      <c r="AA283">
        <v>12</v>
      </c>
      <c r="AJ283" s="12" t="str">
        <f t="shared" si="130"/>
        <v>CPR:12</v>
      </c>
      <c r="AS283">
        <v>999</v>
      </c>
      <c r="AV283" s="4"/>
      <c r="AW283" s="4"/>
      <c r="AX283" s="4"/>
      <c r="AY283" s="4"/>
      <c r="BA283" s="12" t="str">
        <f t="shared" si="131"/>
        <v/>
      </c>
      <c r="BB283" s="12" t="str">
        <f t="shared" si="136"/>
        <v/>
      </c>
      <c r="BC283" s="12" t="str">
        <f t="shared" si="137"/>
        <v/>
      </c>
      <c r="BD283" s="12" t="str">
        <f t="shared" si="138"/>
        <v/>
      </c>
      <c r="BE283" s="12" t="str">
        <f t="shared" si="139"/>
        <v/>
      </c>
      <c r="BF283" s="12" t="str">
        <f t="shared" si="140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>
        <f t="shared" si="132"/>
        <v>12</v>
      </c>
      <c r="BO283" t="str">
        <f t="shared" si="129"/>
        <v/>
      </c>
    </row>
    <row r="284" spans="11:67" x14ac:dyDescent="0.15">
      <c r="K284" t="str">
        <f t="shared" si="135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280</v>
      </c>
      <c r="O284">
        <v>0</v>
      </c>
      <c r="P284">
        <f t="shared" si="133"/>
        <v>13</v>
      </c>
      <c r="Q284">
        <v>200189</v>
      </c>
      <c r="R284" s="4" t="s">
        <v>1258</v>
      </c>
      <c r="S284" s="4" t="str">
        <f t="shared" si="128"/>
        <v>被动暴伤lv9</v>
      </c>
      <c r="T284" s="4" t="str">
        <f t="shared" si="134"/>
        <v>被动暴伤lv9</v>
      </c>
      <c r="U284" t="s">
        <v>281</v>
      </c>
      <c r="Z284" t="s">
        <v>518</v>
      </c>
      <c r="AA284">
        <v>13</v>
      </c>
      <c r="AJ284" s="12" t="str">
        <f t="shared" si="130"/>
        <v>CPR:13</v>
      </c>
      <c r="AS284">
        <v>999</v>
      </c>
      <c r="AV284" s="4"/>
      <c r="AW284" s="4"/>
      <c r="AX284" s="4"/>
      <c r="AY284" s="4"/>
      <c r="BA284" s="12" t="str">
        <f t="shared" si="131"/>
        <v/>
      </c>
      <c r="BB284" s="12" t="str">
        <f t="shared" si="136"/>
        <v/>
      </c>
      <c r="BC284" s="12" t="str">
        <f t="shared" si="137"/>
        <v/>
      </c>
      <c r="BD284" s="12" t="str">
        <f t="shared" si="138"/>
        <v/>
      </c>
      <c r="BE284" s="12" t="str">
        <f t="shared" si="139"/>
        <v/>
      </c>
      <c r="BF284" s="12" t="str">
        <f t="shared" si="140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>
        <f t="shared" si="132"/>
        <v>13</v>
      </c>
      <c r="BO284" t="str">
        <f t="shared" si="129"/>
        <v/>
      </c>
    </row>
    <row r="285" spans="11:67" x14ac:dyDescent="0.15">
      <c r="K285" t="str">
        <f t="shared" si="135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280</v>
      </c>
      <c r="O285">
        <v>0</v>
      </c>
      <c r="P285">
        <f t="shared" si="133"/>
        <v>14</v>
      </c>
      <c r="Q285">
        <v>200190</v>
      </c>
      <c r="R285" s="4" t="s">
        <v>1259</v>
      </c>
      <c r="S285" s="4" t="str">
        <f t="shared" si="128"/>
        <v>被动暴伤lv10</v>
      </c>
      <c r="T285" s="4" t="str">
        <f t="shared" si="134"/>
        <v>被动暴伤lv10</v>
      </c>
      <c r="U285" t="s">
        <v>281</v>
      </c>
      <c r="Z285" t="s">
        <v>518</v>
      </c>
      <c r="AA285">
        <v>14</v>
      </c>
      <c r="AJ285" s="12" t="str">
        <f t="shared" si="130"/>
        <v>CPR:14</v>
      </c>
      <c r="AS285">
        <v>999</v>
      </c>
      <c r="AV285" s="4"/>
      <c r="AW285" s="4"/>
      <c r="AX285" s="4"/>
      <c r="AY285" s="4"/>
      <c r="BA285" s="12" t="str">
        <f t="shared" si="131"/>
        <v/>
      </c>
      <c r="BB285" s="12" t="str">
        <f t="shared" si="136"/>
        <v/>
      </c>
      <c r="BC285" s="12" t="str">
        <f t="shared" si="137"/>
        <v/>
      </c>
      <c r="BD285" s="12" t="str">
        <f t="shared" si="138"/>
        <v/>
      </c>
      <c r="BE285" s="12" t="str">
        <f t="shared" si="139"/>
        <v/>
      </c>
      <c r="BF285" s="12" t="str">
        <f t="shared" si="140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>
        <f t="shared" si="132"/>
        <v>14</v>
      </c>
      <c r="BO285" t="str">
        <f t="shared" si="129"/>
        <v/>
      </c>
    </row>
    <row r="286" spans="11:67" x14ac:dyDescent="0.15">
      <c r="K286" t="str">
        <f t="shared" si="135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280</v>
      </c>
      <c r="O286">
        <v>0</v>
      </c>
      <c r="P286">
        <f t="shared" si="133"/>
        <v>15</v>
      </c>
      <c r="Q286">
        <v>200191</v>
      </c>
      <c r="R286" s="4" t="s">
        <v>1260</v>
      </c>
      <c r="S286" s="4" t="str">
        <f t="shared" si="128"/>
        <v>被动暴伤lv11</v>
      </c>
      <c r="T286" s="4" t="str">
        <f t="shared" si="134"/>
        <v>被动暴伤lv11</v>
      </c>
      <c r="U286" t="s">
        <v>281</v>
      </c>
      <c r="Z286" t="s">
        <v>518</v>
      </c>
      <c r="AA286">
        <v>15</v>
      </c>
      <c r="AJ286" s="12" t="str">
        <f t="shared" si="130"/>
        <v>CPR:15</v>
      </c>
      <c r="AS286">
        <v>999</v>
      </c>
      <c r="AV286" s="4"/>
      <c r="AW286" s="4"/>
      <c r="AX286" s="4"/>
      <c r="AY286" s="4"/>
      <c r="BA286" s="12" t="str">
        <f t="shared" si="131"/>
        <v/>
      </c>
      <c r="BB286" s="12" t="str">
        <f t="shared" si="136"/>
        <v/>
      </c>
      <c r="BC286" s="12" t="str">
        <f t="shared" si="137"/>
        <v/>
      </c>
      <c r="BD286" s="12" t="str">
        <f t="shared" si="138"/>
        <v/>
      </c>
      <c r="BE286" s="12" t="str">
        <f t="shared" si="139"/>
        <v/>
      </c>
      <c r="BF286" s="12" t="str">
        <f t="shared" si="140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>
        <f t="shared" si="132"/>
        <v>15</v>
      </c>
      <c r="BO286" t="str">
        <f t="shared" si="129"/>
        <v/>
      </c>
    </row>
    <row r="287" spans="11:67" x14ac:dyDescent="0.15">
      <c r="K287" t="str">
        <f t="shared" si="135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280</v>
      </c>
      <c r="O287">
        <v>0</v>
      </c>
      <c r="P287">
        <f t="shared" si="133"/>
        <v>16</v>
      </c>
      <c r="Q287">
        <v>200192</v>
      </c>
      <c r="R287" s="4" t="s">
        <v>1261</v>
      </c>
      <c r="S287" s="4" t="str">
        <f t="shared" si="128"/>
        <v>被动暴伤lv12</v>
      </c>
      <c r="T287" s="4" t="str">
        <f t="shared" si="134"/>
        <v>被动暴伤lv12</v>
      </c>
      <c r="U287" t="s">
        <v>281</v>
      </c>
      <c r="Z287" t="s">
        <v>518</v>
      </c>
      <c r="AA287">
        <v>16</v>
      </c>
      <c r="AJ287" s="12" t="str">
        <f t="shared" si="130"/>
        <v>CPR:16</v>
      </c>
      <c r="AS287">
        <v>999</v>
      </c>
      <c r="AV287" s="4"/>
      <c r="AW287" s="4"/>
      <c r="AX287" s="4"/>
      <c r="AY287" s="4"/>
      <c r="BA287" s="12" t="str">
        <f t="shared" si="131"/>
        <v/>
      </c>
      <c r="BB287" s="12" t="str">
        <f t="shared" si="136"/>
        <v/>
      </c>
      <c r="BC287" s="12" t="str">
        <f t="shared" si="137"/>
        <v/>
      </c>
      <c r="BD287" s="12" t="str">
        <f t="shared" si="138"/>
        <v/>
      </c>
      <c r="BE287" s="12" t="str">
        <f t="shared" si="139"/>
        <v/>
      </c>
      <c r="BF287" s="12" t="str">
        <f t="shared" si="140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>
        <f t="shared" si="132"/>
        <v>16</v>
      </c>
      <c r="BO287" t="str">
        <f t="shared" si="129"/>
        <v/>
      </c>
    </row>
    <row r="288" spans="11:67" x14ac:dyDescent="0.15">
      <c r="K288" t="str">
        <f t="shared" si="135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280</v>
      </c>
      <c r="O288">
        <v>0</v>
      </c>
      <c r="P288">
        <f t="shared" si="133"/>
        <v>17</v>
      </c>
      <c r="Q288">
        <v>200193</v>
      </c>
      <c r="R288" s="4" t="s">
        <v>1262</v>
      </c>
      <c r="S288" s="4" t="str">
        <f t="shared" si="128"/>
        <v>被动暴伤lv13</v>
      </c>
      <c r="T288" s="4" t="str">
        <f t="shared" si="134"/>
        <v>被动暴伤lv13</v>
      </c>
      <c r="U288" t="s">
        <v>281</v>
      </c>
      <c r="Z288" t="s">
        <v>518</v>
      </c>
      <c r="AA288">
        <v>17</v>
      </c>
      <c r="AJ288" s="12" t="str">
        <f t="shared" si="130"/>
        <v>CPR:17</v>
      </c>
      <c r="AS288">
        <v>999</v>
      </c>
      <c r="AV288" s="4"/>
      <c r="AW288" s="4"/>
      <c r="AX288" s="4"/>
      <c r="AY288" s="4"/>
      <c r="BA288" s="12" t="str">
        <f t="shared" si="131"/>
        <v/>
      </c>
      <c r="BB288" s="12" t="str">
        <f t="shared" si="136"/>
        <v/>
      </c>
      <c r="BC288" s="12" t="str">
        <f t="shared" si="137"/>
        <v/>
      </c>
      <c r="BD288" s="12" t="str">
        <f t="shared" si="138"/>
        <v/>
      </c>
      <c r="BE288" s="12" t="str">
        <f t="shared" si="139"/>
        <v/>
      </c>
      <c r="BF288" s="12" t="str">
        <f t="shared" si="140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>
        <f t="shared" si="132"/>
        <v>17</v>
      </c>
      <c r="BO288" t="str">
        <f t="shared" si="129"/>
        <v/>
      </c>
    </row>
    <row r="289" spans="11:67" x14ac:dyDescent="0.15">
      <c r="K289" t="str">
        <f t="shared" si="135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280</v>
      </c>
      <c r="O289">
        <v>0</v>
      </c>
      <c r="P289">
        <f t="shared" si="133"/>
        <v>18</v>
      </c>
      <c r="Q289">
        <v>200194</v>
      </c>
      <c r="R289" s="4" t="s">
        <v>1263</v>
      </c>
      <c r="S289" s="4" t="str">
        <f t="shared" ref="S289:S295" si="141">R289</f>
        <v>被动暴伤lv14</v>
      </c>
      <c r="T289" s="4" t="str">
        <f t="shared" si="134"/>
        <v>被动暴伤lv14</v>
      </c>
      <c r="U289" t="s">
        <v>281</v>
      </c>
      <c r="Z289" t="s">
        <v>518</v>
      </c>
      <c r="AA289">
        <v>18</v>
      </c>
      <c r="AJ289" s="12" t="str">
        <f t="shared" si="130"/>
        <v>CPR:18</v>
      </c>
      <c r="AS289">
        <v>999</v>
      </c>
      <c r="AV289" s="4"/>
      <c r="AW289" s="4"/>
      <c r="AX289" s="4"/>
      <c r="AY289" s="4"/>
      <c r="BA289" s="12" t="str">
        <f t="shared" si="131"/>
        <v/>
      </c>
      <c r="BB289" s="12" t="str">
        <f t="shared" si="136"/>
        <v/>
      </c>
      <c r="BC289" s="12" t="str">
        <f t="shared" si="137"/>
        <v/>
      </c>
      <c r="BD289" s="12" t="str">
        <f t="shared" si="138"/>
        <v/>
      </c>
      <c r="BE289" s="12" t="str">
        <f t="shared" si="139"/>
        <v/>
      </c>
      <c r="BF289" s="12" t="str">
        <f t="shared" si="140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>
        <f t="shared" si="132"/>
        <v>18</v>
      </c>
      <c r="BO289" t="str">
        <f t="shared" si="129"/>
        <v/>
      </c>
    </row>
    <row r="290" spans="11:67" x14ac:dyDescent="0.15">
      <c r="K290" t="str">
        <f t="shared" si="135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280</v>
      </c>
      <c r="O290">
        <v>0</v>
      </c>
      <c r="P290">
        <f t="shared" si="133"/>
        <v>19</v>
      </c>
      <c r="Q290">
        <v>200195</v>
      </c>
      <c r="R290" s="4" t="s">
        <v>1264</v>
      </c>
      <c r="S290" s="4" t="str">
        <f t="shared" si="141"/>
        <v>被动暴伤lv15</v>
      </c>
      <c r="T290" s="4" t="str">
        <f t="shared" si="134"/>
        <v>被动暴伤lv15</v>
      </c>
      <c r="U290" t="s">
        <v>281</v>
      </c>
      <c r="Z290" t="s">
        <v>518</v>
      </c>
      <c r="AA290">
        <v>19</v>
      </c>
      <c r="AJ290" s="12" t="str">
        <f t="shared" si="130"/>
        <v>CPR:19</v>
      </c>
      <c r="AS290">
        <v>999</v>
      </c>
      <c r="AV290" s="4"/>
      <c r="AW290" s="4"/>
      <c r="AX290" s="4"/>
      <c r="AY290" s="4"/>
      <c r="BA290" s="12" t="str">
        <f t="shared" si="131"/>
        <v/>
      </c>
      <c r="BB290" s="12" t="str">
        <f t="shared" si="136"/>
        <v/>
      </c>
      <c r="BC290" s="12" t="str">
        <f t="shared" si="137"/>
        <v/>
      </c>
      <c r="BD290" s="12" t="str">
        <f t="shared" si="138"/>
        <v/>
      </c>
      <c r="BE290" s="12" t="str">
        <f t="shared" si="139"/>
        <v/>
      </c>
      <c r="BF290" s="12" t="str">
        <f t="shared" si="140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>
        <f t="shared" si="132"/>
        <v>19</v>
      </c>
      <c r="BO290" t="str">
        <f t="shared" si="129"/>
        <v/>
      </c>
    </row>
    <row r="291" spans="11:67" x14ac:dyDescent="0.15">
      <c r="K291" t="str">
        <f t="shared" si="135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280</v>
      </c>
      <c r="O291">
        <v>0</v>
      </c>
      <c r="P291">
        <f t="shared" si="133"/>
        <v>20</v>
      </c>
      <c r="Q291">
        <v>200196</v>
      </c>
      <c r="R291" s="4" t="s">
        <v>1265</v>
      </c>
      <c r="S291" s="4" t="str">
        <f t="shared" si="141"/>
        <v>被动暴伤lv16</v>
      </c>
      <c r="T291" s="4" t="str">
        <f t="shared" si="134"/>
        <v>被动暴伤lv16</v>
      </c>
      <c r="U291" t="s">
        <v>281</v>
      </c>
      <c r="Z291" t="s">
        <v>518</v>
      </c>
      <c r="AA291">
        <v>20</v>
      </c>
      <c r="AJ291" s="12" t="str">
        <f t="shared" si="130"/>
        <v>CPR:20</v>
      </c>
      <c r="AS291">
        <v>999</v>
      </c>
      <c r="AV291" s="4"/>
      <c r="AW291" s="4"/>
      <c r="AX291" s="4"/>
      <c r="AY291" s="4"/>
      <c r="BA291" s="12" t="str">
        <f t="shared" si="131"/>
        <v/>
      </c>
      <c r="BB291" s="12" t="str">
        <f t="shared" si="136"/>
        <v/>
      </c>
      <c r="BC291" s="12" t="str">
        <f t="shared" si="137"/>
        <v/>
      </c>
      <c r="BD291" s="12" t="str">
        <f t="shared" si="138"/>
        <v/>
      </c>
      <c r="BE291" s="12" t="str">
        <f t="shared" si="139"/>
        <v/>
      </c>
      <c r="BF291" s="12" t="str">
        <f t="shared" si="140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>
        <f t="shared" si="132"/>
        <v>20</v>
      </c>
      <c r="BO291" t="str">
        <f t="shared" si="129"/>
        <v/>
      </c>
    </row>
    <row r="292" spans="11:67" x14ac:dyDescent="0.15">
      <c r="K292" t="str">
        <f t="shared" si="135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280</v>
      </c>
      <c r="O292">
        <v>0</v>
      </c>
      <c r="P292">
        <f t="shared" si="133"/>
        <v>21</v>
      </c>
      <c r="Q292">
        <v>200197</v>
      </c>
      <c r="R292" s="4" t="s">
        <v>1266</v>
      </c>
      <c r="S292" s="4" t="str">
        <f t="shared" si="141"/>
        <v>被动暴伤lv17</v>
      </c>
      <c r="T292" s="4" t="str">
        <f t="shared" si="134"/>
        <v>被动暴伤lv17</v>
      </c>
      <c r="U292" t="s">
        <v>281</v>
      </c>
      <c r="Z292" t="s">
        <v>518</v>
      </c>
      <c r="AA292">
        <v>21</v>
      </c>
      <c r="AJ292" s="12" t="str">
        <f t="shared" si="130"/>
        <v>CPR:21</v>
      </c>
      <c r="AS292">
        <v>999</v>
      </c>
      <c r="AV292" s="4"/>
      <c r="AW292" s="4"/>
      <c r="AX292" s="4"/>
      <c r="AY292" s="4"/>
      <c r="BA292" s="12" t="str">
        <f t="shared" si="131"/>
        <v/>
      </c>
      <c r="BB292" s="12" t="str">
        <f t="shared" si="136"/>
        <v/>
      </c>
      <c r="BC292" s="12" t="str">
        <f t="shared" si="137"/>
        <v/>
      </c>
      <c r="BD292" s="12" t="str">
        <f t="shared" si="138"/>
        <v/>
      </c>
      <c r="BE292" s="12" t="str">
        <f t="shared" si="139"/>
        <v/>
      </c>
      <c r="BF292" s="12" t="str">
        <f t="shared" si="140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>
        <f t="shared" si="132"/>
        <v>21</v>
      </c>
      <c r="BO292" t="str">
        <f t="shared" si="129"/>
        <v/>
      </c>
    </row>
    <row r="293" spans="11:67" x14ac:dyDescent="0.15">
      <c r="K293" t="str">
        <f t="shared" si="135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280</v>
      </c>
      <c r="O293">
        <v>0</v>
      </c>
      <c r="P293">
        <f t="shared" si="133"/>
        <v>22</v>
      </c>
      <c r="Q293">
        <v>200198</v>
      </c>
      <c r="R293" s="4" t="s">
        <v>1267</v>
      </c>
      <c r="S293" s="4" t="str">
        <f t="shared" si="141"/>
        <v>被动暴伤lv18</v>
      </c>
      <c r="T293" s="4" t="str">
        <f t="shared" si="134"/>
        <v>被动暴伤lv18</v>
      </c>
      <c r="U293" t="s">
        <v>281</v>
      </c>
      <c r="Z293" t="s">
        <v>518</v>
      </c>
      <c r="AA293">
        <v>22</v>
      </c>
      <c r="AJ293" s="12" t="str">
        <f t="shared" si="130"/>
        <v>CPR:22</v>
      </c>
      <c r="AS293">
        <v>999</v>
      </c>
      <c r="AV293" s="4"/>
      <c r="AW293" s="4"/>
      <c r="AX293" s="4"/>
      <c r="AY293" s="4"/>
      <c r="BA293" s="12" t="str">
        <f t="shared" si="131"/>
        <v/>
      </c>
      <c r="BB293" s="12" t="str">
        <f t="shared" si="136"/>
        <v/>
      </c>
      <c r="BC293" s="12" t="str">
        <f t="shared" si="137"/>
        <v/>
      </c>
      <c r="BD293" s="12" t="str">
        <f t="shared" si="138"/>
        <v/>
      </c>
      <c r="BE293" s="12" t="str">
        <f t="shared" si="139"/>
        <v/>
      </c>
      <c r="BF293" s="12" t="str">
        <f t="shared" si="140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>
        <f t="shared" si="132"/>
        <v>22</v>
      </c>
      <c r="BO293" t="str">
        <f t="shared" si="129"/>
        <v/>
      </c>
    </row>
    <row r="294" spans="11:67" x14ac:dyDescent="0.15">
      <c r="K294" t="str">
        <f t="shared" si="135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280</v>
      </c>
      <c r="O294">
        <v>0</v>
      </c>
      <c r="P294">
        <f t="shared" si="133"/>
        <v>23</v>
      </c>
      <c r="Q294">
        <v>200199</v>
      </c>
      <c r="R294" s="4" t="s">
        <v>1268</v>
      </c>
      <c r="S294" s="4" t="str">
        <f t="shared" si="141"/>
        <v>被动暴伤lv19</v>
      </c>
      <c r="T294" s="4" t="str">
        <f t="shared" si="134"/>
        <v>被动暴伤lv19</v>
      </c>
      <c r="U294" t="s">
        <v>281</v>
      </c>
      <c r="Z294" t="s">
        <v>518</v>
      </c>
      <c r="AA294">
        <v>23</v>
      </c>
      <c r="AJ294" s="12" t="str">
        <f t="shared" si="130"/>
        <v>CPR:23</v>
      </c>
      <c r="AS294">
        <v>999</v>
      </c>
      <c r="AV294" s="4"/>
      <c r="AW294" s="4"/>
      <c r="AX294" s="4"/>
      <c r="AY294" s="4"/>
      <c r="BA294" s="12" t="str">
        <f t="shared" si="131"/>
        <v/>
      </c>
      <c r="BB294" s="12" t="str">
        <f t="shared" si="136"/>
        <v/>
      </c>
      <c r="BC294" s="12" t="str">
        <f t="shared" si="137"/>
        <v/>
      </c>
      <c r="BD294" s="12" t="str">
        <f t="shared" si="138"/>
        <v/>
      </c>
      <c r="BE294" s="12" t="str">
        <f t="shared" si="139"/>
        <v/>
      </c>
      <c r="BF294" s="12" t="str">
        <f t="shared" si="140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>
        <f t="shared" si="132"/>
        <v>23</v>
      </c>
      <c r="BO294" t="str">
        <f t="shared" si="129"/>
        <v/>
      </c>
    </row>
    <row r="295" spans="11:67" x14ac:dyDescent="0.15">
      <c r="K295" t="str">
        <f t="shared" si="135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280</v>
      </c>
      <c r="O295">
        <v>0</v>
      </c>
      <c r="P295">
        <f t="shared" si="133"/>
        <v>24</v>
      </c>
      <c r="Q295">
        <v>200200</v>
      </c>
      <c r="R295" s="4" t="s">
        <v>1269</v>
      </c>
      <c r="S295" s="4" t="str">
        <f t="shared" si="141"/>
        <v>被动暴伤lv20</v>
      </c>
      <c r="T295" s="4" t="str">
        <f t="shared" si="134"/>
        <v>被动暴伤lv20</v>
      </c>
      <c r="U295" t="s">
        <v>281</v>
      </c>
      <c r="Z295" t="s">
        <v>518</v>
      </c>
      <c r="AA295">
        <v>24</v>
      </c>
      <c r="AJ295" s="12" t="str">
        <f t="shared" si="130"/>
        <v>CPR:24</v>
      </c>
      <c r="AS295">
        <v>999</v>
      </c>
      <c r="AV295" s="4"/>
      <c r="AW295" s="4"/>
      <c r="AX295" s="4"/>
      <c r="AY295" s="4"/>
      <c r="BA295" s="12" t="str">
        <f t="shared" si="131"/>
        <v/>
      </c>
      <c r="BB295" s="12" t="str">
        <f t="shared" si="136"/>
        <v/>
      </c>
      <c r="BC295" s="12" t="str">
        <f t="shared" si="137"/>
        <v/>
      </c>
      <c r="BD295" s="12" t="str">
        <f t="shared" si="138"/>
        <v/>
      </c>
      <c r="BE295" s="12" t="str">
        <f t="shared" si="139"/>
        <v/>
      </c>
      <c r="BF295" s="12" t="str">
        <f t="shared" si="140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>
        <f t="shared" si="132"/>
        <v>24</v>
      </c>
      <c r="BO295" t="str">
        <f t="shared" si="129"/>
        <v/>
      </c>
    </row>
    <row r="296" spans="11:67" x14ac:dyDescent="0.15">
      <c r="K296" t="str">
        <f t="shared" ref="K296:K335" si="142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280</v>
      </c>
      <c r="O296">
        <v>0</v>
      </c>
      <c r="P296">
        <f t="shared" ref="P296:P355" si="143">BN296</f>
        <v>5</v>
      </c>
      <c r="Q296">
        <v>200201</v>
      </c>
      <c r="R296" s="4" t="s">
        <v>1270</v>
      </c>
      <c r="S296" s="4" t="str">
        <f t="shared" ref="S296:S352" si="144">R296</f>
        <v>被动破甲lv1</v>
      </c>
      <c r="T296" s="4" t="str">
        <f t="shared" ref="T296:T304" si="145">R296</f>
        <v>被动破甲lv1</v>
      </c>
      <c r="U296" t="s">
        <v>281</v>
      </c>
      <c r="Z296" t="s">
        <v>1290</v>
      </c>
      <c r="AA296">
        <v>5</v>
      </c>
      <c r="AJ296" s="12" t="str">
        <f t="shared" ref="AJ296:AJ335" si="146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7">IF(BB296="","",BB296)&amp;IF(BC296="","","|"&amp;BC296)&amp;IF(BD296="","","|"&amp;BD296)&amp;IF(BE296="","","|"&amp;BE296)&amp;IF(BF296="","","|"&amp;BF296)</f>
        <v/>
      </c>
      <c r="BB296" s="12" t="str">
        <f t="shared" si="136"/>
        <v/>
      </c>
      <c r="BC296" s="12" t="str">
        <f t="shared" si="137"/>
        <v/>
      </c>
      <c r="BD296" s="12" t="str">
        <f t="shared" si="138"/>
        <v/>
      </c>
      <c r="BE296" s="12" t="str">
        <f t="shared" si="139"/>
        <v/>
      </c>
      <c r="BF296" s="12" t="str">
        <f t="shared" si="140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>
        <f t="shared" ref="BN296:BN342" si="148">IF(AA296="",IF(V296="",IF(AP296="",W296,AP296),V296),AA296)</f>
        <v>5</v>
      </c>
      <c r="BO296" t="str">
        <f t="shared" ref="BO296:BO309" si="149">IF(AC296="","",AC296)</f>
        <v/>
      </c>
    </row>
    <row r="297" spans="11:67" x14ac:dyDescent="0.15">
      <c r="K297" t="str">
        <f t="shared" si="142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280</v>
      </c>
      <c r="O297">
        <v>0</v>
      </c>
      <c r="P297">
        <f t="shared" si="143"/>
        <v>6</v>
      </c>
      <c r="Q297">
        <v>200202</v>
      </c>
      <c r="R297" s="4" t="s">
        <v>1271</v>
      </c>
      <c r="S297" s="4" t="str">
        <f t="shared" si="144"/>
        <v>被动破甲lv2</v>
      </c>
      <c r="T297" s="4" t="str">
        <f t="shared" si="145"/>
        <v>被动破甲lv2</v>
      </c>
      <c r="U297" t="s">
        <v>281</v>
      </c>
      <c r="Z297" t="s">
        <v>1290</v>
      </c>
      <c r="AA297">
        <v>6</v>
      </c>
      <c r="AJ297" s="12" t="str">
        <f t="shared" si="146"/>
        <v>PEN:6</v>
      </c>
      <c r="AS297">
        <v>999</v>
      </c>
      <c r="AV297" s="4"/>
      <c r="AW297" s="4"/>
      <c r="AX297" s="4"/>
      <c r="AY297" s="4"/>
      <c r="BA297" s="12" t="str">
        <f t="shared" si="147"/>
        <v/>
      </c>
      <c r="BB297" s="12" t="str">
        <f t="shared" si="136"/>
        <v/>
      </c>
      <c r="BC297" s="12" t="str">
        <f t="shared" si="137"/>
        <v/>
      </c>
      <c r="BD297" s="12" t="str">
        <f t="shared" si="138"/>
        <v/>
      </c>
      <c r="BE297" s="12" t="str">
        <f t="shared" si="139"/>
        <v/>
      </c>
      <c r="BF297" s="12" t="str">
        <f t="shared" si="140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>
        <f t="shared" si="148"/>
        <v>6</v>
      </c>
      <c r="BO297" t="str">
        <f t="shared" si="149"/>
        <v/>
      </c>
    </row>
    <row r="298" spans="11:67" x14ac:dyDescent="0.15">
      <c r="K298" t="str">
        <f t="shared" si="142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280</v>
      </c>
      <c r="O298">
        <v>0</v>
      </c>
      <c r="P298">
        <f t="shared" si="143"/>
        <v>7</v>
      </c>
      <c r="Q298">
        <v>200203</v>
      </c>
      <c r="R298" s="4" t="s">
        <v>1272</v>
      </c>
      <c r="S298" s="4" t="str">
        <f t="shared" si="144"/>
        <v>被动破甲lv3</v>
      </c>
      <c r="T298" s="4" t="str">
        <f t="shared" si="145"/>
        <v>被动破甲lv3</v>
      </c>
      <c r="U298" t="s">
        <v>281</v>
      </c>
      <c r="Z298" t="s">
        <v>1290</v>
      </c>
      <c r="AA298">
        <v>7</v>
      </c>
      <c r="AJ298" s="12" t="str">
        <f t="shared" si="146"/>
        <v>PEN:7</v>
      </c>
      <c r="AS298">
        <v>999</v>
      </c>
      <c r="AV298" s="4"/>
      <c r="AW298" s="4"/>
      <c r="AX298" s="4"/>
      <c r="AY298" s="4"/>
      <c r="BA298" s="12" t="str">
        <f t="shared" si="147"/>
        <v/>
      </c>
      <c r="BB298" s="12" t="str">
        <f t="shared" si="136"/>
        <v/>
      </c>
      <c r="BC298" s="12" t="str">
        <f t="shared" si="137"/>
        <v/>
      </c>
      <c r="BD298" s="12" t="str">
        <f t="shared" si="138"/>
        <v/>
      </c>
      <c r="BE298" s="12" t="str">
        <f t="shared" si="139"/>
        <v/>
      </c>
      <c r="BF298" s="12" t="str">
        <f t="shared" si="140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>
        <f t="shared" si="148"/>
        <v>7</v>
      </c>
      <c r="BO298" t="str">
        <f t="shared" si="149"/>
        <v/>
      </c>
    </row>
    <row r="299" spans="11:67" x14ac:dyDescent="0.15">
      <c r="K299" t="str">
        <f t="shared" si="142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280</v>
      </c>
      <c r="O299">
        <v>0</v>
      </c>
      <c r="P299">
        <f t="shared" si="143"/>
        <v>8</v>
      </c>
      <c r="Q299">
        <v>200204</v>
      </c>
      <c r="R299" s="4" t="s">
        <v>1273</v>
      </c>
      <c r="S299" s="4" t="str">
        <f t="shared" si="144"/>
        <v>被动破甲lv4</v>
      </c>
      <c r="T299" s="4" t="str">
        <f t="shared" si="145"/>
        <v>被动破甲lv4</v>
      </c>
      <c r="U299" t="s">
        <v>281</v>
      </c>
      <c r="Z299" t="s">
        <v>1290</v>
      </c>
      <c r="AA299">
        <v>8</v>
      </c>
      <c r="AJ299" s="12" t="str">
        <f t="shared" si="146"/>
        <v>PEN:8</v>
      </c>
      <c r="AS299">
        <v>999</v>
      </c>
      <c r="AV299" s="4"/>
      <c r="AW299" s="4"/>
      <c r="AX299" s="4"/>
      <c r="AY299" s="4"/>
      <c r="BA299" s="12" t="str">
        <f t="shared" si="147"/>
        <v/>
      </c>
      <c r="BB299" s="12" t="str">
        <f t="shared" si="136"/>
        <v/>
      </c>
      <c r="BC299" s="12" t="str">
        <f t="shared" si="137"/>
        <v/>
      </c>
      <c r="BD299" s="12" t="str">
        <f t="shared" si="138"/>
        <v/>
      </c>
      <c r="BE299" s="12" t="str">
        <f t="shared" si="139"/>
        <v/>
      </c>
      <c r="BF299" s="12" t="str">
        <f t="shared" si="140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>
        <f t="shared" si="148"/>
        <v>8</v>
      </c>
      <c r="BO299" t="str">
        <f t="shared" si="149"/>
        <v/>
      </c>
    </row>
    <row r="300" spans="11:67" x14ac:dyDescent="0.15">
      <c r="K300" t="str">
        <f t="shared" si="142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280</v>
      </c>
      <c r="O300">
        <v>0</v>
      </c>
      <c r="P300">
        <f t="shared" si="143"/>
        <v>9</v>
      </c>
      <c r="Q300">
        <v>200205</v>
      </c>
      <c r="R300" s="4" t="s">
        <v>1274</v>
      </c>
      <c r="S300" s="4" t="str">
        <f t="shared" si="144"/>
        <v>被动破甲lv5</v>
      </c>
      <c r="T300" s="4" t="str">
        <f t="shared" si="145"/>
        <v>被动破甲lv5</v>
      </c>
      <c r="U300" t="s">
        <v>281</v>
      </c>
      <c r="Z300" t="s">
        <v>1290</v>
      </c>
      <c r="AA300">
        <v>9</v>
      </c>
      <c r="AJ300" s="12" t="str">
        <f t="shared" si="146"/>
        <v>PEN:9</v>
      </c>
      <c r="AS300">
        <v>999</v>
      </c>
      <c r="AV300" s="4"/>
      <c r="AW300" s="4"/>
      <c r="AX300" s="4"/>
      <c r="AY300" s="4"/>
      <c r="BA300" s="12" t="str">
        <f t="shared" si="147"/>
        <v/>
      </c>
      <c r="BB300" s="12" t="str">
        <f t="shared" si="136"/>
        <v/>
      </c>
      <c r="BC300" s="12" t="str">
        <f t="shared" si="137"/>
        <v/>
      </c>
      <c r="BD300" s="12" t="str">
        <f t="shared" si="138"/>
        <v/>
      </c>
      <c r="BE300" s="12" t="str">
        <f t="shared" si="139"/>
        <v/>
      </c>
      <c r="BF300" s="12" t="str">
        <f t="shared" si="140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>
        <f t="shared" si="148"/>
        <v>9</v>
      </c>
      <c r="BO300" t="str">
        <f t="shared" si="149"/>
        <v/>
      </c>
    </row>
    <row r="301" spans="11:67" x14ac:dyDescent="0.15">
      <c r="K301" t="str">
        <f t="shared" si="142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280</v>
      </c>
      <c r="O301">
        <v>0</v>
      </c>
      <c r="P301">
        <f t="shared" si="143"/>
        <v>10</v>
      </c>
      <c r="Q301">
        <v>200206</v>
      </c>
      <c r="R301" s="4" t="s">
        <v>1275</v>
      </c>
      <c r="S301" s="4" t="str">
        <f t="shared" si="144"/>
        <v>被动破甲lv6</v>
      </c>
      <c r="T301" s="4" t="str">
        <f t="shared" si="145"/>
        <v>被动破甲lv6</v>
      </c>
      <c r="U301" t="s">
        <v>281</v>
      </c>
      <c r="Z301" t="s">
        <v>1290</v>
      </c>
      <c r="AA301">
        <v>10</v>
      </c>
      <c r="AJ301" s="12" t="str">
        <f t="shared" si="146"/>
        <v>PEN:10</v>
      </c>
      <c r="AS301">
        <v>999</v>
      </c>
      <c r="AV301" s="4"/>
      <c r="AW301" s="4"/>
      <c r="AX301" s="4"/>
      <c r="AY301" s="4"/>
      <c r="BA301" s="12" t="str">
        <f t="shared" si="147"/>
        <v/>
      </c>
      <c r="BB301" s="12" t="str">
        <f t="shared" si="136"/>
        <v/>
      </c>
      <c r="BC301" s="12" t="str">
        <f t="shared" si="137"/>
        <v/>
      </c>
      <c r="BD301" s="12" t="str">
        <f t="shared" si="138"/>
        <v/>
      </c>
      <c r="BE301" s="12" t="str">
        <f t="shared" si="139"/>
        <v/>
      </c>
      <c r="BF301" s="12" t="str">
        <f t="shared" si="140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>
        <f t="shared" si="148"/>
        <v>10</v>
      </c>
      <c r="BO301" t="str">
        <f t="shared" si="149"/>
        <v/>
      </c>
    </row>
    <row r="302" spans="11:67" x14ac:dyDescent="0.15">
      <c r="K302" t="str">
        <f t="shared" si="142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280</v>
      </c>
      <c r="O302">
        <v>0</v>
      </c>
      <c r="P302">
        <f t="shared" si="143"/>
        <v>11</v>
      </c>
      <c r="Q302">
        <v>200207</v>
      </c>
      <c r="R302" s="4" t="s">
        <v>1276</v>
      </c>
      <c r="S302" s="4" t="str">
        <f t="shared" si="144"/>
        <v>被动破甲lv7</v>
      </c>
      <c r="T302" s="4" t="str">
        <f t="shared" si="145"/>
        <v>被动破甲lv7</v>
      </c>
      <c r="U302" t="s">
        <v>281</v>
      </c>
      <c r="Z302" t="s">
        <v>1290</v>
      </c>
      <c r="AA302">
        <v>11</v>
      </c>
      <c r="AJ302" s="12" t="str">
        <f t="shared" si="146"/>
        <v>PEN:11</v>
      </c>
      <c r="AS302">
        <v>999</v>
      </c>
      <c r="AV302" s="4"/>
      <c r="AW302" s="4"/>
      <c r="AX302" s="4"/>
      <c r="AY302" s="4"/>
      <c r="BA302" s="12" t="str">
        <f t="shared" si="147"/>
        <v/>
      </c>
      <c r="BB302" s="12" t="str">
        <f t="shared" si="136"/>
        <v/>
      </c>
      <c r="BC302" s="12" t="str">
        <f t="shared" si="137"/>
        <v/>
      </c>
      <c r="BD302" s="12" t="str">
        <f t="shared" si="138"/>
        <v/>
      </c>
      <c r="BE302" s="12" t="str">
        <f t="shared" si="139"/>
        <v/>
      </c>
      <c r="BF302" s="12" t="str">
        <f t="shared" si="140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>
        <f t="shared" si="148"/>
        <v>11</v>
      </c>
      <c r="BO302" t="str">
        <f t="shared" si="149"/>
        <v/>
      </c>
    </row>
    <row r="303" spans="11:67" x14ac:dyDescent="0.15">
      <c r="K303" t="str">
        <f t="shared" si="142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280</v>
      </c>
      <c r="O303">
        <v>0</v>
      </c>
      <c r="P303">
        <f t="shared" si="143"/>
        <v>12</v>
      </c>
      <c r="Q303">
        <v>200208</v>
      </c>
      <c r="R303" s="4" t="s">
        <v>1277</v>
      </c>
      <c r="S303" s="4" t="str">
        <f t="shared" si="144"/>
        <v>被动破甲lv8</v>
      </c>
      <c r="T303" s="4" t="str">
        <f t="shared" si="145"/>
        <v>被动破甲lv8</v>
      </c>
      <c r="U303" t="s">
        <v>281</v>
      </c>
      <c r="Z303" t="s">
        <v>1290</v>
      </c>
      <c r="AA303">
        <v>12</v>
      </c>
      <c r="AJ303" s="12" t="str">
        <f t="shared" si="146"/>
        <v>PEN:12</v>
      </c>
      <c r="AS303">
        <v>999</v>
      </c>
      <c r="AV303" s="4"/>
      <c r="AW303" s="4"/>
      <c r="AX303" s="4"/>
      <c r="AY303" s="4"/>
      <c r="BA303" s="12" t="str">
        <f t="shared" si="147"/>
        <v/>
      </c>
      <c r="BB303" s="12" t="str">
        <f t="shared" si="136"/>
        <v/>
      </c>
      <c r="BC303" s="12" t="str">
        <f t="shared" si="137"/>
        <v/>
      </c>
      <c r="BD303" s="12" t="str">
        <f t="shared" si="138"/>
        <v/>
      </c>
      <c r="BE303" s="12" t="str">
        <f t="shared" si="139"/>
        <v/>
      </c>
      <c r="BF303" s="12" t="str">
        <f t="shared" si="140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>
        <f t="shared" si="148"/>
        <v>12</v>
      </c>
      <c r="BO303" t="str">
        <f t="shared" si="149"/>
        <v/>
      </c>
    </row>
    <row r="304" spans="11:67" x14ac:dyDescent="0.15">
      <c r="K304" t="str">
        <f t="shared" si="142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280</v>
      </c>
      <c r="O304">
        <v>0</v>
      </c>
      <c r="P304">
        <f t="shared" si="143"/>
        <v>13</v>
      </c>
      <c r="Q304">
        <v>200209</v>
      </c>
      <c r="R304" s="4" t="s">
        <v>1278</v>
      </c>
      <c r="S304" s="4" t="str">
        <f t="shared" si="144"/>
        <v>被动破甲lv9</v>
      </c>
      <c r="T304" s="4" t="str">
        <f t="shared" si="145"/>
        <v>被动破甲lv9</v>
      </c>
      <c r="U304" t="s">
        <v>281</v>
      </c>
      <c r="Z304" t="s">
        <v>1290</v>
      </c>
      <c r="AA304">
        <v>13</v>
      </c>
      <c r="AJ304" s="12" t="str">
        <f t="shared" si="146"/>
        <v>PEN:13</v>
      </c>
      <c r="AS304">
        <v>999</v>
      </c>
      <c r="AV304" s="4"/>
      <c r="AW304" s="4"/>
      <c r="AX304" s="4"/>
      <c r="AY304" s="4"/>
      <c r="BA304" s="12" t="str">
        <f t="shared" si="147"/>
        <v/>
      </c>
      <c r="BB304" s="12" t="str">
        <f t="shared" si="136"/>
        <v/>
      </c>
      <c r="BC304" s="12" t="str">
        <f t="shared" si="137"/>
        <v/>
      </c>
      <c r="BD304" s="12" t="str">
        <f t="shared" si="138"/>
        <v/>
      </c>
      <c r="BE304" s="12" t="str">
        <f t="shared" si="139"/>
        <v/>
      </c>
      <c r="BF304" s="12" t="str">
        <f t="shared" si="140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>
        <f t="shared" si="148"/>
        <v>13</v>
      </c>
      <c r="BO304" t="str">
        <f t="shared" si="149"/>
        <v/>
      </c>
    </row>
    <row r="305" spans="11:67" x14ac:dyDescent="0.15">
      <c r="K305" t="str">
        <f t="shared" si="142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280</v>
      </c>
      <c r="O305">
        <v>0</v>
      </c>
      <c r="P305">
        <f t="shared" si="143"/>
        <v>14</v>
      </c>
      <c r="Q305">
        <v>200210</v>
      </c>
      <c r="R305" s="4" t="s">
        <v>1279</v>
      </c>
      <c r="S305" s="4" t="str">
        <f t="shared" si="144"/>
        <v>被动破甲lv10</v>
      </c>
      <c r="T305" s="4" t="str">
        <f t="shared" ref="T305:T355" si="150">R305</f>
        <v>被动破甲lv10</v>
      </c>
      <c r="U305" t="s">
        <v>281</v>
      </c>
      <c r="Z305" t="s">
        <v>1290</v>
      </c>
      <c r="AA305">
        <v>14</v>
      </c>
      <c r="AJ305" s="12" t="str">
        <f t="shared" si="146"/>
        <v>PEN:14</v>
      </c>
      <c r="AS305">
        <v>999</v>
      </c>
      <c r="AV305" s="4"/>
      <c r="AW305" s="4"/>
      <c r="AX305" s="4"/>
      <c r="AY305" s="4"/>
      <c r="BA305" s="12" t="str">
        <f t="shared" si="147"/>
        <v/>
      </c>
      <c r="BB305" s="12" t="str">
        <f t="shared" si="136"/>
        <v/>
      </c>
      <c r="BC305" s="12" t="str">
        <f t="shared" si="137"/>
        <v/>
      </c>
      <c r="BD305" s="12" t="str">
        <f t="shared" si="138"/>
        <v/>
      </c>
      <c r="BE305" s="12" t="str">
        <f t="shared" si="139"/>
        <v/>
      </c>
      <c r="BF305" s="12" t="str">
        <f t="shared" si="140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>
        <f t="shared" si="148"/>
        <v>14</v>
      </c>
      <c r="BO305" t="str">
        <f t="shared" si="149"/>
        <v/>
      </c>
    </row>
    <row r="306" spans="11:67" x14ac:dyDescent="0.15">
      <c r="K306" t="str">
        <f t="shared" si="142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280</v>
      </c>
      <c r="O306">
        <v>0</v>
      </c>
      <c r="P306">
        <f t="shared" si="143"/>
        <v>15</v>
      </c>
      <c r="Q306">
        <v>200211</v>
      </c>
      <c r="R306" s="4" t="s">
        <v>1280</v>
      </c>
      <c r="S306" s="4" t="str">
        <f t="shared" si="144"/>
        <v>被动破甲lv11</v>
      </c>
      <c r="T306" s="4" t="str">
        <f t="shared" si="150"/>
        <v>被动破甲lv11</v>
      </c>
      <c r="U306" t="s">
        <v>281</v>
      </c>
      <c r="Z306" t="s">
        <v>1290</v>
      </c>
      <c r="AA306">
        <v>15</v>
      </c>
      <c r="AJ306" s="12" t="str">
        <f t="shared" si="146"/>
        <v>PEN:15</v>
      </c>
      <c r="AS306">
        <v>999</v>
      </c>
      <c r="AV306" s="4"/>
      <c r="AW306" s="4"/>
      <c r="AX306" s="4"/>
      <c r="AY306" s="4"/>
      <c r="BA306" s="12" t="str">
        <f t="shared" si="147"/>
        <v/>
      </c>
      <c r="BB306" s="12" t="str">
        <f t="shared" si="136"/>
        <v/>
      </c>
      <c r="BC306" s="12" t="str">
        <f t="shared" si="137"/>
        <v/>
      </c>
      <c r="BD306" s="12" t="str">
        <f t="shared" si="138"/>
        <v/>
      </c>
      <c r="BE306" s="12" t="str">
        <f t="shared" si="139"/>
        <v/>
      </c>
      <c r="BF306" s="12" t="str">
        <f t="shared" si="140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>
        <f t="shared" si="148"/>
        <v>15</v>
      </c>
      <c r="BO306" t="str">
        <f t="shared" si="149"/>
        <v/>
      </c>
    </row>
    <row r="307" spans="11:67" x14ac:dyDescent="0.15">
      <c r="K307" t="str">
        <f t="shared" si="142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280</v>
      </c>
      <c r="O307">
        <v>0</v>
      </c>
      <c r="P307">
        <f t="shared" si="143"/>
        <v>16</v>
      </c>
      <c r="Q307">
        <v>200212</v>
      </c>
      <c r="R307" s="4" t="s">
        <v>1281</v>
      </c>
      <c r="S307" s="4" t="str">
        <f t="shared" si="144"/>
        <v>被动破甲lv12</v>
      </c>
      <c r="T307" s="4" t="str">
        <f t="shared" si="150"/>
        <v>被动破甲lv12</v>
      </c>
      <c r="U307" t="s">
        <v>281</v>
      </c>
      <c r="Z307" t="s">
        <v>1290</v>
      </c>
      <c r="AA307">
        <v>16</v>
      </c>
      <c r="AJ307" s="12" t="str">
        <f t="shared" si="146"/>
        <v>PEN:16</v>
      </c>
      <c r="AS307">
        <v>999</v>
      </c>
      <c r="AV307" s="4"/>
      <c r="AW307" s="4"/>
      <c r="AX307" s="4"/>
      <c r="AY307" s="4"/>
      <c r="BA307" s="12" t="str">
        <f t="shared" si="147"/>
        <v/>
      </c>
      <c r="BB307" s="12" t="str">
        <f t="shared" si="136"/>
        <v/>
      </c>
      <c r="BC307" s="12" t="str">
        <f t="shared" si="137"/>
        <v/>
      </c>
      <c r="BD307" s="12" t="str">
        <f t="shared" si="138"/>
        <v/>
      </c>
      <c r="BE307" s="12" t="str">
        <f t="shared" si="139"/>
        <v/>
      </c>
      <c r="BF307" s="12" t="str">
        <f t="shared" si="140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>
        <f t="shared" si="148"/>
        <v>16</v>
      </c>
      <c r="BO307" t="str">
        <f t="shared" si="149"/>
        <v/>
      </c>
    </row>
    <row r="308" spans="11:67" x14ac:dyDescent="0.15">
      <c r="K308" t="str">
        <f t="shared" si="142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280</v>
      </c>
      <c r="O308">
        <v>0</v>
      </c>
      <c r="P308">
        <f t="shared" si="143"/>
        <v>17</v>
      </c>
      <c r="Q308">
        <v>200213</v>
      </c>
      <c r="R308" s="4" t="s">
        <v>1282</v>
      </c>
      <c r="S308" s="4" t="str">
        <f t="shared" si="144"/>
        <v>被动破甲lv13</v>
      </c>
      <c r="T308" s="4" t="str">
        <f t="shared" si="150"/>
        <v>被动破甲lv13</v>
      </c>
      <c r="U308" t="s">
        <v>281</v>
      </c>
      <c r="Z308" t="s">
        <v>1290</v>
      </c>
      <c r="AA308">
        <v>17</v>
      </c>
      <c r="AJ308" s="12" t="str">
        <f t="shared" si="146"/>
        <v>PEN:17</v>
      </c>
      <c r="AS308">
        <v>999</v>
      </c>
      <c r="AV308" s="4"/>
      <c r="AW308" s="4"/>
      <c r="AX308" s="4"/>
      <c r="AY308" s="4"/>
      <c r="BA308" s="12" t="str">
        <f t="shared" si="147"/>
        <v/>
      </c>
      <c r="BB308" s="12" t="str">
        <f t="shared" si="136"/>
        <v/>
      </c>
      <c r="BC308" s="12" t="str">
        <f t="shared" si="137"/>
        <v/>
      </c>
      <c r="BD308" s="12" t="str">
        <f t="shared" si="138"/>
        <v/>
      </c>
      <c r="BE308" s="12" t="str">
        <f t="shared" si="139"/>
        <v/>
      </c>
      <c r="BF308" s="12" t="str">
        <f t="shared" si="140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>
        <f t="shared" si="148"/>
        <v>17</v>
      </c>
      <c r="BO308" t="str">
        <f t="shared" si="149"/>
        <v/>
      </c>
    </row>
    <row r="309" spans="11:67" x14ac:dyDescent="0.15">
      <c r="K309" t="str">
        <f t="shared" si="142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280</v>
      </c>
      <c r="O309">
        <v>0</v>
      </c>
      <c r="P309">
        <f t="shared" si="143"/>
        <v>18</v>
      </c>
      <c r="Q309">
        <v>200214</v>
      </c>
      <c r="R309" s="4" t="s">
        <v>1283</v>
      </c>
      <c r="S309" s="4" t="str">
        <f t="shared" si="144"/>
        <v>被动破甲lv14</v>
      </c>
      <c r="T309" s="4" t="str">
        <f t="shared" si="150"/>
        <v>被动破甲lv14</v>
      </c>
      <c r="U309" t="s">
        <v>281</v>
      </c>
      <c r="Z309" t="s">
        <v>1290</v>
      </c>
      <c r="AA309">
        <v>18</v>
      </c>
      <c r="AJ309" s="12" t="str">
        <f t="shared" si="146"/>
        <v>PEN:18</v>
      </c>
      <c r="AS309">
        <v>999</v>
      </c>
      <c r="AV309" s="4"/>
      <c r="AW309" s="4"/>
      <c r="AX309" s="4"/>
      <c r="AY309" s="4"/>
      <c r="BA309" s="12" t="str">
        <f t="shared" si="147"/>
        <v/>
      </c>
      <c r="BB309" s="12" t="str">
        <f t="shared" si="136"/>
        <v/>
      </c>
      <c r="BC309" s="12" t="str">
        <f t="shared" si="137"/>
        <v/>
      </c>
      <c r="BD309" s="12" t="str">
        <f t="shared" si="138"/>
        <v/>
      </c>
      <c r="BE309" s="12" t="str">
        <f t="shared" si="139"/>
        <v/>
      </c>
      <c r="BF309" s="12" t="str">
        <f t="shared" si="140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>
        <f t="shared" si="148"/>
        <v>18</v>
      </c>
      <c r="BO309" t="str">
        <f t="shared" si="149"/>
        <v/>
      </c>
    </row>
    <row r="310" spans="11:67" x14ac:dyDescent="0.15">
      <c r="K310" t="str">
        <f t="shared" si="142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280</v>
      </c>
      <c r="O310">
        <v>0</v>
      </c>
      <c r="P310">
        <f t="shared" si="143"/>
        <v>19</v>
      </c>
      <c r="Q310">
        <v>200215</v>
      </c>
      <c r="R310" s="4" t="s">
        <v>1284</v>
      </c>
      <c r="S310" s="4" t="str">
        <f t="shared" si="144"/>
        <v>被动破甲lv15</v>
      </c>
      <c r="T310" s="4" t="str">
        <f t="shared" si="150"/>
        <v>被动破甲lv15</v>
      </c>
      <c r="U310" t="s">
        <v>281</v>
      </c>
      <c r="Z310" t="s">
        <v>1290</v>
      </c>
      <c r="AA310">
        <v>19</v>
      </c>
      <c r="AJ310" s="12" t="str">
        <f t="shared" si="146"/>
        <v>PEN:19</v>
      </c>
      <c r="AS310">
        <v>999</v>
      </c>
      <c r="AV310" s="4"/>
      <c r="AW310" s="4"/>
      <c r="AX310" s="4"/>
      <c r="AY310" s="4"/>
      <c r="BA310" s="12" t="str">
        <f t="shared" si="147"/>
        <v/>
      </c>
      <c r="BB310" s="12" t="str">
        <f t="shared" si="136"/>
        <v/>
      </c>
      <c r="BC310" s="12" t="str">
        <f t="shared" si="137"/>
        <v/>
      </c>
      <c r="BD310" s="12" t="str">
        <f t="shared" si="138"/>
        <v/>
      </c>
      <c r="BE310" s="12" t="str">
        <f t="shared" si="139"/>
        <v/>
      </c>
      <c r="BF310" s="12" t="str">
        <f t="shared" si="140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>
        <f t="shared" si="148"/>
        <v>19</v>
      </c>
      <c r="BO310" t="str">
        <f t="shared" ref="BO310:BO355" si="151">IF(AC310="","",AC310)</f>
        <v/>
      </c>
    </row>
    <row r="311" spans="11:67" x14ac:dyDescent="0.15">
      <c r="K311" t="str">
        <f t="shared" si="142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280</v>
      </c>
      <c r="O311">
        <v>0</v>
      </c>
      <c r="P311">
        <f t="shared" si="143"/>
        <v>20</v>
      </c>
      <c r="Q311">
        <v>200216</v>
      </c>
      <c r="R311" s="4" t="s">
        <v>1285</v>
      </c>
      <c r="S311" s="4" t="str">
        <f t="shared" si="144"/>
        <v>被动破甲lv16</v>
      </c>
      <c r="T311" s="4" t="str">
        <f t="shared" si="150"/>
        <v>被动破甲lv16</v>
      </c>
      <c r="U311" t="s">
        <v>281</v>
      </c>
      <c r="Z311" t="s">
        <v>1290</v>
      </c>
      <c r="AA311">
        <v>20</v>
      </c>
      <c r="AJ311" s="12" t="str">
        <f t="shared" si="146"/>
        <v>PEN:20</v>
      </c>
      <c r="AS311">
        <v>999</v>
      </c>
      <c r="AV311" s="4"/>
      <c r="AW311" s="4"/>
      <c r="AX311" s="4"/>
      <c r="AY311" s="4"/>
      <c r="BA311" s="12" t="str">
        <f t="shared" si="147"/>
        <v/>
      </c>
      <c r="BB311" s="12" t="str">
        <f t="shared" si="136"/>
        <v/>
      </c>
      <c r="BC311" s="12" t="str">
        <f t="shared" si="137"/>
        <v/>
      </c>
      <c r="BD311" s="12" t="str">
        <f t="shared" si="138"/>
        <v/>
      </c>
      <c r="BE311" s="12" t="str">
        <f t="shared" si="139"/>
        <v/>
      </c>
      <c r="BF311" s="12" t="str">
        <f t="shared" si="140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>
        <f t="shared" si="148"/>
        <v>20</v>
      </c>
      <c r="BO311" t="str">
        <f t="shared" si="151"/>
        <v/>
      </c>
    </row>
    <row r="312" spans="11:67" x14ac:dyDescent="0.15">
      <c r="K312" t="str">
        <f t="shared" si="142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280</v>
      </c>
      <c r="O312">
        <v>0</v>
      </c>
      <c r="P312">
        <f t="shared" si="143"/>
        <v>21</v>
      </c>
      <c r="Q312">
        <v>200217</v>
      </c>
      <c r="R312" s="4" t="s">
        <v>1286</v>
      </c>
      <c r="S312" s="4" t="str">
        <f t="shared" si="144"/>
        <v>被动破甲lv17</v>
      </c>
      <c r="T312" s="4" t="str">
        <f t="shared" si="150"/>
        <v>被动破甲lv17</v>
      </c>
      <c r="U312" t="s">
        <v>281</v>
      </c>
      <c r="Z312" t="s">
        <v>1290</v>
      </c>
      <c r="AA312">
        <v>21</v>
      </c>
      <c r="AJ312" s="12" t="str">
        <f t="shared" si="146"/>
        <v>PEN:21</v>
      </c>
      <c r="AS312">
        <v>999</v>
      </c>
      <c r="AV312" s="4"/>
      <c r="AW312" s="4"/>
      <c r="AX312" s="4"/>
      <c r="AY312" s="4"/>
      <c r="BA312" s="12" t="str">
        <f t="shared" si="147"/>
        <v/>
      </c>
      <c r="BB312" s="12" t="str">
        <f t="shared" si="136"/>
        <v/>
      </c>
      <c r="BC312" s="12" t="str">
        <f t="shared" si="137"/>
        <v/>
      </c>
      <c r="BD312" s="12" t="str">
        <f t="shared" si="138"/>
        <v/>
      </c>
      <c r="BE312" s="12" t="str">
        <f t="shared" si="139"/>
        <v/>
      </c>
      <c r="BF312" s="12" t="str">
        <f t="shared" si="140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>
        <f t="shared" si="148"/>
        <v>21</v>
      </c>
      <c r="BO312" t="str">
        <f t="shared" si="151"/>
        <v/>
      </c>
    </row>
    <row r="313" spans="11:67" x14ac:dyDescent="0.15">
      <c r="K313" t="str">
        <f t="shared" si="142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280</v>
      </c>
      <c r="O313">
        <v>0</v>
      </c>
      <c r="P313">
        <f t="shared" si="143"/>
        <v>22</v>
      </c>
      <c r="Q313">
        <v>200218</v>
      </c>
      <c r="R313" s="4" t="s">
        <v>1287</v>
      </c>
      <c r="S313" s="4" t="str">
        <f t="shared" si="144"/>
        <v>被动破甲lv18</v>
      </c>
      <c r="T313" s="4" t="str">
        <f t="shared" si="150"/>
        <v>被动破甲lv18</v>
      </c>
      <c r="U313" t="s">
        <v>281</v>
      </c>
      <c r="Z313" t="s">
        <v>1290</v>
      </c>
      <c r="AA313">
        <v>22</v>
      </c>
      <c r="AJ313" s="12" t="str">
        <f t="shared" si="146"/>
        <v>PEN:22</v>
      </c>
      <c r="AS313">
        <v>999</v>
      </c>
      <c r="AV313" s="4"/>
      <c r="AW313" s="4"/>
      <c r="AX313" s="4"/>
      <c r="AY313" s="4"/>
      <c r="BA313" s="12" t="str">
        <f t="shared" si="147"/>
        <v/>
      </c>
      <c r="BB313" s="12" t="str">
        <f t="shared" si="136"/>
        <v/>
      </c>
      <c r="BC313" s="12" t="str">
        <f t="shared" si="137"/>
        <v/>
      </c>
      <c r="BD313" s="12" t="str">
        <f t="shared" si="138"/>
        <v/>
      </c>
      <c r="BE313" s="12" t="str">
        <f t="shared" si="139"/>
        <v/>
      </c>
      <c r="BF313" s="12" t="str">
        <f t="shared" si="140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>
        <f t="shared" si="148"/>
        <v>22</v>
      </c>
      <c r="BO313" t="str">
        <f t="shared" si="151"/>
        <v/>
      </c>
    </row>
    <row r="314" spans="11:67" x14ac:dyDescent="0.15">
      <c r="K314" t="str">
        <f t="shared" si="142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280</v>
      </c>
      <c r="O314">
        <v>0</v>
      </c>
      <c r="P314">
        <f t="shared" si="143"/>
        <v>23</v>
      </c>
      <c r="Q314">
        <v>200219</v>
      </c>
      <c r="R314" s="4" t="s">
        <v>1288</v>
      </c>
      <c r="S314" s="4" t="str">
        <f t="shared" si="144"/>
        <v>被动破甲lv19</v>
      </c>
      <c r="T314" s="4" t="str">
        <f t="shared" si="150"/>
        <v>被动破甲lv19</v>
      </c>
      <c r="U314" t="s">
        <v>281</v>
      </c>
      <c r="Z314" t="s">
        <v>1290</v>
      </c>
      <c r="AA314">
        <v>23</v>
      </c>
      <c r="AJ314" s="12" t="str">
        <f t="shared" si="146"/>
        <v>PEN:23</v>
      </c>
      <c r="AS314">
        <v>999</v>
      </c>
      <c r="AV314" s="4"/>
      <c r="AW314" s="4"/>
      <c r="AX314" s="4"/>
      <c r="AY314" s="4"/>
      <c r="BA314" s="12" t="str">
        <f t="shared" si="147"/>
        <v/>
      </c>
      <c r="BB314" s="12" t="str">
        <f t="shared" si="136"/>
        <v/>
      </c>
      <c r="BC314" s="12" t="str">
        <f t="shared" si="137"/>
        <v/>
      </c>
      <c r="BD314" s="12" t="str">
        <f t="shared" si="138"/>
        <v/>
      </c>
      <c r="BE314" s="12" t="str">
        <f t="shared" si="139"/>
        <v/>
      </c>
      <c r="BF314" s="12" t="str">
        <f t="shared" si="140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>
        <f t="shared" si="148"/>
        <v>23</v>
      </c>
      <c r="BO314" t="str">
        <f t="shared" si="151"/>
        <v/>
      </c>
    </row>
    <row r="315" spans="11:67" x14ac:dyDescent="0.15">
      <c r="K315" t="str">
        <f t="shared" si="142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280</v>
      </c>
      <c r="O315">
        <v>0</v>
      </c>
      <c r="P315">
        <f t="shared" si="143"/>
        <v>24</v>
      </c>
      <c r="Q315">
        <v>200220</v>
      </c>
      <c r="R315" s="4" t="s">
        <v>1289</v>
      </c>
      <c r="S315" s="4" t="str">
        <f t="shared" si="144"/>
        <v>被动破甲lv20</v>
      </c>
      <c r="T315" s="4" t="str">
        <f t="shared" si="150"/>
        <v>被动破甲lv20</v>
      </c>
      <c r="U315" t="s">
        <v>281</v>
      </c>
      <c r="Z315" t="s">
        <v>1290</v>
      </c>
      <c r="AA315">
        <v>24</v>
      </c>
      <c r="AJ315" s="12" t="str">
        <f t="shared" si="146"/>
        <v>PEN:24</v>
      </c>
      <c r="AS315">
        <v>999</v>
      </c>
      <c r="AV315" s="4"/>
      <c r="AW315" s="4"/>
      <c r="AX315" s="4"/>
      <c r="AY315" s="4"/>
      <c r="BA315" s="12" t="str">
        <f t="shared" si="147"/>
        <v/>
      </c>
      <c r="BB315" s="12" t="str">
        <f t="shared" si="136"/>
        <v/>
      </c>
      <c r="BC315" s="12" t="str">
        <f t="shared" si="137"/>
        <v/>
      </c>
      <c r="BD315" s="12" t="str">
        <f t="shared" si="138"/>
        <v/>
      </c>
      <c r="BE315" s="12" t="str">
        <f t="shared" si="139"/>
        <v/>
      </c>
      <c r="BF315" s="12" t="str">
        <f t="shared" si="140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>
        <f t="shared" si="148"/>
        <v>24</v>
      </c>
      <c r="BO315" t="str">
        <f t="shared" si="151"/>
        <v/>
      </c>
    </row>
    <row r="316" spans="11:67" x14ac:dyDescent="0.15">
      <c r="K316" t="str">
        <f t="shared" si="142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280</v>
      </c>
      <c r="O316">
        <v>0</v>
      </c>
      <c r="P316">
        <f t="shared" si="143"/>
        <v>5</v>
      </c>
      <c r="Q316">
        <v>200221</v>
      </c>
      <c r="R316" s="4" t="s">
        <v>562</v>
      </c>
      <c r="S316" s="4" t="str">
        <f t="shared" si="144"/>
        <v>被动免伤lv1</v>
      </c>
      <c r="T316" s="4" t="str">
        <f t="shared" si="150"/>
        <v>被动免伤lv1</v>
      </c>
      <c r="U316" t="s">
        <v>281</v>
      </c>
      <c r="Z316" t="s">
        <v>421</v>
      </c>
      <c r="AA316">
        <v>5</v>
      </c>
      <c r="AJ316" s="12" t="str">
        <f t="shared" si="146"/>
        <v>TUF:5</v>
      </c>
      <c r="AS316">
        <v>999</v>
      </c>
      <c r="AV316" s="4"/>
      <c r="AW316" s="4"/>
      <c r="AX316" s="4"/>
      <c r="AY316" s="4"/>
      <c r="BA316" s="12" t="str">
        <f t="shared" si="147"/>
        <v/>
      </c>
      <c r="BB316" s="12" t="str">
        <f t="shared" si="136"/>
        <v/>
      </c>
      <c r="BC316" s="12" t="str">
        <f t="shared" si="137"/>
        <v/>
      </c>
      <c r="BD316" s="12" t="str">
        <f t="shared" si="138"/>
        <v/>
      </c>
      <c r="BE316" s="12" t="str">
        <f t="shared" si="139"/>
        <v/>
      </c>
      <c r="BF316" s="12" t="str">
        <f t="shared" si="140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>
        <f t="shared" si="148"/>
        <v>5</v>
      </c>
      <c r="BO316" t="str">
        <f t="shared" si="151"/>
        <v/>
      </c>
    </row>
    <row r="317" spans="11:67" x14ac:dyDescent="0.15">
      <c r="K317" t="str">
        <f t="shared" si="142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280</v>
      </c>
      <c r="O317">
        <v>0</v>
      </c>
      <c r="P317">
        <f t="shared" si="143"/>
        <v>6</v>
      </c>
      <c r="Q317">
        <v>200222</v>
      </c>
      <c r="R317" s="4" t="s">
        <v>563</v>
      </c>
      <c r="S317" s="4" t="str">
        <f t="shared" si="144"/>
        <v>被动免伤lv2</v>
      </c>
      <c r="T317" s="4" t="str">
        <f t="shared" si="150"/>
        <v>被动免伤lv2</v>
      </c>
      <c r="U317" t="s">
        <v>281</v>
      </c>
      <c r="Z317" t="s">
        <v>421</v>
      </c>
      <c r="AA317">
        <v>6</v>
      </c>
      <c r="AJ317" s="12" t="str">
        <f t="shared" si="146"/>
        <v>TUF:6</v>
      </c>
      <c r="AS317">
        <v>999</v>
      </c>
      <c r="AV317" s="4"/>
      <c r="AW317" s="4"/>
      <c r="AX317" s="4"/>
      <c r="AY317" s="4"/>
      <c r="BA317" s="12" t="str">
        <f t="shared" si="147"/>
        <v/>
      </c>
      <c r="BB317" s="12" t="str">
        <f t="shared" si="136"/>
        <v/>
      </c>
      <c r="BC317" s="12" t="str">
        <f t="shared" si="137"/>
        <v/>
      </c>
      <c r="BD317" s="12" t="str">
        <f t="shared" si="138"/>
        <v/>
      </c>
      <c r="BE317" s="12" t="str">
        <f t="shared" si="139"/>
        <v/>
      </c>
      <c r="BF317" s="12" t="str">
        <f t="shared" si="140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>
        <f t="shared" si="148"/>
        <v>6</v>
      </c>
      <c r="BO317" t="str">
        <f t="shared" si="151"/>
        <v/>
      </c>
    </row>
    <row r="318" spans="11:67" x14ac:dyDescent="0.15">
      <c r="K318" t="str">
        <f t="shared" si="142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280</v>
      </c>
      <c r="O318">
        <v>0</v>
      </c>
      <c r="P318">
        <f t="shared" si="143"/>
        <v>7</v>
      </c>
      <c r="Q318">
        <v>200223</v>
      </c>
      <c r="R318" s="4" t="s">
        <v>564</v>
      </c>
      <c r="S318" s="4" t="str">
        <f t="shared" si="144"/>
        <v>被动免伤lv3</v>
      </c>
      <c r="T318" s="4" t="str">
        <f t="shared" si="150"/>
        <v>被动免伤lv3</v>
      </c>
      <c r="U318" t="s">
        <v>281</v>
      </c>
      <c r="Z318" t="s">
        <v>421</v>
      </c>
      <c r="AA318">
        <v>7</v>
      </c>
      <c r="AJ318" s="12" t="str">
        <f t="shared" si="146"/>
        <v>TUF:7</v>
      </c>
      <c r="AS318">
        <v>999</v>
      </c>
      <c r="AV318" s="4"/>
      <c r="AW318" s="4"/>
      <c r="AX318" s="4"/>
      <c r="AY318" s="4"/>
      <c r="BA318" s="12" t="str">
        <f t="shared" si="147"/>
        <v/>
      </c>
      <c r="BB318" s="12" t="str">
        <f t="shared" si="136"/>
        <v/>
      </c>
      <c r="BC318" s="12" t="str">
        <f t="shared" si="137"/>
        <v/>
      </c>
      <c r="BD318" s="12" t="str">
        <f t="shared" si="138"/>
        <v/>
      </c>
      <c r="BE318" s="12" t="str">
        <f t="shared" si="139"/>
        <v/>
      </c>
      <c r="BF318" s="12" t="str">
        <f t="shared" si="140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>
        <f t="shared" si="148"/>
        <v>7</v>
      </c>
      <c r="BO318" t="str">
        <f t="shared" si="151"/>
        <v/>
      </c>
    </row>
    <row r="319" spans="11:67" x14ac:dyDescent="0.15">
      <c r="K319" t="str">
        <f t="shared" si="142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280</v>
      </c>
      <c r="O319">
        <v>0</v>
      </c>
      <c r="P319">
        <f t="shared" si="143"/>
        <v>8</v>
      </c>
      <c r="Q319">
        <v>200224</v>
      </c>
      <c r="R319" s="4" t="s">
        <v>565</v>
      </c>
      <c r="S319" s="4" t="str">
        <f t="shared" si="144"/>
        <v>被动免伤lv4</v>
      </c>
      <c r="T319" s="4" t="str">
        <f t="shared" si="150"/>
        <v>被动免伤lv4</v>
      </c>
      <c r="U319" t="s">
        <v>281</v>
      </c>
      <c r="Z319" t="s">
        <v>421</v>
      </c>
      <c r="AA319">
        <v>8</v>
      </c>
      <c r="AJ319" s="12" t="str">
        <f t="shared" si="146"/>
        <v>TUF:8</v>
      </c>
      <c r="AS319">
        <v>999</v>
      </c>
      <c r="AV319" s="4"/>
      <c r="AW319" s="4"/>
      <c r="AX319" s="4"/>
      <c r="AY319" s="4"/>
      <c r="BA319" s="12" t="str">
        <f t="shared" si="147"/>
        <v/>
      </c>
      <c r="BB319" s="12" t="str">
        <f t="shared" si="136"/>
        <v/>
      </c>
      <c r="BC319" s="12" t="str">
        <f t="shared" si="137"/>
        <v/>
      </c>
      <c r="BD319" s="12" t="str">
        <f t="shared" si="138"/>
        <v/>
      </c>
      <c r="BE319" s="12" t="str">
        <f t="shared" si="139"/>
        <v/>
      </c>
      <c r="BF319" s="12" t="str">
        <f t="shared" si="140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>
        <f t="shared" si="148"/>
        <v>8</v>
      </c>
      <c r="BO319" t="str">
        <f t="shared" si="151"/>
        <v/>
      </c>
    </row>
    <row r="320" spans="11:67" x14ac:dyDescent="0.15">
      <c r="K320" t="str">
        <f t="shared" si="142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280</v>
      </c>
      <c r="O320">
        <v>0</v>
      </c>
      <c r="P320">
        <f t="shared" si="143"/>
        <v>9</v>
      </c>
      <c r="Q320">
        <v>200225</v>
      </c>
      <c r="R320" s="4" t="s">
        <v>566</v>
      </c>
      <c r="S320" s="4" t="str">
        <f t="shared" si="144"/>
        <v>被动免伤lv5</v>
      </c>
      <c r="T320" s="4" t="str">
        <f t="shared" si="150"/>
        <v>被动免伤lv5</v>
      </c>
      <c r="U320" t="s">
        <v>281</v>
      </c>
      <c r="Z320" t="s">
        <v>421</v>
      </c>
      <c r="AA320">
        <v>9</v>
      </c>
      <c r="AJ320" s="12" t="str">
        <f t="shared" si="146"/>
        <v>TUF:9</v>
      </c>
      <c r="AS320">
        <v>999</v>
      </c>
      <c r="AV320" s="4"/>
      <c r="AW320" s="4"/>
      <c r="AX320" s="4"/>
      <c r="AY320" s="4"/>
      <c r="BA320" s="12" t="str">
        <f t="shared" si="147"/>
        <v/>
      </c>
      <c r="BB320" s="12" t="str">
        <f t="shared" si="136"/>
        <v/>
      </c>
      <c r="BC320" s="12" t="str">
        <f t="shared" si="137"/>
        <v/>
      </c>
      <c r="BD320" s="12" t="str">
        <f t="shared" si="138"/>
        <v/>
      </c>
      <c r="BE320" s="12" t="str">
        <f t="shared" si="139"/>
        <v/>
      </c>
      <c r="BF320" s="12" t="str">
        <f t="shared" si="140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>
        <f t="shared" si="148"/>
        <v>9</v>
      </c>
      <c r="BO320" t="str">
        <f t="shared" si="151"/>
        <v/>
      </c>
    </row>
    <row r="321" spans="11:67" x14ac:dyDescent="0.15">
      <c r="K321" t="str">
        <f t="shared" si="142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280</v>
      </c>
      <c r="O321">
        <v>0</v>
      </c>
      <c r="P321">
        <f t="shared" si="143"/>
        <v>10</v>
      </c>
      <c r="Q321">
        <v>200226</v>
      </c>
      <c r="R321" s="4" t="s">
        <v>567</v>
      </c>
      <c r="S321" s="4" t="str">
        <f t="shared" si="144"/>
        <v>被动免伤lv6</v>
      </c>
      <c r="T321" s="4" t="str">
        <f t="shared" si="150"/>
        <v>被动免伤lv6</v>
      </c>
      <c r="U321" t="s">
        <v>281</v>
      </c>
      <c r="Z321" t="s">
        <v>421</v>
      </c>
      <c r="AA321">
        <v>10</v>
      </c>
      <c r="AJ321" s="12" t="str">
        <f t="shared" si="146"/>
        <v>TUF:10</v>
      </c>
      <c r="AS321">
        <v>999</v>
      </c>
      <c r="AV321" s="4"/>
      <c r="AW321" s="4"/>
      <c r="AX321" s="4"/>
      <c r="AY321" s="4"/>
      <c r="BA321" s="12" t="str">
        <f t="shared" si="147"/>
        <v/>
      </c>
      <c r="BB321" s="12" t="str">
        <f t="shared" si="136"/>
        <v/>
      </c>
      <c r="BC321" s="12" t="str">
        <f t="shared" si="137"/>
        <v/>
      </c>
      <c r="BD321" s="12" t="str">
        <f t="shared" si="138"/>
        <v/>
      </c>
      <c r="BE321" s="12" t="str">
        <f t="shared" si="139"/>
        <v/>
      </c>
      <c r="BF321" s="12" t="str">
        <f t="shared" si="140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>
        <f t="shared" si="148"/>
        <v>10</v>
      </c>
      <c r="BO321" t="str">
        <f t="shared" si="151"/>
        <v/>
      </c>
    </row>
    <row r="322" spans="11:67" x14ac:dyDescent="0.15">
      <c r="K322" t="str">
        <f t="shared" si="142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280</v>
      </c>
      <c r="O322">
        <v>0</v>
      </c>
      <c r="P322">
        <f t="shared" si="143"/>
        <v>11</v>
      </c>
      <c r="Q322">
        <v>200227</v>
      </c>
      <c r="R322" s="4" t="s">
        <v>568</v>
      </c>
      <c r="S322" s="4" t="str">
        <f t="shared" si="144"/>
        <v>被动免伤lv7</v>
      </c>
      <c r="T322" s="4" t="str">
        <f t="shared" si="150"/>
        <v>被动免伤lv7</v>
      </c>
      <c r="U322" t="s">
        <v>281</v>
      </c>
      <c r="Z322" t="s">
        <v>421</v>
      </c>
      <c r="AA322">
        <v>11</v>
      </c>
      <c r="AJ322" s="12" t="str">
        <f t="shared" si="146"/>
        <v>TUF:11</v>
      </c>
      <c r="AS322">
        <v>999</v>
      </c>
      <c r="AV322" s="4"/>
      <c r="AW322" s="4"/>
      <c r="AX322" s="4"/>
      <c r="AY322" s="4"/>
      <c r="BA322" s="12" t="str">
        <f t="shared" si="147"/>
        <v/>
      </c>
      <c r="BB322" s="12" t="str">
        <f t="shared" si="136"/>
        <v/>
      </c>
      <c r="BC322" s="12" t="str">
        <f t="shared" si="137"/>
        <v/>
      </c>
      <c r="BD322" s="12" t="str">
        <f t="shared" si="138"/>
        <v/>
      </c>
      <c r="BE322" s="12" t="str">
        <f t="shared" si="139"/>
        <v/>
      </c>
      <c r="BF322" s="12" t="str">
        <f t="shared" si="140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>
        <f t="shared" si="148"/>
        <v>11</v>
      </c>
      <c r="BO322" t="str">
        <f t="shared" si="151"/>
        <v/>
      </c>
    </row>
    <row r="323" spans="11:67" x14ac:dyDescent="0.15">
      <c r="K323" t="str">
        <f t="shared" si="142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280</v>
      </c>
      <c r="O323">
        <v>0</v>
      </c>
      <c r="P323">
        <f t="shared" si="143"/>
        <v>12</v>
      </c>
      <c r="Q323">
        <v>200228</v>
      </c>
      <c r="R323" s="4" t="s">
        <v>569</v>
      </c>
      <c r="S323" s="4" t="str">
        <f t="shared" si="144"/>
        <v>被动免伤lv8</v>
      </c>
      <c r="T323" s="4" t="str">
        <f t="shared" si="150"/>
        <v>被动免伤lv8</v>
      </c>
      <c r="U323" t="s">
        <v>281</v>
      </c>
      <c r="Z323" t="s">
        <v>421</v>
      </c>
      <c r="AA323">
        <v>12</v>
      </c>
      <c r="AJ323" s="12" t="str">
        <f t="shared" si="146"/>
        <v>TUF:12</v>
      </c>
      <c r="AS323">
        <v>999</v>
      </c>
      <c r="AV323" s="4"/>
      <c r="AW323" s="4"/>
      <c r="AX323" s="4"/>
      <c r="AY323" s="4"/>
      <c r="BA323" s="12" t="str">
        <f t="shared" si="147"/>
        <v/>
      </c>
      <c r="BB323" s="12" t="str">
        <f t="shared" si="136"/>
        <v/>
      </c>
      <c r="BC323" s="12" t="str">
        <f t="shared" si="137"/>
        <v/>
      </c>
      <c r="BD323" s="12" t="str">
        <f t="shared" si="138"/>
        <v/>
      </c>
      <c r="BE323" s="12" t="str">
        <f t="shared" si="139"/>
        <v/>
      </c>
      <c r="BF323" s="12" t="str">
        <f t="shared" si="140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>
        <f t="shared" si="148"/>
        <v>12</v>
      </c>
      <c r="BO323" t="str">
        <f t="shared" si="151"/>
        <v/>
      </c>
    </row>
    <row r="324" spans="11:67" x14ac:dyDescent="0.15">
      <c r="K324" t="str">
        <f t="shared" si="142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280</v>
      </c>
      <c r="O324">
        <v>0</v>
      </c>
      <c r="P324">
        <f t="shared" si="143"/>
        <v>13</v>
      </c>
      <c r="Q324">
        <v>200229</v>
      </c>
      <c r="R324" s="4" t="s">
        <v>570</v>
      </c>
      <c r="S324" s="4" t="str">
        <f t="shared" si="144"/>
        <v>被动免伤lv9</v>
      </c>
      <c r="T324" s="4" t="str">
        <f t="shared" si="150"/>
        <v>被动免伤lv9</v>
      </c>
      <c r="U324" t="s">
        <v>281</v>
      </c>
      <c r="Z324" t="s">
        <v>421</v>
      </c>
      <c r="AA324">
        <v>13</v>
      </c>
      <c r="AJ324" s="12" t="str">
        <f t="shared" si="146"/>
        <v>TUF:13</v>
      </c>
      <c r="AS324">
        <v>999</v>
      </c>
      <c r="AV324" s="4"/>
      <c r="AW324" s="4"/>
      <c r="AX324" s="4"/>
      <c r="AY324" s="4"/>
      <c r="BA324" s="12" t="str">
        <f t="shared" si="147"/>
        <v/>
      </c>
      <c r="BB324" s="12" t="str">
        <f t="shared" si="136"/>
        <v/>
      </c>
      <c r="BC324" s="12" t="str">
        <f t="shared" si="137"/>
        <v/>
      </c>
      <c r="BD324" s="12" t="str">
        <f t="shared" si="138"/>
        <v/>
      </c>
      <c r="BE324" s="12" t="str">
        <f t="shared" si="139"/>
        <v/>
      </c>
      <c r="BF324" s="12" t="str">
        <f t="shared" si="140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>
        <f t="shared" si="148"/>
        <v>13</v>
      </c>
      <c r="BO324" t="str">
        <f t="shared" si="151"/>
        <v/>
      </c>
    </row>
    <row r="325" spans="11:67" x14ac:dyDescent="0.15">
      <c r="K325" t="str">
        <f t="shared" si="142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280</v>
      </c>
      <c r="O325">
        <v>0</v>
      </c>
      <c r="P325">
        <f t="shared" si="143"/>
        <v>14</v>
      </c>
      <c r="Q325">
        <v>200230</v>
      </c>
      <c r="R325" s="4" t="s">
        <v>571</v>
      </c>
      <c r="S325" s="4" t="str">
        <f t="shared" si="144"/>
        <v>被动免伤lv10</v>
      </c>
      <c r="T325" s="4" t="str">
        <f t="shared" si="150"/>
        <v>被动免伤lv10</v>
      </c>
      <c r="U325" t="s">
        <v>281</v>
      </c>
      <c r="Z325" t="s">
        <v>421</v>
      </c>
      <c r="AA325">
        <v>14</v>
      </c>
      <c r="AJ325" s="12" t="str">
        <f t="shared" si="146"/>
        <v>TUF:14</v>
      </c>
      <c r="AS325">
        <v>999</v>
      </c>
      <c r="AV325" s="4"/>
      <c r="AW325" s="4"/>
      <c r="AX325" s="4"/>
      <c r="AY325" s="4"/>
      <c r="BA325" s="12" t="str">
        <f t="shared" si="147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>
        <f t="shared" si="148"/>
        <v>14</v>
      </c>
      <c r="BO325" t="str">
        <f t="shared" si="151"/>
        <v/>
      </c>
    </row>
    <row r="326" spans="11:67" x14ac:dyDescent="0.15">
      <c r="K326" t="str">
        <f t="shared" si="142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280</v>
      </c>
      <c r="O326">
        <v>0</v>
      </c>
      <c r="P326">
        <f t="shared" si="143"/>
        <v>15</v>
      </c>
      <c r="Q326">
        <v>200231</v>
      </c>
      <c r="R326" s="4" t="s">
        <v>572</v>
      </c>
      <c r="S326" s="4" t="str">
        <f t="shared" si="144"/>
        <v>被动免伤lv11</v>
      </c>
      <c r="T326" s="4" t="str">
        <f t="shared" si="150"/>
        <v>被动免伤lv11</v>
      </c>
      <c r="U326" t="s">
        <v>281</v>
      </c>
      <c r="Z326" t="s">
        <v>421</v>
      </c>
      <c r="AA326">
        <v>15</v>
      </c>
      <c r="AJ326" s="12" t="str">
        <f t="shared" si="146"/>
        <v>TUF:15</v>
      </c>
      <c r="AS326">
        <v>999</v>
      </c>
      <c r="AV326" s="4"/>
      <c r="AW326" s="4"/>
      <c r="AX326" s="4"/>
      <c r="AY326" s="4"/>
      <c r="BA326" s="12" t="str">
        <f t="shared" si="147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>
        <f t="shared" si="148"/>
        <v>15</v>
      </c>
      <c r="BO326" t="str">
        <f t="shared" si="151"/>
        <v/>
      </c>
    </row>
    <row r="327" spans="11:67" x14ac:dyDescent="0.15">
      <c r="K327" t="str">
        <f t="shared" si="142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280</v>
      </c>
      <c r="O327">
        <v>0</v>
      </c>
      <c r="P327">
        <f t="shared" si="143"/>
        <v>16</v>
      </c>
      <c r="Q327">
        <v>200232</v>
      </c>
      <c r="R327" s="4" t="s">
        <v>573</v>
      </c>
      <c r="S327" s="4" t="str">
        <f t="shared" si="144"/>
        <v>被动免伤lv12</v>
      </c>
      <c r="T327" s="4" t="str">
        <f t="shared" si="150"/>
        <v>被动免伤lv12</v>
      </c>
      <c r="U327" t="s">
        <v>281</v>
      </c>
      <c r="Z327" t="s">
        <v>421</v>
      </c>
      <c r="AA327">
        <v>16</v>
      </c>
      <c r="AJ327" s="12" t="str">
        <f t="shared" si="146"/>
        <v>TUF:16</v>
      </c>
      <c r="AS327">
        <v>999</v>
      </c>
      <c r="AV327" s="4"/>
      <c r="AW327" s="4"/>
      <c r="AX327" s="4"/>
      <c r="AY327" s="4"/>
      <c r="BA327" s="12" t="str">
        <f t="shared" si="147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>
        <f t="shared" si="148"/>
        <v>16</v>
      </c>
      <c r="BO327" t="str">
        <f t="shared" si="151"/>
        <v/>
      </c>
    </row>
    <row r="328" spans="11:67" x14ac:dyDescent="0.15">
      <c r="K328" t="str">
        <f t="shared" si="142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280</v>
      </c>
      <c r="O328">
        <v>0</v>
      </c>
      <c r="P328">
        <f t="shared" si="143"/>
        <v>17</v>
      </c>
      <c r="Q328">
        <v>200233</v>
      </c>
      <c r="R328" s="4" t="s">
        <v>574</v>
      </c>
      <c r="S328" s="4" t="str">
        <f t="shared" si="144"/>
        <v>被动免伤lv13</v>
      </c>
      <c r="T328" s="4" t="str">
        <f t="shared" si="150"/>
        <v>被动免伤lv13</v>
      </c>
      <c r="U328" t="s">
        <v>281</v>
      </c>
      <c r="Z328" t="s">
        <v>421</v>
      </c>
      <c r="AA328">
        <v>17</v>
      </c>
      <c r="AJ328" s="12" t="str">
        <f t="shared" si="146"/>
        <v>TUF:17</v>
      </c>
      <c r="AS328">
        <v>999</v>
      </c>
      <c r="AV328" s="4"/>
      <c r="AW328" s="4"/>
      <c r="AX328" s="4"/>
      <c r="AY328" s="4"/>
      <c r="BA328" s="12" t="str">
        <f t="shared" si="147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>
        <f t="shared" si="148"/>
        <v>17</v>
      </c>
      <c r="BO328" t="str">
        <f t="shared" si="151"/>
        <v/>
      </c>
    </row>
    <row r="329" spans="11:67" x14ac:dyDescent="0.15">
      <c r="K329" t="str">
        <f t="shared" si="142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280</v>
      </c>
      <c r="O329">
        <v>0</v>
      </c>
      <c r="P329">
        <f t="shared" si="143"/>
        <v>18</v>
      </c>
      <c r="Q329">
        <v>200234</v>
      </c>
      <c r="R329" s="4" t="s">
        <v>575</v>
      </c>
      <c r="S329" s="4" t="str">
        <f t="shared" si="144"/>
        <v>被动免伤lv14</v>
      </c>
      <c r="T329" s="4" t="str">
        <f t="shared" si="150"/>
        <v>被动免伤lv14</v>
      </c>
      <c r="U329" t="s">
        <v>281</v>
      </c>
      <c r="Z329" t="s">
        <v>421</v>
      </c>
      <c r="AA329">
        <v>18</v>
      </c>
      <c r="AJ329" s="12" t="str">
        <f t="shared" si="146"/>
        <v>TUF:18</v>
      </c>
      <c r="AS329">
        <v>999</v>
      </c>
      <c r="AV329" s="4"/>
      <c r="AW329" s="4"/>
      <c r="AX329" s="4"/>
      <c r="AY329" s="4"/>
      <c r="BA329" s="12" t="str">
        <f t="shared" si="147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>
        <f t="shared" si="148"/>
        <v>18</v>
      </c>
      <c r="BO329" t="str">
        <f t="shared" si="151"/>
        <v/>
      </c>
    </row>
    <row r="330" spans="11:67" x14ac:dyDescent="0.15">
      <c r="K330" t="str">
        <f t="shared" si="142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280</v>
      </c>
      <c r="O330">
        <v>0</v>
      </c>
      <c r="P330">
        <f t="shared" si="143"/>
        <v>19</v>
      </c>
      <c r="Q330">
        <v>200235</v>
      </c>
      <c r="R330" s="4" t="s">
        <v>576</v>
      </c>
      <c r="S330" s="4" t="str">
        <f t="shared" si="144"/>
        <v>被动免伤lv15</v>
      </c>
      <c r="T330" s="4" t="str">
        <f t="shared" si="150"/>
        <v>被动免伤lv15</v>
      </c>
      <c r="U330" t="s">
        <v>281</v>
      </c>
      <c r="Z330" t="s">
        <v>421</v>
      </c>
      <c r="AA330">
        <v>19</v>
      </c>
      <c r="AJ330" s="12" t="str">
        <f t="shared" si="146"/>
        <v>TUF:19</v>
      </c>
      <c r="AS330">
        <v>999</v>
      </c>
      <c r="AV330" s="4"/>
      <c r="AW330" s="4"/>
      <c r="AX330" s="4"/>
      <c r="AY330" s="4"/>
      <c r="BA330" s="12" t="str">
        <f t="shared" si="147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>
        <f t="shared" si="148"/>
        <v>19</v>
      </c>
      <c r="BO330" t="str">
        <f t="shared" si="151"/>
        <v/>
      </c>
    </row>
    <row r="331" spans="11:67" x14ac:dyDescent="0.15">
      <c r="K331" t="str">
        <f t="shared" si="142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280</v>
      </c>
      <c r="O331">
        <v>0</v>
      </c>
      <c r="P331">
        <f t="shared" si="143"/>
        <v>20</v>
      </c>
      <c r="Q331">
        <v>200236</v>
      </c>
      <c r="R331" s="4" t="s">
        <v>577</v>
      </c>
      <c r="S331" s="4" t="str">
        <f t="shared" si="144"/>
        <v>被动免伤lv16</v>
      </c>
      <c r="T331" s="4" t="str">
        <f t="shared" si="150"/>
        <v>被动免伤lv16</v>
      </c>
      <c r="U331" t="s">
        <v>281</v>
      </c>
      <c r="Z331" t="s">
        <v>421</v>
      </c>
      <c r="AA331">
        <v>20</v>
      </c>
      <c r="AJ331" s="12" t="str">
        <f t="shared" si="146"/>
        <v>TUF:20</v>
      </c>
      <c r="AS331">
        <v>999</v>
      </c>
      <c r="AV331" s="4"/>
      <c r="AW331" s="4"/>
      <c r="AX331" s="4"/>
      <c r="AY331" s="4"/>
      <c r="BA331" s="12" t="str">
        <f t="shared" si="147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>
        <f t="shared" si="148"/>
        <v>20</v>
      </c>
      <c r="BO331" t="str">
        <f t="shared" si="151"/>
        <v/>
      </c>
    </row>
    <row r="332" spans="11:67" x14ac:dyDescent="0.15">
      <c r="K332" t="str">
        <f t="shared" si="142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280</v>
      </c>
      <c r="O332">
        <v>0</v>
      </c>
      <c r="P332">
        <f t="shared" si="143"/>
        <v>21</v>
      </c>
      <c r="Q332">
        <v>200237</v>
      </c>
      <c r="R332" s="4" t="s">
        <v>578</v>
      </c>
      <c r="S332" s="4" t="str">
        <f t="shared" si="144"/>
        <v>被动免伤lv17</v>
      </c>
      <c r="T332" s="4" t="str">
        <f t="shared" si="150"/>
        <v>被动免伤lv17</v>
      </c>
      <c r="U332" t="s">
        <v>281</v>
      </c>
      <c r="Z332" t="s">
        <v>421</v>
      </c>
      <c r="AA332">
        <v>21</v>
      </c>
      <c r="AJ332" s="12" t="str">
        <f t="shared" si="146"/>
        <v>TUF:21</v>
      </c>
      <c r="AS332">
        <v>999</v>
      </c>
      <c r="AV332" s="4"/>
      <c r="AW332" s="4"/>
      <c r="AX332" s="4"/>
      <c r="AY332" s="4"/>
      <c r="BA332" s="12" t="str">
        <f t="shared" si="147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>
        <f t="shared" si="148"/>
        <v>21</v>
      </c>
      <c r="BO332" t="str">
        <f t="shared" si="151"/>
        <v/>
      </c>
    </row>
    <row r="333" spans="11:67" x14ac:dyDescent="0.15">
      <c r="K333" t="str">
        <f t="shared" si="142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280</v>
      </c>
      <c r="O333">
        <v>0</v>
      </c>
      <c r="P333">
        <f t="shared" si="143"/>
        <v>22</v>
      </c>
      <c r="Q333">
        <v>200238</v>
      </c>
      <c r="R333" s="4" t="s">
        <v>579</v>
      </c>
      <c r="S333" s="4" t="str">
        <f t="shared" si="144"/>
        <v>被动免伤lv18</v>
      </c>
      <c r="T333" s="4" t="str">
        <f t="shared" si="150"/>
        <v>被动免伤lv18</v>
      </c>
      <c r="U333" t="s">
        <v>281</v>
      </c>
      <c r="Z333" t="s">
        <v>421</v>
      </c>
      <c r="AA333">
        <v>22</v>
      </c>
      <c r="AJ333" s="12" t="str">
        <f t="shared" si="146"/>
        <v>TUF:22</v>
      </c>
      <c r="AS333">
        <v>999</v>
      </c>
      <c r="AV333" s="4"/>
      <c r="AW333" s="4"/>
      <c r="AX333" s="4"/>
      <c r="AY333" s="4"/>
      <c r="BA333" s="12" t="str">
        <f t="shared" si="147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>
        <f t="shared" si="148"/>
        <v>22</v>
      </c>
      <c r="BO333" t="str">
        <f t="shared" si="151"/>
        <v/>
      </c>
    </row>
    <row r="334" spans="11:67" x14ac:dyDescent="0.15">
      <c r="K334" t="str">
        <f t="shared" si="142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280</v>
      </c>
      <c r="O334">
        <v>0</v>
      </c>
      <c r="P334">
        <f t="shared" si="143"/>
        <v>23</v>
      </c>
      <c r="Q334">
        <v>200239</v>
      </c>
      <c r="R334" s="4" t="s">
        <v>580</v>
      </c>
      <c r="S334" s="4" t="str">
        <f t="shared" si="144"/>
        <v>被动免伤lv19</v>
      </c>
      <c r="T334" s="4" t="str">
        <f t="shared" si="150"/>
        <v>被动免伤lv19</v>
      </c>
      <c r="U334" t="s">
        <v>281</v>
      </c>
      <c r="Z334" t="s">
        <v>421</v>
      </c>
      <c r="AA334">
        <v>23</v>
      </c>
      <c r="AJ334" s="12" t="str">
        <f t="shared" si="146"/>
        <v>TUF:23</v>
      </c>
      <c r="AS334">
        <v>999</v>
      </c>
      <c r="AV334" s="4"/>
      <c r="AW334" s="4"/>
      <c r="AX334" s="4"/>
      <c r="AY334" s="4"/>
      <c r="BA334" s="12" t="str">
        <f t="shared" si="147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>
        <f t="shared" si="148"/>
        <v>23</v>
      </c>
      <c r="BO334" t="str">
        <f t="shared" si="151"/>
        <v/>
      </c>
    </row>
    <row r="335" spans="11:67" x14ac:dyDescent="0.15">
      <c r="K335" t="str">
        <f t="shared" si="142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280</v>
      </c>
      <c r="O335">
        <v>0</v>
      </c>
      <c r="P335">
        <f t="shared" si="143"/>
        <v>24</v>
      </c>
      <c r="Q335">
        <v>200240</v>
      </c>
      <c r="R335" s="4" t="s">
        <v>581</v>
      </c>
      <c r="S335" s="4" t="str">
        <f t="shared" si="144"/>
        <v>被动免伤lv20</v>
      </c>
      <c r="T335" s="4" t="str">
        <f t="shared" si="150"/>
        <v>被动免伤lv20</v>
      </c>
      <c r="U335" t="s">
        <v>281</v>
      </c>
      <c r="Z335" t="s">
        <v>421</v>
      </c>
      <c r="AA335">
        <v>24</v>
      </c>
      <c r="AJ335" s="12" t="str">
        <f t="shared" si="146"/>
        <v>TUF:24</v>
      </c>
      <c r="AS335">
        <v>999</v>
      </c>
      <c r="AV335" s="4"/>
      <c r="AW335" s="4"/>
      <c r="AX335" s="4"/>
      <c r="AY335" s="4"/>
      <c r="BA335" s="12" t="str">
        <f t="shared" si="147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>
        <f t="shared" si="148"/>
        <v>24</v>
      </c>
      <c r="BO335" t="str">
        <f t="shared" si="151"/>
        <v/>
      </c>
    </row>
    <row r="336" spans="11:67" x14ac:dyDescent="0.15">
      <c r="K336" t="str">
        <f t="shared" ref="K336:K355" si="157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280</v>
      </c>
      <c r="O336">
        <v>0</v>
      </c>
      <c r="P336">
        <f t="shared" si="143"/>
        <v>3</v>
      </c>
      <c r="Q336">
        <v>200241</v>
      </c>
      <c r="R336" s="4" t="s">
        <v>429</v>
      </c>
      <c r="S336" s="4" t="str">
        <f t="shared" si="144"/>
        <v>被动冷静lv1</v>
      </c>
      <c r="T336" s="4" t="str">
        <f t="shared" si="150"/>
        <v>被动冷静lv1</v>
      </c>
      <c r="U336" t="s">
        <v>281</v>
      </c>
      <c r="Z336" t="s">
        <v>393</v>
      </c>
      <c r="AA336">
        <v>3</v>
      </c>
      <c r="AB336" t="s">
        <v>247</v>
      </c>
      <c r="AC336">
        <v>2</v>
      </c>
      <c r="AJ336" s="12" t="str">
        <f t="shared" ref="AJ336:AJ355" si="158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59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>
        <f t="shared" si="148"/>
        <v>3</v>
      </c>
      <c r="BO336">
        <f t="shared" si="151"/>
        <v>2</v>
      </c>
    </row>
    <row r="337" spans="11:67" x14ac:dyDescent="0.15">
      <c r="K337" t="str">
        <f t="shared" si="157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280</v>
      </c>
      <c r="O337">
        <v>0</v>
      </c>
      <c r="P337">
        <f t="shared" si="143"/>
        <v>3</v>
      </c>
      <c r="Q337">
        <v>200242</v>
      </c>
      <c r="R337" s="4" t="s">
        <v>430</v>
      </c>
      <c r="S337" s="4" t="str">
        <f t="shared" si="144"/>
        <v>被动冷静lv2</v>
      </c>
      <c r="T337" s="4" t="str">
        <f t="shared" si="150"/>
        <v>被动冷静lv2</v>
      </c>
      <c r="U337" t="s">
        <v>281</v>
      </c>
      <c r="Z337" t="s">
        <v>393</v>
      </c>
      <c r="AA337">
        <v>3</v>
      </c>
      <c r="AB337" t="s">
        <v>247</v>
      </c>
      <c r="AC337">
        <v>3</v>
      </c>
      <c r="AJ337" s="12" t="str">
        <f t="shared" si="158"/>
        <v>HIT:3|CRI:3</v>
      </c>
      <c r="AS337">
        <v>999</v>
      </c>
      <c r="AV337" s="4"/>
      <c r="AW337" s="4"/>
      <c r="AX337" s="4"/>
      <c r="AY337" s="4"/>
      <c r="BA337" s="12" t="str">
        <f t="shared" si="159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>
        <f t="shared" si="148"/>
        <v>3</v>
      </c>
      <c r="BO337">
        <f t="shared" si="151"/>
        <v>3</v>
      </c>
    </row>
    <row r="338" spans="11:67" x14ac:dyDescent="0.15">
      <c r="K338" t="str">
        <f t="shared" si="157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280</v>
      </c>
      <c r="O338">
        <v>0</v>
      </c>
      <c r="P338">
        <f t="shared" si="143"/>
        <v>4</v>
      </c>
      <c r="Q338">
        <v>200243</v>
      </c>
      <c r="R338" s="4" t="s">
        <v>431</v>
      </c>
      <c r="S338" s="4" t="str">
        <f t="shared" si="144"/>
        <v>被动冷静lv3</v>
      </c>
      <c r="T338" s="4" t="str">
        <f t="shared" si="150"/>
        <v>被动冷静lv3</v>
      </c>
      <c r="U338" t="s">
        <v>281</v>
      </c>
      <c r="Z338" t="s">
        <v>393</v>
      </c>
      <c r="AA338">
        <v>4</v>
      </c>
      <c r="AB338" t="s">
        <v>247</v>
      </c>
      <c r="AC338">
        <v>3</v>
      </c>
      <c r="AJ338" s="12" t="str">
        <f t="shared" si="158"/>
        <v>HIT:4|CRI:3</v>
      </c>
      <c r="AS338">
        <v>999</v>
      </c>
      <c r="AV338" s="4"/>
      <c r="AW338" s="4"/>
      <c r="AX338" s="4"/>
      <c r="AY338" s="4"/>
      <c r="BA338" s="12" t="str">
        <f t="shared" si="159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>
        <f t="shared" si="148"/>
        <v>4</v>
      </c>
      <c r="BO338">
        <f t="shared" si="151"/>
        <v>3</v>
      </c>
    </row>
    <row r="339" spans="11:67" x14ac:dyDescent="0.15">
      <c r="K339" t="str">
        <f t="shared" si="157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280</v>
      </c>
      <c r="O339">
        <v>0</v>
      </c>
      <c r="P339">
        <f t="shared" si="143"/>
        <v>4</v>
      </c>
      <c r="Q339">
        <v>200244</v>
      </c>
      <c r="R339" s="4" t="s">
        <v>432</v>
      </c>
      <c r="S339" s="4" t="str">
        <f t="shared" si="144"/>
        <v>被动冷静lv4</v>
      </c>
      <c r="T339" s="4" t="str">
        <f t="shared" si="150"/>
        <v>被动冷静lv4</v>
      </c>
      <c r="U339" t="s">
        <v>281</v>
      </c>
      <c r="Z339" t="s">
        <v>393</v>
      </c>
      <c r="AA339">
        <v>4</v>
      </c>
      <c r="AB339" t="s">
        <v>247</v>
      </c>
      <c r="AC339">
        <v>4</v>
      </c>
      <c r="AJ339" s="12" t="str">
        <f t="shared" si="158"/>
        <v>HIT:4|CRI:4</v>
      </c>
      <c r="AS339">
        <v>999</v>
      </c>
      <c r="AV339" s="4"/>
      <c r="AW339" s="4"/>
      <c r="AX339" s="4"/>
      <c r="AY339" s="4"/>
      <c r="BA339" s="12" t="str">
        <f t="shared" si="159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>
        <f t="shared" si="148"/>
        <v>4</v>
      </c>
      <c r="BO339">
        <f t="shared" si="151"/>
        <v>4</v>
      </c>
    </row>
    <row r="340" spans="11:67" x14ac:dyDescent="0.15">
      <c r="K340" t="str">
        <f t="shared" si="157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280</v>
      </c>
      <c r="O340">
        <v>0</v>
      </c>
      <c r="P340">
        <f t="shared" si="143"/>
        <v>5</v>
      </c>
      <c r="Q340">
        <v>200245</v>
      </c>
      <c r="R340" s="4" t="s">
        <v>433</v>
      </c>
      <c r="S340" s="4" t="str">
        <f t="shared" si="144"/>
        <v>被动冷静lv5</v>
      </c>
      <c r="T340" s="4" t="str">
        <f t="shared" si="150"/>
        <v>被动冷静lv5</v>
      </c>
      <c r="U340" t="s">
        <v>281</v>
      </c>
      <c r="Z340" t="s">
        <v>393</v>
      </c>
      <c r="AA340">
        <v>5</v>
      </c>
      <c r="AB340" t="s">
        <v>247</v>
      </c>
      <c r="AC340">
        <v>4</v>
      </c>
      <c r="AJ340" s="12" t="str">
        <f t="shared" si="158"/>
        <v>HIT:5|CRI:4</v>
      </c>
      <c r="AS340">
        <v>999</v>
      </c>
      <c r="AV340" s="4"/>
      <c r="AW340" s="4"/>
      <c r="AX340" s="4"/>
      <c r="AY340" s="4"/>
      <c r="BA340" s="12" t="str">
        <f t="shared" si="159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>
        <f t="shared" si="148"/>
        <v>5</v>
      </c>
      <c r="BO340">
        <f t="shared" si="151"/>
        <v>4</v>
      </c>
    </row>
    <row r="341" spans="11:67" x14ac:dyDescent="0.15">
      <c r="K341" t="str">
        <f t="shared" si="157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280</v>
      </c>
      <c r="O341">
        <v>0</v>
      </c>
      <c r="P341">
        <f t="shared" si="143"/>
        <v>5</v>
      </c>
      <c r="Q341">
        <v>200246</v>
      </c>
      <c r="R341" s="4" t="s">
        <v>434</v>
      </c>
      <c r="S341" s="4" t="str">
        <f t="shared" si="144"/>
        <v>被动冷静lv6</v>
      </c>
      <c r="T341" s="4" t="str">
        <f t="shared" si="150"/>
        <v>被动冷静lv6</v>
      </c>
      <c r="U341" t="s">
        <v>281</v>
      </c>
      <c r="Z341" t="s">
        <v>393</v>
      </c>
      <c r="AA341">
        <v>5</v>
      </c>
      <c r="AB341" t="s">
        <v>247</v>
      </c>
      <c r="AC341">
        <v>5</v>
      </c>
      <c r="AJ341" s="12" t="str">
        <f t="shared" si="158"/>
        <v>HIT:5|CRI:5</v>
      </c>
      <c r="AS341">
        <v>999</v>
      </c>
      <c r="AV341" s="4"/>
      <c r="AW341" s="4"/>
      <c r="AX341" s="4"/>
      <c r="AY341" s="4"/>
      <c r="BA341" s="12" t="str">
        <f t="shared" si="159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>
        <f t="shared" si="148"/>
        <v>5</v>
      </c>
      <c r="BO341">
        <f t="shared" si="151"/>
        <v>5</v>
      </c>
    </row>
    <row r="342" spans="11:67" x14ac:dyDescent="0.15">
      <c r="K342" t="str">
        <f t="shared" si="157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280</v>
      </c>
      <c r="O342">
        <v>0</v>
      </c>
      <c r="P342">
        <f t="shared" si="143"/>
        <v>6</v>
      </c>
      <c r="Q342">
        <v>200247</v>
      </c>
      <c r="R342" s="4" t="s">
        <v>435</v>
      </c>
      <c r="S342" s="4" t="str">
        <f t="shared" si="144"/>
        <v>被动冷静lv7</v>
      </c>
      <c r="T342" s="4" t="str">
        <f t="shared" si="150"/>
        <v>被动冷静lv7</v>
      </c>
      <c r="U342" t="s">
        <v>281</v>
      </c>
      <c r="Z342" t="s">
        <v>393</v>
      </c>
      <c r="AA342">
        <v>6</v>
      </c>
      <c r="AB342" t="s">
        <v>247</v>
      </c>
      <c r="AC342">
        <v>5</v>
      </c>
      <c r="AJ342" s="12" t="str">
        <f t="shared" si="158"/>
        <v>HIT:6|CRI:5</v>
      </c>
      <c r="AS342">
        <v>999</v>
      </c>
      <c r="AV342" s="4"/>
      <c r="AW342" s="4"/>
      <c r="AX342" s="4"/>
      <c r="AY342" s="4"/>
      <c r="BA342" s="12" t="str">
        <f t="shared" si="159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>
        <f t="shared" si="148"/>
        <v>6</v>
      </c>
      <c r="BO342">
        <f t="shared" si="151"/>
        <v>5</v>
      </c>
    </row>
    <row r="343" spans="11:67" x14ac:dyDescent="0.15">
      <c r="K343" t="str">
        <f t="shared" si="157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280</v>
      </c>
      <c r="O343">
        <v>0</v>
      </c>
      <c r="P343">
        <f t="shared" si="143"/>
        <v>6</v>
      </c>
      <c r="Q343">
        <v>200248</v>
      </c>
      <c r="R343" s="4" t="s">
        <v>436</v>
      </c>
      <c r="S343" s="4" t="str">
        <f t="shared" si="144"/>
        <v>被动冷静lv8</v>
      </c>
      <c r="T343" s="4" t="str">
        <f t="shared" si="150"/>
        <v>被动冷静lv8</v>
      </c>
      <c r="U343" t="s">
        <v>281</v>
      </c>
      <c r="Z343" t="s">
        <v>393</v>
      </c>
      <c r="AA343">
        <v>6</v>
      </c>
      <c r="AB343" t="s">
        <v>247</v>
      </c>
      <c r="AC343">
        <v>6</v>
      </c>
      <c r="AJ343" s="12" t="str">
        <f t="shared" si="158"/>
        <v>HIT:6|CRI:6</v>
      </c>
      <c r="AS343">
        <v>999</v>
      </c>
      <c r="AV343" s="4"/>
      <c r="AW343" s="4"/>
      <c r="AX343" s="4"/>
      <c r="AY343" s="4"/>
      <c r="BA343" s="12" t="str">
        <f t="shared" si="159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>
        <f t="shared" ref="BN343:BN362" si="160">IF(AA343="",IF(V343="",IF(AP343="",W343,AP343),V343),AA343)</f>
        <v>6</v>
      </c>
      <c r="BO343">
        <f t="shared" si="151"/>
        <v>6</v>
      </c>
    </row>
    <row r="344" spans="11:67" x14ac:dyDescent="0.15">
      <c r="K344" t="str">
        <f t="shared" si="157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280</v>
      </c>
      <c r="O344">
        <v>0</v>
      </c>
      <c r="P344">
        <f t="shared" si="143"/>
        <v>7</v>
      </c>
      <c r="Q344">
        <v>200249</v>
      </c>
      <c r="R344" s="4" t="s">
        <v>437</v>
      </c>
      <c r="S344" s="4" t="str">
        <f t="shared" si="144"/>
        <v>被动冷静lv9</v>
      </c>
      <c r="T344" s="4" t="str">
        <f t="shared" si="150"/>
        <v>被动冷静lv9</v>
      </c>
      <c r="U344" t="s">
        <v>281</v>
      </c>
      <c r="Z344" t="s">
        <v>393</v>
      </c>
      <c r="AA344">
        <v>7</v>
      </c>
      <c r="AB344" t="s">
        <v>247</v>
      </c>
      <c r="AC344">
        <v>6</v>
      </c>
      <c r="AJ344" s="12" t="str">
        <f t="shared" si="158"/>
        <v>HIT:7|CRI:6</v>
      </c>
      <c r="AS344">
        <v>999</v>
      </c>
      <c r="AV344" s="4"/>
      <c r="AW344" s="4"/>
      <c r="AX344" s="4"/>
      <c r="AY344" s="4"/>
      <c r="BA344" s="12" t="str">
        <f t="shared" si="159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>
        <f t="shared" si="160"/>
        <v>7</v>
      </c>
      <c r="BO344">
        <f t="shared" si="151"/>
        <v>6</v>
      </c>
    </row>
    <row r="345" spans="11:67" x14ac:dyDescent="0.15">
      <c r="K345" t="str">
        <f t="shared" si="157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280</v>
      </c>
      <c r="O345">
        <v>0</v>
      </c>
      <c r="P345">
        <f t="shared" si="143"/>
        <v>7</v>
      </c>
      <c r="Q345">
        <v>200250</v>
      </c>
      <c r="R345" s="4" t="s">
        <v>438</v>
      </c>
      <c r="S345" s="4" t="str">
        <f t="shared" si="144"/>
        <v>被动冷静lv10</v>
      </c>
      <c r="T345" s="4" t="str">
        <f t="shared" si="150"/>
        <v>被动冷静lv10</v>
      </c>
      <c r="U345" t="s">
        <v>281</v>
      </c>
      <c r="Z345" t="s">
        <v>393</v>
      </c>
      <c r="AA345">
        <v>7</v>
      </c>
      <c r="AB345" t="s">
        <v>247</v>
      </c>
      <c r="AC345">
        <v>7</v>
      </c>
      <c r="AJ345" s="12" t="str">
        <f t="shared" si="158"/>
        <v>HIT:7|CRI:7</v>
      </c>
      <c r="AS345">
        <v>999</v>
      </c>
      <c r="AV345" s="4"/>
      <c r="AW345" s="4"/>
      <c r="AX345" s="4"/>
      <c r="AY345" s="4"/>
      <c r="BA345" s="12" t="str">
        <f t="shared" si="159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>
        <f t="shared" si="160"/>
        <v>7</v>
      </c>
      <c r="BO345">
        <f t="shared" si="151"/>
        <v>7</v>
      </c>
    </row>
    <row r="346" spans="11:67" x14ac:dyDescent="0.15">
      <c r="K346" t="str">
        <f t="shared" si="157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280</v>
      </c>
      <c r="O346">
        <v>0</v>
      </c>
      <c r="P346">
        <f t="shared" si="143"/>
        <v>8</v>
      </c>
      <c r="Q346">
        <v>200251</v>
      </c>
      <c r="R346" s="4" t="s">
        <v>439</v>
      </c>
      <c r="S346" s="4" t="str">
        <f t="shared" si="144"/>
        <v>被动冷静lv11</v>
      </c>
      <c r="T346" s="4" t="str">
        <f t="shared" si="150"/>
        <v>被动冷静lv11</v>
      </c>
      <c r="U346" t="s">
        <v>281</v>
      </c>
      <c r="Z346" t="s">
        <v>393</v>
      </c>
      <c r="AA346">
        <v>8</v>
      </c>
      <c r="AB346" t="s">
        <v>247</v>
      </c>
      <c r="AC346">
        <v>7</v>
      </c>
      <c r="AJ346" s="12" t="str">
        <f t="shared" si="158"/>
        <v>HIT:8|CRI:7</v>
      </c>
      <c r="AS346">
        <v>999</v>
      </c>
      <c r="AV346" s="4"/>
      <c r="AW346" s="4"/>
      <c r="AX346" s="4"/>
      <c r="AY346" s="4"/>
      <c r="BA346" s="12" t="str">
        <f t="shared" si="159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>
        <f t="shared" si="160"/>
        <v>8</v>
      </c>
      <c r="BO346">
        <f t="shared" si="151"/>
        <v>7</v>
      </c>
    </row>
    <row r="347" spans="11:67" x14ac:dyDescent="0.15">
      <c r="K347" t="str">
        <f t="shared" si="157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280</v>
      </c>
      <c r="O347">
        <v>0</v>
      </c>
      <c r="P347">
        <f t="shared" si="143"/>
        <v>8</v>
      </c>
      <c r="Q347">
        <v>200252</v>
      </c>
      <c r="R347" s="4" t="s">
        <v>440</v>
      </c>
      <c r="S347" s="4" t="str">
        <f t="shared" si="144"/>
        <v>被动冷静lv12</v>
      </c>
      <c r="T347" s="4" t="str">
        <f t="shared" si="150"/>
        <v>被动冷静lv12</v>
      </c>
      <c r="U347" t="s">
        <v>281</v>
      </c>
      <c r="Z347" t="s">
        <v>393</v>
      </c>
      <c r="AA347">
        <v>8</v>
      </c>
      <c r="AB347" t="s">
        <v>247</v>
      </c>
      <c r="AC347">
        <v>8</v>
      </c>
      <c r="AJ347" s="12" t="str">
        <f t="shared" si="158"/>
        <v>HIT:8|CRI:8</v>
      </c>
      <c r="AS347">
        <v>999</v>
      </c>
      <c r="AV347" s="4"/>
      <c r="AW347" s="4"/>
      <c r="AX347" s="4"/>
      <c r="AY347" s="4"/>
      <c r="BA347" s="12" t="str">
        <f t="shared" si="159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>
        <f t="shared" si="160"/>
        <v>8</v>
      </c>
      <c r="BO347">
        <f t="shared" si="151"/>
        <v>8</v>
      </c>
    </row>
    <row r="348" spans="11:67" x14ac:dyDescent="0.15">
      <c r="K348" t="str">
        <f t="shared" si="157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280</v>
      </c>
      <c r="O348">
        <v>0</v>
      </c>
      <c r="P348">
        <f t="shared" si="143"/>
        <v>9</v>
      </c>
      <c r="Q348">
        <v>200253</v>
      </c>
      <c r="R348" s="4" t="s">
        <v>441</v>
      </c>
      <c r="S348" s="4" t="str">
        <f t="shared" si="144"/>
        <v>被动冷静lv13</v>
      </c>
      <c r="T348" s="4" t="str">
        <f t="shared" si="150"/>
        <v>被动冷静lv13</v>
      </c>
      <c r="U348" t="s">
        <v>281</v>
      </c>
      <c r="Z348" t="s">
        <v>393</v>
      </c>
      <c r="AA348">
        <v>9</v>
      </c>
      <c r="AB348" t="s">
        <v>247</v>
      </c>
      <c r="AC348">
        <v>8</v>
      </c>
      <c r="AJ348" s="12" t="str">
        <f t="shared" si="158"/>
        <v>HIT:9|CRI:8</v>
      </c>
      <c r="AS348">
        <v>999</v>
      </c>
      <c r="AV348" s="4"/>
      <c r="AW348" s="4"/>
      <c r="AX348" s="4"/>
      <c r="AY348" s="4"/>
      <c r="BA348" s="12" t="str">
        <f t="shared" si="159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>
        <f t="shared" si="160"/>
        <v>9</v>
      </c>
      <c r="BO348">
        <f t="shared" si="151"/>
        <v>8</v>
      </c>
    </row>
    <row r="349" spans="11:67" x14ac:dyDescent="0.15">
      <c r="K349" t="str">
        <f t="shared" si="157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280</v>
      </c>
      <c r="O349">
        <v>0</v>
      </c>
      <c r="P349">
        <f t="shared" si="143"/>
        <v>9</v>
      </c>
      <c r="Q349">
        <v>200254</v>
      </c>
      <c r="R349" s="4" t="s">
        <v>442</v>
      </c>
      <c r="S349" s="4" t="str">
        <f t="shared" si="144"/>
        <v>被动冷静lv14</v>
      </c>
      <c r="T349" s="4" t="str">
        <f t="shared" si="150"/>
        <v>被动冷静lv14</v>
      </c>
      <c r="U349" t="s">
        <v>281</v>
      </c>
      <c r="Z349" t="s">
        <v>393</v>
      </c>
      <c r="AA349">
        <v>9</v>
      </c>
      <c r="AB349" t="s">
        <v>247</v>
      </c>
      <c r="AC349">
        <v>9</v>
      </c>
      <c r="AJ349" s="12" t="str">
        <f t="shared" si="158"/>
        <v>HIT:9|CRI:9</v>
      </c>
      <c r="AS349">
        <v>999</v>
      </c>
      <c r="AV349" s="4"/>
      <c r="AW349" s="4"/>
      <c r="AX349" s="4"/>
      <c r="AY349" s="4"/>
      <c r="BA349" s="12" t="str">
        <f t="shared" si="159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>
        <f t="shared" si="160"/>
        <v>9</v>
      </c>
      <c r="BO349">
        <f t="shared" si="151"/>
        <v>9</v>
      </c>
    </row>
    <row r="350" spans="11:67" x14ac:dyDescent="0.15">
      <c r="K350" t="str">
        <f t="shared" si="157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280</v>
      </c>
      <c r="O350">
        <v>0</v>
      </c>
      <c r="P350">
        <f t="shared" si="143"/>
        <v>10</v>
      </c>
      <c r="Q350">
        <v>200255</v>
      </c>
      <c r="R350" s="4" t="s">
        <v>443</v>
      </c>
      <c r="S350" s="4" t="str">
        <f t="shared" si="144"/>
        <v>被动冷静lv15</v>
      </c>
      <c r="T350" s="4" t="str">
        <f t="shared" si="150"/>
        <v>被动冷静lv15</v>
      </c>
      <c r="U350" t="s">
        <v>281</v>
      </c>
      <c r="Z350" t="s">
        <v>393</v>
      </c>
      <c r="AA350">
        <v>10</v>
      </c>
      <c r="AB350" t="s">
        <v>247</v>
      </c>
      <c r="AC350">
        <v>9</v>
      </c>
      <c r="AJ350" s="12" t="str">
        <f t="shared" si="158"/>
        <v>HIT:10|CRI:9</v>
      </c>
      <c r="AS350">
        <v>999</v>
      </c>
      <c r="AV350" s="4"/>
      <c r="AW350" s="4"/>
      <c r="AX350" s="4"/>
      <c r="AY350" s="4"/>
      <c r="BA350" s="12" t="str">
        <f t="shared" si="159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>
        <f t="shared" si="160"/>
        <v>10</v>
      </c>
      <c r="BO350">
        <f t="shared" si="151"/>
        <v>9</v>
      </c>
    </row>
    <row r="351" spans="11:67" x14ac:dyDescent="0.15">
      <c r="K351" t="str">
        <f t="shared" si="157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280</v>
      </c>
      <c r="O351">
        <v>0</v>
      </c>
      <c r="P351">
        <f t="shared" si="143"/>
        <v>10</v>
      </c>
      <c r="Q351">
        <v>200256</v>
      </c>
      <c r="R351" s="4" t="s">
        <v>444</v>
      </c>
      <c r="S351" s="4" t="str">
        <f t="shared" si="144"/>
        <v>被动冷静lv16</v>
      </c>
      <c r="T351" s="4" t="str">
        <f t="shared" si="150"/>
        <v>被动冷静lv16</v>
      </c>
      <c r="U351" t="s">
        <v>281</v>
      </c>
      <c r="Z351" t="s">
        <v>393</v>
      </c>
      <c r="AA351">
        <v>10</v>
      </c>
      <c r="AB351" t="s">
        <v>247</v>
      </c>
      <c r="AC351">
        <v>10</v>
      </c>
      <c r="AJ351" s="12" t="str">
        <f t="shared" si="158"/>
        <v>HIT:10|CRI:10</v>
      </c>
      <c r="AS351">
        <v>999</v>
      </c>
      <c r="AV351" s="4"/>
      <c r="AW351" s="4"/>
      <c r="AX351" s="4"/>
      <c r="AY351" s="4"/>
      <c r="BA351" s="12" t="str">
        <f t="shared" si="159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>
        <f t="shared" si="160"/>
        <v>10</v>
      </c>
      <c r="BO351">
        <f t="shared" si="151"/>
        <v>10</v>
      </c>
    </row>
    <row r="352" spans="11:67" x14ac:dyDescent="0.15">
      <c r="K352" t="str">
        <f t="shared" si="157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280</v>
      </c>
      <c r="O352">
        <v>0</v>
      </c>
      <c r="P352">
        <f t="shared" si="143"/>
        <v>11</v>
      </c>
      <c r="Q352">
        <v>200257</v>
      </c>
      <c r="R352" s="4" t="s">
        <v>445</v>
      </c>
      <c r="S352" s="4" t="str">
        <f t="shared" si="144"/>
        <v>被动冷静lv17</v>
      </c>
      <c r="T352" s="4" t="str">
        <f t="shared" si="150"/>
        <v>被动冷静lv17</v>
      </c>
      <c r="U352" t="s">
        <v>281</v>
      </c>
      <c r="Z352" t="s">
        <v>393</v>
      </c>
      <c r="AA352">
        <v>11</v>
      </c>
      <c r="AB352" t="s">
        <v>247</v>
      </c>
      <c r="AC352">
        <v>10</v>
      </c>
      <c r="AJ352" s="12" t="str">
        <f t="shared" si="158"/>
        <v>HIT:11|CRI:10</v>
      </c>
      <c r="AS352">
        <v>999</v>
      </c>
      <c r="AV352" s="4"/>
      <c r="AW352" s="4"/>
      <c r="AX352" s="4"/>
      <c r="AY352" s="4"/>
      <c r="BA352" s="12" t="str">
        <f t="shared" si="159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>
        <f t="shared" si="160"/>
        <v>11</v>
      </c>
      <c r="BO352">
        <f t="shared" si="151"/>
        <v>10</v>
      </c>
    </row>
    <row r="353" spans="11:67" x14ac:dyDescent="0.15">
      <c r="K353" t="str">
        <f t="shared" si="157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280</v>
      </c>
      <c r="O353">
        <v>0</v>
      </c>
      <c r="P353">
        <f t="shared" si="143"/>
        <v>11</v>
      </c>
      <c r="Q353">
        <v>200258</v>
      </c>
      <c r="R353" s="4" t="s">
        <v>446</v>
      </c>
      <c r="S353" s="4" t="str">
        <f t="shared" ref="S353:S416" si="161">R353</f>
        <v>被动冷静lv18</v>
      </c>
      <c r="T353" s="4" t="str">
        <f t="shared" si="150"/>
        <v>被动冷静lv18</v>
      </c>
      <c r="U353" t="s">
        <v>281</v>
      </c>
      <c r="Z353" t="s">
        <v>393</v>
      </c>
      <c r="AA353">
        <v>11</v>
      </c>
      <c r="AB353" t="s">
        <v>247</v>
      </c>
      <c r="AC353">
        <v>11</v>
      </c>
      <c r="AJ353" s="12" t="str">
        <f t="shared" si="158"/>
        <v>HIT:11|CRI:11</v>
      </c>
      <c r="AS353">
        <v>999</v>
      </c>
      <c r="AV353" s="4"/>
      <c r="AW353" s="4"/>
      <c r="AX353" s="4"/>
      <c r="AY353" s="4"/>
      <c r="BA353" s="12" t="str">
        <f t="shared" si="159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>
        <f t="shared" si="160"/>
        <v>11</v>
      </c>
      <c r="BO353">
        <f t="shared" si="151"/>
        <v>11</v>
      </c>
    </row>
    <row r="354" spans="11:67" x14ac:dyDescent="0.15">
      <c r="K354" t="str">
        <f t="shared" si="157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280</v>
      </c>
      <c r="O354">
        <v>0</v>
      </c>
      <c r="P354">
        <f t="shared" si="143"/>
        <v>12</v>
      </c>
      <c r="Q354">
        <v>200259</v>
      </c>
      <c r="R354" s="4" t="s">
        <v>447</v>
      </c>
      <c r="S354" s="4" t="str">
        <f t="shared" si="161"/>
        <v>被动冷静lv19</v>
      </c>
      <c r="T354" s="4" t="str">
        <f t="shared" si="150"/>
        <v>被动冷静lv19</v>
      </c>
      <c r="U354" t="s">
        <v>281</v>
      </c>
      <c r="Z354" t="s">
        <v>393</v>
      </c>
      <c r="AA354">
        <v>12</v>
      </c>
      <c r="AB354" t="s">
        <v>247</v>
      </c>
      <c r="AC354">
        <v>11</v>
      </c>
      <c r="AJ354" s="12" t="str">
        <f t="shared" si="158"/>
        <v>HIT:12|CRI:11</v>
      </c>
      <c r="AS354">
        <v>999</v>
      </c>
      <c r="AV354" s="4"/>
      <c r="AW354" s="4"/>
      <c r="AX354" s="4"/>
      <c r="AY354" s="4"/>
      <c r="BA354" s="12" t="str">
        <f t="shared" si="159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>
        <f t="shared" si="160"/>
        <v>12</v>
      </c>
      <c r="BO354">
        <f t="shared" si="151"/>
        <v>11</v>
      </c>
    </row>
    <row r="355" spans="11:67" x14ac:dyDescent="0.15">
      <c r="K355" t="str">
        <f t="shared" si="157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280</v>
      </c>
      <c r="O355">
        <v>0</v>
      </c>
      <c r="P355">
        <f t="shared" si="143"/>
        <v>12</v>
      </c>
      <c r="Q355">
        <v>200260</v>
      </c>
      <c r="R355" s="4" t="s">
        <v>448</v>
      </c>
      <c r="S355" s="4" t="str">
        <f t="shared" si="161"/>
        <v>被动冷静lv20</v>
      </c>
      <c r="T355" s="4" t="str">
        <f t="shared" si="150"/>
        <v>被动冷静lv20</v>
      </c>
      <c r="U355" t="s">
        <v>281</v>
      </c>
      <c r="Z355" t="s">
        <v>393</v>
      </c>
      <c r="AA355">
        <v>12</v>
      </c>
      <c r="AB355" t="s">
        <v>247</v>
      </c>
      <c r="AC355">
        <v>12</v>
      </c>
      <c r="AJ355" s="12" t="str">
        <f t="shared" si="158"/>
        <v>HIT:12|CRI:12</v>
      </c>
      <c r="AS355">
        <v>999</v>
      </c>
      <c r="AV355" s="4"/>
      <c r="AW355" s="4"/>
      <c r="AX355" s="4"/>
      <c r="AY355" s="4"/>
      <c r="BA355" s="12" t="str">
        <f t="shared" si="159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>
        <f t="shared" si="160"/>
        <v>12</v>
      </c>
      <c r="BO355">
        <f t="shared" si="151"/>
        <v>12</v>
      </c>
    </row>
    <row r="356" spans="11:67" x14ac:dyDescent="0.15">
      <c r="K356" t="str">
        <f t="shared" ref="K356:K375" si="162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280</v>
      </c>
      <c r="O356">
        <v>0</v>
      </c>
      <c r="P356">
        <f t="shared" ref="P356:P375" si="163">BN356</f>
        <v>3</v>
      </c>
      <c r="Q356">
        <v>200261</v>
      </c>
      <c r="R356" s="4" t="s">
        <v>1291</v>
      </c>
      <c r="S356" s="4" t="str">
        <f t="shared" si="161"/>
        <v>被动精准lv1</v>
      </c>
      <c r="T356" s="4" t="str">
        <f t="shared" ref="T356:T375" si="164">R356</f>
        <v>被动精准lv1</v>
      </c>
      <c r="U356" t="s">
        <v>281</v>
      </c>
      <c r="Z356" t="s">
        <v>393</v>
      </c>
      <c r="AA356">
        <v>3</v>
      </c>
      <c r="AB356" t="s">
        <v>1290</v>
      </c>
      <c r="AC356">
        <v>2</v>
      </c>
      <c r="AJ356" s="12" t="str">
        <f t="shared" ref="AJ356:AJ375" si="165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66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>
        <f t="shared" si="160"/>
        <v>3</v>
      </c>
      <c r="BO356">
        <f t="shared" ref="BO356:BO375" si="167">IF(AC356="","",AC356)</f>
        <v>2</v>
      </c>
    </row>
    <row r="357" spans="11:67" x14ac:dyDescent="0.15">
      <c r="K357" t="str">
        <f t="shared" si="162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280</v>
      </c>
      <c r="O357">
        <v>0</v>
      </c>
      <c r="P357">
        <f t="shared" si="163"/>
        <v>3</v>
      </c>
      <c r="Q357">
        <v>200262</v>
      </c>
      <c r="R357" s="4" t="s">
        <v>1292</v>
      </c>
      <c r="S357" s="4" t="str">
        <f t="shared" si="161"/>
        <v>被动精准lv2</v>
      </c>
      <c r="T357" s="4" t="str">
        <f t="shared" si="164"/>
        <v>被动精准lv2</v>
      </c>
      <c r="U357" t="s">
        <v>281</v>
      </c>
      <c r="Z357" t="s">
        <v>393</v>
      </c>
      <c r="AA357">
        <v>3</v>
      </c>
      <c r="AB357" t="s">
        <v>1290</v>
      </c>
      <c r="AC357">
        <v>3</v>
      </c>
      <c r="AJ357" s="12" t="str">
        <f t="shared" si="165"/>
        <v>HIT:3|PEN:3</v>
      </c>
      <c r="AS357">
        <v>999</v>
      </c>
      <c r="AV357" s="4"/>
      <c r="AW357" s="4"/>
      <c r="AX357" s="4"/>
      <c r="AY357" s="4"/>
      <c r="BA357" s="12" t="str">
        <f t="shared" si="166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>
        <f t="shared" si="160"/>
        <v>3</v>
      </c>
      <c r="BO357">
        <f t="shared" si="167"/>
        <v>3</v>
      </c>
    </row>
    <row r="358" spans="11:67" x14ac:dyDescent="0.15">
      <c r="K358" t="str">
        <f t="shared" si="162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280</v>
      </c>
      <c r="O358">
        <v>0</v>
      </c>
      <c r="P358">
        <f t="shared" si="163"/>
        <v>4</v>
      </c>
      <c r="Q358">
        <v>200263</v>
      </c>
      <c r="R358" s="4" t="s">
        <v>1293</v>
      </c>
      <c r="S358" s="4" t="str">
        <f t="shared" si="161"/>
        <v>被动精准lv3</v>
      </c>
      <c r="T358" s="4" t="str">
        <f t="shared" si="164"/>
        <v>被动精准lv3</v>
      </c>
      <c r="U358" t="s">
        <v>281</v>
      </c>
      <c r="Z358" t="s">
        <v>393</v>
      </c>
      <c r="AA358">
        <v>4</v>
      </c>
      <c r="AB358" t="s">
        <v>1290</v>
      </c>
      <c r="AC358">
        <v>3</v>
      </c>
      <c r="AJ358" s="12" t="str">
        <f t="shared" si="165"/>
        <v>HIT:4|PEN:3</v>
      </c>
      <c r="AS358">
        <v>999</v>
      </c>
      <c r="AV358" s="4"/>
      <c r="AW358" s="4"/>
      <c r="AX358" s="4"/>
      <c r="AY358" s="4"/>
      <c r="BA358" s="12" t="str">
        <f t="shared" si="166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>
        <f t="shared" si="160"/>
        <v>4</v>
      </c>
      <c r="BO358">
        <f t="shared" si="167"/>
        <v>3</v>
      </c>
    </row>
    <row r="359" spans="11:67" x14ac:dyDescent="0.15">
      <c r="K359" t="str">
        <f t="shared" si="162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280</v>
      </c>
      <c r="O359">
        <v>0</v>
      </c>
      <c r="P359">
        <f t="shared" si="163"/>
        <v>4</v>
      </c>
      <c r="Q359">
        <v>200264</v>
      </c>
      <c r="R359" s="4" t="s">
        <v>1294</v>
      </c>
      <c r="S359" s="4" t="str">
        <f t="shared" si="161"/>
        <v>被动精准lv4</v>
      </c>
      <c r="T359" s="4" t="str">
        <f t="shared" si="164"/>
        <v>被动精准lv4</v>
      </c>
      <c r="U359" t="s">
        <v>281</v>
      </c>
      <c r="Z359" t="s">
        <v>393</v>
      </c>
      <c r="AA359">
        <v>4</v>
      </c>
      <c r="AB359" t="s">
        <v>1290</v>
      </c>
      <c r="AC359">
        <v>4</v>
      </c>
      <c r="AJ359" s="12" t="str">
        <f t="shared" si="165"/>
        <v>HIT:4|PEN:4</v>
      </c>
      <c r="AS359">
        <v>999</v>
      </c>
      <c r="AV359" s="4"/>
      <c r="AW359" s="4"/>
      <c r="AX359" s="4"/>
      <c r="AY359" s="4"/>
      <c r="BA359" s="12" t="str">
        <f t="shared" si="166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>
        <f t="shared" si="160"/>
        <v>4</v>
      </c>
      <c r="BO359">
        <f t="shared" si="167"/>
        <v>4</v>
      </c>
    </row>
    <row r="360" spans="11:67" x14ac:dyDescent="0.15">
      <c r="K360" t="str">
        <f t="shared" si="162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280</v>
      </c>
      <c r="O360">
        <v>0</v>
      </c>
      <c r="P360">
        <f t="shared" si="163"/>
        <v>5</v>
      </c>
      <c r="Q360">
        <v>200265</v>
      </c>
      <c r="R360" s="4" t="s">
        <v>1295</v>
      </c>
      <c r="S360" s="4" t="str">
        <f t="shared" si="161"/>
        <v>被动精准lv5</v>
      </c>
      <c r="T360" s="4" t="str">
        <f t="shared" si="164"/>
        <v>被动精准lv5</v>
      </c>
      <c r="U360" t="s">
        <v>281</v>
      </c>
      <c r="Z360" t="s">
        <v>393</v>
      </c>
      <c r="AA360">
        <v>5</v>
      </c>
      <c r="AB360" t="s">
        <v>1290</v>
      </c>
      <c r="AC360">
        <v>4</v>
      </c>
      <c r="AJ360" s="12" t="str">
        <f t="shared" si="165"/>
        <v>HIT:5|PEN:4</v>
      </c>
      <c r="AS360">
        <v>999</v>
      </c>
      <c r="AV360" s="4"/>
      <c r="AW360" s="4"/>
      <c r="AX360" s="4"/>
      <c r="AY360" s="4"/>
      <c r="BA360" s="12" t="str">
        <f t="shared" si="166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>
        <f t="shared" si="160"/>
        <v>5</v>
      </c>
      <c r="BO360">
        <f t="shared" si="167"/>
        <v>4</v>
      </c>
    </row>
    <row r="361" spans="11:67" x14ac:dyDescent="0.15">
      <c r="K361" t="str">
        <f t="shared" si="162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280</v>
      </c>
      <c r="O361">
        <v>0</v>
      </c>
      <c r="P361">
        <f t="shared" si="163"/>
        <v>5</v>
      </c>
      <c r="Q361">
        <v>200266</v>
      </c>
      <c r="R361" s="4" t="s">
        <v>1296</v>
      </c>
      <c r="S361" s="4" t="str">
        <f t="shared" si="161"/>
        <v>被动精准lv6</v>
      </c>
      <c r="T361" s="4" t="str">
        <f t="shared" si="164"/>
        <v>被动精准lv6</v>
      </c>
      <c r="U361" t="s">
        <v>281</v>
      </c>
      <c r="Z361" t="s">
        <v>393</v>
      </c>
      <c r="AA361">
        <v>5</v>
      </c>
      <c r="AB361" t="s">
        <v>1290</v>
      </c>
      <c r="AC361">
        <v>5</v>
      </c>
      <c r="AJ361" s="12" t="str">
        <f t="shared" si="165"/>
        <v>HIT:5|PEN:5</v>
      </c>
      <c r="AS361">
        <v>999</v>
      </c>
      <c r="AV361" s="4"/>
      <c r="AW361" s="4"/>
      <c r="AX361" s="4"/>
      <c r="AY361" s="4"/>
      <c r="BA361" s="12" t="str">
        <f t="shared" si="166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>
        <f t="shared" si="160"/>
        <v>5</v>
      </c>
      <c r="BO361">
        <f t="shared" si="167"/>
        <v>5</v>
      </c>
    </row>
    <row r="362" spans="11:67" x14ac:dyDescent="0.15">
      <c r="K362" t="str">
        <f t="shared" si="162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280</v>
      </c>
      <c r="O362">
        <v>0</v>
      </c>
      <c r="P362">
        <f t="shared" si="163"/>
        <v>6</v>
      </c>
      <c r="Q362">
        <v>200267</v>
      </c>
      <c r="R362" s="4" t="s">
        <v>1297</v>
      </c>
      <c r="S362" s="4" t="str">
        <f t="shared" si="161"/>
        <v>被动精准lv7</v>
      </c>
      <c r="T362" s="4" t="str">
        <f t="shared" si="164"/>
        <v>被动精准lv7</v>
      </c>
      <c r="U362" t="s">
        <v>281</v>
      </c>
      <c r="Z362" t="s">
        <v>393</v>
      </c>
      <c r="AA362">
        <v>6</v>
      </c>
      <c r="AB362" t="s">
        <v>1290</v>
      </c>
      <c r="AC362">
        <v>5</v>
      </c>
      <c r="AJ362" s="12" t="str">
        <f t="shared" si="165"/>
        <v>HIT:6|PEN:5</v>
      </c>
      <c r="AS362">
        <v>999</v>
      </c>
      <c r="AV362" s="4"/>
      <c r="AW362" s="4"/>
      <c r="AX362" s="4"/>
      <c r="AY362" s="4"/>
      <c r="BA362" s="12" t="str">
        <f t="shared" si="166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>
        <f t="shared" si="160"/>
        <v>6</v>
      </c>
      <c r="BO362">
        <f t="shared" si="167"/>
        <v>5</v>
      </c>
    </row>
    <row r="363" spans="11:67" x14ac:dyDescent="0.15">
      <c r="K363" t="str">
        <f t="shared" si="162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280</v>
      </c>
      <c r="O363">
        <v>0</v>
      </c>
      <c r="P363">
        <f t="shared" si="163"/>
        <v>6</v>
      </c>
      <c r="Q363">
        <v>200268</v>
      </c>
      <c r="R363" s="4" t="s">
        <v>1298</v>
      </c>
      <c r="S363" s="4" t="str">
        <f t="shared" si="161"/>
        <v>被动精准lv8</v>
      </c>
      <c r="T363" s="4" t="str">
        <f t="shared" si="164"/>
        <v>被动精准lv8</v>
      </c>
      <c r="U363" t="s">
        <v>281</v>
      </c>
      <c r="Z363" t="s">
        <v>393</v>
      </c>
      <c r="AA363">
        <v>6</v>
      </c>
      <c r="AB363" t="s">
        <v>1290</v>
      </c>
      <c r="AC363">
        <v>6</v>
      </c>
      <c r="AJ363" s="12" t="str">
        <f t="shared" si="165"/>
        <v>HIT:6|PEN:6</v>
      </c>
      <c r="AS363">
        <v>999</v>
      </c>
      <c r="AV363" s="4"/>
      <c r="AW363" s="4"/>
      <c r="AX363" s="4"/>
      <c r="AY363" s="4"/>
      <c r="BA363" s="12" t="str">
        <f t="shared" si="166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>
        <f t="shared" ref="BN363:BN382" si="168">IF(AA363="",IF(V363="",IF(AP363="",W363,AP363),V363),AA363)</f>
        <v>6</v>
      </c>
      <c r="BO363">
        <f t="shared" si="167"/>
        <v>6</v>
      </c>
    </row>
    <row r="364" spans="11:67" x14ac:dyDescent="0.15">
      <c r="K364" t="str">
        <f t="shared" si="162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280</v>
      </c>
      <c r="O364">
        <v>0</v>
      </c>
      <c r="P364">
        <f t="shared" si="163"/>
        <v>7</v>
      </c>
      <c r="Q364">
        <v>200269</v>
      </c>
      <c r="R364" s="4" t="s">
        <v>1299</v>
      </c>
      <c r="S364" s="4" t="str">
        <f t="shared" si="161"/>
        <v>被动精准lv9</v>
      </c>
      <c r="T364" s="4" t="str">
        <f t="shared" si="164"/>
        <v>被动精准lv9</v>
      </c>
      <c r="U364" t="s">
        <v>281</v>
      </c>
      <c r="Z364" t="s">
        <v>393</v>
      </c>
      <c r="AA364">
        <v>7</v>
      </c>
      <c r="AB364" t="s">
        <v>1290</v>
      </c>
      <c r="AC364">
        <v>6</v>
      </c>
      <c r="AJ364" s="12" t="str">
        <f t="shared" si="165"/>
        <v>HIT:7|PEN:6</v>
      </c>
      <c r="AS364">
        <v>999</v>
      </c>
      <c r="AV364" s="4"/>
      <c r="AW364" s="4"/>
      <c r="AX364" s="4"/>
      <c r="AY364" s="4"/>
      <c r="BA364" s="12" t="str">
        <f t="shared" si="166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>
        <f t="shared" si="168"/>
        <v>7</v>
      </c>
      <c r="BO364">
        <f t="shared" si="167"/>
        <v>6</v>
      </c>
    </row>
    <row r="365" spans="11:67" x14ac:dyDescent="0.15">
      <c r="K365" t="str">
        <f t="shared" si="162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280</v>
      </c>
      <c r="O365">
        <v>0</v>
      </c>
      <c r="P365">
        <f t="shared" si="163"/>
        <v>7</v>
      </c>
      <c r="Q365">
        <v>200270</v>
      </c>
      <c r="R365" s="4" t="s">
        <v>1300</v>
      </c>
      <c r="S365" s="4" t="str">
        <f t="shared" si="161"/>
        <v>被动精准lv10</v>
      </c>
      <c r="T365" s="4" t="str">
        <f t="shared" si="164"/>
        <v>被动精准lv10</v>
      </c>
      <c r="U365" t="s">
        <v>281</v>
      </c>
      <c r="Z365" t="s">
        <v>393</v>
      </c>
      <c r="AA365">
        <v>7</v>
      </c>
      <c r="AB365" t="s">
        <v>1290</v>
      </c>
      <c r="AC365">
        <v>7</v>
      </c>
      <c r="AJ365" s="12" t="str">
        <f t="shared" si="165"/>
        <v>HIT:7|PEN:7</v>
      </c>
      <c r="AS365">
        <v>999</v>
      </c>
      <c r="AV365" s="4"/>
      <c r="AW365" s="4"/>
      <c r="AX365" s="4"/>
      <c r="AY365" s="4"/>
      <c r="BA365" s="12" t="str">
        <f t="shared" si="166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>
        <f t="shared" si="168"/>
        <v>7</v>
      </c>
      <c r="BO365">
        <f t="shared" si="167"/>
        <v>7</v>
      </c>
    </row>
    <row r="366" spans="11:67" x14ac:dyDescent="0.15">
      <c r="K366" t="str">
        <f t="shared" si="162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280</v>
      </c>
      <c r="O366">
        <v>0</v>
      </c>
      <c r="P366">
        <f t="shared" si="163"/>
        <v>8</v>
      </c>
      <c r="Q366">
        <v>200271</v>
      </c>
      <c r="R366" s="4" t="s">
        <v>1301</v>
      </c>
      <c r="S366" s="4" t="str">
        <f t="shared" si="161"/>
        <v>被动精准lv11</v>
      </c>
      <c r="T366" s="4" t="str">
        <f t="shared" si="164"/>
        <v>被动精准lv11</v>
      </c>
      <c r="U366" t="s">
        <v>281</v>
      </c>
      <c r="Z366" t="s">
        <v>393</v>
      </c>
      <c r="AA366">
        <v>8</v>
      </c>
      <c r="AB366" t="s">
        <v>1290</v>
      </c>
      <c r="AC366">
        <v>7</v>
      </c>
      <c r="AJ366" s="12" t="str">
        <f t="shared" si="165"/>
        <v>HIT:8|PEN:7</v>
      </c>
      <c r="AS366">
        <v>999</v>
      </c>
      <c r="AV366" s="4"/>
      <c r="AW366" s="4"/>
      <c r="AX366" s="4"/>
      <c r="AY366" s="4"/>
      <c r="BA366" s="12" t="str">
        <f t="shared" si="166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>
        <f t="shared" si="168"/>
        <v>8</v>
      </c>
      <c r="BO366">
        <f t="shared" si="167"/>
        <v>7</v>
      </c>
    </row>
    <row r="367" spans="11:67" x14ac:dyDescent="0.15">
      <c r="K367" t="str">
        <f t="shared" si="162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280</v>
      </c>
      <c r="O367">
        <v>0</v>
      </c>
      <c r="P367">
        <f t="shared" si="163"/>
        <v>8</v>
      </c>
      <c r="Q367">
        <v>200272</v>
      </c>
      <c r="R367" s="4" t="s">
        <v>1302</v>
      </c>
      <c r="S367" s="4" t="str">
        <f t="shared" si="161"/>
        <v>被动精准lv12</v>
      </c>
      <c r="T367" s="4" t="str">
        <f t="shared" si="164"/>
        <v>被动精准lv12</v>
      </c>
      <c r="U367" t="s">
        <v>281</v>
      </c>
      <c r="Z367" t="s">
        <v>393</v>
      </c>
      <c r="AA367">
        <v>8</v>
      </c>
      <c r="AB367" t="s">
        <v>1290</v>
      </c>
      <c r="AC367">
        <v>8</v>
      </c>
      <c r="AJ367" s="12" t="str">
        <f t="shared" si="165"/>
        <v>HIT:8|PEN:8</v>
      </c>
      <c r="AS367">
        <v>999</v>
      </c>
      <c r="AV367" s="4"/>
      <c r="AW367" s="4"/>
      <c r="AX367" s="4"/>
      <c r="AY367" s="4"/>
      <c r="BA367" s="12" t="str">
        <f t="shared" si="166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>
        <f t="shared" si="168"/>
        <v>8</v>
      </c>
      <c r="BO367">
        <f t="shared" si="167"/>
        <v>8</v>
      </c>
    </row>
    <row r="368" spans="11:67" x14ac:dyDescent="0.15">
      <c r="K368" t="str">
        <f t="shared" si="162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280</v>
      </c>
      <c r="O368">
        <v>0</v>
      </c>
      <c r="P368">
        <f t="shared" si="163"/>
        <v>9</v>
      </c>
      <c r="Q368">
        <v>200273</v>
      </c>
      <c r="R368" s="4" t="s">
        <v>1303</v>
      </c>
      <c r="S368" s="4" t="str">
        <f t="shared" si="161"/>
        <v>被动精准lv13</v>
      </c>
      <c r="T368" s="4" t="str">
        <f t="shared" si="164"/>
        <v>被动精准lv13</v>
      </c>
      <c r="U368" t="s">
        <v>281</v>
      </c>
      <c r="Z368" t="s">
        <v>393</v>
      </c>
      <c r="AA368">
        <v>9</v>
      </c>
      <c r="AB368" t="s">
        <v>1290</v>
      </c>
      <c r="AC368">
        <v>8</v>
      </c>
      <c r="AJ368" s="12" t="str">
        <f t="shared" si="165"/>
        <v>HIT:9|PEN:8</v>
      </c>
      <c r="AS368">
        <v>999</v>
      </c>
      <c r="AV368" s="4"/>
      <c r="AW368" s="4"/>
      <c r="AX368" s="4"/>
      <c r="AY368" s="4"/>
      <c r="BA368" s="12" t="str">
        <f t="shared" si="166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>
        <f t="shared" si="168"/>
        <v>9</v>
      </c>
      <c r="BO368">
        <f t="shared" si="167"/>
        <v>8</v>
      </c>
    </row>
    <row r="369" spans="11:67" x14ac:dyDescent="0.15">
      <c r="K369" t="str">
        <f t="shared" si="162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280</v>
      </c>
      <c r="O369">
        <v>0</v>
      </c>
      <c r="P369">
        <f t="shared" si="163"/>
        <v>9</v>
      </c>
      <c r="Q369">
        <v>200274</v>
      </c>
      <c r="R369" s="4" t="s">
        <v>1304</v>
      </c>
      <c r="S369" s="4" t="str">
        <f t="shared" si="161"/>
        <v>被动精准lv14</v>
      </c>
      <c r="T369" s="4" t="str">
        <f t="shared" si="164"/>
        <v>被动精准lv14</v>
      </c>
      <c r="U369" t="s">
        <v>281</v>
      </c>
      <c r="Z369" t="s">
        <v>393</v>
      </c>
      <c r="AA369">
        <v>9</v>
      </c>
      <c r="AB369" t="s">
        <v>1290</v>
      </c>
      <c r="AC369">
        <v>9</v>
      </c>
      <c r="AJ369" s="12" t="str">
        <f t="shared" si="165"/>
        <v>HIT:9|PEN:9</v>
      </c>
      <c r="AS369">
        <v>999</v>
      </c>
      <c r="AV369" s="4"/>
      <c r="AW369" s="4"/>
      <c r="AX369" s="4"/>
      <c r="AY369" s="4"/>
      <c r="BA369" s="12" t="str">
        <f t="shared" si="166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>
        <f t="shared" si="168"/>
        <v>9</v>
      </c>
      <c r="BO369">
        <f t="shared" si="167"/>
        <v>9</v>
      </c>
    </row>
    <row r="370" spans="11:67" x14ac:dyDescent="0.15">
      <c r="K370" t="str">
        <f t="shared" si="162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280</v>
      </c>
      <c r="O370">
        <v>0</v>
      </c>
      <c r="P370">
        <f t="shared" si="163"/>
        <v>10</v>
      </c>
      <c r="Q370">
        <v>200275</v>
      </c>
      <c r="R370" s="4" t="s">
        <v>1305</v>
      </c>
      <c r="S370" s="4" t="str">
        <f t="shared" si="161"/>
        <v>被动精准lv15</v>
      </c>
      <c r="T370" s="4" t="str">
        <f t="shared" si="164"/>
        <v>被动精准lv15</v>
      </c>
      <c r="U370" t="s">
        <v>281</v>
      </c>
      <c r="Z370" t="s">
        <v>393</v>
      </c>
      <c r="AA370">
        <v>10</v>
      </c>
      <c r="AB370" t="s">
        <v>1290</v>
      </c>
      <c r="AC370">
        <v>9</v>
      </c>
      <c r="AJ370" s="12" t="str">
        <f t="shared" si="165"/>
        <v>HIT:10|PEN:9</v>
      </c>
      <c r="AS370">
        <v>999</v>
      </c>
      <c r="AV370" s="4"/>
      <c r="AW370" s="4"/>
      <c r="AX370" s="4"/>
      <c r="AY370" s="4"/>
      <c r="BA370" s="12" t="str">
        <f t="shared" si="166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>
        <f t="shared" si="168"/>
        <v>10</v>
      </c>
      <c r="BO370">
        <f t="shared" si="167"/>
        <v>9</v>
      </c>
    </row>
    <row r="371" spans="11:67" x14ac:dyDescent="0.15">
      <c r="K371" t="str">
        <f t="shared" si="162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280</v>
      </c>
      <c r="O371">
        <v>0</v>
      </c>
      <c r="P371">
        <f t="shared" si="163"/>
        <v>10</v>
      </c>
      <c r="Q371">
        <v>200276</v>
      </c>
      <c r="R371" s="4" t="s">
        <v>1306</v>
      </c>
      <c r="S371" s="4" t="str">
        <f t="shared" si="161"/>
        <v>被动精准lv16</v>
      </c>
      <c r="T371" s="4" t="str">
        <f t="shared" si="164"/>
        <v>被动精准lv16</v>
      </c>
      <c r="U371" t="s">
        <v>281</v>
      </c>
      <c r="Z371" t="s">
        <v>393</v>
      </c>
      <c r="AA371">
        <v>10</v>
      </c>
      <c r="AB371" t="s">
        <v>1290</v>
      </c>
      <c r="AC371">
        <v>10</v>
      </c>
      <c r="AJ371" s="12" t="str">
        <f t="shared" si="165"/>
        <v>HIT:10|PEN:10</v>
      </c>
      <c r="AS371">
        <v>999</v>
      </c>
      <c r="AV371" s="4"/>
      <c r="AW371" s="4"/>
      <c r="AX371" s="4"/>
      <c r="AY371" s="4"/>
      <c r="BA371" s="12" t="str">
        <f t="shared" si="166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>
        <f t="shared" si="168"/>
        <v>10</v>
      </c>
      <c r="BO371">
        <f t="shared" si="167"/>
        <v>10</v>
      </c>
    </row>
    <row r="372" spans="11:67" x14ac:dyDescent="0.15">
      <c r="K372" t="str">
        <f t="shared" si="162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280</v>
      </c>
      <c r="O372">
        <v>0</v>
      </c>
      <c r="P372">
        <f t="shared" si="163"/>
        <v>11</v>
      </c>
      <c r="Q372">
        <v>200277</v>
      </c>
      <c r="R372" s="4" t="s">
        <v>1307</v>
      </c>
      <c r="S372" s="4" t="str">
        <f t="shared" si="161"/>
        <v>被动精准lv17</v>
      </c>
      <c r="T372" s="4" t="str">
        <f t="shared" si="164"/>
        <v>被动精准lv17</v>
      </c>
      <c r="U372" t="s">
        <v>281</v>
      </c>
      <c r="Z372" t="s">
        <v>393</v>
      </c>
      <c r="AA372">
        <v>11</v>
      </c>
      <c r="AB372" t="s">
        <v>1290</v>
      </c>
      <c r="AC372">
        <v>10</v>
      </c>
      <c r="AJ372" s="12" t="str">
        <f t="shared" si="165"/>
        <v>HIT:11|PEN:10</v>
      </c>
      <c r="AS372">
        <v>999</v>
      </c>
      <c r="AV372" s="4"/>
      <c r="AW372" s="4"/>
      <c r="AX372" s="4"/>
      <c r="AY372" s="4"/>
      <c r="BA372" s="12" t="str">
        <f t="shared" si="166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>
        <f t="shared" si="168"/>
        <v>11</v>
      </c>
      <c r="BO372">
        <f t="shared" si="167"/>
        <v>10</v>
      </c>
    </row>
    <row r="373" spans="11:67" x14ac:dyDescent="0.15">
      <c r="K373" t="str">
        <f t="shared" si="162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280</v>
      </c>
      <c r="O373">
        <v>0</v>
      </c>
      <c r="P373">
        <f t="shared" si="163"/>
        <v>11</v>
      </c>
      <c r="Q373">
        <v>200278</v>
      </c>
      <c r="R373" s="4" t="s">
        <v>1308</v>
      </c>
      <c r="S373" s="4" t="str">
        <f t="shared" si="161"/>
        <v>被动精准lv18</v>
      </c>
      <c r="T373" s="4" t="str">
        <f t="shared" si="164"/>
        <v>被动精准lv18</v>
      </c>
      <c r="U373" t="s">
        <v>281</v>
      </c>
      <c r="Z373" t="s">
        <v>393</v>
      </c>
      <c r="AA373">
        <v>11</v>
      </c>
      <c r="AB373" t="s">
        <v>1290</v>
      </c>
      <c r="AC373">
        <v>11</v>
      </c>
      <c r="AJ373" s="12" t="str">
        <f t="shared" si="165"/>
        <v>HIT:11|PEN:11</v>
      </c>
      <c r="AS373">
        <v>999</v>
      </c>
      <c r="AV373" s="4"/>
      <c r="AW373" s="4"/>
      <c r="AX373" s="4"/>
      <c r="AY373" s="4"/>
      <c r="BA373" s="12" t="str">
        <f t="shared" si="166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>
        <f t="shared" si="168"/>
        <v>11</v>
      </c>
      <c r="BO373">
        <f t="shared" si="167"/>
        <v>11</v>
      </c>
    </row>
    <row r="374" spans="11:67" x14ac:dyDescent="0.15">
      <c r="K374" t="str">
        <f t="shared" si="162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280</v>
      </c>
      <c r="O374">
        <v>0</v>
      </c>
      <c r="P374">
        <f t="shared" si="163"/>
        <v>12</v>
      </c>
      <c r="Q374">
        <v>200279</v>
      </c>
      <c r="R374" s="4" t="s">
        <v>1309</v>
      </c>
      <c r="S374" s="4" t="str">
        <f t="shared" si="161"/>
        <v>被动精准lv19</v>
      </c>
      <c r="T374" s="4" t="str">
        <f t="shared" si="164"/>
        <v>被动精准lv19</v>
      </c>
      <c r="U374" t="s">
        <v>281</v>
      </c>
      <c r="Z374" t="s">
        <v>393</v>
      </c>
      <c r="AA374">
        <v>12</v>
      </c>
      <c r="AB374" t="s">
        <v>1290</v>
      </c>
      <c r="AC374">
        <v>11</v>
      </c>
      <c r="AJ374" s="12" t="str">
        <f t="shared" si="165"/>
        <v>HIT:12|PEN:11</v>
      </c>
      <c r="AS374">
        <v>999</v>
      </c>
      <c r="AV374" s="4"/>
      <c r="AW374" s="4"/>
      <c r="AX374" s="4"/>
      <c r="AY374" s="4"/>
      <c r="BA374" s="12" t="str">
        <f t="shared" si="166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>
        <f t="shared" si="168"/>
        <v>12</v>
      </c>
      <c r="BO374">
        <f t="shared" si="167"/>
        <v>11</v>
      </c>
    </row>
    <row r="375" spans="11:67" x14ac:dyDescent="0.15">
      <c r="K375" t="str">
        <f t="shared" si="162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280</v>
      </c>
      <c r="O375">
        <v>0</v>
      </c>
      <c r="P375">
        <f t="shared" si="163"/>
        <v>12</v>
      </c>
      <c r="Q375">
        <v>200280</v>
      </c>
      <c r="R375" s="4" t="s">
        <v>1310</v>
      </c>
      <c r="S375" s="4" t="str">
        <f t="shared" si="161"/>
        <v>被动精准lv20</v>
      </c>
      <c r="T375" s="4" t="str">
        <f t="shared" si="164"/>
        <v>被动精准lv20</v>
      </c>
      <c r="U375" t="s">
        <v>281</v>
      </c>
      <c r="Z375" t="s">
        <v>393</v>
      </c>
      <c r="AA375">
        <v>12</v>
      </c>
      <c r="AB375" t="s">
        <v>1290</v>
      </c>
      <c r="AC375">
        <v>12</v>
      </c>
      <c r="AJ375" s="12" t="str">
        <f t="shared" si="165"/>
        <v>HIT:12|PEN:12</v>
      </c>
      <c r="AS375">
        <v>999</v>
      </c>
      <c r="AV375" s="4"/>
      <c r="AW375" s="4"/>
      <c r="AX375" s="4"/>
      <c r="AY375" s="4"/>
      <c r="BA375" s="12" t="str">
        <f t="shared" si="166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>
        <f t="shared" si="168"/>
        <v>12</v>
      </c>
      <c r="BO375">
        <f t="shared" si="167"/>
        <v>12</v>
      </c>
    </row>
    <row r="376" spans="11:67" x14ac:dyDescent="0.15">
      <c r="K376" t="str">
        <f t="shared" ref="K376:K395" si="169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280</v>
      </c>
      <c r="O376">
        <v>0</v>
      </c>
      <c r="P376">
        <f t="shared" ref="P376:P395" si="170">BN376</f>
        <v>3</v>
      </c>
      <c r="Q376">
        <v>200281</v>
      </c>
      <c r="R376" s="4" t="s">
        <v>476</v>
      </c>
      <c r="S376" s="4" t="str">
        <f t="shared" si="161"/>
        <v>被动急速lv1</v>
      </c>
      <c r="T376" s="4" t="str">
        <f t="shared" ref="T376:T395" si="171">R376</f>
        <v>被动急速lv1</v>
      </c>
      <c r="U376" t="s">
        <v>281</v>
      </c>
      <c r="Z376" t="s">
        <v>393</v>
      </c>
      <c r="AA376">
        <v>3</v>
      </c>
      <c r="AB376" t="s">
        <v>394</v>
      </c>
      <c r="AC376">
        <v>2</v>
      </c>
      <c r="AJ376" s="12" t="str">
        <f t="shared" ref="AJ376:AJ395" si="172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3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>
        <f t="shared" si="168"/>
        <v>3</v>
      </c>
      <c r="BO376">
        <f t="shared" ref="BO376:BO395" si="174">IF(AC376="","",AC376)</f>
        <v>2</v>
      </c>
    </row>
    <row r="377" spans="11:67" x14ac:dyDescent="0.15">
      <c r="K377" t="str">
        <f t="shared" si="169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280</v>
      </c>
      <c r="O377">
        <v>0</v>
      </c>
      <c r="P377">
        <f t="shared" si="170"/>
        <v>3</v>
      </c>
      <c r="Q377">
        <v>200282</v>
      </c>
      <c r="R377" s="4" t="s">
        <v>477</v>
      </c>
      <c r="S377" s="4" t="str">
        <f t="shared" si="161"/>
        <v>被动急速lv2</v>
      </c>
      <c r="T377" s="4" t="str">
        <f t="shared" si="171"/>
        <v>被动急速lv2</v>
      </c>
      <c r="U377" t="s">
        <v>281</v>
      </c>
      <c r="Z377" t="s">
        <v>393</v>
      </c>
      <c r="AA377">
        <v>3</v>
      </c>
      <c r="AB377" t="s">
        <v>394</v>
      </c>
      <c r="AC377">
        <v>3</v>
      </c>
      <c r="AJ377" s="12" t="str">
        <f t="shared" si="172"/>
        <v>HIT:3|SPD_P:3</v>
      </c>
      <c r="AS377">
        <v>999</v>
      </c>
      <c r="AV377" s="4"/>
      <c r="AW377" s="4"/>
      <c r="AX377" s="4"/>
      <c r="AY377" s="4"/>
      <c r="BA377" s="12" t="str">
        <f t="shared" si="173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>
        <f t="shared" si="168"/>
        <v>3</v>
      </c>
      <c r="BO377">
        <f t="shared" si="174"/>
        <v>3</v>
      </c>
    </row>
    <row r="378" spans="11:67" x14ac:dyDescent="0.15">
      <c r="K378" t="str">
        <f t="shared" si="169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280</v>
      </c>
      <c r="O378">
        <v>0</v>
      </c>
      <c r="P378">
        <f t="shared" si="170"/>
        <v>4</v>
      </c>
      <c r="Q378">
        <v>200283</v>
      </c>
      <c r="R378" s="4" t="s">
        <v>478</v>
      </c>
      <c r="S378" s="4" t="str">
        <f t="shared" si="161"/>
        <v>被动急速lv3</v>
      </c>
      <c r="T378" s="4" t="str">
        <f t="shared" si="171"/>
        <v>被动急速lv3</v>
      </c>
      <c r="U378" t="s">
        <v>281</v>
      </c>
      <c r="Z378" t="s">
        <v>393</v>
      </c>
      <c r="AA378">
        <v>4</v>
      </c>
      <c r="AB378" t="s">
        <v>394</v>
      </c>
      <c r="AC378">
        <v>3</v>
      </c>
      <c r="AJ378" s="12" t="str">
        <f t="shared" si="172"/>
        <v>HIT:4|SPD_P:3</v>
      </c>
      <c r="AS378">
        <v>999</v>
      </c>
      <c r="AV378" s="4"/>
      <c r="AW378" s="4"/>
      <c r="AX378" s="4"/>
      <c r="AY378" s="4"/>
      <c r="BA378" s="12" t="str">
        <f t="shared" si="173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>
        <f t="shared" si="168"/>
        <v>4</v>
      </c>
      <c r="BO378">
        <f t="shared" si="174"/>
        <v>3</v>
      </c>
    </row>
    <row r="379" spans="11:67" x14ac:dyDescent="0.15">
      <c r="K379" t="str">
        <f t="shared" si="169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280</v>
      </c>
      <c r="O379">
        <v>0</v>
      </c>
      <c r="P379">
        <f t="shared" si="170"/>
        <v>4</v>
      </c>
      <c r="Q379">
        <v>200284</v>
      </c>
      <c r="R379" s="4" t="s">
        <v>479</v>
      </c>
      <c r="S379" s="4" t="str">
        <f t="shared" si="161"/>
        <v>被动急速lv4</v>
      </c>
      <c r="T379" s="4" t="str">
        <f t="shared" si="171"/>
        <v>被动急速lv4</v>
      </c>
      <c r="U379" t="s">
        <v>281</v>
      </c>
      <c r="Z379" t="s">
        <v>393</v>
      </c>
      <c r="AA379">
        <v>4</v>
      </c>
      <c r="AB379" t="s">
        <v>394</v>
      </c>
      <c r="AC379">
        <v>4</v>
      </c>
      <c r="AJ379" s="12" t="str">
        <f t="shared" si="172"/>
        <v>HIT:4|SPD_P:4</v>
      </c>
      <c r="AS379">
        <v>999</v>
      </c>
      <c r="AV379" s="4"/>
      <c r="AW379" s="4"/>
      <c r="AX379" s="4"/>
      <c r="AY379" s="4"/>
      <c r="BA379" s="12" t="str">
        <f t="shared" si="173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>
        <f t="shared" si="168"/>
        <v>4</v>
      </c>
      <c r="BO379">
        <f t="shared" si="174"/>
        <v>4</v>
      </c>
    </row>
    <row r="380" spans="11:67" x14ac:dyDescent="0.15">
      <c r="K380" t="str">
        <f t="shared" si="169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280</v>
      </c>
      <c r="O380">
        <v>0</v>
      </c>
      <c r="P380">
        <f t="shared" si="170"/>
        <v>5</v>
      </c>
      <c r="Q380">
        <v>200285</v>
      </c>
      <c r="R380" s="4" t="s">
        <v>480</v>
      </c>
      <c r="S380" s="4" t="str">
        <f t="shared" si="161"/>
        <v>被动急速lv5</v>
      </c>
      <c r="T380" s="4" t="str">
        <f t="shared" si="171"/>
        <v>被动急速lv5</v>
      </c>
      <c r="U380" t="s">
        <v>281</v>
      </c>
      <c r="Z380" t="s">
        <v>393</v>
      </c>
      <c r="AA380">
        <v>5</v>
      </c>
      <c r="AB380" t="s">
        <v>394</v>
      </c>
      <c r="AC380">
        <v>4</v>
      </c>
      <c r="AJ380" s="12" t="str">
        <f t="shared" si="172"/>
        <v>HIT:5|SPD_P:4</v>
      </c>
      <c r="AS380">
        <v>999</v>
      </c>
      <c r="AV380" s="4"/>
      <c r="AW380" s="4"/>
      <c r="AX380" s="4"/>
      <c r="AY380" s="4"/>
      <c r="BA380" s="12" t="str">
        <f t="shared" si="173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>
        <f t="shared" si="168"/>
        <v>5</v>
      </c>
      <c r="BO380">
        <f t="shared" si="174"/>
        <v>4</v>
      </c>
    </row>
    <row r="381" spans="11:67" x14ac:dyDescent="0.15">
      <c r="K381" t="str">
        <f t="shared" si="169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280</v>
      </c>
      <c r="O381">
        <v>0</v>
      </c>
      <c r="P381">
        <f t="shared" si="170"/>
        <v>5</v>
      </c>
      <c r="Q381">
        <v>200286</v>
      </c>
      <c r="R381" s="4" t="s">
        <v>481</v>
      </c>
      <c r="S381" s="4" t="str">
        <f t="shared" si="161"/>
        <v>被动急速lv6</v>
      </c>
      <c r="T381" s="4" t="str">
        <f t="shared" si="171"/>
        <v>被动急速lv6</v>
      </c>
      <c r="U381" t="s">
        <v>281</v>
      </c>
      <c r="Z381" t="s">
        <v>393</v>
      </c>
      <c r="AA381">
        <v>5</v>
      </c>
      <c r="AB381" t="s">
        <v>394</v>
      </c>
      <c r="AC381">
        <v>5</v>
      </c>
      <c r="AJ381" s="12" t="str">
        <f t="shared" si="172"/>
        <v>HIT:5|SPD_P:5</v>
      </c>
      <c r="AS381">
        <v>999</v>
      </c>
      <c r="AV381" s="4"/>
      <c r="AW381" s="4"/>
      <c r="AX381" s="4"/>
      <c r="AY381" s="4"/>
      <c r="BA381" s="12" t="str">
        <f t="shared" si="173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>
        <f t="shared" si="168"/>
        <v>5</v>
      </c>
      <c r="BO381">
        <f t="shared" si="174"/>
        <v>5</v>
      </c>
    </row>
    <row r="382" spans="11:67" x14ac:dyDescent="0.15">
      <c r="K382" t="str">
        <f t="shared" si="169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280</v>
      </c>
      <c r="O382">
        <v>0</v>
      </c>
      <c r="P382">
        <f t="shared" si="170"/>
        <v>6</v>
      </c>
      <c r="Q382">
        <v>200287</v>
      </c>
      <c r="R382" s="4" t="s">
        <v>482</v>
      </c>
      <c r="S382" s="4" t="str">
        <f t="shared" si="161"/>
        <v>被动急速lv7</v>
      </c>
      <c r="T382" s="4" t="str">
        <f t="shared" si="171"/>
        <v>被动急速lv7</v>
      </c>
      <c r="U382" t="s">
        <v>281</v>
      </c>
      <c r="Z382" t="s">
        <v>393</v>
      </c>
      <c r="AA382">
        <v>6</v>
      </c>
      <c r="AB382" t="s">
        <v>394</v>
      </c>
      <c r="AC382">
        <v>5</v>
      </c>
      <c r="AJ382" s="12" t="str">
        <f t="shared" si="172"/>
        <v>HIT:6|SPD_P:5</v>
      </c>
      <c r="AS382">
        <v>999</v>
      </c>
      <c r="AV382" s="4"/>
      <c r="AW382" s="4"/>
      <c r="AX382" s="4"/>
      <c r="AY382" s="4"/>
      <c r="BA382" s="12" t="str">
        <f t="shared" si="173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>
        <f t="shared" si="168"/>
        <v>6</v>
      </c>
      <c r="BO382">
        <f t="shared" si="174"/>
        <v>5</v>
      </c>
    </row>
    <row r="383" spans="11:67" x14ac:dyDescent="0.15">
      <c r="K383" t="str">
        <f t="shared" si="169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280</v>
      </c>
      <c r="O383">
        <v>0</v>
      </c>
      <c r="P383">
        <f t="shared" si="170"/>
        <v>6</v>
      </c>
      <c r="Q383">
        <v>200288</v>
      </c>
      <c r="R383" s="4" t="s">
        <v>483</v>
      </c>
      <c r="S383" s="4" t="str">
        <f t="shared" si="161"/>
        <v>被动急速lv8</v>
      </c>
      <c r="T383" s="4" t="str">
        <f t="shared" si="171"/>
        <v>被动急速lv8</v>
      </c>
      <c r="U383" t="s">
        <v>281</v>
      </c>
      <c r="Z383" t="s">
        <v>393</v>
      </c>
      <c r="AA383">
        <v>6</v>
      </c>
      <c r="AB383" t="s">
        <v>394</v>
      </c>
      <c r="AC383">
        <v>6</v>
      </c>
      <c r="AJ383" s="12" t="str">
        <f t="shared" si="172"/>
        <v>HIT:6|SPD_P:6</v>
      </c>
      <c r="AS383">
        <v>999</v>
      </c>
      <c r="AV383" s="4"/>
      <c r="AW383" s="4"/>
      <c r="AX383" s="4"/>
      <c r="AY383" s="4"/>
      <c r="BA383" s="12" t="str">
        <f t="shared" si="173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>
        <f t="shared" ref="BN383:BN402" si="175">IF(AA383="",IF(V383="",IF(AP383="",W383,AP383),V383),AA383)</f>
        <v>6</v>
      </c>
      <c r="BO383">
        <f t="shared" si="174"/>
        <v>6</v>
      </c>
    </row>
    <row r="384" spans="11:67" x14ac:dyDescent="0.15">
      <c r="K384" t="str">
        <f t="shared" si="169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280</v>
      </c>
      <c r="O384">
        <v>0</v>
      </c>
      <c r="P384">
        <f t="shared" si="170"/>
        <v>7</v>
      </c>
      <c r="Q384">
        <v>200289</v>
      </c>
      <c r="R384" s="4" t="s">
        <v>484</v>
      </c>
      <c r="S384" s="4" t="str">
        <f t="shared" si="161"/>
        <v>被动急速lv9</v>
      </c>
      <c r="T384" s="4" t="str">
        <f t="shared" si="171"/>
        <v>被动急速lv9</v>
      </c>
      <c r="U384" t="s">
        <v>281</v>
      </c>
      <c r="Z384" t="s">
        <v>393</v>
      </c>
      <c r="AA384">
        <v>7</v>
      </c>
      <c r="AB384" t="s">
        <v>394</v>
      </c>
      <c r="AC384">
        <v>6</v>
      </c>
      <c r="AJ384" s="12" t="str">
        <f t="shared" si="172"/>
        <v>HIT:7|SPD_P:6</v>
      </c>
      <c r="AS384">
        <v>999</v>
      </c>
      <c r="AV384" s="4"/>
      <c r="AW384" s="4"/>
      <c r="AX384" s="4"/>
      <c r="AY384" s="4"/>
      <c r="BA384" s="12" t="str">
        <f t="shared" si="173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>
        <f t="shared" si="175"/>
        <v>7</v>
      </c>
      <c r="BO384">
        <f t="shared" si="174"/>
        <v>6</v>
      </c>
    </row>
    <row r="385" spans="11:67" x14ac:dyDescent="0.15">
      <c r="K385" t="str">
        <f t="shared" si="169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280</v>
      </c>
      <c r="O385">
        <v>0</v>
      </c>
      <c r="P385">
        <f t="shared" si="170"/>
        <v>7</v>
      </c>
      <c r="Q385">
        <v>200290</v>
      </c>
      <c r="R385" s="4" t="s">
        <v>485</v>
      </c>
      <c r="S385" s="4" t="str">
        <f t="shared" si="161"/>
        <v>被动急速lv10</v>
      </c>
      <c r="T385" s="4" t="str">
        <f t="shared" si="171"/>
        <v>被动急速lv10</v>
      </c>
      <c r="U385" t="s">
        <v>281</v>
      </c>
      <c r="Z385" t="s">
        <v>393</v>
      </c>
      <c r="AA385">
        <v>7</v>
      </c>
      <c r="AB385" t="s">
        <v>394</v>
      </c>
      <c r="AC385">
        <v>7</v>
      </c>
      <c r="AJ385" s="12" t="str">
        <f t="shared" si="172"/>
        <v>HIT:7|SPD_P:7</v>
      </c>
      <c r="AS385">
        <v>999</v>
      </c>
      <c r="AV385" s="4"/>
      <c r="AW385" s="4"/>
      <c r="AX385" s="4"/>
      <c r="AY385" s="4"/>
      <c r="BA385" s="12" t="str">
        <f t="shared" si="173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>
        <f t="shared" si="175"/>
        <v>7</v>
      </c>
      <c r="BO385">
        <f t="shared" si="174"/>
        <v>7</v>
      </c>
    </row>
    <row r="386" spans="11:67" x14ac:dyDescent="0.15">
      <c r="K386" t="str">
        <f t="shared" si="169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280</v>
      </c>
      <c r="O386">
        <v>0</v>
      </c>
      <c r="P386">
        <f t="shared" si="170"/>
        <v>8</v>
      </c>
      <c r="Q386">
        <v>200291</v>
      </c>
      <c r="R386" s="4" t="s">
        <v>486</v>
      </c>
      <c r="S386" s="4" t="str">
        <f t="shared" si="161"/>
        <v>被动急速lv11</v>
      </c>
      <c r="T386" s="4" t="str">
        <f t="shared" si="171"/>
        <v>被动急速lv11</v>
      </c>
      <c r="U386" t="s">
        <v>281</v>
      </c>
      <c r="Z386" t="s">
        <v>393</v>
      </c>
      <c r="AA386">
        <v>8</v>
      </c>
      <c r="AB386" t="s">
        <v>394</v>
      </c>
      <c r="AC386">
        <v>7</v>
      </c>
      <c r="AJ386" s="12" t="str">
        <f t="shared" si="172"/>
        <v>HIT:8|SPD_P:7</v>
      </c>
      <c r="AS386">
        <v>999</v>
      </c>
      <c r="AV386" s="4"/>
      <c r="AW386" s="4"/>
      <c r="AX386" s="4"/>
      <c r="AY386" s="4"/>
      <c r="BA386" s="12" t="str">
        <f t="shared" si="173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>
        <f t="shared" si="175"/>
        <v>8</v>
      </c>
      <c r="BO386">
        <f t="shared" si="174"/>
        <v>7</v>
      </c>
    </row>
    <row r="387" spans="11:67" x14ac:dyDescent="0.15">
      <c r="K387" t="str">
        <f t="shared" si="169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280</v>
      </c>
      <c r="O387">
        <v>0</v>
      </c>
      <c r="P387">
        <f t="shared" si="170"/>
        <v>8</v>
      </c>
      <c r="Q387">
        <v>200292</v>
      </c>
      <c r="R387" s="4" t="s">
        <v>487</v>
      </c>
      <c r="S387" s="4" t="str">
        <f t="shared" si="161"/>
        <v>被动急速lv12</v>
      </c>
      <c r="T387" s="4" t="str">
        <f t="shared" si="171"/>
        <v>被动急速lv12</v>
      </c>
      <c r="U387" t="s">
        <v>281</v>
      </c>
      <c r="Z387" t="s">
        <v>393</v>
      </c>
      <c r="AA387">
        <v>8</v>
      </c>
      <c r="AB387" t="s">
        <v>394</v>
      </c>
      <c r="AC387">
        <v>8</v>
      </c>
      <c r="AJ387" s="12" t="str">
        <f t="shared" si="172"/>
        <v>HIT:8|SPD_P:8</v>
      </c>
      <c r="AS387">
        <v>999</v>
      </c>
      <c r="AV387" s="4"/>
      <c r="AW387" s="4"/>
      <c r="AX387" s="4"/>
      <c r="AY387" s="4"/>
      <c r="BA387" s="12" t="str">
        <f t="shared" si="173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>
        <f t="shared" si="175"/>
        <v>8</v>
      </c>
      <c r="BO387">
        <f t="shared" si="174"/>
        <v>8</v>
      </c>
    </row>
    <row r="388" spans="11:67" x14ac:dyDescent="0.15">
      <c r="K388" t="str">
        <f t="shared" si="169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280</v>
      </c>
      <c r="O388">
        <v>0</v>
      </c>
      <c r="P388">
        <f t="shared" si="170"/>
        <v>9</v>
      </c>
      <c r="Q388">
        <v>200293</v>
      </c>
      <c r="R388" s="4" t="s">
        <v>488</v>
      </c>
      <c r="S388" s="4" t="str">
        <f t="shared" si="161"/>
        <v>被动急速lv13</v>
      </c>
      <c r="T388" s="4" t="str">
        <f t="shared" si="171"/>
        <v>被动急速lv13</v>
      </c>
      <c r="U388" t="s">
        <v>281</v>
      </c>
      <c r="Z388" t="s">
        <v>393</v>
      </c>
      <c r="AA388">
        <v>9</v>
      </c>
      <c r="AB388" t="s">
        <v>394</v>
      </c>
      <c r="AC388">
        <v>8</v>
      </c>
      <c r="AJ388" s="12" t="str">
        <f t="shared" si="172"/>
        <v>HIT:9|SPD_P:8</v>
      </c>
      <c r="AS388">
        <v>999</v>
      </c>
      <c r="AV388" s="4"/>
      <c r="AW388" s="4"/>
      <c r="AX388" s="4"/>
      <c r="AY388" s="4"/>
      <c r="BA388" s="12" t="str">
        <f t="shared" si="173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>
        <f t="shared" si="175"/>
        <v>9</v>
      </c>
      <c r="BO388">
        <f t="shared" si="174"/>
        <v>8</v>
      </c>
    </row>
    <row r="389" spans="11:67" x14ac:dyDescent="0.15">
      <c r="K389" t="str">
        <f t="shared" si="169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280</v>
      </c>
      <c r="O389">
        <v>0</v>
      </c>
      <c r="P389">
        <f t="shared" si="170"/>
        <v>9</v>
      </c>
      <c r="Q389">
        <v>200294</v>
      </c>
      <c r="R389" s="4" t="s">
        <v>489</v>
      </c>
      <c r="S389" s="4" t="str">
        <f t="shared" si="161"/>
        <v>被动急速lv14</v>
      </c>
      <c r="T389" s="4" t="str">
        <f t="shared" si="171"/>
        <v>被动急速lv14</v>
      </c>
      <c r="U389" t="s">
        <v>281</v>
      </c>
      <c r="Z389" t="s">
        <v>393</v>
      </c>
      <c r="AA389">
        <v>9</v>
      </c>
      <c r="AB389" t="s">
        <v>394</v>
      </c>
      <c r="AC389">
        <v>9</v>
      </c>
      <c r="AJ389" s="12" t="str">
        <f t="shared" si="172"/>
        <v>HIT:9|SPD_P:9</v>
      </c>
      <c r="AS389">
        <v>999</v>
      </c>
      <c r="AV389" s="4"/>
      <c r="AW389" s="4"/>
      <c r="AX389" s="4"/>
      <c r="AY389" s="4"/>
      <c r="BA389" s="12" t="str">
        <f t="shared" si="173"/>
        <v/>
      </c>
      <c r="BB389" s="12" t="str">
        <f t="shared" ref="BB389:BB452" si="176">IF(_xlfn.IFNA(VLOOKUP(AV389,$K:$L,2,FALSE),"")=0,"",_xlfn.IFNA(VLOOKUP(AV389,$K:$L,2,FALSE),""))</f>
        <v/>
      </c>
      <c r="BC389" s="12" t="str">
        <f t="shared" ref="BC389:BC452" si="177">IF(_xlfn.IFNA(VLOOKUP(AW389,$K:$L,2,FALSE),"")=0,"",_xlfn.IFNA(VLOOKUP(AW389,$K:$L,2,FALSE),""))</f>
        <v/>
      </c>
      <c r="BD389" s="12" t="str">
        <f t="shared" ref="BD389:BD452" si="178">IF(_xlfn.IFNA(VLOOKUP(AX389,$K:$L,2,FALSE),"")=0,"",_xlfn.IFNA(VLOOKUP(AX389,$K:$L,2,FALSE),""))</f>
        <v/>
      </c>
      <c r="BE389" s="12" t="str">
        <f t="shared" ref="BE389:BE452" si="179">IF(_xlfn.IFNA(VLOOKUP(AY389,$K:$L,2,FALSE),"")=0,"",_xlfn.IFNA(VLOOKUP(AY389,$K:$L,2,FALSE),""))</f>
        <v/>
      </c>
      <c r="BF389" s="12" t="str">
        <f t="shared" ref="BF389:BF452" si="180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>
        <f t="shared" si="175"/>
        <v>9</v>
      </c>
      <c r="BO389">
        <f t="shared" si="174"/>
        <v>9</v>
      </c>
    </row>
    <row r="390" spans="11:67" x14ac:dyDescent="0.15">
      <c r="K390" t="str">
        <f t="shared" si="169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280</v>
      </c>
      <c r="O390">
        <v>0</v>
      </c>
      <c r="P390">
        <f t="shared" si="170"/>
        <v>10</v>
      </c>
      <c r="Q390">
        <v>200295</v>
      </c>
      <c r="R390" s="4" t="s">
        <v>490</v>
      </c>
      <c r="S390" s="4" t="str">
        <f t="shared" si="161"/>
        <v>被动急速lv15</v>
      </c>
      <c r="T390" s="4" t="str">
        <f t="shared" si="171"/>
        <v>被动急速lv15</v>
      </c>
      <c r="U390" t="s">
        <v>281</v>
      </c>
      <c r="Z390" t="s">
        <v>393</v>
      </c>
      <c r="AA390">
        <v>10</v>
      </c>
      <c r="AB390" t="s">
        <v>394</v>
      </c>
      <c r="AC390">
        <v>9</v>
      </c>
      <c r="AJ390" s="12" t="str">
        <f t="shared" si="172"/>
        <v>HIT:10|SPD_P:9</v>
      </c>
      <c r="AS390">
        <v>999</v>
      </c>
      <c r="AV390" s="4"/>
      <c r="AW390" s="4"/>
      <c r="AX390" s="4"/>
      <c r="AY390" s="4"/>
      <c r="BA390" s="12" t="str">
        <f t="shared" si="173"/>
        <v/>
      </c>
      <c r="BB390" s="12" t="str">
        <f t="shared" si="176"/>
        <v/>
      </c>
      <c r="BC390" s="12" t="str">
        <f t="shared" si="177"/>
        <v/>
      </c>
      <c r="BD390" s="12" t="str">
        <f t="shared" si="178"/>
        <v/>
      </c>
      <c r="BE390" s="12" t="str">
        <f t="shared" si="179"/>
        <v/>
      </c>
      <c r="BF390" s="12" t="str">
        <f t="shared" si="180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>
        <f t="shared" si="175"/>
        <v>10</v>
      </c>
      <c r="BO390">
        <f t="shared" si="174"/>
        <v>9</v>
      </c>
    </row>
    <row r="391" spans="11:67" x14ac:dyDescent="0.15">
      <c r="K391" t="str">
        <f t="shared" si="169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280</v>
      </c>
      <c r="O391">
        <v>0</v>
      </c>
      <c r="P391">
        <f t="shared" si="170"/>
        <v>10</v>
      </c>
      <c r="Q391">
        <v>200296</v>
      </c>
      <c r="R391" s="4" t="s">
        <v>491</v>
      </c>
      <c r="S391" s="4" t="str">
        <f t="shared" si="161"/>
        <v>被动急速lv16</v>
      </c>
      <c r="T391" s="4" t="str">
        <f t="shared" si="171"/>
        <v>被动急速lv16</v>
      </c>
      <c r="U391" t="s">
        <v>281</v>
      </c>
      <c r="Z391" t="s">
        <v>393</v>
      </c>
      <c r="AA391">
        <v>10</v>
      </c>
      <c r="AB391" t="s">
        <v>394</v>
      </c>
      <c r="AC391">
        <v>10</v>
      </c>
      <c r="AJ391" s="12" t="str">
        <f t="shared" si="172"/>
        <v>HIT:10|SPD_P:10</v>
      </c>
      <c r="AS391">
        <v>999</v>
      </c>
      <c r="AV391" s="4"/>
      <c r="AW391" s="4"/>
      <c r="AX391" s="4"/>
      <c r="AY391" s="4"/>
      <c r="BA391" s="12" t="str">
        <f t="shared" si="173"/>
        <v/>
      </c>
      <c r="BB391" s="12" t="str">
        <f t="shared" si="176"/>
        <v/>
      </c>
      <c r="BC391" s="12" t="str">
        <f t="shared" si="177"/>
        <v/>
      </c>
      <c r="BD391" s="12" t="str">
        <f t="shared" si="178"/>
        <v/>
      </c>
      <c r="BE391" s="12" t="str">
        <f t="shared" si="179"/>
        <v/>
      </c>
      <c r="BF391" s="12" t="str">
        <f t="shared" si="180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>
        <f t="shared" si="175"/>
        <v>10</v>
      </c>
      <c r="BO391">
        <f t="shared" si="174"/>
        <v>10</v>
      </c>
    </row>
    <row r="392" spans="11:67" x14ac:dyDescent="0.15">
      <c r="K392" t="str">
        <f t="shared" si="169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280</v>
      </c>
      <c r="O392">
        <v>0</v>
      </c>
      <c r="P392">
        <f t="shared" si="170"/>
        <v>11</v>
      </c>
      <c r="Q392">
        <v>200297</v>
      </c>
      <c r="R392" s="4" t="s">
        <v>492</v>
      </c>
      <c r="S392" s="4" t="str">
        <f t="shared" si="161"/>
        <v>被动急速lv17</v>
      </c>
      <c r="T392" s="4" t="str">
        <f t="shared" si="171"/>
        <v>被动急速lv17</v>
      </c>
      <c r="U392" t="s">
        <v>281</v>
      </c>
      <c r="Z392" t="s">
        <v>393</v>
      </c>
      <c r="AA392">
        <v>11</v>
      </c>
      <c r="AB392" t="s">
        <v>394</v>
      </c>
      <c r="AC392">
        <v>10</v>
      </c>
      <c r="AJ392" s="12" t="str">
        <f t="shared" si="172"/>
        <v>HIT:11|SPD_P:10</v>
      </c>
      <c r="AS392">
        <v>999</v>
      </c>
      <c r="AV392" s="4"/>
      <c r="AW392" s="4"/>
      <c r="AX392" s="4"/>
      <c r="AY392" s="4"/>
      <c r="BA392" s="12" t="str">
        <f t="shared" si="173"/>
        <v/>
      </c>
      <c r="BB392" s="12" t="str">
        <f t="shared" si="176"/>
        <v/>
      </c>
      <c r="BC392" s="12" t="str">
        <f t="shared" si="177"/>
        <v/>
      </c>
      <c r="BD392" s="12" t="str">
        <f t="shared" si="178"/>
        <v/>
      </c>
      <c r="BE392" s="12" t="str">
        <f t="shared" si="179"/>
        <v/>
      </c>
      <c r="BF392" s="12" t="str">
        <f t="shared" si="180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>
        <f t="shared" si="175"/>
        <v>11</v>
      </c>
      <c r="BO392">
        <f t="shared" si="174"/>
        <v>10</v>
      </c>
    </row>
    <row r="393" spans="11:67" x14ac:dyDescent="0.15">
      <c r="K393" t="str">
        <f t="shared" si="169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280</v>
      </c>
      <c r="O393">
        <v>0</v>
      </c>
      <c r="P393">
        <f t="shared" si="170"/>
        <v>11</v>
      </c>
      <c r="Q393">
        <v>200298</v>
      </c>
      <c r="R393" s="4" t="s">
        <v>493</v>
      </c>
      <c r="S393" s="4" t="str">
        <f t="shared" si="161"/>
        <v>被动急速lv18</v>
      </c>
      <c r="T393" s="4" t="str">
        <f t="shared" si="171"/>
        <v>被动急速lv18</v>
      </c>
      <c r="U393" t="s">
        <v>281</v>
      </c>
      <c r="Z393" t="s">
        <v>393</v>
      </c>
      <c r="AA393">
        <v>11</v>
      </c>
      <c r="AB393" t="s">
        <v>394</v>
      </c>
      <c r="AC393">
        <v>11</v>
      </c>
      <c r="AJ393" s="12" t="str">
        <f t="shared" si="172"/>
        <v>HIT:11|SPD_P:11</v>
      </c>
      <c r="AS393">
        <v>999</v>
      </c>
      <c r="AV393" s="4"/>
      <c r="AW393" s="4"/>
      <c r="AX393" s="4"/>
      <c r="AY393" s="4"/>
      <c r="BA393" s="12" t="str">
        <f t="shared" si="173"/>
        <v/>
      </c>
      <c r="BB393" s="12" t="str">
        <f t="shared" si="176"/>
        <v/>
      </c>
      <c r="BC393" s="12" t="str">
        <f t="shared" si="177"/>
        <v/>
      </c>
      <c r="BD393" s="12" t="str">
        <f t="shared" si="178"/>
        <v/>
      </c>
      <c r="BE393" s="12" t="str">
        <f t="shared" si="179"/>
        <v/>
      </c>
      <c r="BF393" s="12" t="str">
        <f t="shared" si="180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>
        <f t="shared" si="175"/>
        <v>11</v>
      </c>
      <c r="BO393">
        <f t="shared" si="174"/>
        <v>11</v>
      </c>
    </row>
    <row r="394" spans="11:67" x14ac:dyDescent="0.15">
      <c r="K394" t="str">
        <f t="shared" si="169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280</v>
      </c>
      <c r="O394">
        <v>0</v>
      </c>
      <c r="P394">
        <f t="shared" si="170"/>
        <v>12</v>
      </c>
      <c r="Q394">
        <v>200299</v>
      </c>
      <c r="R394" s="4" t="s">
        <v>494</v>
      </c>
      <c r="S394" s="4" t="str">
        <f t="shared" si="161"/>
        <v>被动急速lv19</v>
      </c>
      <c r="T394" s="4" t="str">
        <f t="shared" si="171"/>
        <v>被动急速lv19</v>
      </c>
      <c r="U394" t="s">
        <v>281</v>
      </c>
      <c r="Z394" t="s">
        <v>393</v>
      </c>
      <c r="AA394">
        <v>12</v>
      </c>
      <c r="AB394" t="s">
        <v>394</v>
      </c>
      <c r="AC394">
        <v>11</v>
      </c>
      <c r="AJ394" s="12" t="str">
        <f t="shared" si="172"/>
        <v>HIT:12|SPD_P:11</v>
      </c>
      <c r="AS394">
        <v>999</v>
      </c>
      <c r="AV394" s="4"/>
      <c r="AW394" s="4"/>
      <c r="AX394" s="4"/>
      <c r="AY394" s="4"/>
      <c r="BA394" s="12" t="str">
        <f t="shared" si="173"/>
        <v/>
      </c>
      <c r="BB394" s="12" t="str">
        <f t="shared" si="176"/>
        <v/>
      </c>
      <c r="BC394" s="12" t="str">
        <f t="shared" si="177"/>
        <v/>
      </c>
      <c r="BD394" s="12" t="str">
        <f t="shared" si="178"/>
        <v/>
      </c>
      <c r="BE394" s="12" t="str">
        <f t="shared" si="179"/>
        <v/>
      </c>
      <c r="BF394" s="12" t="str">
        <f t="shared" si="180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>
        <f t="shared" si="175"/>
        <v>12</v>
      </c>
      <c r="BO394">
        <f t="shared" si="174"/>
        <v>11</v>
      </c>
    </row>
    <row r="395" spans="11:67" x14ac:dyDescent="0.15">
      <c r="K395" t="str">
        <f t="shared" si="169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280</v>
      </c>
      <c r="O395">
        <v>0</v>
      </c>
      <c r="P395">
        <f t="shared" si="170"/>
        <v>12</v>
      </c>
      <c r="Q395">
        <v>200300</v>
      </c>
      <c r="R395" s="4" t="s">
        <v>495</v>
      </c>
      <c r="S395" s="4" t="str">
        <f t="shared" si="161"/>
        <v>被动急速lv20</v>
      </c>
      <c r="T395" s="4" t="str">
        <f t="shared" si="171"/>
        <v>被动急速lv20</v>
      </c>
      <c r="U395" t="s">
        <v>281</v>
      </c>
      <c r="Z395" t="s">
        <v>393</v>
      </c>
      <c r="AA395">
        <v>12</v>
      </c>
      <c r="AB395" t="s">
        <v>394</v>
      </c>
      <c r="AC395">
        <v>12</v>
      </c>
      <c r="AJ395" s="12" t="str">
        <f t="shared" si="172"/>
        <v>HIT:12|SPD_P:12</v>
      </c>
      <c r="AS395">
        <v>999</v>
      </c>
      <c r="AV395" s="4"/>
      <c r="AW395" s="4"/>
      <c r="AX395" s="4"/>
      <c r="AY395" s="4"/>
      <c r="BA395" s="12" t="str">
        <f t="shared" si="173"/>
        <v/>
      </c>
      <c r="BB395" s="12" t="str">
        <f t="shared" si="176"/>
        <v/>
      </c>
      <c r="BC395" s="12" t="str">
        <f t="shared" si="177"/>
        <v/>
      </c>
      <c r="BD395" s="12" t="str">
        <f t="shared" si="178"/>
        <v/>
      </c>
      <c r="BE395" s="12" t="str">
        <f t="shared" si="179"/>
        <v/>
      </c>
      <c r="BF395" s="12" t="str">
        <f t="shared" si="180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>
        <f t="shared" si="175"/>
        <v>12</v>
      </c>
      <c r="BO395">
        <f t="shared" si="174"/>
        <v>12</v>
      </c>
    </row>
    <row r="396" spans="11:67" x14ac:dyDescent="0.15">
      <c r="K396" t="str">
        <f t="shared" ref="K396:K415" si="181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280</v>
      </c>
      <c r="O396">
        <v>0</v>
      </c>
      <c r="P396">
        <f t="shared" ref="P396:P415" si="182">BN396</f>
        <v>3</v>
      </c>
      <c r="Q396">
        <v>200301</v>
      </c>
      <c r="R396" s="4" t="s">
        <v>520</v>
      </c>
      <c r="S396" s="4" t="str">
        <f t="shared" si="161"/>
        <v>被动守护lv1</v>
      </c>
      <c r="T396" s="4" t="str">
        <f t="shared" ref="T396:T415" si="183">R396</f>
        <v>被动守护lv1</v>
      </c>
      <c r="U396" t="s">
        <v>281</v>
      </c>
      <c r="Z396" t="s">
        <v>1127</v>
      </c>
      <c r="AA396">
        <v>3</v>
      </c>
      <c r="AB396" t="s">
        <v>421</v>
      </c>
      <c r="AC396">
        <v>2</v>
      </c>
      <c r="AJ396" s="12" t="str">
        <f t="shared" ref="AJ396:AJ415" si="184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85">IF(BB396="","",BB396)&amp;IF(BC396="","","|"&amp;BC396)&amp;IF(BD396="","","|"&amp;BD396)&amp;IF(BE396="","","|"&amp;BE396)&amp;IF(BF396="","","|"&amp;BF396)</f>
        <v/>
      </c>
      <c r="BB396" s="12" t="str">
        <f t="shared" si="176"/>
        <v/>
      </c>
      <c r="BC396" s="12" t="str">
        <f t="shared" si="177"/>
        <v/>
      </c>
      <c r="BD396" s="12" t="str">
        <f t="shared" si="178"/>
        <v/>
      </c>
      <c r="BE396" s="12" t="str">
        <f t="shared" si="179"/>
        <v/>
      </c>
      <c r="BF396" s="12" t="str">
        <f t="shared" si="180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>
        <f t="shared" si="175"/>
        <v>3</v>
      </c>
      <c r="BO396">
        <f t="shared" ref="BO396:BO415" si="186">IF(AC396="","",AC396)</f>
        <v>2</v>
      </c>
    </row>
    <row r="397" spans="11:67" x14ac:dyDescent="0.15">
      <c r="K397" t="str">
        <f t="shared" si="181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280</v>
      </c>
      <c r="O397">
        <v>0</v>
      </c>
      <c r="P397">
        <f t="shared" si="182"/>
        <v>3</v>
      </c>
      <c r="Q397">
        <v>200302</v>
      </c>
      <c r="R397" s="4" t="s">
        <v>521</v>
      </c>
      <c r="S397" s="4" t="str">
        <f t="shared" si="161"/>
        <v>被动守护lv2</v>
      </c>
      <c r="T397" s="4" t="str">
        <f t="shared" si="183"/>
        <v>被动守护lv2</v>
      </c>
      <c r="U397" t="s">
        <v>281</v>
      </c>
      <c r="Z397" t="s">
        <v>1127</v>
      </c>
      <c r="AA397">
        <v>3</v>
      </c>
      <c r="AB397" t="s">
        <v>421</v>
      </c>
      <c r="AC397">
        <v>3</v>
      </c>
      <c r="AJ397" s="12" t="str">
        <f t="shared" si="184"/>
        <v>DEF_P:3|TUF:3</v>
      </c>
      <c r="AS397">
        <v>999</v>
      </c>
      <c r="AV397" s="4"/>
      <c r="AW397" s="4"/>
      <c r="AX397" s="4"/>
      <c r="AY397" s="4"/>
      <c r="BA397" s="12" t="str">
        <f t="shared" si="185"/>
        <v/>
      </c>
      <c r="BB397" s="12" t="str">
        <f t="shared" si="176"/>
        <v/>
      </c>
      <c r="BC397" s="12" t="str">
        <f t="shared" si="177"/>
        <v/>
      </c>
      <c r="BD397" s="12" t="str">
        <f t="shared" si="178"/>
        <v/>
      </c>
      <c r="BE397" s="12" t="str">
        <f t="shared" si="179"/>
        <v/>
      </c>
      <c r="BF397" s="12" t="str">
        <f t="shared" si="180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>
        <f t="shared" si="175"/>
        <v>3</v>
      </c>
      <c r="BO397">
        <f t="shared" si="186"/>
        <v>3</v>
      </c>
    </row>
    <row r="398" spans="11:67" x14ac:dyDescent="0.15">
      <c r="K398" t="str">
        <f t="shared" si="181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280</v>
      </c>
      <c r="O398">
        <v>0</v>
      </c>
      <c r="P398">
        <f t="shared" si="182"/>
        <v>4</v>
      </c>
      <c r="Q398">
        <v>200303</v>
      </c>
      <c r="R398" s="4" t="s">
        <v>522</v>
      </c>
      <c r="S398" s="4" t="str">
        <f t="shared" si="161"/>
        <v>被动守护lv3</v>
      </c>
      <c r="T398" s="4" t="str">
        <f t="shared" si="183"/>
        <v>被动守护lv3</v>
      </c>
      <c r="U398" t="s">
        <v>281</v>
      </c>
      <c r="Z398" t="s">
        <v>1127</v>
      </c>
      <c r="AA398">
        <v>4</v>
      </c>
      <c r="AB398" t="s">
        <v>421</v>
      </c>
      <c r="AC398">
        <v>3</v>
      </c>
      <c r="AJ398" s="12" t="str">
        <f t="shared" si="184"/>
        <v>DEF_P:4|TUF:3</v>
      </c>
      <c r="AS398">
        <v>999</v>
      </c>
      <c r="AV398" s="4"/>
      <c r="AW398" s="4"/>
      <c r="AX398" s="4"/>
      <c r="AY398" s="4"/>
      <c r="BA398" s="12" t="str">
        <f t="shared" si="185"/>
        <v/>
      </c>
      <c r="BB398" s="12" t="str">
        <f t="shared" si="176"/>
        <v/>
      </c>
      <c r="BC398" s="12" t="str">
        <f t="shared" si="177"/>
        <v/>
      </c>
      <c r="BD398" s="12" t="str">
        <f t="shared" si="178"/>
        <v/>
      </c>
      <c r="BE398" s="12" t="str">
        <f t="shared" si="179"/>
        <v/>
      </c>
      <c r="BF398" s="12" t="str">
        <f t="shared" si="180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>
        <f t="shared" si="175"/>
        <v>4</v>
      </c>
      <c r="BO398">
        <f t="shared" si="186"/>
        <v>3</v>
      </c>
    </row>
    <row r="399" spans="11:67" x14ac:dyDescent="0.15">
      <c r="K399" t="str">
        <f t="shared" si="181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280</v>
      </c>
      <c r="O399">
        <v>0</v>
      </c>
      <c r="P399">
        <f t="shared" si="182"/>
        <v>4</v>
      </c>
      <c r="Q399">
        <v>200304</v>
      </c>
      <c r="R399" s="4" t="s">
        <v>523</v>
      </c>
      <c r="S399" s="4" t="str">
        <f t="shared" si="161"/>
        <v>被动守护lv4</v>
      </c>
      <c r="T399" s="4" t="str">
        <f t="shared" si="183"/>
        <v>被动守护lv4</v>
      </c>
      <c r="U399" t="s">
        <v>281</v>
      </c>
      <c r="Z399" t="s">
        <v>1127</v>
      </c>
      <c r="AA399">
        <v>4</v>
      </c>
      <c r="AB399" t="s">
        <v>421</v>
      </c>
      <c r="AC399">
        <v>4</v>
      </c>
      <c r="AJ399" s="12" t="str">
        <f t="shared" si="184"/>
        <v>DEF_P:4|TUF:4</v>
      </c>
      <c r="AS399">
        <v>999</v>
      </c>
      <c r="AV399" s="4"/>
      <c r="AW399" s="4"/>
      <c r="AX399" s="4"/>
      <c r="AY399" s="4"/>
      <c r="BA399" s="12" t="str">
        <f t="shared" si="185"/>
        <v/>
      </c>
      <c r="BB399" s="12" t="str">
        <f t="shared" si="176"/>
        <v/>
      </c>
      <c r="BC399" s="12" t="str">
        <f t="shared" si="177"/>
        <v/>
      </c>
      <c r="BD399" s="12" t="str">
        <f t="shared" si="178"/>
        <v/>
      </c>
      <c r="BE399" s="12" t="str">
        <f t="shared" si="179"/>
        <v/>
      </c>
      <c r="BF399" s="12" t="str">
        <f t="shared" si="180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>
        <f t="shared" si="175"/>
        <v>4</v>
      </c>
      <c r="BO399">
        <f t="shared" si="186"/>
        <v>4</v>
      </c>
    </row>
    <row r="400" spans="11:67" x14ac:dyDescent="0.15">
      <c r="K400" t="str">
        <f t="shared" si="181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280</v>
      </c>
      <c r="O400">
        <v>0</v>
      </c>
      <c r="P400">
        <f t="shared" si="182"/>
        <v>5</v>
      </c>
      <c r="Q400">
        <v>200305</v>
      </c>
      <c r="R400" s="4" t="s">
        <v>524</v>
      </c>
      <c r="S400" s="4" t="str">
        <f t="shared" si="161"/>
        <v>被动守护lv5</v>
      </c>
      <c r="T400" s="4" t="str">
        <f t="shared" si="183"/>
        <v>被动守护lv5</v>
      </c>
      <c r="U400" t="s">
        <v>281</v>
      </c>
      <c r="Z400" t="s">
        <v>1127</v>
      </c>
      <c r="AA400">
        <v>5</v>
      </c>
      <c r="AB400" t="s">
        <v>421</v>
      </c>
      <c r="AC400">
        <v>4</v>
      </c>
      <c r="AJ400" s="12" t="str">
        <f t="shared" si="184"/>
        <v>DEF_P:5|TUF:4</v>
      </c>
      <c r="AS400">
        <v>999</v>
      </c>
      <c r="AV400" s="4"/>
      <c r="AW400" s="4"/>
      <c r="AX400" s="4"/>
      <c r="AY400" s="4"/>
      <c r="BA400" s="12" t="str">
        <f t="shared" si="185"/>
        <v/>
      </c>
      <c r="BB400" s="12" t="str">
        <f t="shared" si="176"/>
        <v/>
      </c>
      <c r="BC400" s="12" t="str">
        <f t="shared" si="177"/>
        <v/>
      </c>
      <c r="BD400" s="12" t="str">
        <f t="shared" si="178"/>
        <v/>
      </c>
      <c r="BE400" s="12" t="str">
        <f t="shared" si="179"/>
        <v/>
      </c>
      <c r="BF400" s="12" t="str">
        <f t="shared" si="180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>
        <f t="shared" si="175"/>
        <v>5</v>
      </c>
      <c r="BO400">
        <f t="shared" si="186"/>
        <v>4</v>
      </c>
    </row>
    <row r="401" spans="11:67" x14ac:dyDescent="0.15">
      <c r="K401" t="str">
        <f t="shared" si="181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280</v>
      </c>
      <c r="O401">
        <v>0</v>
      </c>
      <c r="P401">
        <f t="shared" si="182"/>
        <v>5</v>
      </c>
      <c r="Q401">
        <v>200306</v>
      </c>
      <c r="R401" s="4" t="s">
        <v>525</v>
      </c>
      <c r="S401" s="4" t="str">
        <f t="shared" si="161"/>
        <v>被动守护lv6</v>
      </c>
      <c r="T401" s="4" t="str">
        <f t="shared" si="183"/>
        <v>被动守护lv6</v>
      </c>
      <c r="U401" t="s">
        <v>281</v>
      </c>
      <c r="Z401" t="s">
        <v>1127</v>
      </c>
      <c r="AA401">
        <v>5</v>
      </c>
      <c r="AB401" t="s">
        <v>421</v>
      </c>
      <c r="AC401">
        <v>5</v>
      </c>
      <c r="AJ401" s="12" t="str">
        <f t="shared" si="184"/>
        <v>DEF_P:5|TUF:5</v>
      </c>
      <c r="AS401">
        <v>999</v>
      </c>
      <c r="AV401" s="4"/>
      <c r="AW401" s="4"/>
      <c r="AX401" s="4"/>
      <c r="AY401" s="4"/>
      <c r="BA401" s="12" t="str">
        <f t="shared" si="185"/>
        <v/>
      </c>
      <c r="BB401" s="12" t="str">
        <f t="shared" si="176"/>
        <v/>
      </c>
      <c r="BC401" s="12" t="str">
        <f t="shared" si="177"/>
        <v/>
      </c>
      <c r="BD401" s="12" t="str">
        <f t="shared" si="178"/>
        <v/>
      </c>
      <c r="BE401" s="12" t="str">
        <f t="shared" si="179"/>
        <v/>
      </c>
      <c r="BF401" s="12" t="str">
        <f t="shared" si="180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>
        <f t="shared" si="175"/>
        <v>5</v>
      </c>
      <c r="BO401">
        <f t="shared" si="186"/>
        <v>5</v>
      </c>
    </row>
    <row r="402" spans="11:67" x14ac:dyDescent="0.15">
      <c r="K402" t="str">
        <f t="shared" si="181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280</v>
      </c>
      <c r="O402">
        <v>0</v>
      </c>
      <c r="P402">
        <f t="shared" si="182"/>
        <v>6</v>
      </c>
      <c r="Q402">
        <v>200307</v>
      </c>
      <c r="R402" s="4" t="s">
        <v>526</v>
      </c>
      <c r="S402" s="4" t="str">
        <f t="shared" si="161"/>
        <v>被动守护lv7</v>
      </c>
      <c r="T402" s="4" t="str">
        <f t="shared" si="183"/>
        <v>被动守护lv7</v>
      </c>
      <c r="U402" t="s">
        <v>281</v>
      </c>
      <c r="Z402" t="s">
        <v>1127</v>
      </c>
      <c r="AA402">
        <v>6</v>
      </c>
      <c r="AB402" t="s">
        <v>421</v>
      </c>
      <c r="AC402">
        <v>5</v>
      </c>
      <c r="AJ402" s="12" t="str">
        <f t="shared" si="184"/>
        <v>DEF_P:6|TUF:5</v>
      </c>
      <c r="AS402">
        <v>999</v>
      </c>
      <c r="AV402" s="4"/>
      <c r="AW402" s="4"/>
      <c r="AX402" s="4"/>
      <c r="AY402" s="4"/>
      <c r="BA402" s="12" t="str">
        <f t="shared" si="185"/>
        <v/>
      </c>
      <c r="BB402" s="12" t="str">
        <f t="shared" si="176"/>
        <v/>
      </c>
      <c r="BC402" s="12" t="str">
        <f t="shared" si="177"/>
        <v/>
      </c>
      <c r="BD402" s="12" t="str">
        <f t="shared" si="178"/>
        <v/>
      </c>
      <c r="BE402" s="12" t="str">
        <f t="shared" si="179"/>
        <v/>
      </c>
      <c r="BF402" s="12" t="str">
        <f t="shared" si="180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>
        <f t="shared" si="175"/>
        <v>6</v>
      </c>
      <c r="BO402">
        <f t="shared" si="186"/>
        <v>5</v>
      </c>
    </row>
    <row r="403" spans="11:67" x14ac:dyDescent="0.15">
      <c r="K403" t="str">
        <f t="shared" si="181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280</v>
      </c>
      <c r="O403">
        <v>0</v>
      </c>
      <c r="P403">
        <f t="shared" si="182"/>
        <v>6</v>
      </c>
      <c r="Q403">
        <v>200308</v>
      </c>
      <c r="R403" s="4" t="s">
        <v>527</v>
      </c>
      <c r="S403" s="4" t="str">
        <f t="shared" si="161"/>
        <v>被动守护lv8</v>
      </c>
      <c r="T403" s="4" t="str">
        <f t="shared" si="183"/>
        <v>被动守护lv8</v>
      </c>
      <c r="U403" t="s">
        <v>281</v>
      </c>
      <c r="Z403" t="s">
        <v>1127</v>
      </c>
      <c r="AA403">
        <v>6</v>
      </c>
      <c r="AB403" t="s">
        <v>421</v>
      </c>
      <c r="AC403">
        <v>6</v>
      </c>
      <c r="AJ403" s="12" t="str">
        <f t="shared" si="184"/>
        <v>DEF_P:6|TUF:6</v>
      </c>
      <c r="AS403">
        <v>999</v>
      </c>
      <c r="AV403" s="4"/>
      <c r="AW403" s="4"/>
      <c r="AX403" s="4"/>
      <c r="AY403" s="4"/>
      <c r="BA403" s="12" t="str">
        <f t="shared" si="185"/>
        <v/>
      </c>
      <c r="BB403" s="12" t="str">
        <f t="shared" si="176"/>
        <v/>
      </c>
      <c r="BC403" s="12" t="str">
        <f t="shared" si="177"/>
        <v/>
      </c>
      <c r="BD403" s="12" t="str">
        <f t="shared" si="178"/>
        <v/>
      </c>
      <c r="BE403" s="12" t="str">
        <f t="shared" si="179"/>
        <v/>
      </c>
      <c r="BF403" s="12" t="str">
        <f t="shared" si="180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>
        <f t="shared" ref="BN403:BN422" si="187">IF(AA403="",IF(V403="",IF(AP403="",W403,AP403),V403),AA403)</f>
        <v>6</v>
      </c>
      <c r="BO403">
        <f t="shared" si="186"/>
        <v>6</v>
      </c>
    </row>
    <row r="404" spans="11:67" x14ac:dyDescent="0.15">
      <c r="K404" t="str">
        <f t="shared" si="181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280</v>
      </c>
      <c r="O404">
        <v>0</v>
      </c>
      <c r="P404">
        <f t="shared" si="182"/>
        <v>7</v>
      </c>
      <c r="Q404">
        <v>200309</v>
      </c>
      <c r="R404" s="4" t="s">
        <v>528</v>
      </c>
      <c r="S404" s="4" t="str">
        <f t="shared" si="161"/>
        <v>被动守护lv9</v>
      </c>
      <c r="T404" s="4" t="str">
        <f t="shared" si="183"/>
        <v>被动守护lv9</v>
      </c>
      <c r="U404" t="s">
        <v>281</v>
      </c>
      <c r="Z404" t="s">
        <v>1127</v>
      </c>
      <c r="AA404">
        <v>7</v>
      </c>
      <c r="AB404" t="s">
        <v>421</v>
      </c>
      <c r="AC404">
        <v>6</v>
      </c>
      <c r="AJ404" s="12" t="str">
        <f t="shared" si="184"/>
        <v>DEF_P:7|TUF:6</v>
      </c>
      <c r="AS404">
        <v>999</v>
      </c>
      <c r="AV404" s="4"/>
      <c r="AW404" s="4"/>
      <c r="AX404" s="4"/>
      <c r="AY404" s="4"/>
      <c r="BA404" s="12" t="str">
        <f t="shared" si="185"/>
        <v/>
      </c>
      <c r="BB404" s="12" t="str">
        <f t="shared" si="176"/>
        <v/>
      </c>
      <c r="BC404" s="12" t="str">
        <f t="shared" si="177"/>
        <v/>
      </c>
      <c r="BD404" s="12" t="str">
        <f t="shared" si="178"/>
        <v/>
      </c>
      <c r="BE404" s="12" t="str">
        <f t="shared" si="179"/>
        <v/>
      </c>
      <c r="BF404" s="12" t="str">
        <f t="shared" si="180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>
        <f t="shared" si="187"/>
        <v>7</v>
      </c>
      <c r="BO404">
        <f t="shared" si="186"/>
        <v>6</v>
      </c>
    </row>
    <row r="405" spans="11:67" x14ac:dyDescent="0.15">
      <c r="K405" t="str">
        <f t="shared" si="181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280</v>
      </c>
      <c r="O405">
        <v>0</v>
      </c>
      <c r="P405">
        <f t="shared" si="182"/>
        <v>7</v>
      </c>
      <c r="Q405">
        <v>200310</v>
      </c>
      <c r="R405" s="4" t="s">
        <v>529</v>
      </c>
      <c r="S405" s="4" t="str">
        <f t="shared" si="161"/>
        <v>被动守护lv10</v>
      </c>
      <c r="T405" s="4" t="str">
        <f t="shared" si="183"/>
        <v>被动守护lv10</v>
      </c>
      <c r="U405" t="s">
        <v>281</v>
      </c>
      <c r="Z405" t="s">
        <v>1127</v>
      </c>
      <c r="AA405">
        <v>7</v>
      </c>
      <c r="AB405" t="s">
        <v>421</v>
      </c>
      <c r="AC405">
        <v>7</v>
      </c>
      <c r="AJ405" s="12" t="str">
        <f t="shared" si="184"/>
        <v>DEF_P:7|TUF:7</v>
      </c>
      <c r="AS405">
        <v>999</v>
      </c>
      <c r="AV405" s="4"/>
      <c r="AW405" s="4"/>
      <c r="AX405" s="4"/>
      <c r="AY405" s="4"/>
      <c r="BA405" s="12" t="str">
        <f t="shared" si="185"/>
        <v/>
      </c>
      <c r="BB405" s="12" t="str">
        <f t="shared" si="176"/>
        <v/>
      </c>
      <c r="BC405" s="12" t="str">
        <f t="shared" si="177"/>
        <v/>
      </c>
      <c r="BD405" s="12" t="str">
        <f t="shared" si="178"/>
        <v/>
      </c>
      <c r="BE405" s="12" t="str">
        <f t="shared" si="179"/>
        <v/>
      </c>
      <c r="BF405" s="12" t="str">
        <f t="shared" si="180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>
        <f t="shared" si="187"/>
        <v>7</v>
      </c>
      <c r="BO405">
        <f t="shared" si="186"/>
        <v>7</v>
      </c>
    </row>
    <row r="406" spans="11:67" x14ac:dyDescent="0.15">
      <c r="K406" t="str">
        <f t="shared" si="181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280</v>
      </c>
      <c r="O406">
        <v>0</v>
      </c>
      <c r="P406">
        <f t="shared" si="182"/>
        <v>8</v>
      </c>
      <c r="Q406">
        <v>200311</v>
      </c>
      <c r="R406" s="4" t="s">
        <v>530</v>
      </c>
      <c r="S406" s="4" t="str">
        <f t="shared" si="161"/>
        <v>被动守护lv11</v>
      </c>
      <c r="T406" s="4" t="str">
        <f t="shared" si="183"/>
        <v>被动守护lv11</v>
      </c>
      <c r="U406" t="s">
        <v>281</v>
      </c>
      <c r="Z406" t="s">
        <v>1127</v>
      </c>
      <c r="AA406">
        <v>8</v>
      </c>
      <c r="AB406" t="s">
        <v>421</v>
      </c>
      <c r="AC406">
        <v>7</v>
      </c>
      <c r="AJ406" s="12" t="str">
        <f t="shared" si="184"/>
        <v>DEF_P:8|TUF:7</v>
      </c>
      <c r="AS406">
        <v>999</v>
      </c>
      <c r="AV406" s="4"/>
      <c r="AW406" s="4"/>
      <c r="AX406" s="4"/>
      <c r="AY406" s="4"/>
      <c r="BA406" s="12" t="str">
        <f t="shared" si="185"/>
        <v/>
      </c>
      <c r="BB406" s="12" t="str">
        <f t="shared" si="176"/>
        <v/>
      </c>
      <c r="BC406" s="12" t="str">
        <f t="shared" si="177"/>
        <v/>
      </c>
      <c r="BD406" s="12" t="str">
        <f t="shared" si="178"/>
        <v/>
      </c>
      <c r="BE406" s="12" t="str">
        <f t="shared" si="179"/>
        <v/>
      </c>
      <c r="BF406" s="12" t="str">
        <f t="shared" si="180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>
        <f t="shared" si="187"/>
        <v>8</v>
      </c>
      <c r="BO406">
        <f t="shared" si="186"/>
        <v>7</v>
      </c>
    </row>
    <row r="407" spans="11:67" x14ac:dyDescent="0.15">
      <c r="K407" t="str">
        <f t="shared" si="181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280</v>
      </c>
      <c r="O407">
        <v>0</v>
      </c>
      <c r="P407">
        <f t="shared" si="182"/>
        <v>8</v>
      </c>
      <c r="Q407">
        <v>200312</v>
      </c>
      <c r="R407" s="4" t="s">
        <v>531</v>
      </c>
      <c r="S407" s="4" t="str">
        <f t="shared" si="161"/>
        <v>被动守护lv12</v>
      </c>
      <c r="T407" s="4" t="str">
        <f t="shared" si="183"/>
        <v>被动守护lv12</v>
      </c>
      <c r="U407" t="s">
        <v>281</v>
      </c>
      <c r="Z407" t="s">
        <v>1127</v>
      </c>
      <c r="AA407">
        <v>8</v>
      </c>
      <c r="AB407" t="s">
        <v>421</v>
      </c>
      <c r="AC407">
        <v>8</v>
      </c>
      <c r="AJ407" s="12" t="str">
        <f t="shared" si="184"/>
        <v>DEF_P:8|TUF:8</v>
      </c>
      <c r="AS407">
        <v>999</v>
      </c>
      <c r="AV407" s="4"/>
      <c r="AW407" s="4"/>
      <c r="AX407" s="4"/>
      <c r="AY407" s="4"/>
      <c r="BA407" s="12" t="str">
        <f t="shared" si="185"/>
        <v/>
      </c>
      <c r="BB407" s="12" t="str">
        <f t="shared" si="176"/>
        <v/>
      </c>
      <c r="BC407" s="12" t="str">
        <f t="shared" si="177"/>
        <v/>
      </c>
      <c r="BD407" s="12" t="str">
        <f t="shared" si="178"/>
        <v/>
      </c>
      <c r="BE407" s="12" t="str">
        <f t="shared" si="179"/>
        <v/>
      </c>
      <c r="BF407" s="12" t="str">
        <f t="shared" si="180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>
        <f t="shared" si="187"/>
        <v>8</v>
      </c>
      <c r="BO407">
        <f t="shared" si="186"/>
        <v>8</v>
      </c>
    </row>
    <row r="408" spans="11:67" x14ac:dyDescent="0.15">
      <c r="K408" t="str">
        <f t="shared" si="181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280</v>
      </c>
      <c r="O408">
        <v>0</v>
      </c>
      <c r="P408">
        <f t="shared" si="182"/>
        <v>9</v>
      </c>
      <c r="Q408">
        <v>200313</v>
      </c>
      <c r="R408" s="4" t="s">
        <v>532</v>
      </c>
      <c r="S408" s="4" t="str">
        <f t="shared" si="161"/>
        <v>被动守护lv13</v>
      </c>
      <c r="T408" s="4" t="str">
        <f t="shared" si="183"/>
        <v>被动守护lv13</v>
      </c>
      <c r="U408" t="s">
        <v>281</v>
      </c>
      <c r="Z408" t="s">
        <v>1127</v>
      </c>
      <c r="AA408">
        <v>9</v>
      </c>
      <c r="AB408" t="s">
        <v>421</v>
      </c>
      <c r="AC408">
        <v>8</v>
      </c>
      <c r="AJ408" s="12" t="str">
        <f t="shared" si="184"/>
        <v>DEF_P:9|TUF:8</v>
      </c>
      <c r="AS408">
        <v>999</v>
      </c>
      <c r="AV408" s="4"/>
      <c r="AW408" s="4"/>
      <c r="AX408" s="4"/>
      <c r="AY408" s="4"/>
      <c r="BA408" s="12" t="str">
        <f t="shared" si="185"/>
        <v/>
      </c>
      <c r="BB408" s="12" t="str">
        <f t="shared" si="176"/>
        <v/>
      </c>
      <c r="BC408" s="12" t="str">
        <f t="shared" si="177"/>
        <v/>
      </c>
      <c r="BD408" s="12" t="str">
        <f t="shared" si="178"/>
        <v/>
      </c>
      <c r="BE408" s="12" t="str">
        <f t="shared" si="179"/>
        <v/>
      </c>
      <c r="BF408" s="12" t="str">
        <f t="shared" si="180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>
        <f t="shared" si="187"/>
        <v>9</v>
      </c>
      <c r="BO408">
        <f t="shared" si="186"/>
        <v>8</v>
      </c>
    </row>
    <row r="409" spans="11:67" x14ac:dyDescent="0.15">
      <c r="K409" t="str">
        <f t="shared" si="181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280</v>
      </c>
      <c r="O409">
        <v>0</v>
      </c>
      <c r="P409">
        <f t="shared" si="182"/>
        <v>9</v>
      </c>
      <c r="Q409">
        <v>200314</v>
      </c>
      <c r="R409" s="4" t="s">
        <v>533</v>
      </c>
      <c r="S409" s="4" t="str">
        <f t="shared" si="161"/>
        <v>被动守护lv14</v>
      </c>
      <c r="T409" s="4" t="str">
        <f t="shared" si="183"/>
        <v>被动守护lv14</v>
      </c>
      <c r="U409" t="s">
        <v>281</v>
      </c>
      <c r="Z409" t="s">
        <v>1127</v>
      </c>
      <c r="AA409">
        <v>9</v>
      </c>
      <c r="AB409" t="s">
        <v>421</v>
      </c>
      <c r="AC409">
        <v>9</v>
      </c>
      <c r="AJ409" s="12" t="str">
        <f t="shared" si="184"/>
        <v>DEF_P:9|TUF:9</v>
      </c>
      <c r="AS409">
        <v>999</v>
      </c>
      <c r="AV409" s="4"/>
      <c r="AW409" s="4"/>
      <c r="AX409" s="4"/>
      <c r="AY409" s="4"/>
      <c r="BA409" s="12" t="str">
        <f t="shared" si="185"/>
        <v/>
      </c>
      <c r="BB409" s="12" t="str">
        <f t="shared" si="176"/>
        <v/>
      </c>
      <c r="BC409" s="12" t="str">
        <f t="shared" si="177"/>
        <v/>
      </c>
      <c r="BD409" s="12" t="str">
        <f t="shared" si="178"/>
        <v/>
      </c>
      <c r="BE409" s="12" t="str">
        <f t="shared" si="179"/>
        <v/>
      </c>
      <c r="BF409" s="12" t="str">
        <f t="shared" si="180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>
        <f t="shared" si="187"/>
        <v>9</v>
      </c>
      <c r="BO409">
        <f t="shared" si="186"/>
        <v>9</v>
      </c>
    </row>
    <row r="410" spans="11:67" x14ac:dyDescent="0.15">
      <c r="K410" t="str">
        <f t="shared" si="181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280</v>
      </c>
      <c r="O410">
        <v>0</v>
      </c>
      <c r="P410">
        <f t="shared" si="182"/>
        <v>10</v>
      </c>
      <c r="Q410">
        <v>200315</v>
      </c>
      <c r="R410" s="4" t="s">
        <v>534</v>
      </c>
      <c r="S410" s="4" t="str">
        <f t="shared" si="161"/>
        <v>被动守护lv15</v>
      </c>
      <c r="T410" s="4" t="str">
        <f t="shared" si="183"/>
        <v>被动守护lv15</v>
      </c>
      <c r="U410" t="s">
        <v>281</v>
      </c>
      <c r="Z410" t="s">
        <v>1127</v>
      </c>
      <c r="AA410">
        <v>10</v>
      </c>
      <c r="AB410" t="s">
        <v>421</v>
      </c>
      <c r="AC410">
        <v>9</v>
      </c>
      <c r="AJ410" s="12" t="str">
        <f t="shared" si="184"/>
        <v>DEF_P:10|TUF:9</v>
      </c>
      <c r="AS410">
        <v>999</v>
      </c>
      <c r="AV410" s="4"/>
      <c r="AW410" s="4"/>
      <c r="AX410" s="4"/>
      <c r="AY410" s="4"/>
      <c r="BA410" s="12" t="str">
        <f t="shared" si="185"/>
        <v/>
      </c>
      <c r="BB410" s="12" t="str">
        <f t="shared" si="176"/>
        <v/>
      </c>
      <c r="BC410" s="12" t="str">
        <f t="shared" si="177"/>
        <v/>
      </c>
      <c r="BD410" s="12" t="str">
        <f t="shared" si="178"/>
        <v/>
      </c>
      <c r="BE410" s="12" t="str">
        <f t="shared" si="179"/>
        <v/>
      </c>
      <c r="BF410" s="12" t="str">
        <f t="shared" si="180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>
        <f t="shared" si="187"/>
        <v>10</v>
      </c>
      <c r="BO410">
        <f t="shared" si="186"/>
        <v>9</v>
      </c>
    </row>
    <row r="411" spans="11:67" x14ac:dyDescent="0.15">
      <c r="K411" t="str">
        <f t="shared" si="181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280</v>
      </c>
      <c r="O411">
        <v>0</v>
      </c>
      <c r="P411">
        <f t="shared" si="182"/>
        <v>10</v>
      </c>
      <c r="Q411">
        <v>200316</v>
      </c>
      <c r="R411" s="4" t="s">
        <v>535</v>
      </c>
      <c r="S411" s="4" t="str">
        <f t="shared" si="161"/>
        <v>被动守护lv16</v>
      </c>
      <c r="T411" s="4" t="str">
        <f t="shared" si="183"/>
        <v>被动守护lv16</v>
      </c>
      <c r="U411" t="s">
        <v>281</v>
      </c>
      <c r="Z411" t="s">
        <v>1127</v>
      </c>
      <c r="AA411">
        <v>10</v>
      </c>
      <c r="AB411" t="s">
        <v>421</v>
      </c>
      <c r="AC411">
        <v>10</v>
      </c>
      <c r="AJ411" s="12" t="str">
        <f t="shared" si="184"/>
        <v>DEF_P:10|TUF:10</v>
      </c>
      <c r="AS411">
        <v>999</v>
      </c>
      <c r="AV411" s="4"/>
      <c r="AW411" s="4"/>
      <c r="AX411" s="4"/>
      <c r="AY411" s="4"/>
      <c r="BA411" s="12" t="str">
        <f t="shared" si="185"/>
        <v/>
      </c>
      <c r="BB411" s="12" t="str">
        <f t="shared" si="176"/>
        <v/>
      </c>
      <c r="BC411" s="12" t="str">
        <f t="shared" si="177"/>
        <v/>
      </c>
      <c r="BD411" s="12" t="str">
        <f t="shared" si="178"/>
        <v/>
      </c>
      <c r="BE411" s="12" t="str">
        <f t="shared" si="179"/>
        <v/>
      </c>
      <c r="BF411" s="12" t="str">
        <f t="shared" si="180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>
        <f t="shared" si="187"/>
        <v>10</v>
      </c>
      <c r="BO411">
        <f t="shared" si="186"/>
        <v>10</v>
      </c>
    </row>
    <row r="412" spans="11:67" x14ac:dyDescent="0.15">
      <c r="K412" t="str">
        <f t="shared" si="181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280</v>
      </c>
      <c r="O412">
        <v>0</v>
      </c>
      <c r="P412">
        <f t="shared" si="182"/>
        <v>11</v>
      </c>
      <c r="Q412">
        <v>200317</v>
      </c>
      <c r="R412" s="4" t="s">
        <v>536</v>
      </c>
      <c r="S412" s="4" t="str">
        <f t="shared" si="161"/>
        <v>被动守护lv17</v>
      </c>
      <c r="T412" s="4" t="str">
        <f t="shared" si="183"/>
        <v>被动守护lv17</v>
      </c>
      <c r="U412" t="s">
        <v>281</v>
      </c>
      <c r="Z412" t="s">
        <v>1127</v>
      </c>
      <c r="AA412">
        <v>11</v>
      </c>
      <c r="AB412" t="s">
        <v>421</v>
      </c>
      <c r="AC412">
        <v>10</v>
      </c>
      <c r="AJ412" s="12" t="str">
        <f t="shared" si="184"/>
        <v>DEF_P:11|TUF:10</v>
      </c>
      <c r="AS412">
        <v>999</v>
      </c>
      <c r="AV412" s="4"/>
      <c r="AW412" s="4"/>
      <c r="AX412" s="4"/>
      <c r="AY412" s="4"/>
      <c r="BA412" s="12" t="str">
        <f t="shared" si="185"/>
        <v/>
      </c>
      <c r="BB412" s="12" t="str">
        <f t="shared" si="176"/>
        <v/>
      </c>
      <c r="BC412" s="12" t="str">
        <f t="shared" si="177"/>
        <v/>
      </c>
      <c r="BD412" s="12" t="str">
        <f t="shared" si="178"/>
        <v/>
      </c>
      <c r="BE412" s="12" t="str">
        <f t="shared" si="179"/>
        <v/>
      </c>
      <c r="BF412" s="12" t="str">
        <f t="shared" si="180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>
        <f t="shared" si="187"/>
        <v>11</v>
      </c>
      <c r="BO412">
        <f t="shared" si="186"/>
        <v>10</v>
      </c>
    </row>
    <row r="413" spans="11:67" x14ac:dyDescent="0.15">
      <c r="K413" t="str">
        <f t="shared" si="181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280</v>
      </c>
      <c r="O413">
        <v>0</v>
      </c>
      <c r="P413">
        <f t="shared" si="182"/>
        <v>11</v>
      </c>
      <c r="Q413">
        <v>200318</v>
      </c>
      <c r="R413" s="4" t="s">
        <v>537</v>
      </c>
      <c r="S413" s="4" t="str">
        <f t="shared" si="161"/>
        <v>被动守护lv18</v>
      </c>
      <c r="T413" s="4" t="str">
        <f t="shared" si="183"/>
        <v>被动守护lv18</v>
      </c>
      <c r="U413" t="s">
        <v>281</v>
      </c>
      <c r="Z413" t="s">
        <v>1127</v>
      </c>
      <c r="AA413">
        <v>11</v>
      </c>
      <c r="AB413" t="s">
        <v>421</v>
      </c>
      <c r="AC413">
        <v>11</v>
      </c>
      <c r="AJ413" s="12" t="str">
        <f t="shared" si="184"/>
        <v>DEF_P:11|TUF:11</v>
      </c>
      <c r="AS413">
        <v>999</v>
      </c>
      <c r="AV413" s="4"/>
      <c r="AW413" s="4"/>
      <c r="AX413" s="4"/>
      <c r="AY413" s="4"/>
      <c r="BA413" s="12" t="str">
        <f t="shared" si="185"/>
        <v/>
      </c>
      <c r="BB413" s="12" t="str">
        <f t="shared" si="176"/>
        <v/>
      </c>
      <c r="BC413" s="12" t="str">
        <f t="shared" si="177"/>
        <v/>
      </c>
      <c r="BD413" s="12" t="str">
        <f t="shared" si="178"/>
        <v/>
      </c>
      <c r="BE413" s="12" t="str">
        <f t="shared" si="179"/>
        <v/>
      </c>
      <c r="BF413" s="12" t="str">
        <f t="shared" si="180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>
        <f t="shared" si="187"/>
        <v>11</v>
      </c>
      <c r="BO413">
        <f t="shared" si="186"/>
        <v>11</v>
      </c>
    </row>
    <row r="414" spans="11:67" x14ac:dyDescent="0.15">
      <c r="K414" t="str">
        <f t="shared" si="181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280</v>
      </c>
      <c r="O414">
        <v>0</v>
      </c>
      <c r="P414">
        <f t="shared" si="182"/>
        <v>12</v>
      </c>
      <c r="Q414">
        <v>200319</v>
      </c>
      <c r="R414" s="4" t="s">
        <v>538</v>
      </c>
      <c r="S414" s="4" t="str">
        <f t="shared" si="161"/>
        <v>被动守护lv19</v>
      </c>
      <c r="T414" s="4" t="str">
        <f t="shared" si="183"/>
        <v>被动守护lv19</v>
      </c>
      <c r="U414" t="s">
        <v>281</v>
      </c>
      <c r="Z414" t="s">
        <v>1127</v>
      </c>
      <c r="AA414">
        <v>12</v>
      </c>
      <c r="AB414" t="s">
        <v>421</v>
      </c>
      <c r="AC414">
        <v>11</v>
      </c>
      <c r="AJ414" s="12" t="str">
        <f t="shared" si="184"/>
        <v>DEF_P:12|TUF:11</v>
      </c>
      <c r="AS414">
        <v>999</v>
      </c>
      <c r="AV414" s="4"/>
      <c r="AW414" s="4"/>
      <c r="AX414" s="4"/>
      <c r="AY414" s="4"/>
      <c r="BA414" s="12" t="str">
        <f t="shared" si="185"/>
        <v/>
      </c>
      <c r="BB414" s="12" t="str">
        <f t="shared" si="176"/>
        <v/>
      </c>
      <c r="BC414" s="12" t="str">
        <f t="shared" si="177"/>
        <v/>
      </c>
      <c r="BD414" s="12" t="str">
        <f t="shared" si="178"/>
        <v/>
      </c>
      <c r="BE414" s="12" t="str">
        <f t="shared" si="179"/>
        <v/>
      </c>
      <c r="BF414" s="12" t="str">
        <f t="shared" si="180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>
        <f t="shared" si="187"/>
        <v>12</v>
      </c>
      <c r="BO414">
        <f t="shared" si="186"/>
        <v>11</v>
      </c>
    </row>
    <row r="415" spans="11:67" x14ac:dyDescent="0.15">
      <c r="K415" t="str">
        <f t="shared" si="181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280</v>
      </c>
      <c r="O415">
        <v>0</v>
      </c>
      <c r="P415">
        <f t="shared" si="182"/>
        <v>12</v>
      </c>
      <c r="Q415">
        <v>200320</v>
      </c>
      <c r="R415" s="4" t="s">
        <v>539</v>
      </c>
      <c r="S415" s="4" t="str">
        <f t="shared" si="161"/>
        <v>被动守护lv20</v>
      </c>
      <c r="T415" s="4" t="str">
        <f t="shared" si="183"/>
        <v>被动守护lv20</v>
      </c>
      <c r="U415" t="s">
        <v>281</v>
      </c>
      <c r="Z415" t="s">
        <v>1127</v>
      </c>
      <c r="AA415">
        <v>12</v>
      </c>
      <c r="AB415" t="s">
        <v>421</v>
      </c>
      <c r="AC415">
        <v>12</v>
      </c>
      <c r="AJ415" s="12" t="str">
        <f t="shared" si="184"/>
        <v>DEF_P:12|TUF:12</v>
      </c>
      <c r="AS415">
        <v>999</v>
      </c>
      <c r="AV415" s="4"/>
      <c r="AW415" s="4"/>
      <c r="AX415" s="4"/>
      <c r="AY415" s="4"/>
      <c r="BA415" s="12" t="str">
        <f t="shared" si="185"/>
        <v/>
      </c>
      <c r="BB415" s="12" t="str">
        <f t="shared" si="176"/>
        <v/>
      </c>
      <c r="BC415" s="12" t="str">
        <f t="shared" si="177"/>
        <v/>
      </c>
      <c r="BD415" s="12" t="str">
        <f t="shared" si="178"/>
        <v/>
      </c>
      <c r="BE415" s="12" t="str">
        <f t="shared" si="179"/>
        <v/>
      </c>
      <c r="BF415" s="12" t="str">
        <f t="shared" si="180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>
        <f t="shared" si="187"/>
        <v>12</v>
      </c>
      <c r="BO415">
        <f t="shared" si="186"/>
        <v>12</v>
      </c>
    </row>
    <row r="416" spans="11:67" x14ac:dyDescent="0.15">
      <c r="K416" t="str">
        <f t="shared" ref="K416:K435" si="188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280</v>
      </c>
      <c r="O416">
        <v>0</v>
      </c>
      <c r="P416">
        <f t="shared" ref="P416:P435" si="189">BN416</f>
        <v>3</v>
      </c>
      <c r="Q416">
        <v>200321</v>
      </c>
      <c r="R416" s="4" t="s">
        <v>449</v>
      </c>
      <c r="S416" s="4" t="str">
        <f t="shared" si="161"/>
        <v>被动刚烈lv1</v>
      </c>
      <c r="T416" s="4" t="str">
        <f t="shared" ref="T416:T435" si="190">R416</f>
        <v>被动刚烈lv1</v>
      </c>
      <c r="U416" t="s">
        <v>281</v>
      </c>
      <c r="Z416" t="s">
        <v>417</v>
      </c>
      <c r="AA416">
        <v>3</v>
      </c>
      <c r="AB416" t="s">
        <v>1188</v>
      </c>
      <c r="AC416">
        <v>2</v>
      </c>
      <c r="AJ416" s="12" t="str">
        <f t="shared" ref="AJ416:AJ435" si="191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2">IF(BB416="","",BB416)&amp;IF(BC416="","","|"&amp;BC416)&amp;IF(BD416="","","|"&amp;BD416)&amp;IF(BE416="","","|"&amp;BE416)&amp;IF(BF416="","","|"&amp;BF416)</f>
        <v/>
      </c>
      <c r="BB416" s="12" t="str">
        <f t="shared" si="176"/>
        <v/>
      </c>
      <c r="BC416" s="12" t="str">
        <f t="shared" si="177"/>
        <v/>
      </c>
      <c r="BD416" s="12" t="str">
        <f t="shared" si="178"/>
        <v/>
      </c>
      <c r="BE416" s="12" t="str">
        <f t="shared" si="179"/>
        <v/>
      </c>
      <c r="BF416" s="12" t="str">
        <f t="shared" si="180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>
        <f t="shared" si="187"/>
        <v>3</v>
      </c>
      <c r="BO416">
        <f t="shared" ref="BO416:BO435" si="193">IF(AC416="","",AC416)</f>
        <v>2</v>
      </c>
    </row>
    <row r="417" spans="11:67" x14ac:dyDescent="0.15">
      <c r="K417" t="str">
        <f t="shared" si="188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280</v>
      </c>
      <c r="O417">
        <v>0</v>
      </c>
      <c r="P417">
        <f t="shared" si="189"/>
        <v>3</v>
      </c>
      <c r="Q417">
        <v>200322</v>
      </c>
      <c r="R417" s="4" t="s">
        <v>450</v>
      </c>
      <c r="S417" s="4" t="str">
        <f t="shared" ref="S417:S480" si="194">R417</f>
        <v>被动刚烈lv2</v>
      </c>
      <c r="T417" s="4" t="str">
        <f t="shared" si="190"/>
        <v>被动刚烈lv2</v>
      </c>
      <c r="U417" t="s">
        <v>281</v>
      </c>
      <c r="Z417" t="s">
        <v>417</v>
      </c>
      <c r="AA417">
        <v>3</v>
      </c>
      <c r="AB417" t="s">
        <v>1188</v>
      </c>
      <c r="AC417">
        <v>3</v>
      </c>
      <c r="AJ417" s="12" t="str">
        <f t="shared" si="191"/>
        <v>COT:3|BOK:3</v>
      </c>
      <c r="AS417">
        <v>999</v>
      </c>
      <c r="AV417" s="4"/>
      <c r="AW417" s="4"/>
      <c r="AX417" s="4"/>
      <c r="AY417" s="4"/>
      <c r="BA417" s="12" t="str">
        <f t="shared" si="192"/>
        <v/>
      </c>
      <c r="BB417" s="12" t="str">
        <f t="shared" si="176"/>
        <v/>
      </c>
      <c r="BC417" s="12" t="str">
        <f t="shared" si="177"/>
        <v/>
      </c>
      <c r="BD417" s="12" t="str">
        <f t="shared" si="178"/>
        <v/>
      </c>
      <c r="BE417" s="12" t="str">
        <f t="shared" si="179"/>
        <v/>
      </c>
      <c r="BF417" s="12" t="str">
        <f t="shared" si="180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>
        <f t="shared" si="187"/>
        <v>3</v>
      </c>
      <c r="BO417">
        <f t="shared" si="193"/>
        <v>3</v>
      </c>
    </row>
    <row r="418" spans="11:67" x14ac:dyDescent="0.15">
      <c r="K418" t="str">
        <f t="shared" si="188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280</v>
      </c>
      <c r="O418">
        <v>0</v>
      </c>
      <c r="P418">
        <f t="shared" si="189"/>
        <v>4</v>
      </c>
      <c r="Q418">
        <v>200323</v>
      </c>
      <c r="R418" s="4" t="s">
        <v>451</v>
      </c>
      <c r="S418" s="4" t="str">
        <f t="shared" si="194"/>
        <v>被动刚烈lv3</v>
      </c>
      <c r="T418" s="4" t="str">
        <f t="shared" si="190"/>
        <v>被动刚烈lv3</v>
      </c>
      <c r="U418" t="s">
        <v>281</v>
      </c>
      <c r="Z418" t="s">
        <v>417</v>
      </c>
      <c r="AA418">
        <v>4</v>
      </c>
      <c r="AB418" t="s">
        <v>1188</v>
      </c>
      <c r="AC418">
        <v>3</v>
      </c>
      <c r="AJ418" s="12" t="str">
        <f t="shared" si="191"/>
        <v>COT:4|BOK:3</v>
      </c>
      <c r="AS418">
        <v>999</v>
      </c>
      <c r="AV418" s="4"/>
      <c r="AW418" s="4"/>
      <c r="AX418" s="4"/>
      <c r="AY418" s="4"/>
      <c r="BA418" s="12" t="str">
        <f t="shared" si="192"/>
        <v/>
      </c>
      <c r="BB418" s="12" t="str">
        <f t="shared" si="176"/>
        <v/>
      </c>
      <c r="BC418" s="12" t="str">
        <f t="shared" si="177"/>
        <v/>
      </c>
      <c r="BD418" s="12" t="str">
        <f t="shared" si="178"/>
        <v/>
      </c>
      <c r="BE418" s="12" t="str">
        <f t="shared" si="179"/>
        <v/>
      </c>
      <c r="BF418" s="12" t="str">
        <f t="shared" si="180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>
        <f t="shared" si="187"/>
        <v>4</v>
      </c>
      <c r="BO418">
        <f t="shared" si="193"/>
        <v>3</v>
      </c>
    </row>
    <row r="419" spans="11:67" x14ac:dyDescent="0.15">
      <c r="K419" t="str">
        <f t="shared" si="188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280</v>
      </c>
      <c r="O419">
        <v>0</v>
      </c>
      <c r="P419">
        <f t="shared" si="189"/>
        <v>4</v>
      </c>
      <c r="Q419">
        <v>200324</v>
      </c>
      <c r="R419" s="4" t="s">
        <v>452</v>
      </c>
      <c r="S419" s="4" t="str">
        <f t="shared" si="194"/>
        <v>被动刚烈lv4</v>
      </c>
      <c r="T419" s="4" t="str">
        <f t="shared" si="190"/>
        <v>被动刚烈lv4</v>
      </c>
      <c r="U419" t="s">
        <v>281</v>
      </c>
      <c r="Z419" t="s">
        <v>417</v>
      </c>
      <c r="AA419">
        <v>4</v>
      </c>
      <c r="AB419" t="s">
        <v>1188</v>
      </c>
      <c r="AC419">
        <v>4</v>
      </c>
      <c r="AJ419" s="12" t="str">
        <f t="shared" si="191"/>
        <v>COT:4|BOK:4</v>
      </c>
      <c r="AS419">
        <v>999</v>
      </c>
      <c r="AV419" s="4"/>
      <c r="AW419" s="4"/>
      <c r="AX419" s="4"/>
      <c r="AY419" s="4"/>
      <c r="BA419" s="12" t="str">
        <f t="shared" si="192"/>
        <v/>
      </c>
      <c r="BB419" s="12" t="str">
        <f t="shared" si="176"/>
        <v/>
      </c>
      <c r="BC419" s="12" t="str">
        <f t="shared" si="177"/>
        <v/>
      </c>
      <c r="BD419" s="12" t="str">
        <f t="shared" si="178"/>
        <v/>
      </c>
      <c r="BE419" s="12" t="str">
        <f t="shared" si="179"/>
        <v/>
      </c>
      <c r="BF419" s="12" t="str">
        <f t="shared" si="180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>
        <f t="shared" si="187"/>
        <v>4</v>
      </c>
      <c r="BO419">
        <f t="shared" si="193"/>
        <v>4</v>
      </c>
    </row>
    <row r="420" spans="11:67" x14ac:dyDescent="0.15">
      <c r="K420" t="str">
        <f t="shared" si="188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280</v>
      </c>
      <c r="O420">
        <v>0</v>
      </c>
      <c r="P420">
        <f t="shared" si="189"/>
        <v>5</v>
      </c>
      <c r="Q420">
        <v>200325</v>
      </c>
      <c r="R420" s="4" t="s">
        <v>453</v>
      </c>
      <c r="S420" s="4" t="str">
        <f t="shared" si="194"/>
        <v>被动刚烈lv5</v>
      </c>
      <c r="T420" s="4" t="str">
        <f t="shared" si="190"/>
        <v>被动刚烈lv5</v>
      </c>
      <c r="U420" t="s">
        <v>281</v>
      </c>
      <c r="Z420" t="s">
        <v>417</v>
      </c>
      <c r="AA420">
        <v>5</v>
      </c>
      <c r="AB420" t="s">
        <v>1188</v>
      </c>
      <c r="AC420">
        <v>4</v>
      </c>
      <c r="AJ420" s="12" t="str">
        <f t="shared" si="191"/>
        <v>COT:5|BOK:4</v>
      </c>
      <c r="AS420">
        <v>999</v>
      </c>
      <c r="AV420" s="4"/>
      <c r="AW420" s="4"/>
      <c r="AX420" s="4"/>
      <c r="AY420" s="4"/>
      <c r="BA420" s="12" t="str">
        <f t="shared" si="192"/>
        <v/>
      </c>
      <c r="BB420" s="12" t="str">
        <f t="shared" si="176"/>
        <v/>
      </c>
      <c r="BC420" s="12" t="str">
        <f t="shared" si="177"/>
        <v/>
      </c>
      <c r="BD420" s="12" t="str">
        <f t="shared" si="178"/>
        <v/>
      </c>
      <c r="BE420" s="12" t="str">
        <f t="shared" si="179"/>
        <v/>
      </c>
      <c r="BF420" s="12" t="str">
        <f t="shared" si="180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>
        <f t="shared" si="187"/>
        <v>5</v>
      </c>
      <c r="BO420">
        <f t="shared" si="193"/>
        <v>4</v>
      </c>
    </row>
    <row r="421" spans="11:67" x14ac:dyDescent="0.15">
      <c r="K421" t="str">
        <f t="shared" si="188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280</v>
      </c>
      <c r="O421">
        <v>0</v>
      </c>
      <c r="P421">
        <f t="shared" si="189"/>
        <v>5</v>
      </c>
      <c r="Q421">
        <v>200326</v>
      </c>
      <c r="R421" s="4" t="s">
        <v>454</v>
      </c>
      <c r="S421" s="4" t="str">
        <f t="shared" si="194"/>
        <v>被动刚烈lv6</v>
      </c>
      <c r="T421" s="4" t="str">
        <f t="shared" si="190"/>
        <v>被动刚烈lv6</v>
      </c>
      <c r="U421" t="s">
        <v>281</v>
      </c>
      <c r="Z421" t="s">
        <v>417</v>
      </c>
      <c r="AA421">
        <v>5</v>
      </c>
      <c r="AB421" t="s">
        <v>1188</v>
      </c>
      <c r="AC421">
        <v>5</v>
      </c>
      <c r="AJ421" s="12" t="str">
        <f t="shared" si="191"/>
        <v>COT:5|BOK:5</v>
      </c>
      <c r="AS421">
        <v>999</v>
      </c>
      <c r="AV421" s="4"/>
      <c r="AW421" s="4"/>
      <c r="AX421" s="4"/>
      <c r="AY421" s="4"/>
      <c r="BA421" s="12" t="str">
        <f t="shared" si="192"/>
        <v/>
      </c>
      <c r="BB421" s="12" t="str">
        <f t="shared" si="176"/>
        <v/>
      </c>
      <c r="BC421" s="12" t="str">
        <f t="shared" si="177"/>
        <v/>
      </c>
      <c r="BD421" s="12" t="str">
        <f t="shared" si="178"/>
        <v/>
      </c>
      <c r="BE421" s="12" t="str">
        <f t="shared" si="179"/>
        <v/>
      </c>
      <c r="BF421" s="12" t="str">
        <f t="shared" si="180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>
        <f t="shared" si="187"/>
        <v>5</v>
      </c>
      <c r="BO421">
        <f t="shared" si="193"/>
        <v>5</v>
      </c>
    </row>
    <row r="422" spans="11:67" x14ac:dyDescent="0.15">
      <c r="K422" t="str">
        <f t="shared" si="188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280</v>
      </c>
      <c r="O422">
        <v>0</v>
      </c>
      <c r="P422">
        <f t="shared" si="189"/>
        <v>6</v>
      </c>
      <c r="Q422">
        <v>200327</v>
      </c>
      <c r="R422" s="4" t="s">
        <v>455</v>
      </c>
      <c r="S422" s="4" t="str">
        <f t="shared" si="194"/>
        <v>被动刚烈lv7</v>
      </c>
      <c r="T422" s="4" t="str">
        <f t="shared" si="190"/>
        <v>被动刚烈lv7</v>
      </c>
      <c r="U422" t="s">
        <v>281</v>
      </c>
      <c r="Z422" t="s">
        <v>417</v>
      </c>
      <c r="AA422">
        <v>6</v>
      </c>
      <c r="AB422" t="s">
        <v>1188</v>
      </c>
      <c r="AC422">
        <v>5</v>
      </c>
      <c r="AJ422" s="12" t="str">
        <f t="shared" si="191"/>
        <v>COT:6|BOK:5</v>
      </c>
      <c r="AS422">
        <v>999</v>
      </c>
      <c r="AV422" s="4"/>
      <c r="AW422" s="4"/>
      <c r="AX422" s="4"/>
      <c r="AY422" s="4"/>
      <c r="BA422" s="12" t="str">
        <f t="shared" si="192"/>
        <v/>
      </c>
      <c r="BB422" s="12" t="str">
        <f t="shared" si="176"/>
        <v/>
      </c>
      <c r="BC422" s="12" t="str">
        <f t="shared" si="177"/>
        <v/>
      </c>
      <c r="BD422" s="12" t="str">
        <f t="shared" si="178"/>
        <v/>
      </c>
      <c r="BE422" s="12" t="str">
        <f t="shared" si="179"/>
        <v/>
      </c>
      <c r="BF422" s="12" t="str">
        <f t="shared" si="180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>
        <f t="shared" si="187"/>
        <v>6</v>
      </c>
      <c r="BO422">
        <f t="shared" si="193"/>
        <v>5</v>
      </c>
    </row>
    <row r="423" spans="11:67" x14ac:dyDescent="0.15">
      <c r="K423" t="str">
        <f t="shared" si="188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280</v>
      </c>
      <c r="O423">
        <v>0</v>
      </c>
      <c r="P423">
        <f t="shared" si="189"/>
        <v>6</v>
      </c>
      <c r="Q423">
        <v>200328</v>
      </c>
      <c r="R423" s="4" t="s">
        <v>456</v>
      </c>
      <c r="S423" s="4" t="str">
        <f t="shared" si="194"/>
        <v>被动刚烈lv8</v>
      </c>
      <c r="T423" s="4" t="str">
        <f t="shared" si="190"/>
        <v>被动刚烈lv8</v>
      </c>
      <c r="U423" t="s">
        <v>281</v>
      </c>
      <c r="Z423" t="s">
        <v>417</v>
      </c>
      <c r="AA423">
        <v>6</v>
      </c>
      <c r="AB423" t="s">
        <v>1188</v>
      </c>
      <c r="AC423">
        <v>6</v>
      </c>
      <c r="AJ423" s="12" t="str">
        <f t="shared" si="191"/>
        <v>COT:6|BOK:6</v>
      </c>
      <c r="AS423">
        <v>999</v>
      </c>
      <c r="AV423" s="4"/>
      <c r="AW423" s="4"/>
      <c r="AX423" s="4"/>
      <c r="AY423" s="4"/>
      <c r="BA423" s="12" t="str">
        <f t="shared" si="192"/>
        <v/>
      </c>
      <c r="BB423" s="12" t="str">
        <f t="shared" si="176"/>
        <v/>
      </c>
      <c r="BC423" s="12" t="str">
        <f t="shared" si="177"/>
        <v/>
      </c>
      <c r="BD423" s="12" t="str">
        <f t="shared" si="178"/>
        <v/>
      </c>
      <c r="BE423" s="12" t="str">
        <f t="shared" si="179"/>
        <v/>
      </c>
      <c r="BF423" s="12" t="str">
        <f t="shared" si="180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>
        <f t="shared" ref="BN423:BN442" si="195">IF(AA423="",IF(V423="",IF(AP423="",W423,AP423),V423),AA423)</f>
        <v>6</v>
      </c>
      <c r="BO423">
        <f t="shared" si="193"/>
        <v>6</v>
      </c>
    </row>
    <row r="424" spans="11:67" x14ac:dyDescent="0.15">
      <c r="K424" t="str">
        <f t="shared" si="188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280</v>
      </c>
      <c r="O424">
        <v>0</v>
      </c>
      <c r="P424">
        <f t="shared" si="189"/>
        <v>7</v>
      </c>
      <c r="Q424">
        <v>200329</v>
      </c>
      <c r="R424" s="4" t="s">
        <v>457</v>
      </c>
      <c r="S424" s="4" t="str">
        <f t="shared" si="194"/>
        <v>被动刚烈lv9</v>
      </c>
      <c r="T424" s="4" t="str">
        <f t="shared" si="190"/>
        <v>被动刚烈lv9</v>
      </c>
      <c r="U424" t="s">
        <v>281</v>
      </c>
      <c r="Z424" t="s">
        <v>417</v>
      </c>
      <c r="AA424">
        <v>7</v>
      </c>
      <c r="AB424" t="s">
        <v>1188</v>
      </c>
      <c r="AC424">
        <v>6</v>
      </c>
      <c r="AJ424" s="12" t="str">
        <f t="shared" si="191"/>
        <v>COT:7|BOK:6</v>
      </c>
      <c r="AS424">
        <v>999</v>
      </c>
      <c r="AV424" s="4"/>
      <c r="AW424" s="4"/>
      <c r="AX424" s="4"/>
      <c r="AY424" s="4"/>
      <c r="BA424" s="12" t="str">
        <f t="shared" si="192"/>
        <v/>
      </c>
      <c r="BB424" s="12" t="str">
        <f t="shared" si="176"/>
        <v/>
      </c>
      <c r="BC424" s="12" t="str">
        <f t="shared" si="177"/>
        <v/>
      </c>
      <c r="BD424" s="12" t="str">
        <f t="shared" si="178"/>
        <v/>
      </c>
      <c r="BE424" s="12" t="str">
        <f t="shared" si="179"/>
        <v/>
      </c>
      <c r="BF424" s="12" t="str">
        <f t="shared" si="180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>
        <f t="shared" si="195"/>
        <v>7</v>
      </c>
      <c r="BO424">
        <f t="shared" si="193"/>
        <v>6</v>
      </c>
    </row>
    <row r="425" spans="11:67" x14ac:dyDescent="0.15">
      <c r="K425" t="str">
        <f t="shared" si="188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280</v>
      </c>
      <c r="O425">
        <v>0</v>
      </c>
      <c r="P425">
        <f t="shared" si="189"/>
        <v>7</v>
      </c>
      <c r="Q425">
        <v>200330</v>
      </c>
      <c r="R425" s="4" t="s">
        <v>458</v>
      </c>
      <c r="S425" s="4" t="str">
        <f t="shared" si="194"/>
        <v>被动刚烈lv10</v>
      </c>
      <c r="T425" s="4" t="str">
        <f t="shared" si="190"/>
        <v>被动刚烈lv10</v>
      </c>
      <c r="U425" t="s">
        <v>281</v>
      </c>
      <c r="Z425" t="s">
        <v>417</v>
      </c>
      <c r="AA425">
        <v>7</v>
      </c>
      <c r="AB425" t="s">
        <v>1188</v>
      </c>
      <c r="AC425">
        <v>7</v>
      </c>
      <c r="AJ425" s="12" t="str">
        <f t="shared" si="191"/>
        <v>COT:7|BOK:7</v>
      </c>
      <c r="AS425">
        <v>999</v>
      </c>
      <c r="AV425" s="4"/>
      <c r="AW425" s="4"/>
      <c r="AX425" s="4"/>
      <c r="AY425" s="4"/>
      <c r="BA425" s="12" t="str">
        <f t="shared" si="192"/>
        <v/>
      </c>
      <c r="BB425" s="12" t="str">
        <f t="shared" si="176"/>
        <v/>
      </c>
      <c r="BC425" s="12" t="str">
        <f t="shared" si="177"/>
        <v/>
      </c>
      <c r="BD425" s="12" t="str">
        <f t="shared" si="178"/>
        <v/>
      </c>
      <c r="BE425" s="12" t="str">
        <f t="shared" si="179"/>
        <v/>
      </c>
      <c r="BF425" s="12" t="str">
        <f t="shared" si="180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>
        <f t="shared" si="195"/>
        <v>7</v>
      </c>
      <c r="BO425">
        <f t="shared" si="193"/>
        <v>7</v>
      </c>
    </row>
    <row r="426" spans="11:67" x14ac:dyDescent="0.15">
      <c r="K426" t="str">
        <f t="shared" si="188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280</v>
      </c>
      <c r="O426">
        <v>0</v>
      </c>
      <c r="P426">
        <f t="shared" si="189"/>
        <v>8</v>
      </c>
      <c r="Q426">
        <v>200331</v>
      </c>
      <c r="R426" s="4" t="s">
        <v>459</v>
      </c>
      <c r="S426" s="4" t="str">
        <f t="shared" si="194"/>
        <v>被动刚烈lv11</v>
      </c>
      <c r="T426" s="4" t="str">
        <f t="shared" si="190"/>
        <v>被动刚烈lv11</v>
      </c>
      <c r="U426" t="s">
        <v>281</v>
      </c>
      <c r="Z426" t="s">
        <v>417</v>
      </c>
      <c r="AA426">
        <v>8</v>
      </c>
      <c r="AB426" t="s">
        <v>1188</v>
      </c>
      <c r="AC426">
        <v>7</v>
      </c>
      <c r="AJ426" s="12" t="str">
        <f t="shared" si="191"/>
        <v>COT:8|BOK:7</v>
      </c>
      <c r="AS426">
        <v>999</v>
      </c>
      <c r="AV426" s="4"/>
      <c r="AW426" s="4"/>
      <c r="AX426" s="4"/>
      <c r="AY426" s="4"/>
      <c r="BA426" s="12" t="str">
        <f t="shared" si="192"/>
        <v/>
      </c>
      <c r="BB426" s="12" t="str">
        <f t="shared" si="176"/>
        <v/>
      </c>
      <c r="BC426" s="12" t="str">
        <f t="shared" si="177"/>
        <v/>
      </c>
      <c r="BD426" s="12" t="str">
        <f t="shared" si="178"/>
        <v/>
      </c>
      <c r="BE426" s="12" t="str">
        <f t="shared" si="179"/>
        <v/>
      </c>
      <c r="BF426" s="12" t="str">
        <f t="shared" si="180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>
        <f t="shared" si="195"/>
        <v>8</v>
      </c>
      <c r="BO426">
        <f t="shared" si="193"/>
        <v>7</v>
      </c>
    </row>
    <row r="427" spans="11:67" x14ac:dyDescent="0.15">
      <c r="K427" t="str">
        <f t="shared" si="188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280</v>
      </c>
      <c r="O427">
        <v>0</v>
      </c>
      <c r="P427">
        <f t="shared" si="189"/>
        <v>8</v>
      </c>
      <c r="Q427">
        <v>200332</v>
      </c>
      <c r="R427" s="4" t="s">
        <v>460</v>
      </c>
      <c r="S427" s="4" t="str">
        <f t="shared" si="194"/>
        <v>被动刚烈lv12</v>
      </c>
      <c r="T427" s="4" t="str">
        <f t="shared" si="190"/>
        <v>被动刚烈lv12</v>
      </c>
      <c r="U427" t="s">
        <v>281</v>
      </c>
      <c r="Z427" t="s">
        <v>417</v>
      </c>
      <c r="AA427">
        <v>8</v>
      </c>
      <c r="AB427" t="s">
        <v>1188</v>
      </c>
      <c r="AC427">
        <v>8</v>
      </c>
      <c r="AJ427" s="12" t="str">
        <f t="shared" si="191"/>
        <v>COT:8|BOK:8</v>
      </c>
      <c r="AS427">
        <v>999</v>
      </c>
      <c r="AV427" s="4"/>
      <c r="AW427" s="4"/>
      <c r="AX427" s="4"/>
      <c r="AY427" s="4"/>
      <c r="BA427" s="12" t="str">
        <f t="shared" si="192"/>
        <v/>
      </c>
      <c r="BB427" s="12" t="str">
        <f t="shared" si="176"/>
        <v/>
      </c>
      <c r="BC427" s="12" t="str">
        <f t="shared" si="177"/>
        <v/>
      </c>
      <c r="BD427" s="12" t="str">
        <f t="shared" si="178"/>
        <v/>
      </c>
      <c r="BE427" s="12" t="str">
        <f t="shared" si="179"/>
        <v/>
      </c>
      <c r="BF427" s="12" t="str">
        <f t="shared" si="180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>
        <f t="shared" si="195"/>
        <v>8</v>
      </c>
      <c r="BO427">
        <f t="shared" si="193"/>
        <v>8</v>
      </c>
    </row>
    <row r="428" spans="11:67" x14ac:dyDescent="0.15">
      <c r="K428" t="str">
        <f t="shared" si="188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280</v>
      </c>
      <c r="O428">
        <v>0</v>
      </c>
      <c r="P428">
        <f t="shared" si="189"/>
        <v>9</v>
      </c>
      <c r="Q428">
        <v>200333</v>
      </c>
      <c r="R428" s="4" t="s">
        <v>461</v>
      </c>
      <c r="S428" s="4" t="str">
        <f t="shared" si="194"/>
        <v>被动刚烈lv13</v>
      </c>
      <c r="T428" s="4" t="str">
        <f t="shared" si="190"/>
        <v>被动刚烈lv13</v>
      </c>
      <c r="U428" t="s">
        <v>281</v>
      </c>
      <c r="Z428" t="s">
        <v>417</v>
      </c>
      <c r="AA428">
        <v>9</v>
      </c>
      <c r="AB428" t="s">
        <v>1188</v>
      </c>
      <c r="AC428">
        <v>8</v>
      </c>
      <c r="AJ428" s="12" t="str">
        <f t="shared" si="191"/>
        <v>COT:9|BOK:8</v>
      </c>
      <c r="AS428">
        <v>999</v>
      </c>
      <c r="AV428" s="4"/>
      <c r="AW428" s="4"/>
      <c r="AX428" s="4"/>
      <c r="AY428" s="4"/>
      <c r="BA428" s="12" t="str">
        <f t="shared" si="192"/>
        <v/>
      </c>
      <c r="BB428" s="12" t="str">
        <f t="shared" si="176"/>
        <v/>
      </c>
      <c r="BC428" s="12" t="str">
        <f t="shared" si="177"/>
        <v/>
      </c>
      <c r="BD428" s="12" t="str">
        <f t="shared" si="178"/>
        <v/>
      </c>
      <c r="BE428" s="12" t="str">
        <f t="shared" si="179"/>
        <v/>
      </c>
      <c r="BF428" s="12" t="str">
        <f t="shared" si="180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>
        <f t="shared" si="195"/>
        <v>9</v>
      </c>
      <c r="BO428">
        <f t="shared" si="193"/>
        <v>8</v>
      </c>
    </row>
    <row r="429" spans="11:67" x14ac:dyDescent="0.15">
      <c r="K429" t="str">
        <f t="shared" si="188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280</v>
      </c>
      <c r="O429">
        <v>0</v>
      </c>
      <c r="P429">
        <f t="shared" si="189"/>
        <v>9</v>
      </c>
      <c r="Q429">
        <v>200334</v>
      </c>
      <c r="R429" s="4" t="s">
        <v>462</v>
      </c>
      <c r="S429" s="4" t="str">
        <f t="shared" si="194"/>
        <v>被动刚烈lv14</v>
      </c>
      <c r="T429" s="4" t="str">
        <f t="shared" si="190"/>
        <v>被动刚烈lv14</v>
      </c>
      <c r="U429" t="s">
        <v>281</v>
      </c>
      <c r="Z429" t="s">
        <v>417</v>
      </c>
      <c r="AA429">
        <v>9</v>
      </c>
      <c r="AB429" t="s">
        <v>1188</v>
      </c>
      <c r="AC429">
        <v>9</v>
      </c>
      <c r="AJ429" s="12" t="str">
        <f t="shared" si="191"/>
        <v>COT:9|BOK:9</v>
      </c>
      <c r="AS429">
        <v>999</v>
      </c>
      <c r="AV429" s="4"/>
      <c r="AW429" s="4"/>
      <c r="AX429" s="4"/>
      <c r="AY429" s="4"/>
      <c r="BA429" s="12" t="str">
        <f t="shared" si="192"/>
        <v/>
      </c>
      <c r="BB429" s="12" t="str">
        <f t="shared" si="176"/>
        <v/>
      </c>
      <c r="BC429" s="12" t="str">
        <f t="shared" si="177"/>
        <v/>
      </c>
      <c r="BD429" s="12" t="str">
        <f t="shared" si="178"/>
        <v/>
      </c>
      <c r="BE429" s="12" t="str">
        <f t="shared" si="179"/>
        <v/>
      </c>
      <c r="BF429" s="12" t="str">
        <f t="shared" si="180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>
        <f t="shared" si="195"/>
        <v>9</v>
      </c>
      <c r="BO429">
        <f t="shared" si="193"/>
        <v>9</v>
      </c>
    </row>
    <row r="430" spans="11:67" x14ac:dyDescent="0.15">
      <c r="K430" t="str">
        <f t="shared" si="188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280</v>
      </c>
      <c r="O430">
        <v>0</v>
      </c>
      <c r="P430">
        <f t="shared" si="189"/>
        <v>10</v>
      </c>
      <c r="Q430">
        <v>200335</v>
      </c>
      <c r="R430" s="4" t="s">
        <v>463</v>
      </c>
      <c r="S430" s="4" t="str">
        <f t="shared" si="194"/>
        <v>被动刚烈lv15</v>
      </c>
      <c r="T430" s="4" t="str">
        <f t="shared" si="190"/>
        <v>被动刚烈lv15</v>
      </c>
      <c r="U430" t="s">
        <v>281</v>
      </c>
      <c r="Z430" t="s">
        <v>417</v>
      </c>
      <c r="AA430">
        <v>10</v>
      </c>
      <c r="AB430" t="s">
        <v>1188</v>
      </c>
      <c r="AC430">
        <v>9</v>
      </c>
      <c r="AJ430" s="12" t="str">
        <f t="shared" si="191"/>
        <v>COT:10|BOK:9</v>
      </c>
      <c r="AS430">
        <v>999</v>
      </c>
      <c r="AV430" s="4"/>
      <c r="AW430" s="4"/>
      <c r="AX430" s="4"/>
      <c r="AY430" s="4"/>
      <c r="BA430" s="12" t="str">
        <f t="shared" si="192"/>
        <v/>
      </c>
      <c r="BB430" s="12" t="str">
        <f t="shared" si="176"/>
        <v/>
      </c>
      <c r="BC430" s="12" t="str">
        <f t="shared" si="177"/>
        <v/>
      </c>
      <c r="BD430" s="12" t="str">
        <f t="shared" si="178"/>
        <v/>
      </c>
      <c r="BE430" s="12" t="str">
        <f t="shared" si="179"/>
        <v/>
      </c>
      <c r="BF430" s="12" t="str">
        <f t="shared" si="180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>
        <f t="shared" si="195"/>
        <v>10</v>
      </c>
      <c r="BO430">
        <f t="shared" si="193"/>
        <v>9</v>
      </c>
    </row>
    <row r="431" spans="11:67" x14ac:dyDescent="0.15">
      <c r="K431" t="str">
        <f t="shared" si="188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280</v>
      </c>
      <c r="O431">
        <v>0</v>
      </c>
      <c r="P431">
        <f t="shared" si="189"/>
        <v>10</v>
      </c>
      <c r="Q431">
        <v>200336</v>
      </c>
      <c r="R431" s="4" t="s">
        <v>464</v>
      </c>
      <c r="S431" s="4" t="str">
        <f t="shared" si="194"/>
        <v>被动刚烈lv16</v>
      </c>
      <c r="T431" s="4" t="str">
        <f t="shared" si="190"/>
        <v>被动刚烈lv16</v>
      </c>
      <c r="U431" t="s">
        <v>281</v>
      </c>
      <c r="Z431" t="s">
        <v>417</v>
      </c>
      <c r="AA431">
        <v>10</v>
      </c>
      <c r="AB431" t="s">
        <v>1188</v>
      </c>
      <c r="AC431">
        <v>10</v>
      </c>
      <c r="AJ431" s="12" t="str">
        <f t="shared" si="191"/>
        <v>COT:10|BOK:10</v>
      </c>
      <c r="AS431">
        <v>999</v>
      </c>
      <c r="AV431" s="4"/>
      <c r="AW431" s="4"/>
      <c r="AX431" s="4"/>
      <c r="AY431" s="4"/>
      <c r="BA431" s="12" t="str">
        <f t="shared" si="192"/>
        <v/>
      </c>
      <c r="BB431" s="12" t="str">
        <f t="shared" si="176"/>
        <v/>
      </c>
      <c r="BC431" s="12" t="str">
        <f t="shared" si="177"/>
        <v/>
      </c>
      <c r="BD431" s="12" t="str">
        <f t="shared" si="178"/>
        <v/>
      </c>
      <c r="BE431" s="12" t="str">
        <f t="shared" si="179"/>
        <v/>
      </c>
      <c r="BF431" s="12" t="str">
        <f t="shared" si="180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>
        <f t="shared" si="195"/>
        <v>10</v>
      </c>
      <c r="BO431">
        <f t="shared" si="193"/>
        <v>10</v>
      </c>
    </row>
    <row r="432" spans="11:67" x14ac:dyDescent="0.15">
      <c r="K432" t="str">
        <f t="shared" si="188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280</v>
      </c>
      <c r="O432">
        <v>0</v>
      </c>
      <c r="P432">
        <f t="shared" si="189"/>
        <v>11</v>
      </c>
      <c r="Q432">
        <v>200337</v>
      </c>
      <c r="R432" s="4" t="s">
        <v>465</v>
      </c>
      <c r="S432" s="4" t="str">
        <f t="shared" si="194"/>
        <v>被动刚烈lv17</v>
      </c>
      <c r="T432" s="4" t="str">
        <f t="shared" si="190"/>
        <v>被动刚烈lv17</v>
      </c>
      <c r="U432" t="s">
        <v>281</v>
      </c>
      <c r="Z432" t="s">
        <v>417</v>
      </c>
      <c r="AA432">
        <v>11</v>
      </c>
      <c r="AB432" t="s">
        <v>1188</v>
      </c>
      <c r="AC432">
        <v>10</v>
      </c>
      <c r="AJ432" s="12" t="str">
        <f t="shared" si="191"/>
        <v>COT:11|BOK:10</v>
      </c>
      <c r="AS432">
        <v>999</v>
      </c>
      <c r="AV432" s="4"/>
      <c r="AW432" s="4"/>
      <c r="AX432" s="4"/>
      <c r="AY432" s="4"/>
      <c r="BA432" s="12" t="str">
        <f t="shared" si="192"/>
        <v/>
      </c>
      <c r="BB432" s="12" t="str">
        <f t="shared" si="176"/>
        <v/>
      </c>
      <c r="BC432" s="12" t="str">
        <f t="shared" si="177"/>
        <v/>
      </c>
      <c r="BD432" s="12" t="str">
        <f t="shared" si="178"/>
        <v/>
      </c>
      <c r="BE432" s="12" t="str">
        <f t="shared" si="179"/>
        <v/>
      </c>
      <c r="BF432" s="12" t="str">
        <f t="shared" si="180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>
        <f t="shared" si="195"/>
        <v>11</v>
      </c>
      <c r="BO432">
        <f t="shared" si="193"/>
        <v>10</v>
      </c>
    </row>
    <row r="433" spans="11:67" x14ac:dyDescent="0.15">
      <c r="K433" t="str">
        <f t="shared" si="188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280</v>
      </c>
      <c r="O433">
        <v>0</v>
      </c>
      <c r="P433">
        <f t="shared" si="189"/>
        <v>11</v>
      </c>
      <c r="Q433">
        <v>200338</v>
      </c>
      <c r="R433" s="4" t="s">
        <v>466</v>
      </c>
      <c r="S433" s="4" t="str">
        <f t="shared" si="194"/>
        <v>被动刚烈lv18</v>
      </c>
      <c r="T433" s="4" t="str">
        <f t="shared" si="190"/>
        <v>被动刚烈lv18</v>
      </c>
      <c r="U433" t="s">
        <v>281</v>
      </c>
      <c r="Z433" t="s">
        <v>417</v>
      </c>
      <c r="AA433">
        <v>11</v>
      </c>
      <c r="AB433" t="s">
        <v>1188</v>
      </c>
      <c r="AC433">
        <v>11</v>
      </c>
      <c r="AJ433" s="12" t="str">
        <f t="shared" si="191"/>
        <v>COT:11|BOK:11</v>
      </c>
      <c r="AS433">
        <v>999</v>
      </c>
      <c r="AV433" s="4"/>
      <c r="AW433" s="4"/>
      <c r="AX433" s="4"/>
      <c r="AY433" s="4"/>
      <c r="BA433" s="12" t="str">
        <f t="shared" si="192"/>
        <v/>
      </c>
      <c r="BB433" s="12" t="str">
        <f t="shared" si="176"/>
        <v/>
      </c>
      <c r="BC433" s="12" t="str">
        <f t="shared" si="177"/>
        <v/>
      </c>
      <c r="BD433" s="12" t="str">
        <f t="shared" si="178"/>
        <v/>
      </c>
      <c r="BE433" s="12" t="str">
        <f t="shared" si="179"/>
        <v/>
      </c>
      <c r="BF433" s="12" t="str">
        <f t="shared" si="180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>
        <f t="shared" si="195"/>
        <v>11</v>
      </c>
      <c r="BO433">
        <f t="shared" si="193"/>
        <v>11</v>
      </c>
    </row>
    <row r="434" spans="11:67" x14ac:dyDescent="0.15">
      <c r="K434" t="str">
        <f t="shared" si="188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280</v>
      </c>
      <c r="O434">
        <v>0</v>
      </c>
      <c r="P434">
        <f t="shared" si="189"/>
        <v>12</v>
      </c>
      <c r="Q434">
        <v>200339</v>
      </c>
      <c r="R434" s="4" t="s">
        <v>467</v>
      </c>
      <c r="S434" s="4" t="str">
        <f t="shared" si="194"/>
        <v>被动刚烈lv19</v>
      </c>
      <c r="T434" s="4" t="str">
        <f t="shared" si="190"/>
        <v>被动刚烈lv19</v>
      </c>
      <c r="U434" t="s">
        <v>281</v>
      </c>
      <c r="Z434" t="s">
        <v>417</v>
      </c>
      <c r="AA434">
        <v>12</v>
      </c>
      <c r="AB434" t="s">
        <v>1188</v>
      </c>
      <c r="AC434">
        <v>11</v>
      </c>
      <c r="AJ434" s="12" t="str">
        <f t="shared" si="191"/>
        <v>COT:12|BOK:11</v>
      </c>
      <c r="AS434">
        <v>999</v>
      </c>
      <c r="AV434" s="4"/>
      <c r="AW434" s="4"/>
      <c r="AX434" s="4"/>
      <c r="AY434" s="4"/>
      <c r="BA434" s="12" t="str">
        <f t="shared" si="192"/>
        <v/>
      </c>
      <c r="BB434" s="12" t="str">
        <f t="shared" si="176"/>
        <v/>
      </c>
      <c r="BC434" s="12" t="str">
        <f t="shared" si="177"/>
        <v/>
      </c>
      <c r="BD434" s="12" t="str">
        <f t="shared" si="178"/>
        <v/>
      </c>
      <c r="BE434" s="12" t="str">
        <f t="shared" si="179"/>
        <v/>
      </c>
      <c r="BF434" s="12" t="str">
        <f t="shared" si="180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>
        <f t="shared" si="195"/>
        <v>12</v>
      </c>
      <c r="BO434">
        <f t="shared" si="193"/>
        <v>11</v>
      </c>
    </row>
    <row r="435" spans="11:67" x14ac:dyDescent="0.15">
      <c r="K435" t="str">
        <f t="shared" si="188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280</v>
      </c>
      <c r="O435">
        <v>0</v>
      </c>
      <c r="P435">
        <f t="shared" si="189"/>
        <v>12</v>
      </c>
      <c r="Q435">
        <v>200340</v>
      </c>
      <c r="R435" s="4" t="s">
        <v>468</v>
      </c>
      <c r="S435" s="4" t="str">
        <f t="shared" si="194"/>
        <v>被动刚烈lv20</v>
      </c>
      <c r="T435" s="4" t="str">
        <f t="shared" si="190"/>
        <v>被动刚烈lv20</v>
      </c>
      <c r="U435" t="s">
        <v>281</v>
      </c>
      <c r="Z435" t="s">
        <v>417</v>
      </c>
      <c r="AA435">
        <v>12</v>
      </c>
      <c r="AB435" t="s">
        <v>1188</v>
      </c>
      <c r="AC435">
        <v>12</v>
      </c>
      <c r="AJ435" s="12" t="str">
        <f t="shared" si="191"/>
        <v>COT:12|BOK:12</v>
      </c>
      <c r="AS435">
        <v>999</v>
      </c>
      <c r="AV435" s="4"/>
      <c r="AW435" s="4"/>
      <c r="AX435" s="4"/>
      <c r="AY435" s="4"/>
      <c r="BA435" s="12" t="str">
        <f t="shared" si="192"/>
        <v/>
      </c>
      <c r="BB435" s="12" t="str">
        <f t="shared" si="176"/>
        <v/>
      </c>
      <c r="BC435" s="12" t="str">
        <f t="shared" si="177"/>
        <v/>
      </c>
      <c r="BD435" s="12" t="str">
        <f t="shared" si="178"/>
        <v/>
      </c>
      <c r="BE435" s="12" t="str">
        <f t="shared" si="179"/>
        <v/>
      </c>
      <c r="BF435" s="12" t="str">
        <f t="shared" si="180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>
        <f t="shared" si="195"/>
        <v>12</v>
      </c>
      <c r="BO435">
        <f t="shared" si="193"/>
        <v>12</v>
      </c>
    </row>
    <row r="436" spans="11:67" x14ac:dyDescent="0.15">
      <c r="K436" t="str">
        <f t="shared" ref="K436:K455" si="196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280</v>
      </c>
      <c r="O436">
        <v>0</v>
      </c>
      <c r="P436">
        <f t="shared" ref="P436:P455" si="197">BN436</f>
        <v>3</v>
      </c>
      <c r="Q436">
        <v>200341</v>
      </c>
      <c r="R436" s="4" t="s">
        <v>1311</v>
      </c>
      <c r="S436" s="4" t="str">
        <f t="shared" si="194"/>
        <v>被动灵活lv1</v>
      </c>
      <c r="T436" s="4" t="str">
        <f t="shared" ref="T436:T455" si="198">R436</f>
        <v>被动灵活lv1</v>
      </c>
      <c r="U436" t="s">
        <v>281</v>
      </c>
      <c r="Z436" t="s">
        <v>1229</v>
      </c>
      <c r="AA436">
        <v>3</v>
      </c>
      <c r="AB436" t="s">
        <v>1331</v>
      </c>
      <c r="AC436">
        <v>2</v>
      </c>
      <c r="AJ436" s="12" t="str">
        <f t="shared" ref="AJ436:AJ455" si="199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0">IF(BB436="","",BB436)&amp;IF(BC436="","","|"&amp;BC436)&amp;IF(BD436="","","|"&amp;BD436)&amp;IF(BE436="","","|"&amp;BE436)&amp;IF(BF436="","","|"&amp;BF436)</f>
        <v/>
      </c>
      <c r="BB436" s="12" t="str">
        <f t="shared" si="176"/>
        <v/>
      </c>
      <c r="BC436" s="12" t="str">
        <f t="shared" si="177"/>
        <v/>
      </c>
      <c r="BD436" s="12" t="str">
        <f t="shared" si="178"/>
        <v/>
      </c>
      <c r="BE436" s="12" t="str">
        <f t="shared" si="179"/>
        <v/>
      </c>
      <c r="BF436" s="12" t="str">
        <f t="shared" si="180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>
        <f t="shared" si="195"/>
        <v>3</v>
      </c>
      <c r="BO436">
        <f t="shared" ref="BO436:BO455" si="201">IF(AC436="","",AC436)</f>
        <v>2</v>
      </c>
    </row>
    <row r="437" spans="11:67" x14ac:dyDescent="0.15">
      <c r="K437" t="str">
        <f t="shared" si="196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280</v>
      </c>
      <c r="O437">
        <v>0</v>
      </c>
      <c r="P437">
        <f t="shared" si="197"/>
        <v>3</v>
      </c>
      <c r="Q437">
        <v>200342</v>
      </c>
      <c r="R437" s="4" t="s">
        <v>1312</v>
      </c>
      <c r="S437" s="4" t="str">
        <f t="shared" si="194"/>
        <v>被动灵活lv2</v>
      </c>
      <c r="T437" s="4" t="str">
        <f t="shared" si="198"/>
        <v>被动灵活lv2</v>
      </c>
      <c r="U437" t="s">
        <v>281</v>
      </c>
      <c r="Z437" t="s">
        <v>1229</v>
      </c>
      <c r="AA437">
        <v>3</v>
      </c>
      <c r="AB437" t="s">
        <v>1331</v>
      </c>
      <c r="AC437">
        <v>3</v>
      </c>
      <c r="AJ437" s="12" t="str">
        <f t="shared" si="199"/>
        <v>COB:3|MIS:3</v>
      </c>
      <c r="AS437">
        <v>999</v>
      </c>
      <c r="AV437" s="4"/>
      <c r="AW437" s="4"/>
      <c r="AX437" s="4"/>
      <c r="AY437" s="4"/>
      <c r="BA437" s="12" t="str">
        <f t="shared" si="200"/>
        <v/>
      </c>
      <c r="BB437" s="12" t="str">
        <f t="shared" si="176"/>
        <v/>
      </c>
      <c r="BC437" s="12" t="str">
        <f t="shared" si="177"/>
        <v/>
      </c>
      <c r="BD437" s="12" t="str">
        <f t="shared" si="178"/>
        <v/>
      </c>
      <c r="BE437" s="12" t="str">
        <f t="shared" si="179"/>
        <v/>
      </c>
      <c r="BF437" s="12" t="str">
        <f t="shared" si="180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>
        <f t="shared" si="195"/>
        <v>3</v>
      </c>
      <c r="BO437">
        <f t="shared" si="201"/>
        <v>3</v>
      </c>
    </row>
    <row r="438" spans="11:67" x14ac:dyDescent="0.15">
      <c r="K438" t="str">
        <f t="shared" si="196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280</v>
      </c>
      <c r="O438">
        <v>0</v>
      </c>
      <c r="P438">
        <f t="shared" si="197"/>
        <v>4</v>
      </c>
      <c r="Q438">
        <v>200343</v>
      </c>
      <c r="R438" s="4" t="s">
        <v>1313</v>
      </c>
      <c r="S438" s="4" t="str">
        <f t="shared" si="194"/>
        <v>被动灵活lv3</v>
      </c>
      <c r="T438" s="4" t="str">
        <f t="shared" si="198"/>
        <v>被动灵活lv3</v>
      </c>
      <c r="U438" t="s">
        <v>281</v>
      </c>
      <c r="Z438" t="s">
        <v>1229</v>
      </c>
      <c r="AA438">
        <v>4</v>
      </c>
      <c r="AB438" t="s">
        <v>1331</v>
      </c>
      <c r="AC438">
        <v>3</v>
      </c>
      <c r="AJ438" s="12" t="str">
        <f t="shared" si="199"/>
        <v>COB:4|MIS:3</v>
      </c>
      <c r="AS438">
        <v>999</v>
      </c>
      <c r="AV438" s="4"/>
      <c r="AW438" s="4"/>
      <c r="AX438" s="4"/>
      <c r="AY438" s="4"/>
      <c r="BA438" s="12" t="str">
        <f t="shared" si="200"/>
        <v/>
      </c>
      <c r="BB438" s="12" t="str">
        <f t="shared" si="176"/>
        <v/>
      </c>
      <c r="BC438" s="12" t="str">
        <f t="shared" si="177"/>
        <v/>
      </c>
      <c r="BD438" s="12" t="str">
        <f t="shared" si="178"/>
        <v/>
      </c>
      <c r="BE438" s="12" t="str">
        <f t="shared" si="179"/>
        <v/>
      </c>
      <c r="BF438" s="12" t="str">
        <f t="shared" si="180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>
        <f t="shared" si="195"/>
        <v>4</v>
      </c>
      <c r="BO438">
        <f t="shared" si="201"/>
        <v>3</v>
      </c>
    </row>
    <row r="439" spans="11:67" x14ac:dyDescent="0.15">
      <c r="K439" t="str">
        <f t="shared" si="196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280</v>
      </c>
      <c r="O439">
        <v>0</v>
      </c>
      <c r="P439">
        <f t="shared" si="197"/>
        <v>4</v>
      </c>
      <c r="Q439">
        <v>200344</v>
      </c>
      <c r="R439" s="4" t="s">
        <v>1314</v>
      </c>
      <c r="S439" s="4" t="str">
        <f t="shared" si="194"/>
        <v>被动灵活lv4</v>
      </c>
      <c r="T439" s="4" t="str">
        <f t="shared" si="198"/>
        <v>被动灵活lv4</v>
      </c>
      <c r="U439" t="s">
        <v>281</v>
      </c>
      <c r="Z439" t="s">
        <v>1229</v>
      </c>
      <c r="AA439">
        <v>4</v>
      </c>
      <c r="AB439" t="s">
        <v>1331</v>
      </c>
      <c r="AC439">
        <v>4</v>
      </c>
      <c r="AJ439" s="12" t="str">
        <f t="shared" si="199"/>
        <v>COB:4|MIS:4</v>
      </c>
      <c r="AS439">
        <v>999</v>
      </c>
      <c r="AV439" s="4"/>
      <c r="AW439" s="4"/>
      <c r="AX439" s="4"/>
      <c r="AY439" s="4"/>
      <c r="BA439" s="12" t="str">
        <f t="shared" si="200"/>
        <v/>
      </c>
      <c r="BB439" s="12" t="str">
        <f t="shared" si="176"/>
        <v/>
      </c>
      <c r="BC439" s="12" t="str">
        <f t="shared" si="177"/>
        <v/>
      </c>
      <c r="BD439" s="12" t="str">
        <f t="shared" si="178"/>
        <v/>
      </c>
      <c r="BE439" s="12" t="str">
        <f t="shared" si="179"/>
        <v/>
      </c>
      <c r="BF439" s="12" t="str">
        <f t="shared" si="180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>
        <f t="shared" si="195"/>
        <v>4</v>
      </c>
      <c r="BO439">
        <f t="shared" si="201"/>
        <v>4</v>
      </c>
    </row>
    <row r="440" spans="11:67" x14ac:dyDescent="0.15">
      <c r="K440" t="str">
        <f t="shared" si="196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280</v>
      </c>
      <c r="O440">
        <v>0</v>
      </c>
      <c r="P440">
        <f t="shared" si="197"/>
        <v>5</v>
      </c>
      <c r="Q440">
        <v>200345</v>
      </c>
      <c r="R440" s="4" t="s">
        <v>1315</v>
      </c>
      <c r="S440" s="4" t="str">
        <f t="shared" si="194"/>
        <v>被动灵活lv5</v>
      </c>
      <c r="T440" s="4" t="str">
        <f t="shared" si="198"/>
        <v>被动灵活lv5</v>
      </c>
      <c r="U440" t="s">
        <v>281</v>
      </c>
      <c r="Z440" t="s">
        <v>1229</v>
      </c>
      <c r="AA440">
        <v>5</v>
      </c>
      <c r="AB440" t="s">
        <v>1331</v>
      </c>
      <c r="AC440">
        <v>4</v>
      </c>
      <c r="AJ440" s="12" t="str">
        <f t="shared" si="199"/>
        <v>COB:5|MIS:4</v>
      </c>
      <c r="AS440">
        <v>999</v>
      </c>
      <c r="AV440" s="4"/>
      <c r="AW440" s="4"/>
      <c r="AX440" s="4"/>
      <c r="AY440" s="4"/>
      <c r="BA440" s="12" t="str">
        <f t="shared" si="200"/>
        <v/>
      </c>
      <c r="BB440" s="12" t="str">
        <f t="shared" si="176"/>
        <v/>
      </c>
      <c r="BC440" s="12" t="str">
        <f t="shared" si="177"/>
        <v/>
      </c>
      <c r="BD440" s="12" t="str">
        <f t="shared" si="178"/>
        <v/>
      </c>
      <c r="BE440" s="12" t="str">
        <f t="shared" si="179"/>
        <v/>
      </c>
      <c r="BF440" s="12" t="str">
        <f t="shared" si="180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>
        <f t="shared" si="195"/>
        <v>5</v>
      </c>
      <c r="BO440">
        <f t="shared" si="201"/>
        <v>4</v>
      </c>
    </row>
    <row r="441" spans="11:67" x14ac:dyDescent="0.15">
      <c r="K441" t="str">
        <f t="shared" si="196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280</v>
      </c>
      <c r="O441">
        <v>0</v>
      </c>
      <c r="P441">
        <f t="shared" si="197"/>
        <v>5</v>
      </c>
      <c r="Q441">
        <v>200346</v>
      </c>
      <c r="R441" s="4" t="s">
        <v>1316</v>
      </c>
      <c r="S441" s="4" t="str">
        <f t="shared" si="194"/>
        <v>被动灵活lv6</v>
      </c>
      <c r="T441" s="4" t="str">
        <f t="shared" si="198"/>
        <v>被动灵活lv6</v>
      </c>
      <c r="U441" t="s">
        <v>281</v>
      </c>
      <c r="Z441" t="s">
        <v>1229</v>
      </c>
      <c r="AA441">
        <v>5</v>
      </c>
      <c r="AB441" t="s">
        <v>1331</v>
      </c>
      <c r="AC441">
        <v>5</v>
      </c>
      <c r="AJ441" s="12" t="str">
        <f t="shared" si="199"/>
        <v>COB:5|MIS:5</v>
      </c>
      <c r="AS441">
        <v>999</v>
      </c>
      <c r="AV441" s="4"/>
      <c r="AW441" s="4"/>
      <c r="AX441" s="4"/>
      <c r="AY441" s="4"/>
      <c r="BA441" s="12" t="str">
        <f t="shared" si="200"/>
        <v/>
      </c>
      <c r="BB441" s="12" t="str">
        <f t="shared" si="176"/>
        <v/>
      </c>
      <c r="BC441" s="12" t="str">
        <f t="shared" si="177"/>
        <v/>
      </c>
      <c r="BD441" s="12" t="str">
        <f t="shared" si="178"/>
        <v/>
      </c>
      <c r="BE441" s="12" t="str">
        <f t="shared" si="179"/>
        <v/>
      </c>
      <c r="BF441" s="12" t="str">
        <f t="shared" si="180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>
        <f t="shared" si="195"/>
        <v>5</v>
      </c>
      <c r="BO441">
        <f t="shared" si="201"/>
        <v>5</v>
      </c>
    </row>
    <row r="442" spans="11:67" x14ac:dyDescent="0.15">
      <c r="K442" t="str">
        <f t="shared" si="196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280</v>
      </c>
      <c r="O442">
        <v>0</v>
      </c>
      <c r="P442">
        <f t="shared" si="197"/>
        <v>6</v>
      </c>
      <c r="Q442">
        <v>200347</v>
      </c>
      <c r="R442" s="4" t="s">
        <v>1317</v>
      </c>
      <c r="S442" s="4" t="str">
        <f t="shared" si="194"/>
        <v>被动灵活lv7</v>
      </c>
      <c r="T442" s="4" t="str">
        <f t="shared" si="198"/>
        <v>被动灵活lv7</v>
      </c>
      <c r="U442" t="s">
        <v>281</v>
      </c>
      <c r="Z442" t="s">
        <v>1229</v>
      </c>
      <c r="AA442">
        <v>6</v>
      </c>
      <c r="AB442" t="s">
        <v>1331</v>
      </c>
      <c r="AC442">
        <v>5</v>
      </c>
      <c r="AJ442" s="12" t="str">
        <f t="shared" si="199"/>
        <v>COB:6|MIS:5</v>
      </c>
      <c r="AS442">
        <v>999</v>
      </c>
      <c r="AV442" s="4"/>
      <c r="AW442" s="4"/>
      <c r="AX442" s="4"/>
      <c r="AY442" s="4"/>
      <c r="BA442" s="12" t="str">
        <f t="shared" si="200"/>
        <v/>
      </c>
      <c r="BB442" s="12" t="str">
        <f t="shared" si="176"/>
        <v/>
      </c>
      <c r="BC442" s="12" t="str">
        <f t="shared" si="177"/>
        <v/>
      </c>
      <c r="BD442" s="12" t="str">
        <f t="shared" si="178"/>
        <v/>
      </c>
      <c r="BE442" s="12" t="str">
        <f t="shared" si="179"/>
        <v/>
      </c>
      <c r="BF442" s="12" t="str">
        <f t="shared" si="180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>
        <f t="shared" si="195"/>
        <v>6</v>
      </c>
      <c r="BO442">
        <f t="shared" si="201"/>
        <v>5</v>
      </c>
    </row>
    <row r="443" spans="11:67" x14ac:dyDescent="0.15">
      <c r="K443" t="str">
        <f t="shared" si="196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280</v>
      </c>
      <c r="O443">
        <v>0</v>
      </c>
      <c r="P443">
        <f t="shared" si="197"/>
        <v>6</v>
      </c>
      <c r="Q443">
        <v>200348</v>
      </c>
      <c r="R443" s="4" t="s">
        <v>1318</v>
      </c>
      <c r="S443" s="4" t="str">
        <f t="shared" si="194"/>
        <v>被动灵活lv8</v>
      </c>
      <c r="T443" s="4" t="str">
        <f t="shared" si="198"/>
        <v>被动灵活lv8</v>
      </c>
      <c r="U443" t="s">
        <v>281</v>
      </c>
      <c r="Z443" t="s">
        <v>1229</v>
      </c>
      <c r="AA443">
        <v>6</v>
      </c>
      <c r="AB443" t="s">
        <v>1331</v>
      </c>
      <c r="AC443">
        <v>6</v>
      </c>
      <c r="AJ443" s="12" t="str">
        <f t="shared" si="199"/>
        <v>COB:6|MIS:6</v>
      </c>
      <c r="AS443">
        <v>999</v>
      </c>
      <c r="AV443" s="4"/>
      <c r="AW443" s="4"/>
      <c r="AX443" s="4"/>
      <c r="AY443" s="4"/>
      <c r="BA443" s="12" t="str">
        <f t="shared" si="200"/>
        <v/>
      </c>
      <c r="BB443" s="12" t="str">
        <f t="shared" si="176"/>
        <v/>
      </c>
      <c r="BC443" s="12" t="str">
        <f t="shared" si="177"/>
        <v/>
      </c>
      <c r="BD443" s="12" t="str">
        <f t="shared" si="178"/>
        <v/>
      </c>
      <c r="BE443" s="12" t="str">
        <f t="shared" si="179"/>
        <v/>
      </c>
      <c r="BF443" s="12" t="str">
        <f t="shared" si="180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>
        <f t="shared" ref="BN443:BN462" si="202">IF(AA443="",IF(V443="",IF(AP443="",W443,AP443),V443),AA443)</f>
        <v>6</v>
      </c>
      <c r="BO443">
        <f t="shared" si="201"/>
        <v>6</v>
      </c>
    </row>
    <row r="444" spans="11:67" x14ac:dyDescent="0.15">
      <c r="K444" t="str">
        <f t="shared" si="196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280</v>
      </c>
      <c r="O444">
        <v>0</v>
      </c>
      <c r="P444">
        <f t="shared" si="197"/>
        <v>7</v>
      </c>
      <c r="Q444">
        <v>200349</v>
      </c>
      <c r="R444" s="4" t="s">
        <v>1319</v>
      </c>
      <c r="S444" s="4" t="str">
        <f t="shared" si="194"/>
        <v>被动灵活lv9</v>
      </c>
      <c r="T444" s="4" t="str">
        <f t="shared" si="198"/>
        <v>被动灵活lv9</v>
      </c>
      <c r="U444" t="s">
        <v>281</v>
      </c>
      <c r="Z444" t="s">
        <v>1229</v>
      </c>
      <c r="AA444">
        <v>7</v>
      </c>
      <c r="AB444" t="s">
        <v>1331</v>
      </c>
      <c r="AC444">
        <v>6</v>
      </c>
      <c r="AJ444" s="12" t="str">
        <f t="shared" si="199"/>
        <v>COB:7|MIS:6</v>
      </c>
      <c r="AS444">
        <v>999</v>
      </c>
      <c r="AV444" s="4"/>
      <c r="AW444" s="4"/>
      <c r="AX444" s="4"/>
      <c r="AY444" s="4"/>
      <c r="BA444" s="12" t="str">
        <f t="shared" si="200"/>
        <v/>
      </c>
      <c r="BB444" s="12" t="str">
        <f t="shared" si="176"/>
        <v/>
      </c>
      <c r="BC444" s="12" t="str">
        <f t="shared" si="177"/>
        <v/>
      </c>
      <c r="BD444" s="12" t="str">
        <f t="shared" si="178"/>
        <v/>
      </c>
      <c r="BE444" s="12" t="str">
        <f t="shared" si="179"/>
        <v/>
      </c>
      <c r="BF444" s="12" t="str">
        <f t="shared" si="180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>
        <f t="shared" si="202"/>
        <v>7</v>
      </c>
      <c r="BO444">
        <f t="shared" si="201"/>
        <v>6</v>
      </c>
    </row>
    <row r="445" spans="11:67" x14ac:dyDescent="0.15">
      <c r="K445" t="str">
        <f t="shared" si="196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280</v>
      </c>
      <c r="O445">
        <v>0</v>
      </c>
      <c r="P445">
        <f t="shared" si="197"/>
        <v>7</v>
      </c>
      <c r="Q445">
        <v>200350</v>
      </c>
      <c r="R445" s="4" t="s">
        <v>1320</v>
      </c>
      <c r="S445" s="4" t="str">
        <f t="shared" si="194"/>
        <v>被动灵活lv10</v>
      </c>
      <c r="T445" s="4" t="str">
        <f t="shared" si="198"/>
        <v>被动灵活lv10</v>
      </c>
      <c r="U445" t="s">
        <v>281</v>
      </c>
      <c r="Z445" t="s">
        <v>1229</v>
      </c>
      <c r="AA445">
        <v>7</v>
      </c>
      <c r="AB445" t="s">
        <v>1331</v>
      </c>
      <c r="AC445">
        <v>7</v>
      </c>
      <c r="AJ445" s="12" t="str">
        <f t="shared" si="199"/>
        <v>COB:7|MIS:7</v>
      </c>
      <c r="AS445">
        <v>999</v>
      </c>
      <c r="AV445" s="4"/>
      <c r="AW445" s="4"/>
      <c r="AX445" s="4"/>
      <c r="AY445" s="4"/>
      <c r="BA445" s="12" t="str">
        <f t="shared" si="200"/>
        <v/>
      </c>
      <c r="BB445" s="12" t="str">
        <f t="shared" si="176"/>
        <v/>
      </c>
      <c r="BC445" s="12" t="str">
        <f t="shared" si="177"/>
        <v/>
      </c>
      <c r="BD445" s="12" t="str">
        <f t="shared" si="178"/>
        <v/>
      </c>
      <c r="BE445" s="12" t="str">
        <f t="shared" si="179"/>
        <v/>
      </c>
      <c r="BF445" s="12" t="str">
        <f t="shared" si="180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>
        <f t="shared" si="202"/>
        <v>7</v>
      </c>
      <c r="BO445">
        <f t="shared" si="201"/>
        <v>7</v>
      </c>
    </row>
    <row r="446" spans="11:67" x14ac:dyDescent="0.15">
      <c r="K446" t="str">
        <f t="shared" si="196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280</v>
      </c>
      <c r="O446">
        <v>0</v>
      </c>
      <c r="P446">
        <f t="shared" si="197"/>
        <v>8</v>
      </c>
      <c r="Q446">
        <v>200351</v>
      </c>
      <c r="R446" s="4" t="s">
        <v>1321</v>
      </c>
      <c r="S446" s="4" t="str">
        <f t="shared" si="194"/>
        <v>被动灵活lv11</v>
      </c>
      <c r="T446" s="4" t="str">
        <f t="shared" si="198"/>
        <v>被动灵活lv11</v>
      </c>
      <c r="U446" t="s">
        <v>281</v>
      </c>
      <c r="Z446" t="s">
        <v>1229</v>
      </c>
      <c r="AA446">
        <v>8</v>
      </c>
      <c r="AB446" t="s">
        <v>1331</v>
      </c>
      <c r="AC446">
        <v>7</v>
      </c>
      <c r="AJ446" s="12" t="str">
        <f t="shared" si="199"/>
        <v>COB:8|MIS:7</v>
      </c>
      <c r="AS446">
        <v>999</v>
      </c>
      <c r="AV446" s="4"/>
      <c r="AW446" s="4"/>
      <c r="AX446" s="4"/>
      <c r="AY446" s="4"/>
      <c r="BA446" s="12" t="str">
        <f t="shared" si="200"/>
        <v/>
      </c>
      <c r="BB446" s="12" t="str">
        <f t="shared" si="176"/>
        <v/>
      </c>
      <c r="BC446" s="12" t="str">
        <f t="shared" si="177"/>
        <v/>
      </c>
      <c r="BD446" s="12" t="str">
        <f t="shared" si="178"/>
        <v/>
      </c>
      <c r="BE446" s="12" t="str">
        <f t="shared" si="179"/>
        <v/>
      </c>
      <c r="BF446" s="12" t="str">
        <f t="shared" si="180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>
        <f t="shared" si="202"/>
        <v>8</v>
      </c>
      <c r="BO446">
        <f t="shared" si="201"/>
        <v>7</v>
      </c>
    </row>
    <row r="447" spans="11:67" x14ac:dyDescent="0.15">
      <c r="K447" t="str">
        <f t="shared" si="196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280</v>
      </c>
      <c r="O447">
        <v>0</v>
      </c>
      <c r="P447">
        <f t="shared" si="197"/>
        <v>8</v>
      </c>
      <c r="Q447">
        <v>200352</v>
      </c>
      <c r="R447" s="4" t="s">
        <v>1322</v>
      </c>
      <c r="S447" s="4" t="str">
        <f t="shared" si="194"/>
        <v>被动灵活lv12</v>
      </c>
      <c r="T447" s="4" t="str">
        <f t="shared" si="198"/>
        <v>被动灵活lv12</v>
      </c>
      <c r="U447" t="s">
        <v>281</v>
      </c>
      <c r="Z447" t="s">
        <v>1229</v>
      </c>
      <c r="AA447">
        <v>8</v>
      </c>
      <c r="AB447" t="s">
        <v>1331</v>
      </c>
      <c r="AC447">
        <v>8</v>
      </c>
      <c r="AJ447" s="12" t="str">
        <f t="shared" si="199"/>
        <v>COB:8|MIS:8</v>
      </c>
      <c r="AS447">
        <v>999</v>
      </c>
      <c r="AV447" s="4"/>
      <c r="AW447" s="4"/>
      <c r="AX447" s="4"/>
      <c r="AY447" s="4"/>
      <c r="BA447" s="12" t="str">
        <f t="shared" si="200"/>
        <v/>
      </c>
      <c r="BB447" s="12" t="str">
        <f t="shared" si="176"/>
        <v/>
      </c>
      <c r="BC447" s="12" t="str">
        <f t="shared" si="177"/>
        <v/>
      </c>
      <c r="BD447" s="12" t="str">
        <f t="shared" si="178"/>
        <v/>
      </c>
      <c r="BE447" s="12" t="str">
        <f t="shared" si="179"/>
        <v/>
      </c>
      <c r="BF447" s="12" t="str">
        <f t="shared" si="180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>
        <f t="shared" si="202"/>
        <v>8</v>
      </c>
      <c r="BO447">
        <f t="shared" si="201"/>
        <v>8</v>
      </c>
    </row>
    <row r="448" spans="11:67" x14ac:dyDescent="0.15">
      <c r="K448" t="str">
        <f t="shared" si="196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280</v>
      </c>
      <c r="O448">
        <v>0</v>
      </c>
      <c r="P448">
        <f t="shared" si="197"/>
        <v>9</v>
      </c>
      <c r="Q448">
        <v>200353</v>
      </c>
      <c r="R448" s="4" t="s">
        <v>1323</v>
      </c>
      <c r="S448" s="4" t="str">
        <f t="shared" si="194"/>
        <v>被动灵活lv13</v>
      </c>
      <c r="T448" s="4" t="str">
        <f t="shared" si="198"/>
        <v>被动灵活lv13</v>
      </c>
      <c r="U448" t="s">
        <v>281</v>
      </c>
      <c r="Z448" t="s">
        <v>1229</v>
      </c>
      <c r="AA448">
        <v>9</v>
      </c>
      <c r="AB448" t="s">
        <v>1331</v>
      </c>
      <c r="AC448">
        <v>8</v>
      </c>
      <c r="AJ448" s="12" t="str">
        <f t="shared" si="199"/>
        <v>COB:9|MIS:8</v>
      </c>
      <c r="AS448">
        <v>999</v>
      </c>
      <c r="AV448" s="4"/>
      <c r="AW448" s="4"/>
      <c r="AX448" s="4"/>
      <c r="AY448" s="4"/>
      <c r="BA448" s="12" t="str">
        <f t="shared" si="200"/>
        <v/>
      </c>
      <c r="BB448" s="12" t="str">
        <f t="shared" si="176"/>
        <v/>
      </c>
      <c r="BC448" s="12" t="str">
        <f t="shared" si="177"/>
        <v/>
      </c>
      <c r="BD448" s="12" t="str">
        <f t="shared" si="178"/>
        <v/>
      </c>
      <c r="BE448" s="12" t="str">
        <f t="shared" si="179"/>
        <v/>
      </c>
      <c r="BF448" s="12" t="str">
        <f t="shared" si="180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>
        <f t="shared" si="202"/>
        <v>9</v>
      </c>
      <c r="BO448">
        <f t="shared" si="201"/>
        <v>8</v>
      </c>
    </row>
    <row r="449" spans="11:67" x14ac:dyDescent="0.15">
      <c r="K449" t="str">
        <f t="shared" si="196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280</v>
      </c>
      <c r="O449">
        <v>0</v>
      </c>
      <c r="P449">
        <f t="shared" si="197"/>
        <v>9</v>
      </c>
      <c r="Q449">
        <v>200354</v>
      </c>
      <c r="R449" s="4" t="s">
        <v>1324</v>
      </c>
      <c r="S449" s="4" t="str">
        <f t="shared" si="194"/>
        <v>被动灵活lv14</v>
      </c>
      <c r="T449" s="4" t="str">
        <f t="shared" si="198"/>
        <v>被动灵活lv14</v>
      </c>
      <c r="U449" t="s">
        <v>281</v>
      </c>
      <c r="Z449" t="s">
        <v>1229</v>
      </c>
      <c r="AA449">
        <v>9</v>
      </c>
      <c r="AB449" t="s">
        <v>1331</v>
      </c>
      <c r="AC449">
        <v>9</v>
      </c>
      <c r="AJ449" s="12" t="str">
        <f t="shared" si="199"/>
        <v>COB:9|MIS:9</v>
      </c>
      <c r="AS449">
        <v>999</v>
      </c>
      <c r="AV449" s="4"/>
      <c r="AW449" s="4"/>
      <c r="AX449" s="4"/>
      <c r="AY449" s="4"/>
      <c r="BA449" s="12" t="str">
        <f t="shared" si="200"/>
        <v/>
      </c>
      <c r="BB449" s="12" t="str">
        <f t="shared" si="176"/>
        <v/>
      </c>
      <c r="BC449" s="12" t="str">
        <f t="shared" si="177"/>
        <v/>
      </c>
      <c r="BD449" s="12" t="str">
        <f t="shared" si="178"/>
        <v/>
      </c>
      <c r="BE449" s="12" t="str">
        <f t="shared" si="179"/>
        <v/>
      </c>
      <c r="BF449" s="12" t="str">
        <f t="shared" si="180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>
        <f t="shared" si="202"/>
        <v>9</v>
      </c>
      <c r="BO449">
        <f t="shared" si="201"/>
        <v>9</v>
      </c>
    </row>
    <row r="450" spans="11:67" x14ac:dyDescent="0.15">
      <c r="K450" t="str">
        <f t="shared" si="196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280</v>
      </c>
      <c r="O450">
        <v>0</v>
      </c>
      <c r="P450">
        <f t="shared" si="197"/>
        <v>10</v>
      </c>
      <c r="Q450">
        <v>200355</v>
      </c>
      <c r="R450" s="4" t="s">
        <v>1325</v>
      </c>
      <c r="S450" s="4" t="str">
        <f t="shared" si="194"/>
        <v>被动灵活lv15</v>
      </c>
      <c r="T450" s="4" t="str">
        <f t="shared" si="198"/>
        <v>被动灵活lv15</v>
      </c>
      <c r="U450" t="s">
        <v>281</v>
      </c>
      <c r="Z450" t="s">
        <v>1229</v>
      </c>
      <c r="AA450">
        <v>10</v>
      </c>
      <c r="AB450" t="s">
        <v>1331</v>
      </c>
      <c r="AC450">
        <v>9</v>
      </c>
      <c r="AJ450" s="12" t="str">
        <f t="shared" si="199"/>
        <v>COB:10|MIS:9</v>
      </c>
      <c r="AS450">
        <v>999</v>
      </c>
      <c r="AV450" s="4"/>
      <c r="AW450" s="4"/>
      <c r="AX450" s="4"/>
      <c r="AY450" s="4"/>
      <c r="BA450" s="12" t="str">
        <f t="shared" si="200"/>
        <v/>
      </c>
      <c r="BB450" s="12" t="str">
        <f t="shared" si="176"/>
        <v/>
      </c>
      <c r="BC450" s="12" t="str">
        <f t="shared" si="177"/>
        <v/>
      </c>
      <c r="BD450" s="12" t="str">
        <f t="shared" si="178"/>
        <v/>
      </c>
      <c r="BE450" s="12" t="str">
        <f t="shared" si="179"/>
        <v/>
      </c>
      <c r="BF450" s="12" t="str">
        <f t="shared" si="180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>
        <f t="shared" si="202"/>
        <v>10</v>
      </c>
      <c r="BO450">
        <f t="shared" si="201"/>
        <v>9</v>
      </c>
    </row>
    <row r="451" spans="11:67" x14ac:dyDescent="0.15">
      <c r="K451" t="str">
        <f t="shared" si="196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280</v>
      </c>
      <c r="O451">
        <v>0</v>
      </c>
      <c r="P451">
        <f t="shared" si="197"/>
        <v>10</v>
      </c>
      <c r="Q451">
        <v>200356</v>
      </c>
      <c r="R451" s="4" t="s">
        <v>1326</v>
      </c>
      <c r="S451" s="4" t="str">
        <f t="shared" si="194"/>
        <v>被动灵活lv16</v>
      </c>
      <c r="T451" s="4" t="str">
        <f t="shared" si="198"/>
        <v>被动灵活lv16</v>
      </c>
      <c r="U451" t="s">
        <v>281</v>
      </c>
      <c r="Z451" t="s">
        <v>1229</v>
      </c>
      <c r="AA451">
        <v>10</v>
      </c>
      <c r="AB451" t="s">
        <v>1331</v>
      </c>
      <c r="AC451">
        <v>10</v>
      </c>
      <c r="AJ451" s="12" t="str">
        <f t="shared" si="199"/>
        <v>COB:10|MIS:10</v>
      </c>
      <c r="AS451">
        <v>999</v>
      </c>
      <c r="AV451" s="4"/>
      <c r="AW451" s="4"/>
      <c r="AX451" s="4"/>
      <c r="AY451" s="4"/>
      <c r="BA451" s="12" t="str">
        <f t="shared" si="200"/>
        <v/>
      </c>
      <c r="BB451" s="12" t="str">
        <f t="shared" si="176"/>
        <v/>
      </c>
      <c r="BC451" s="12" t="str">
        <f t="shared" si="177"/>
        <v/>
      </c>
      <c r="BD451" s="12" t="str">
        <f t="shared" si="178"/>
        <v/>
      </c>
      <c r="BE451" s="12" t="str">
        <f t="shared" si="179"/>
        <v/>
      </c>
      <c r="BF451" s="12" t="str">
        <f t="shared" si="180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>
        <f t="shared" si="202"/>
        <v>10</v>
      </c>
      <c r="BO451">
        <f t="shared" si="201"/>
        <v>10</v>
      </c>
    </row>
    <row r="452" spans="11:67" x14ac:dyDescent="0.15">
      <c r="K452" t="str">
        <f t="shared" si="196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280</v>
      </c>
      <c r="O452">
        <v>0</v>
      </c>
      <c r="P452">
        <f t="shared" si="197"/>
        <v>11</v>
      </c>
      <c r="Q452">
        <v>200357</v>
      </c>
      <c r="R452" s="4" t="s">
        <v>1327</v>
      </c>
      <c r="S452" s="4" t="str">
        <f t="shared" si="194"/>
        <v>被动灵活lv17</v>
      </c>
      <c r="T452" s="4" t="str">
        <f t="shared" si="198"/>
        <v>被动灵活lv17</v>
      </c>
      <c r="U452" t="s">
        <v>281</v>
      </c>
      <c r="Z452" t="s">
        <v>1229</v>
      </c>
      <c r="AA452">
        <v>11</v>
      </c>
      <c r="AB452" t="s">
        <v>1331</v>
      </c>
      <c r="AC452">
        <v>10</v>
      </c>
      <c r="AJ452" s="12" t="str">
        <f t="shared" si="199"/>
        <v>COB:11|MIS:10</v>
      </c>
      <c r="AS452">
        <v>999</v>
      </c>
      <c r="AV452" s="4"/>
      <c r="AW452" s="4"/>
      <c r="AX452" s="4"/>
      <c r="AY452" s="4"/>
      <c r="BA452" s="12" t="str">
        <f t="shared" si="200"/>
        <v/>
      </c>
      <c r="BB452" s="12" t="str">
        <f t="shared" si="176"/>
        <v/>
      </c>
      <c r="BC452" s="12" t="str">
        <f t="shared" si="177"/>
        <v/>
      </c>
      <c r="BD452" s="12" t="str">
        <f t="shared" si="178"/>
        <v/>
      </c>
      <c r="BE452" s="12" t="str">
        <f t="shared" si="179"/>
        <v/>
      </c>
      <c r="BF452" s="12" t="str">
        <f t="shared" si="180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>
        <f t="shared" si="202"/>
        <v>11</v>
      </c>
      <c r="BO452">
        <f t="shared" si="201"/>
        <v>10</v>
      </c>
    </row>
    <row r="453" spans="11:67" x14ac:dyDescent="0.15">
      <c r="K453" t="str">
        <f t="shared" si="196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280</v>
      </c>
      <c r="O453">
        <v>0</v>
      </c>
      <c r="P453">
        <f t="shared" si="197"/>
        <v>11</v>
      </c>
      <c r="Q453">
        <v>200358</v>
      </c>
      <c r="R453" s="4" t="s">
        <v>1328</v>
      </c>
      <c r="S453" s="4" t="str">
        <f t="shared" si="194"/>
        <v>被动灵活lv18</v>
      </c>
      <c r="T453" s="4" t="str">
        <f t="shared" si="198"/>
        <v>被动灵活lv18</v>
      </c>
      <c r="U453" t="s">
        <v>281</v>
      </c>
      <c r="Z453" t="s">
        <v>1229</v>
      </c>
      <c r="AA453">
        <v>11</v>
      </c>
      <c r="AB453" t="s">
        <v>1331</v>
      </c>
      <c r="AC453">
        <v>11</v>
      </c>
      <c r="AJ453" s="12" t="str">
        <f t="shared" si="199"/>
        <v>COB:11|MIS:11</v>
      </c>
      <c r="AS453">
        <v>999</v>
      </c>
      <c r="AV453" s="4"/>
      <c r="AW453" s="4"/>
      <c r="AX453" s="4"/>
      <c r="AY453" s="4"/>
      <c r="BA453" s="12" t="str">
        <f t="shared" si="200"/>
        <v/>
      </c>
      <c r="BB453" s="12" t="str">
        <f t="shared" ref="BB453:BB501" si="203">IF(_xlfn.IFNA(VLOOKUP(AV453,$K:$L,2,FALSE),"")=0,"",_xlfn.IFNA(VLOOKUP(AV453,$K:$L,2,FALSE),""))</f>
        <v/>
      </c>
      <c r="BC453" s="12" t="str">
        <f t="shared" ref="BC453:BC501" si="204">IF(_xlfn.IFNA(VLOOKUP(AW453,$K:$L,2,FALSE),"")=0,"",_xlfn.IFNA(VLOOKUP(AW453,$K:$L,2,FALSE),""))</f>
        <v/>
      </c>
      <c r="BD453" s="12" t="str">
        <f t="shared" ref="BD453:BD501" si="205">IF(_xlfn.IFNA(VLOOKUP(AX453,$K:$L,2,FALSE),"")=0,"",_xlfn.IFNA(VLOOKUP(AX453,$K:$L,2,FALSE),""))</f>
        <v/>
      </c>
      <c r="BE453" s="12" t="str">
        <f t="shared" ref="BE453:BE501" si="206">IF(_xlfn.IFNA(VLOOKUP(AY453,$K:$L,2,FALSE),"")=0,"",_xlfn.IFNA(VLOOKUP(AY453,$K:$L,2,FALSE),""))</f>
        <v/>
      </c>
      <c r="BF453" s="12" t="str">
        <f t="shared" ref="BF453:BF501" si="207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>
        <f t="shared" si="202"/>
        <v>11</v>
      </c>
      <c r="BO453">
        <f t="shared" si="201"/>
        <v>11</v>
      </c>
    </row>
    <row r="454" spans="11:67" x14ac:dyDescent="0.15">
      <c r="K454" t="str">
        <f t="shared" si="196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280</v>
      </c>
      <c r="O454">
        <v>0</v>
      </c>
      <c r="P454">
        <f t="shared" si="197"/>
        <v>12</v>
      </c>
      <c r="Q454">
        <v>200359</v>
      </c>
      <c r="R454" s="4" t="s">
        <v>1329</v>
      </c>
      <c r="S454" s="4" t="str">
        <f t="shared" si="194"/>
        <v>被动灵活lv19</v>
      </c>
      <c r="T454" s="4" t="str">
        <f t="shared" si="198"/>
        <v>被动灵活lv19</v>
      </c>
      <c r="U454" t="s">
        <v>281</v>
      </c>
      <c r="Z454" t="s">
        <v>1229</v>
      </c>
      <c r="AA454">
        <v>12</v>
      </c>
      <c r="AB454" t="s">
        <v>1331</v>
      </c>
      <c r="AC454">
        <v>11</v>
      </c>
      <c r="AJ454" s="12" t="str">
        <f t="shared" si="199"/>
        <v>COB:12|MIS:11</v>
      </c>
      <c r="AS454">
        <v>999</v>
      </c>
      <c r="AV454" s="4"/>
      <c r="AW454" s="4"/>
      <c r="AX454" s="4"/>
      <c r="AY454" s="4"/>
      <c r="BA454" s="12" t="str">
        <f t="shared" si="200"/>
        <v/>
      </c>
      <c r="BB454" s="12" t="str">
        <f t="shared" si="203"/>
        <v/>
      </c>
      <c r="BC454" s="12" t="str">
        <f t="shared" si="204"/>
        <v/>
      </c>
      <c r="BD454" s="12" t="str">
        <f t="shared" si="205"/>
        <v/>
      </c>
      <c r="BE454" s="12" t="str">
        <f t="shared" si="206"/>
        <v/>
      </c>
      <c r="BF454" s="12" t="str">
        <f t="shared" si="207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>
        <f t="shared" si="202"/>
        <v>12</v>
      </c>
      <c r="BO454">
        <f t="shared" si="201"/>
        <v>11</v>
      </c>
    </row>
    <row r="455" spans="11:67" x14ac:dyDescent="0.15">
      <c r="K455" t="str">
        <f t="shared" si="196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280</v>
      </c>
      <c r="O455">
        <v>0</v>
      </c>
      <c r="P455">
        <f t="shared" si="197"/>
        <v>12</v>
      </c>
      <c r="Q455">
        <v>200360</v>
      </c>
      <c r="R455" s="4" t="s">
        <v>1330</v>
      </c>
      <c r="S455" s="4" t="str">
        <f t="shared" si="194"/>
        <v>被动灵活lv20</v>
      </c>
      <c r="T455" s="4" t="str">
        <f t="shared" si="198"/>
        <v>被动灵活lv20</v>
      </c>
      <c r="U455" t="s">
        <v>281</v>
      </c>
      <c r="Z455" t="s">
        <v>1229</v>
      </c>
      <c r="AA455">
        <v>12</v>
      </c>
      <c r="AB455" t="s">
        <v>1331</v>
      </c>
      <c r="AC455">
        <v>12</v>
      </c>
      <c r="AJ455" s="12" t="str">
        <f t="shared" si="199"/>
        <v>COB:12|MIS:12</v>
      </c>
      <c r="AS455">
        <v>999</v>
      </c>
      <c r="AV455" s="4"/>
      <c r="AW455" s="4"/>
      <c r="AX455" s="4"/>
      <c r="AY455" s="4"/>
      <c r="BA455" s="12" t="str">
        <f t="shared" si="200"/>
        <v/>
      </c>
      <c r="BB455" s="12" t="str">
        <f t="shared" si="203"/>
        <v/>
      </c>
      <c r="BC455" s="12" t="str">
        <f t="shared" si="204"/>
        <v/>
      </c>
      <c r="BD455" s="12" t="str">
        <f t="shared" si="205"/>
        <v/>
      </c>
      <c r="BE455" s="12" t="str">
        <f t="shared" si="206"/>
        <v/>
      </c>
      <c r="BF455" s="12" t="str">
        <f t="shared" si="207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>
        <f t="shared" si="202"/>
        <v>12</v>
      </c>
      <c r="BO455">
        <f t="shared" si="201"/>
        <v>12</v>
      </c>
    </row>
    <row r="456" spans="11:67" x14ac:dyDescent="0.15">
      <c r="K456" t="str">
        <f t="shared" ref="K456:K475" si="208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280</v>
      </c>
      <c r="O456">
        <v>0</v>
      </c>
      <c r="P456">
        <f t="shared" ref="P456:P475" si="209">BN456</f>
        <v>3</v>
      </c>
      <c r="Q456">
        <v>200361</v>
      </c>
      <c r="R456" s="4" t="s">
        <v>1332</v>
      </c>
      <c r="S456" s="4" t="str">
        <f t="shared" si="194"/>
        <v>被动狂战lv1</v>
      </c>
      <c r="T456" s="4" t="str">
        <f t="shared" ref="T456:T475" si="210">R456</f>
        <v>被动狂战lv1</v>
      </c>
      <c r="U456" t="s">
        <v>281</v>
      </c>
      <c r="Z456" t="s">
        <v>1229</v>
      </c>
      <c r="AA456">
        <v>3</v>
      </c>
      <c r="AB456" t="s">
        <v>247</v>
      </c>
      <c r="AC456">
        <v>2</v>
      </c>
      <c r="AJ456" s="12" t="str">
        <f t="shared" ref="AJ456:AJ475" si="211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12">IF(BB456="","",BB456)&amp;IF(BC456="","","|"&amp;BC456)&amp;IF(BD456="","","|"&amp;BD456)&amp;IF(BE456="","","|"&amp;BE456)&amp;IF(BF456="","","|"&amp;BF456)</f>
        <v/>
      </c>
      <c r="BB456" s="12" t="str">
        <f t="shared" si="203"/>
        <v/>
      </c>
      <c r="BC456" s="12" t="str">
        <f t="shared" si="204"/>
        <v/>
      </c>
      <c r="BD456" s="12" t="str">
        <f t="shared" si="205"/>
        <v/>
      </c>
      <c r="BE456" s="12" t="str">
        <f t="shared" si="206"/>
        <v/>
      </c>
      <c r="BF456" s="12" t="str">
        <f t="shared" si="207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>
        <f t="shared" si="202"/>
        <v>3</v>
      </c>
      <c r="BO456">
        <f t="shared" ref="BO456:BO475" si="213">IF(AC456="","",AC456)</f>
        <v>2</v>
      </c>
    </row>
    <row r="457" spans="11:67" x14ac:dyDescent="0.15">
      <c r="K457" t="str">
        <f t="shared" si="208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280</v>
      </c>
      <c r="O457">
        <v>0</v>
      </c>
      <c r="P457">
        <f t="shared" si="209"/>
        <v>3</v>
      </c>
      <c r="Q457">
        <v>200362</v>
      </c>
      <c r="R457" s="4" t="s">
        <v>1333</v>
      </c>
      <c r="S457" s="4" t="str">
        <f t="shared" si="194"/>
        <v>被动狂战lv2</v>
      </c>
      <c r="T457" s="4" t="str">
        <f t="shared" si="210"/>
        <v>被动狂战lv2</v>
      </c>
      <c r="U457" t="s">
        <v>281</v>
      </c>
      <c r="Z457" t="s">
        <v>1229</v>
      </c>
      <c r="AA457">
        <v>3</v>
      </c>
      <c r="AB457" t="s">
        <v>247</v>
      </c>
      <c r="AC457">
        <v>3</v>
      </c>
      <c r="AJ457" s="12" t="str">
        <f t="shared" si="211"/>
        <v>COB:3|CRI:3</v>
      </c>
      <c r="AS457">
        <v>999</v>
      </c>
      <c r="AV457" s="4"/>
      <c r="AW457" s="4"/>
      <c r="AX457" s="4"/>
      <c r="AY457" s="4"/>
      <c r="BA457" s="12" t="str">
        <f t="shared" si="212"/>
        <v/>
      </c>
      <c r="BB457" s="12" t="str">
        <f t="shared" si="203"/>
        <v/>
      </c>
      <c r="BC457" s="12" t="str">
        <f t="shared" si="204"/>
        <v/>
      </c>
      <c r="BD457" s="12" t="str">
        <f t="shared" si="205"/>
        <v/>
      </c>
      <c r="BE457" s="12" t="str">
        <f t="shared" si="206"/>
        <v/>
      </c>
      <c r="BF457" s="12" t="str">
        <f t="shared" si="207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>
        <f t="shared" si="202"/>
        <v>3</v>
      </c>
      <c r="BO457">
        <f t="shared" si="213"/>
        <v>3</v>
      </c>
    </row>
    <row r="458" spans="11:67" x14ac:dyDescent="0.15">
      <c r="K458" t="str">
        <f t="shared" si="208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280</v>
      </c>
      <c r="O458">
        <v>0</v>
      </c>
      <c r="P458">
        <f t="shared" si="209"/>
        <v>4</v>
      </c>
      <c r="Q458">
        <v>200363</v>
      </c>
      <c r="R458" s="4" t="s">
        <v>1334</v>
      </c>
      <c r="S458" s="4" t="str">
        <f t="shared" si="194"/>
        <v>被动狂战lv3</v>
      </c>
      <c r="T458" s="4" t="str">
        <f t="shared" si="210"/>
        <v>被动狂战lv3</v>
      </c>
      <c r="U458" t="s">
        <v>281</v>
      </c>
      <c r="Z458" t="s">
        <v>1229</v>
      </c>
      <c r="AA458">
        <v>4</v>
      </c>
      <c r="AB458" t="s">
        <v>247</v>
      </c>
      <c r="AC458">
        <v>3</v>
      </c>
      <c r="AJ458" s="12" t="str">
        <f t="shared" si="211"/>
        <v>COB:4|CRI:3</v>
      </c>
      <c r="AS458">
        <v>999</v>
      </c>
      <c r="AV458" s="4"/>
      <c r="AW458" s="4"/>
      <c r="AX458" s="4"/>
      <c r="AY458" s="4"/>
      <c r="BA458" s="12" t="str">
        <f t="shared" si="212"/>
        <v/>
      </c>
      <c r="BB458" s="12" t="str">
        <f t="shared" si="203"/>
        <v/>
      </c>
      <c r="BC458" s="12" t="str">
        <f t="shared" si="204"/>
        <v/>
      </c>
      <c r="BD458" s="12" t="str">
        <f t="shared" si="205"/>
        <v/>
      </c>
      <c r="BE458" s="12" t="str">
        <f t="shared" si="206"/>
        <v/>
      </c>
      <c r="BF458" s="12" t="str">
        <f t="shared" si="207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>
        <f t="shared" si="202"/>
        <v>4</v>
      </c>
      <c r="BO458">
        <f t="shared" si="213"/>
        <v>3</v>
      </c>
    </row>
    <row r="459" spans="11:67" x14ac:dyDescent="0.15">
      <c r="K459" t="str">
        <f t="shared" si="208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280</v>
      </c>
      <c r="O459">
        <v>0</v>
      </c>
      <c r="P459">
        <f t="shared" si="209"/>
        <v>4</v>
      </c>
      <c r="Q459">
        <v>200364</v>
      </c>
      <c r="R459" s="4" t="s">
        <v>1335</v>
      </c>
      <c r="S459" s="4" t="str">
        <f t="shared" si="194"/>
        <v>被动狂战lv4</v>
      </c>
      <c r="T459" s="4" t="str">
        <f t="shared" si="210"/>
        <v>被动狂战lv4</v>
      </c>
      <c r="U459" t="s">
        <v>281</v>
      </c>
      <c r="Z459" t="s">
        <v>1229</v>
      </c>
      <c r="AA459">
        <v>4</v>
      </c>
      <c r="AB459" t="s">
        <v>247</v>
      </c>
      <c r="AC459">
        <v>4</v>
      </c>
      <c r="AJ459" s="12" t="str">
        <f t="shared" si="211"/>
        <v>COB:4|CRI:4</v>
      </c>
      <c r="AS459">
        <v>999</v>
      </c>
      <c r="AV459" s="4"/>
      <c r="AW459" s="4"/>
      <c r="AX459" s="4"/>
      <c r="AY459" s="4"/>
      <c r="BA459" s="12" t="str">
        <f t="shared" si="212"/>
        <v/>
      </c>
      <c r="BB459" s="12" t="str">
        <f t="shared" si="203"/>
        <v/>
      </c>
      <c r="BC459" s="12" t="str">
        <f t="shared" si="204"/>
        <v/>
      </c>
      <c r="BD459" s="12" t="str">
        <f t="shared" si="205"/>
        <v/>
      </c>
      <c r="BE459" s="12" t="str">
        <f t="shared" si="206"/>
        <v/>
      </c>
      <c r="BF459" s="12" t="str">
        <f t="shared" si="207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>
        <f t="shared" si="202"/>
        <v>4</v>
      </c>
      <c r="BO459">
        <f t="shared" si="213"/>
        <v>4</v>
      </c>
    </row>
    <row r="460" spans="11:67" x14ac:dyDescent="0.15">
      <c r="K460" t="str">
        <f t="shared" si="208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280</v>
      </c>
      <c r="O460">
        <v>0</v>
      </c>
      <c r="P460">
        <f t="shared" si="209"/>
        <v>5</v>
      </c>
      <c r="Q460">
        <v>200365</v>
      </c>
      <c r="R460" s="4" t="s">
        <v>1336</v>
      </c>
      <c r="S460" s="4" t="str">
        <f t="shared" si="194"/>
        <v>被动狂战lv5</v>
      </c>
      <c r="T460" s="4" t="str">
        <f t="shared" si="210"/>
        <v>被动狂战lv5</v>
      </c>
      <c r="U460" t="s">
        <v>281</v>
      </c>
      <c r="Z460" t="s">
        <v>1229</v>
      </c>
      <c r="AA460">
        <v>5</v>
      </c>
      <c r="AB460" t="s">
        <v>247</v>
      </c>
      <c r="AC460">
        <v>4</v>
      </c>
      <c r="AJ460" s="12" t="str">
        <f t="shared" si="211"/>
        <v>COB:5|CRI:4</v>
      </c>
      <c r="AS460">
        <v>999</v>
      </c>
      <c r="AV460" s="4"/>
      <c r="AW460" s="4"/>
      <c r="AX460" s="4"/>
      <c r="AY460" s="4"/>
      <c r="BA460" s="12" t="str">
        <f t="shared" si="212"/>
        <v/>
      </c>
      <c r="BB460" s="12" t="str">
        <f t="shared" si="203"/>
        <v/>
      </c>
      <c r="BC460" s="12" t="str">
        <f t="shared" si="204"/>
        <v/>
      </c>
      <c r="BD460" s="12" t="str">
        <f t="shared" si="205"/>
        <v/>
      </c>
      <c r="BE460" s="12" t="str">
        <f t="shared" si="206"/>
        <v/>
      </c>
      <c r="BF460" s="12" t="str">
        <f t="shared" si="207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>
        <f t="shared" si="202"/>
        <v>5</v>
      </c>
      <c r="BO460">
        <f t="shared" si="213"/>
        <v>4</v>
      </c>
    </row>
    <row r="461" spans="11:67" x14ac:dyDescent="0.15">
      <c r="K461" t="str">
        <f t="shared" si="208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280</v>
      </c>
      <c r="O461">
        <v>0</v>
      </c>
      <c r="P461">
        <f t="shared" si="209"/>
        <v>5</v>
      </c>
      <c r="Q461">
        <v>200366</v>
      </c>
      <c r="R461" s="4" t="s">
        <v>1337</v>
      </c>
      <c r="S461" s="4" t="str">
        <f t="shared" si="194"/>
        <v>被动狂战lv6</v>
      </c>
      <c r="T461" s="4" t="str">
        <f t="shared" si="210"/>
        <v>被动狂战lv6</v>
      </c>
      <c r="U461" t="s">
        <v>281</v>
      </c>
      <c r="Z461" t="s">
        <v>1229</v>
      </c>
      <c r="AA461">
        <v>5</v>
      </c>
      <c r="AB461" t="s">
        <v>247</v>
      </c>
      <c r="AC461">
        <v>5</v>
      </c>
      <c r="AJ461" s="12" t="str">
        <f t="shared" si="211"/>
        <v>COB:5|CRI:5</v>
      </c>
      <c r="AS461">
        <v>999</v>
      </c>
      <c r="AV461" s="4"/>
      <c r="AW461" s="4"/>
      <c r="AX461" s="4"/>
      <c r="AY461" s="4"/>
      <c r="BA461" s="12" t="str">
        <f t="shared" si="212"/>
        <v/>
      </c>
      <c r="BB461" s="12" t="str">
        <f t="shared" si="203"/>
        <v/>
      </c>
      <c r="BC461" s="12" t="str">
        <f t="shared" si="204"/>
        <v/>
      </c>
      <c r="BD461" s="12" t="str">
        <f t="shared" si="205"/>
        <v/>
      </c>
      <c r="BE461" s="12" t="str">
        <f t="shared" si="206"/>
        <v/>
      </c>
      <c r="BF461" s="12" t="str">
        <f t="shared" si="207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>
        <f t="shared" si="202"/>
        <v>5</v>
      </c>
      <c r="BO461">
        <f t="shared" si="213"/>
        <v>5</v>
      </c>
    </row>
    <row r="462" spans="11:67" x14ac:dyDescent="0.15">
      <c r="K462" t="str">
        <f t="shared" si="208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280</v>
      </c>
      <c r="O462">
        <v>0</v>
      </c>
      <c r="P462">
        <f t="shared" si="209"/>
        <v>6</v>
      </c>
      <c r="Q462">
        <v>200367</v>
      </c>
      <c r="R462" s="4" t="s">
        <v>1338</v>
      </c>
      <c r="S462" s="4" t="str">
        <f t="shared" si="194"/>
        <v>被动狂战lv7</v>
      </c>
      <c r="T462" s="4" t="str">
        <f t="shared" si="210"/>
        <v>被动狂战lv7</v>
      </c>
      <c r="U462" t="s">
        <v>281</v>
      </c>
      <c r="Z462" t="s">
        <v>1229</v>
      </c>
      <c r="AA462">
        <v>6</v>
      </c>
      <c r="AB462" t="s">
        <v>247</v>
      </c>
      <c r="AC462">
        <v>5</v>
      </c>
      <c r="AJ462" s="12" t="str">
        <f t="shared" si="211"/>
        <v>COB:6|CRI:5</v>
      </c>
      <c r="AS462">
        <v>999</v>
      </c>
      <c r="AV462" s="4"/>
      <c r="AW462" s="4"/>
      <c r="AX462" s="4"/>
      <c r="AY462" s="4"/>
      <c r="BA462" s="12" t="str">
        <f t="shared" si="212"/>
        <v/>
      </c>
      <c r="BB462" s="12" t="str">
        <f t="shared" si="203"/>
        <v/>
      </c>
      <c r="BC462" s="12" t="str">
        <f t="shared" si="204"/>
        <v/>
      </c>
      <c r="BD462" s="12" t="str">
        <f t="shared" si="205"/>
        <v/>
      </c>
      <c r="BE462" s="12" t="str">
        <f t="shared" si="206"/>
        <v/>
      </c>
      <c r="BF462" s="12" t="str">
        <f t="shared" si="207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>
        <f t="shared" si="202"/>
        <v>6</v>
      </c>
      <c r="BO462">
        <f t="shared" si="213"/>
        <v>5</v>
      </c>
    </row>
    <row r="463" spans="11:67" x14ac:dyDescent="0.15">
      <c r="K463" t="str">
        <f t="shared" si="208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280</v>
      </c>
      <c r="O463">
        <v>0</v>
      </c>
      <c r="P463">
        <f t="shared" si="209"/>
        <v>6</v>
      </c>
      <c r="Q463">
        <v>200368</v>
      </c>
      <c r="R463" s="4" t="s">
        <v>1339</v>
      </c>
      <c r="S463" s="4" t="str">
        <f t="shared" si="194"/>
        <v>被动狂战lv8</v>
      </c>
      <c r="T463" s="4" t="str">
        <f t="shared" si="210"/>
        <v>被动狂战lv8</v>
      </c>
      <c r="U463" t="s">
        <v>281</v>
      </c>
      <c r="Z463" t="s">
        <v>1229</v>
      </c>
      <c r="AA463">
        <v>6</v>
      </c>
      <c r="AB463" t="s">
        <v>247</v>
      </c>
      <c r="AC463">
        <v>6</v>
      </c>
      <c r="AJ463" s="12" t="str">
        <f t="shared" si="211"/>
        <v>COB:6|CRI:6</v>
      </c>
      <c r="AS463">
        <v>999</v>
      </c>
      <c r="AV463" s="4"/>
      <c r="AW463" s="4"/>
      <c r="AX463" s="4"/>
      <c r="AY463" s="4"/>
      <c r="BA463" s="12" t="str">
        <f t="shared" si="212"/>
        <v/>
      </c>
      <c r="BB463" s="12" t="str">
        <f t="shared" si="203"/>
        <v/>
      </c>
      <c r="BC463" s="12" t="str">
        <f t="shared" si="204"/>
        <v/>
      </c>
      <c r="BD463" s="12" t="str">
        <f t="shared" si="205"/>
        <v/>
      </c>
      <c r="BE463" s="12" t="str">
        <f t="shared" si="206"/>
        <v/>
      </c>
      <c r="BF463" s="12" t="str">
        <f t="shared" si="207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>
        <f t="shared" ref="BN463:BN482" si="214">IF(AA463="",IF(V463="",IF(AP463="",W463,AP463),V463),AA463)</f>
        <v>6</v>
      </c>
      <c r="BO463">
        <f t="shared" si="213"/>
        <v>6</v>
      </c>
    </row>
    <row r="464" spans="11:67" x14ac:dyDescent="0.15">
      <c r="K464" t="str">
        <f t="shared" si="208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280</v>
      </c>
      <c r="O464">
        <v>0</v>
      </c>
      <c r="P464">
        <f t="shared" si="209"/>
        <v>7</v>
      </c>
      <c r="Q464">
        <v>200369</v>
      </c>
      <c r="R464" s="4" t="s">
        <v>1340</v>
      </c>
      <c r="S464" s="4" t="str">
        <f t="shared" si="194"/>
        <v>被动狂战lv9</v>
      </c>
      <c r="T464" s="4" t="str">
        <f t="shared" si="210"/>
        <v>被动狂战lv9</v>
      </c>
      <c r="U464" t="s">
        <v>281</v>
      </c>
      <c r="Z464" t="s">
        <v>1229</v>
      </c>
      <c r="AA464">
        <v>7</v>
      </c>
      <c r="AB464" t="s">
        <v>247</v>
      </c>
      <c r="AC464">
        <v>6</v>
      </c>
      <c r="AJ464" s="12" t="str">
        <f t="shared" si="211"/>
        <v>COB:7|CRI:6</v>
      </c>
      <c r="AS464">
        <v>999</v>
      </c>
      <c r="AV464" s="4"/>
      <c r="AW464" s="4"/>
      <c r="AX464" s="4"/>
      <c r="AY464" s="4"/>
      <c r="BA464" s="12" t="str">
        <f t="shared" si="212"/>
        <v/>
      </c>
      <c r="BB464" s="12" t="str">
        <f t="shared" si="203"/>
        <v/>
      </c>
      <c r="BC464" s="12" t="str">
        <f t="shared" si="204"/>
        <v/>
      </c>
      <c r="BD464" s="12" t="str">
        <f t="shared" si="205"/>
        <v/>
      </c>
      <c r="BE464" s="12" t="str">
        <f t="shared" si="206"/>
        <v/>
      </c>
      <c r="BF464" s="12" t="str">
        <f t="shared" si="207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>
        <f t="shared" si="214"/>
        <v>7</v>
      </c>
      <c r="BO464">
        <f t="shared" si="213"/>
        <v>6</v>
      </c>
    </row>
    <row r="465" spans="11:67" x14ac:dyDescent="0.15">
      <c r="K465" t="str">
        <f t="shared" si="208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280</v>
      </c>
      <c r="O465">
        <v>0</v>
      </c>
      <c r="P465">
        <f t="shared" si="209"/>
        <v>7</v>
      </c>
      <c r="Q465">
        <v>200370</v>
      </c>
      <c r="R465" s="4" t="s">
        <v>1341</v>
      </c>
      <c r="S465" s="4" t="str">
        <f t="shared" si="194"/>
        <v>被动狂战lv10</v>
      </c>
      <c r="T465" s="4" t="str">
        <f t="shared" si="210"/>
        <v>被动狂战lv10</v>
      </c>
      <c r="U465" t="s">
        <v>281</v>
      </c>
      <c r="Z465" t="s">
        <v>1229</v>
      </c>
      <c r="AA465">
        <v>7</v>
      </c>
      <c r="AB465" t="s">
        <v>247</v>
      </c>
      <c r="AC465">
        <v>7</v>
      </c>
      <c r="AJ465" s="12" t="str">
        <f t="shared" si="211"/>
        <v>COB:7|CRI:7</v>
      </c>
      <c r="AS465">
        <v>999</v>
      </c>
      <c r="AV465" s="4"/>
      <c r="AW465" s="4"/>
      <c r="AX465" s="4"/>
      <c r="AY465" s="4"/>
      <c r="BA465" s="12" t="str">
        <f t="shared" si="212"/>
        <v/>
      </c>
      <c r="BB465" s="12" t="str">
        <f t="shared" si="203"/>
        <v/>
      </c>
      <c r="BC465" s="12" t="str">
        <f t="shared" si="204"/>
        <v/>
      </c>
      <c r="BD465" s="12" t="str">
        <f t="shared" si="205"/>
        <v/>
      </c>
      <c r="BE465" s="12" t="str">
        <f t="shared" si="206"/>
        <v/>
      </c>
      <c r="BF465" s="12" t="str">
        <f t="shared" si="207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>
        <f t="shared" si="214"/>
        <v>7</v>
      </c>
      <c r="BO465">
        <f t="shared" si="213"/>
        <v>7</v>
      </c>
    </row>
    <row r="466" spans="11:67" x14ac:dyDescent="0.15">
      <c r="K466" t="str">
        <f t="shared" si="208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280</v>
      </c>
      <c r="O466">
        <v>0</v>
      </c>
      <c r="P466">
        <f t="shared" si="209"/>
        <v>8</v>
      </c>
      <c r="Q466">
        <v>200371</v>
      </c>
      <c r="R466" s="4" t="s">
        <v>1342</v>
      </c>
      <c r="S466" s="4" t="str">
        <f t="shared" si="194"/>
        <v>被动狂战lv11</v>
      </c>
      <c r="T466" s="4" t="str">
        <f t="shared" si="210"/>
        <v>被动狂战lv11</v>
      </c>
      <c r="U466" t="s">
        <v>281</v>
      </c>
      <c r="Z466" t="s">
        <v>1229</v>
      </c>
      <c r="AA466">
        <v>8</v>
      </c>
      <c r="AB466" t="s">
        <v>247</v>
      </c>
      <c r="AC466">
        <v>7</v>
      </c>
      <c r="AJ466" s="12" t="str">
        <f t="shared" si="211"/>
        <v>COB:8|CRI:7</v>
      </c>
      <c r="AS466">
        <v>999</v>
      </c>
      <c r="AV466" s="4"/>
      <c r="AW466" s="4"/>
      <c r="AX466" s="4"/>
      <c r="AY466" s="4"/>
      <c r="BA466" s="12" t="str">
        <f t="shared" si="212"/>
        <v/>
      </c>
      <c r="BB466" s="12" t="str">
        <f t="shared" si="203"/>
        <v/>
      </c>
      <c r="BC466" s="12" t="str">
        <f t="shared" si="204"/>
        <v/>
      </c>
      <c r="BD466" s="12" t="str">
        <f t="shared" si="205"/>
        <v/>
      </c>
      <c r="BE466" s="12" t="str">
        <f t="shared" si="206"/>
        <v/>
      </c>
      <c r="BF466" s="12" t="str">
        <f t="shared" si="207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>
        <f t="shared" si="214"/>
        <v>8</v>
      </c>
      <c r="BO466">
        <f t="shared" si="213"/>
        <v>7</v>
      </c>
    </row>
    <row r="467" spans="11:67" x14ac:dyDescent="0.15">
      <c r="K467" t="str">
        <f t="shared" si="208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280</v>
      </c>
      <c r="O467">
        <v>0</v>
      </c>
      <c r="P467">
        <f t="shared" si="209"/>
        <v>8</v>
      </c>
      <c r="Q467">
        <v>200372</v>
      </c>
      <c r="R467" s="4" t="s">
        <v>1343</v>
      </c>
      <c r="S467" s="4" t="str">
        <f t="shared" si="194"/>
        <v>被动狂战lv12</v>
      </c>
      <c r="T467" s="4" t="str">
        <f t="shared" si="210"/>
        <v>被动狂战lv12</v>
      </c>
      <c r="U467" t="s">
        <v>281</v>
      </c>
      <c r="Z467" t="s">
        <v>1229</v>
      </c>
      <c r="AA467">
        <v>8</v>
      </c>
      <c r="AB467" t="s">
        <v>247</v>
      </c>
      <c r="AC467">
        <v>8</v>
      </c>
      <c r="AJ467" s="12" t="str">
        <f t="shared" si="211"/>
        <v>COB:8|CRI:8</v>
      </c>
      <c r="AS467">
        <v>999</v>
      </c>
      <c r="AV467" s="4"/>
      <c r="AW467" s="4"/>
      <c r="AX467" s="4"/>
      <c r="AY467" s="4"/>
      <c r="BA467" s="12" t="str">
        <f t="shared" si="212"/>
        <v/>
      </c>
      <c r="BB467" s="12" t="str">
        <f t="shared" si="203"/>
        <v/>
      </c>
      <c r="BC467" s="12" t="str">
        <f t="shared" si="204"/>
        <v/>
      </c>
      <c r="BD467" s="12" t="str">
        <f t="shared" si="205"/>
        <v/>
      </c>
      <c r="BE467" s="12" t="str">
        <f t="shared" si="206"/>
        <v/>
      </c>
      <c r="BF467" s="12" t="str">
        <f t="shared" si="207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>
        <f t="shared" si="214"/>
        <v>8</v>
      </c>
      <c r="BO467">
        <f t="shared" si="213"/>
        <v>8</v>
      </c>
    </row>
    <row r="468" spans="11:67" x14ac:dyDescent="0.15">
      <c r="K468" t="str">
        <f t="shared" si="208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280</v>
      </c>
      <c r="O468">
        <v>0</v>
      </c>
      <c r="P468">
        <f t="shared" si="209"/>
        <v>9</v>
      </c>
      <c r="Q468">
        <v>200373</v>
      </c>
      <c r="R468" s="4" t="s">
        <v>1344</v>
      </c>
      <c r="S468" s="4" t="str">
        <f t="shared" si="194"/>
        <v>被动狂战lv13</v>
      </c>
      <c r="T468" s="4" t="str">
        <f t="shared" si="210"/>
        <v>被动狂战lv13</v>
      </c>
      <c r="U468" t="s">
        <v>281</v>
      </c>
      <c r="Z468" t="s">
        <v>1229</v>
      </c>
      <c r="AA468">
        <v>9</v>
      </c>
      <c r="AB468" t="s">
        <v>247</v>
      </c>
      <c r="AC468">
        <v>8</v>
      </c>
      <c r="AJ468" s="12" t="str">
        <f t="shared" si="211"/>
        <v>COB:9|CRI:8</v>
      </c>
      <c r="AS468">
        <v>999</v>
      </c>
      <c r="AV468" s="4"/>
      <c r="AW468" s="4"/>
      <c r="AX468" s="4"/>
      <c r="AY468" s="4"/>
      <c r="BA468" s="12" t="str">
        <f t="shared" si="212"/>
        <v/>
      </c>
      <c r="BB468" s="12" t="str">
        <f t="shared" si="203"/>
        <v/>
      </c>
      <c r="BC468" s="12" t="str">
        <f t="shared" si="204"/>
        <v/>
      </c>
      <c r="BD468" s="12" t="str">
        <f t="shared" si="205"/>
        <v/>
      </c>
      <c r="BE468" s="12" t="str">
        <f t="shared" si="206"/>
        <v/>
      </c>
      <c r="BF468" s="12" t="str">
        <f t="shared" si="207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>
        <f t="shared" si="214"/>
        <v>9</v>
      </c>
      <c r="BO468">
        <f t="shared" si="213"/>
        <v>8</v>
      </c>
    </row>
    <row r="469" spans="11:67" x14ac:dyDescent="0.15">
      <c r="K469" t="str">
        <f t="shared" si="208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280</v>
      </c>
      <c r="O469">
        <v>0</v>
      </c>
      <c r="P469">
        <f t="shared" si="209"/>
        <v>9</v>
      </c>
      <c r="Q469">
        <v>200374</v>
      </c>
      <c r="R469" s="4" t="s">
        <v>1345</v>
      </c>
      <c r="S469" s="4" t="str">
        <f t="shared" si="194"/>
        <v>被动狂战lv14</v>
      </c>
      <c r="T469" s="4" t="str">
        <f t="shared" si="210"/>
        <v>被动狂战lv14</v>
      </c>
      <c r="U469" t="s">
        <v>281</v>
      </c>
      <c r="Z469" t="s">
        <v>1229</v>
      </c>
      <c r="AA469">
        <v>9</v>
      </c>
      <c r="AB469" t="s">
        <v>247</v>
      </c>
      <c r="AC469">
        <v>9</v>
      </c>
      <c r="AJ469" s="12" t="str">
        <f t="shared" si="211"/>
        <v>COB:9|CRI:9</v>
      </c>
      <c r="AS469">
        <v>999</v>
      </c>
      <c r="AV469" s="4"/>
      <c r="AW469" s="4"/>
      <c r="AX469" s="4"/>
      <c r="AY469" s="4"/>
      <c r="BA469" s="12" t="str">
        <f t="shared" si="212"/>
        <v/>
      </c>
      <c r="BB469" s="12" t="str">
        <f t="shared" si="203"/>
        <v/>
      </c>
      <c r="BC469" s="12" t="str">
        <f t="shared" si="204"/>
        <v/>
      </c>
      <c r="BD469" s="12" t="str">
        <f t="shared" si="205"/>
        <v/>
      </c>
      <c r="BE469" s="12" t="str">
        <f t="shared" si="206"/>
        <v/>
      </c>
      <c r="BF469" s="12" t="str">
        <f t="shared" si="207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>
        <f t="shared" si="214"/>
        <v>9</v>
      </c>
      <c r="BO469">
        <f t="shared" si="213"/>
        <v>9</v>
      </c>
    </row>
    <row r="470" spans="11:67" x14ac:dyDescent="0.15">
      <c r="K470" t="str">
        <f t="shared" si="208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280</v>
      </c>
      <c r="O470">
        <v>0</v>
      </c>
      <c r="P470">
        <f t="shared" si="209"/>
        <v>10</v>
      </c>
      <c r="Q470">
        <v>200375</v>
      </c>
      <c r="R470" s="4" t="s">
        <v>1346</v>
      </c>
      <c r="S470" s="4" t="str">
        <f t="shared" si="194"/>
        <v>被动狂战lv15</v>
      </c>
      <c r="T470" s="4" t="str">
        <f t="shared" si="210"/>
        <v>被动狂战lv15</v>
      </c>
      <c r="U470" t="s">
        <v>281</v>
      </c>
      <c r="Z470" t="s">
        <v>1229</v>
      </c>
      <c r="AA470">
        <v>10</v>
      </c>
      <c r="AB470" t="s">
        <v>247</v>
      </c>
      <c r="AC470">
        <v>9</v>
      </c>
      <c r="AJ470" s="12" t="str">
        <f t="shared" si="211"/>
        <v>COB:10|CRI:9</v>
      </c>
      <c r="AS470">
        <v>999</v>
      </c>
      <c r="AV470" s="4"/>
      <c r="AW470" s="4"/>
      <c r="AX470" s="4"/>
      <c r="AY470" s="4"/>
      <c r="BA470" s="12" t="str">
        <f t="shared" si="212"/>
        <v/>
      </c>
      <c r="BB470" s="12" t="str">
        <f t="shared" si="203"/>
        <v/>
      </c>
      <c r="BC470" s="12" t="str">
        <f t="shared" si="204"/>
        <v/>
      </c>
      <c r="BD470" s="12" t="str">
        <f t="shared" si="205"/>
        <v/>
      </c>
      <c r="BE470" s="12" t="str">
        <f t="shared" si="206"/>
        <v/>
      </c>
      <c r="BF470" s="12" t="str">
        <f t="shared" si="207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>
        <f t="shared" si="214"/>
        <v>10</v>
      </c>
      <c r="BO470">
        <f t="shared" si="213"/>
        <v>9</v>
      </c>
    </row>
    <row r="471" spans="11:67" x14ac:dyDescent="0.15">
      <c r="K471" t="str">
        <f t="shared" si="208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280</v>
      </c>
      <c r="O471">
        <v>0</v>
      </c>
      <c r="P471">
        <f t="shared" si="209"/>
        <v>10</v>
      </c>
      <c r="Q471">
        <v>200376</v>
      </c>
      <c r="R471" s="4" t="s">
        <v>1347</v>
      </c>
      <c r="S471" s="4" t="str">
        <f t="shared" si="194"/>
        <v>被动狂战lv16</v>
      </c>
      <c r="T471" s="4" t="str">
        <f t="shared" si="210"/>
        <v>被动狂战lv16</v>
      </c>
      <c r="U471" t="s">
        <v>281</v>
      </c>
      <c r="Z471" t="s">
        <v>1229</v>
      </c>
      <c r="AA471">
        <v>10</v>
      </c>
      <c r="AB471" t="s">
        <v>247</v>
      </c>
      <c r="AC471">
        <v>10</v>
      </c>
      <c r="AJ471" s="12" t="str">
        <f t="shared" si="211"/>
        <v>COB:10|CRI:10</v>
      </c>
      <c r="AS471">
        <v>999</v>
      </c>
      <c r="AV471" s="4"/>
      <c r="AW471" s="4"/>
      <c r="AX471" s="4"/>
      <c r="AY471" s="4"/>
      <c r="BA471" s="12" t="str">
        <f t="shared" si="212"/>
        <v/>
      </c>
      <c r="BB471" s="12" t="str">
        <f t="shared" si="203"/>
        <v/>
      </c>
      <c r="BC471" s="12" t="str">
        <f t="shared" si="204"/>
        <v/>
      </c>
      <c r="BD471" s="12" t="str">
        <f t="shared" si="205"/>
        <v/>
      </c>
      <c r="BE471" s="12" t="str">
        <f t="shared" si="206"/>
        <v/>
      </c>
      <c r="BF471" s="12" t="str">
        <f t="shared" si="207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>
        <f t="shared" si="214"/>
        <v>10</v>
      </c>
      <c r="BO471">
        <f t="shared" si="213"/>
        <v>10</v>
      </c>
    </row>
    <row r="472" spans="11:67" x14ac:dyDescent="0.15">
      <c r="K472" t="str">
        <f t="shared" si="208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280</v>
      </c>
      <c r="O472">
        <v>0</v>
      </c>
      <c r="P472">
        <f t="shared" si="209"/>
        <v>11</v>
      </c>
      <c r="Q472">
        <v>200377</v>
      </c>
      <c r="R472" s="4" t="s">
        <v>1348</v>
      </c>
      <c r="S472" s="4" t="str">
        <f t="shared" si="194"/>
        <v>被动狂战lv17</v>
      </c>
      <c r="T472" s="4" t="str">
        <f t="shared" si="210"/>
        <v>被动狂战lv17</v>
      </c>
      <c r="U472" t="s">
        <v>281</v>
      </c>
      <c r="Z472" t="s">
        <v>1229</v>
      </c>
      <c r="AA472">
        <v>11</v>
      </c>
      <c r="AB472" t="s">
        <v>247</v>
      </c>
      <c r="AC472">
        <v>10</v>
      </c>
      <c r="AJ472" s="12" t="str">
        <f t="shared" si="211"/>
        <v>COB:11|CRI:10</v>
      </c>
      <c r="AS472">
        <v>999</v>
      </c>
      <c r="AV472" s="4"/>
      <c r="AW472" s="4"/>
      <c r="AX472" s="4"/>
      <c r="AY472" s="4"/>
      <c r="BA472" s="12" t="str">
        <f t="shared" si="212"/>
        <v/>
      </c>
      <c r="BB472" s="12" t="str">
        <f t="shared" si="203"/>
        <v/>
      </c>
      <c r="BC472" s="12" t="str">
        <f t="shared" si="204"/>
        <v/>
      </c>
      <c r="BD472" s="12" t="str">
        <f t="shared" si="205"/>
        <v/>
      </c>
      <c r="BE472" s="12" t="str">
        <f t="shared" si="206"/>
        <v/>
      </c>
      <c r="BF472" s="12" t="str">
        <f t="shared" si="207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>
        <f t="shared" si="214"/>
        <v>11</v>
      </c>
      <c r="BO472">
        <f t="shared" si="213"/>
        <v>10</v>
      </c>
    </row>
    <row r="473" spans="11:67" x14ac:dyDescent="0.15">
      <c r="K473" t="str">
        <f t="shared" si="208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280</v>
      </c>
      <c r="O473">
        <v>0</v>
      </c>
      <c r="P473">
        <f t="shared" si="209"/>
        <v>11</v>
      </c>
      <c r="Q473">
        <v>200378</v>
      </c>
      <c r="R473" s="4" t="s">
        <v>1349</v>
      </c>
      <c r="S473" s="4" t="str">
        <f t="shared" si="194"/>
        <v>被动狂战lv18</v>
      </c>
      <c r="T473" s="4" t="str">
        <f t="shared" si="210"/>
        <v>被动狂战lv18</v>
      </c>
      <c r="U473" t="s">
        <v>281</v>
      </c>
      <c r="Z473" t="s">
        <v>1229</v>
      </c>
      <c r="AA473">
        <v>11</v>
      </c>
      <c r="AB473" t="s">
        <v>247</v>
      </c>
      <c r="AC473">
        <v>11</v>
      </c>
      <c r="AJ473" s="12" t="str">
        <f t="shared" si="211"/>
        <v>COB:11|CRI:11</v>
      </c>
      <c r="AS473">
        <v>999</v>
      </c>
      <c r="AV473" s="4"/>
      <c r="AW473" s="4"/>
      <c r="AX473" s="4"/>
      <c r="AY473" s="4"/>
      <c r="BA473" s="12" t="str">
        <f t="shared" si="212"/>
        <v/>
      </c>
      <c r="BB473" s="12" t="str">
        <f t="shared" si="203"/>
        <v/>
      </c>
      <c r="BC473" s="12" t="str">
        <f t="shared" si="204"/>
        <v/>
      </c>
      <c r="BD473" s="12" t="str">
        <f t="shared" si="205"/>
        <v/>
      </c>
      <c r="BE473" s="12" t="str">
        <f t="shared" si="206"/>
        <v/>
      </c>
      <c r="BF473" s="12" t="str">
        <f t="shared" si="207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>
        <f t="shared" si="214"/>
        <v>11</v>
      </c>
      <c r="BO473">
        <f t="shared" si="213"/>
        <v>11</v>
      </c>
    </row>
    <row r="474" spans="11:67" x14ac:dyDescent="0.15">
      <c r="K474" t="str">
        <f t="shared" si="208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280</v>
      </c>
      <c r="O474">
        <v>0</v>
      </c>
      <c r="P474">
        <f t="shared" si="209"/>
        <v>12</v>
      </c>
      <c r="Q474">
        <v>200379</v>
      </c>
      <c r="R474" s="4" t="s">
        <v>1350</v>
      </c>
      <c r="S474" s="4" t="str">
        <f t="shared" si="194"/>
        <v>被动狂战lv19</v>
      </c>
      <c r="T474" s="4" t="str">
        <f t="shared" si="210"/>
        <v>被动狂战lv19</v>
      </c>
      <c r="U474" t="s">
        <v>281</v>
      </c>
      <c r="Z474" t="s">
        <v>1229</v>
      </c>
      <c r="AA474">
        <v>12</v>
      </c>
      <c r="AB474" t="s">
        <v>247</v>
      </c>
      <c r="AC474">
        <v>11</v>
      </c>
      <c r="AJ474" s="12" t="str">
        <f t="shared" si="211"/>
        <v>COB:12|CRI:11</v>
      </c>
      <c r="AS474">
        <v>999</v>
      </c>
      <c r="AV474" s="4"/>
      <c r="AW474" s="4"/>
      <c r="AX474" s="4"/>
      <c r="AY474" s="4"/>
      <c r="BA474" s="12" t="str">
        <f t="shared" si="212"/>
        <v/>
      </c>
      <c r="BB474" s="12" t="str">
        <f t="shared" si="203"/>
        <v/>
      </c>
      <c r="BC474" s="12" t="str">
        <f t="shared" si="204"/>
        <v/>
      </c>
      <c r="BD474" s="12" t="str">
        <f t="shared" si="205"/>
        <v/>
      </c>
      <c r="BE474" s="12" t="str">
        <f t="shared" si="206"/>
        <v/>
      </c>
      <c r="BF474" s="12" t="str">
        <f t="shared" si="207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>
        <f t="shared" si="214"/>
        <v>12</v>
      </c>
      <c r="BO474">
        <f t="shared" si="213"/>
        <v>11</v>
      </c>
    </row>
    <row r="475" spans="11:67" x14ac:dyDescent="0.15">
      <c r="K475" t="str">
        <f t="shared" si="208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280</v>
      </c>
      <c r="O475">
        <v>0</v>
      </c>
      <c r="P475">
        <f t="shared" si="209"/>
        <v>12</v>
      </c>
      <c r="Q475">
        <v>200380</v>
      </c>
      <c r="R475" s="4" t="s">
        <v>1351</v>
      </c>
      <c r="S475" s="4" t="str">
        <f t="shared" si="194"/>
        <v>被动狂战lv20</v>
      </c>
      <c r="T475" s="4" t="str">
        <f t="shared" si="210"/>
        <v>被动狂战lv20</v>
      </c>
      <c r="U475" t="s">
        <v>281</v>
      </c>
      <c r="Z475" t="s">
        <v>1229</v>
      </c>
      <c r="AA475">
        <v>12</v>
      </c>
      <c r="AB475" t="s">
        <v>247</v>
      </c>
      <c r="AC475">
        <v>12</v>
      </c>
      <c r="AJ475" s="12" t="str">
        <f t="shared" si="211"/>
        <v>COB:12|CRI:12</v>
      </c>
      <c r="AS475">
        <v>999</v>
      </c>
      <c r="AV475" s="4"/>
      <c r="AW475" s="4"/>
      <c r="AX475" s="4"/>
      <c r="AY475" s="4"/>
      <c r="BA475" s="12" t="str">
        <f t="shared" si="212"/>
        <v/>
      </c>
      <c r="BB475" s="12" t="str">
        <f t="shared" si="203"/>
        <v/>
      </c>
      <c r="BC475" s="12" t="str">
        <f t="shared" si="204"/>
        <v/>
      </c>
      <c r="BD475" s="12" t="str">
        <f t="shared" si="205"/>
        <v/>
      </c>
      <c r="BE475" s="12" t="str">
        <f t="shared" si="206"/>
        <v/>
      </c>
      <c r="BF475" s="12" t="str">
        <f t="shared" si="207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>
        <f t="shared" si="214"/>
        <v>12</v>
      </c>
      <c r="BO475">
        <f t="shared" si="213"/>
        <v>12</v>
      </c>
    </row>
    <row r="476" spans="11:67" x14ac:dyDescent="0.15">
      <c r="K476" t="str">
        <f t="shared" ref="K476:K495" si="215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280</v>
      </c>
      <c r="O476">
        <v>0</v>
      </c>
      <c r="P476">
        <f t="shared" ref="P476:P495" si="216">BN476</f>
        <v>3</v>
      </c>
      <c r="Q476">
        <v>200381</v>
      </c>
      <c r="R476" s="4" t="s">
        <v>498</v>
      </c>
      <c r="S476" s="4" t="str">
        <f t="shared" si="194"/>
        <v>被动致命lv1</v>
      </c>
      <c r="T476" s="4" t="str">
        <f t="shared" ref="T476:T495" si="217">R476</f>
        <v>被动致命lv1</v>
      </c>
      <c r="U476" t="s">
        <v>281</v>
      </c>
      <c r="Z476" t="s">
        <v>1290</v>
      </c>
      <c r="AA476">
        <v>3</v>
      </c>
      <c r="AB476" t="s">
        <v>247</v>
      </c>
      <c r="AC476">
        <v>2</v>
      </c>
      <c r="AJ476" s="12" t="str">
        <f t="shared" ref="AJ476:AJ495" si="218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19">IF(BB476="","",BB476)&amp;IF(BC476="","","|"&amp;BC476)&amp;IF(BD476="","","|"&amp;BD476)&amp;IF(BE476="","","|"&amp;BE476)&amp;IF(BF476="","","|"&amp;BF476)</f>
        <v/>
      </c>
      <c r="BB476" s="12" t="str">
        <f t="shared" si="203"/>
        <v/>
      </c>
      <c r="BC476" s="12" t="str">
        <f t="shared" si="204"/>
        <v/>
      </c>
      <c r="BD476" s="12" t="str">
        <f t="shared" si="205"/>
        <v/>
      </c>
      <c r="BE476" s="12" t="str">
        <f t="shared" si="206"/>
        <v/>
      </c>
      <c r="BF476" s="12" t="str">
        <f t="shared" si="207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>
        <f t="shared" si="214"/>
        <v>3</v>
      </c>
      <c r="BO476">
        <f t="shared" ref="BO476:BO495" si="220">IF(AC476="","",AC476)</f>
        <v>2</v>
      </c>
    </row>
    <row r="477" spans="11:67" x14ac:dyDescent="0.15">
      <c r="K477" t="str">
        <f t="shared" si="215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280</v>
      </c>
      <c r="O477">
        <v>0</v>
      </c>
      <c r="P477">
        <f t="shared" si="216"/>
        <v>3</v>
      </c>
      <c r="Q477">
        <v>200382</v>
      </c>
      <c r="R477" s="4" t="s">
        <v>499</v>
      </c>
      <c r="S477" s="4" t="str">
        <f t="shared" si="194"/>
        <v>被动致命lv2</v>
      </c>
      <c r="T477" s="4" t="str">
        <f t="shared" si="217"/>
        <v>被动致命lv2</v>
      </c>
      <c r="U477" t="s">
        <v>281</v>
      </c>
      <c r="Z477" t="s">
        <v>1290</v>
      </c>
      <c r="AA477">
        <v>3</v>
      </c>
      <c r="AB477" t="s">
        <v>247</v>
      </c>
      <c r="AC477">
        <v>3</v>
      </c>
      <c r="AJ477" s="12" t="str">
        <f t="shared" si="218"/>
        <v>PEN:3|CRI:3</v>
      </c>
      <c r="AS477">
        <v>999</v>
      </c>
      <c r="AV477" s="4"/>
      <c r="AW477" s="4"/>
      <c r="AX477" s="4"/>
      <c r="AY477" s="4"/>
      <c r="BA477" s="12" t="str">
        <f t="shared" si="219"/>
        <v/>
      </c>
      <c r="BB477" s="12" t="str">
        <f t="shared" si="203"/>
        <v/>
      </c>
      <c r="BC477" s="12" t="str">
        <f t="shared" si="204"/>
        <v/>
      </c>
      <c r="BD477" s="12" t="str">
        <f t="shared" si="205"/>
        <v/>
      </c>
      <c r="BE477" s="12" t="str">
        <f t="shared" si="206"/>
        <v/>
      </c>
      <c r="BF477" s="12" t="str">
        <f t="shared" si="207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>
        <f t="shared" si="214"/>
        <v>3</v>
      </c>
      <c r="BO477">
        <f t="shared" si="220"/>
        <v>3</v>
      </c>
    </row>
    <row r="478" spans="11:67" x14ac:dyDescent="0.15">
      <c r="K478" t="str">
        <f t="shared" si="215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280</v>
      </c>
      <c r="O478">
        <v>0</v>
      </c>
      <c r="P478">
        <f t="shared" si="216"/>
        <v>4</v>
      </c>
      <c r="Q478">
        <v>200383</v>
      </c>
      <c r="R478" s="4" t="s">
        <v>500</v>
      </c>
      <c r="S478" s="4" t="str">
        <f t="shared" si="194"/>
        <v>被动致命lv3</v>
      </c>
      <c r="T478" s="4" t="str">
        <f t="shared" si="217"/>
        <v>被动致命lv3</v>
      </c>
      <c r="U478" t="s">
        <v>281</v>
      </c>
      <c r="Z478" t="s">
        <v>1290</v>
      </c>
      <c r="AA478">
        <v>4</v>
      </c>
      <c r="AB478" t="s">
        <v>247</v>
      </c>
      <c r="AC478">
        <v>3</v>
      </c>
      <c r="AJ478" s="12" t="str">
        <f t="shared" si="218"/>
        <v>PEN:4|CRI:3</v>
      </c>
      <c r="AS478">
        <v>999</v>
      </c>
      <c r="AV478" s="4"/>
      <c r="AW478" s="4"/>
      <c r="AX478" s="4"/>
      <c r="AY478" s="4"/>
      <c r="BA478" s="12" t="str">
        <f t="shared" si="219"/>
        <v/>
      </c>
      <c r="BB478" s="12" t="str">
        <f t="shared" si="203"/>
        <v/>
      </c>
      <c r="BC478" s="12" t="str">
        <f t="shared" si="204"/>
        <v/>
      </c>
      <c r="BD478" s="12" t="str">
        <f t="shared" si="205"/>
        <v/>
      </c>
      <c r="BE478" s="12" t="str">
        <f t="shared" si="206"/>
        <v/>
      </c>
      <c r="BF478" s="12" t="str">
        <f t="shared" si="207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>
        <f t="shared" si="214"/>
        <v>4</v>
      </c>
      <c r="BO478">
        <f t="shared" si="220"/>
        <v>3</v>
      </c>
    </row>
    <row r="479" spans="11:67" x14ac:dyDescent="0.15">
      <c r="K479" t="str">
        <f t="shared" si="215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280</v>
      </c>
      <c r="O479">
        <v>0</v>
      </c>
      <c r="P479">
        <f t="shared" si="216"/>
        <v>4</v>
      </c>
      <c r="Q479">
        <v>200384</v>
      </c>
      <c r="R479" s="4" t="s">
        <v>501</v>
      </c>
      <c r="S479" s="4" t="str">
        <f t="shared" si="194"/>
        <v>被动致命lv4</v>
      </c>
      <c r="T479" s="4" t="str">
        <f t="shared" si="217"/>
        <v>被动致命lv4</v>
      </c>
      <c r="U479" t="s">
        <v>281</v>
      </c>
      <c r="Z479" t="s">
        <v>1290</v>
      </c>
      <c r="AA479">
        <v>4</v>
      </c>
      <c r="AB479" t="s">
        <v>247</v>
      </c>
      <c r="AC479">
        <v>4</v>
      </c>
      <c r="AJ479" s="12" t="str">
        <f t="shared" si="218"/>
        <v>PEN:4|CRI:4</v>
      </c>
      <c r="AS479">
        <v>999</v>
      </c>
      <c r="AV479" s="4"/>
      <c r="AW479" s="4"/>
      <c r="AX479" s="4"/>
      <c r="AY479" s="4"/>
      <c r="BA479" s="12" t="str">
        <f t="shared" si="219"/>
        <v/>
      </c>
      <c r="BB479" s="12" t="str">
        <f t="shared" si="203"/>
        <v/>
      </c>
      <c r="BC479" s="12" t="str">
        <f t="shared" si="204"/>
        <v/>
      </c>
      <c r="BD479" s="12" t="str">
        <f t="shared" si="205"/>
        <v/>
      </c>
      <c r="BE479" s="12" t="str">
        <f t="shared" si="206"/>
        <v/>
      </c>
      <c r="BF479" s="12" t="str">
        <f t="shared" si="207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>
        <f t="shared" si="214"/>
        <v>4</v>
      </c>
      <c r="BO479">
        <f t="shared" si="220"/>
        <v>4</v>
      </c>
    </row>
    <row r="480" spans="11:67" x14ac:dyDescent="0.15">
      <c r="K480" t="str">
        <f t="shared" si="215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280</v>
      </c>
      <c r="O480">
        <v>0</v>
      </c>
      <c r="P480">
        <f t="shared" si="216"/>
        <v>5</v>
      </c>
      <c r="Q480">
        <v>200385</v>
      </c>
      <c r="R480" s="4" t="s">
        <v>502</v>
      </c>
      <c r="S480" s="4" t="str">
        <f t="shared" si="194"/>
        <v>被动致命lv5</v>
      </c>
      <c r="T480" s="4" t="str">
        <f t="shared" si="217"/>
        <v>被动致命lv5</v>
      </c>
      <c r="U480" t="s">
        <v>281</v>
      </c>
      <c r="Z480" t="s">
        <v>1290</v>
      </c>
      <c r="AA480">
        <v>5</v>
      </c>
      <c r="AB480" t="s">
        <v>247</v>
      </c>
      <c r="AC480">
        <v>4</v>
      </c>
      <c r="AJ480" s="12" t="str">
        <f t="shared" si="218"/>
        <v>PEN:5|CRI:4</v>
      </c>
      <c r="AS480">
        <v>999</v>
      </c>
      <c r="AV480" s="4"/>
      <c r="AW480" s="4"/>
      <c r="AX480" s="4"/>
      <c r="AY480" s="4"/>
      <c r="BA480" s="12" t="str">
        <f t="shared" si="219"/>
        <v/>
      </c>
      <c r="BB480" s="12" t="str">
        <f t="shared" si="203"/>
        <v/>
      </c>
      <c r="BC480" s="12" t="str">
        <f t="shared" si="204"/>
        <v/>
      </c>
      <c r="BD480" s="12" t="str">
        <f t="shared" si="205"/>
        <v/>
      </c>
      <c r="BE480" s="12" t="str">
        <f t="shared" si="206"/>
        <v/>
      </c>
      <c r="BF480" s="12" t="str">
        <f t="shared" si="207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>
        <f t="shared" si="214"/>
        <v>5</v>
      </c>
      <c r="BO480">
        <f t="shared" si="220"/>
        <v>4</v>
      </c>
    </row>
    <row r="481" spans="11:67" x14ac:dyDescent="0.15">
      <c r="K481" t="str">
        <f t="shared" si="215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280</v>
      </c>
      <c r="O481">
        <v>0</v>
      </c>
      <c r="P481">
        <f t="shared" si="216"/>
        <v>5</v>
      </c>
      <c r="Q481">
        <v>200386</v>
      </c>
      <c r="R481" s="4" t="s">
        <v>503</v>
      </c>
      <c r="S481" s="4" t="str">
        <f t="shared" ref="S481:S495" si="221">R481</f>
        <v>被动致命lv6</v>
      </c>
      <c r="T481" s="4" t="str">
        <f t="shared" si="217"/>
        <v>被动致命lv6</v>
      </c>
      <c r="U481" t="s">
        <v>281</v>
      </c>
      <c r="Z481" t="s">
        <v>1290</v>
      </c>
      <c r="AA481">
        <v>5</v>
      </c>
      <c r="AB481" t="s">
        <v>247</v>
      </c>
      <c r="AC481">
        <v>5</v>
      </c>
      <c r="AJ481" s="12" t="str">
        <f t="shared" si="218"/>
        <v>PEN:5|CRI:5</v>
      </c>
      <c r="AS481">
        <v>999</v>
      </c>
      <c r="AV481" s="4"/>
      <c r="AW481" s="4"/>
      <c r="AX481" s="4"/>
      <c r="AY481" s="4"/>
      <c r="BA481" s="12" t="str">
        <f t="shared" si="219"/>
        <v/>
      </c>
      <c r="BB481" s="12" t="str">
        <f t="shared" si="203"/>
        <v/>
      </c>
      <c r="BC481" s="12" t="str">
        <f t="shared" si="204"/>
        <v/>
      </c>
      <c r="BD481" s="12" t="str">
        <f t="shared" si="205"/>
        <v/>
      </c>
      <c r="BE481" s="12" t="str">
        <f t="shared" si="206"/>
        <v/>
      </c>
      <c r="BF481" s="12" t="str">
        <f t="shared" si="207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>
        <f t="shared" si="214"/>
        <v>5</v>
      </c>
      <c r="BO481">
        <f t="shared" si="220"/>
        <v>5</v>
      </c>
    </row>
    <row r="482" spans="11:67" x14ac:dyDescent="0.15">
      <c r="K482" t="str">
        <f t="shared" si="215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280</v>
      </c>
      <c r="O482">
        <v>0</v>
      </c>
      <c r="P482">
        <f t="shared" si="216"/>
        <v>6</v>
      </c>
      <c r="Q482">
        <v>200387</v>
      </c>
      <c r="R482" s="4" t="s">
        <v>504</v>
      </c>
      <c r="S482" s="4" t="str">
        <f t="shared" si="221"/>
        <v>被动致命lv7</v>
      </c>
      <c r="T482" s="4" t="str">
        <f t="shared" si="217"/>
        <v>被动致命lv7</v>
      </c>
      <c r="U482" t="s">
        <v>281</v>
      </c>
      <c r="Z482" t="s">
        <v>1290</v>
      </c>
      <c r="AA482">
        <v>6</v>
      </c>
      <c r="AB482" t="s">
        <v>247</v>
      </c>
      <c r="AC482">
        <v>5</v>
      </c>
      <c r="AJ482" s="12" t="str">
        <f t="shared" si="218"/>
        <v>PEN:6|CRI:5</v>
      </c>
      <c r="AS482">
        <v>999</v>
      </c>
      <c r="AV482" s="4"/>
      <c r="AW482" s="4"/>
      <c r="AX482" s="4"/>
      <c r="AY482" s="4"/>
      <c r="BA482" s="12" t="str">
        <f t="shared" si="219"/>
        <v/>
      </c>
      <c r="BB482" s="12" t="str">
        <f t="shared" si="203"/>
        <v/>
      </c>
      <c r="BC482" s="12" t="str">
        <f t="shared" si="204"/>
        <v/>
      </c>
      <c r="BD482" s="12" t="str">
        <f t="shared" si="205"/>
        <v/>
      </c>
      <c r="BE482" s="12" t="str">
        <f t="shared" si="206"/>
        <v/>
      </c>
      <c r="BF482" s="12" t="str">
        <f t="shared" si="207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>
        <f t="shared" si="214"/>
        <v>6</v>
      </c>
      <c r="BO482">
        <f t="shared" si="220"/>
        <v>5</v>
      </c>
    </row>
    <row r="483" spans="11:67" x14ac:dyDescent="0.15">
      <c r="K483" t="str">
        <f t="shared" si="215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280</v>
      </c>
      <c r="O483">
        <v>0</v>
      </c>
      <c r="P483">
        <f t="shared" si="216"/>
        <v>6</v>
      </c>
      <c r="Q483">
        <v>200388</v>
      </c>
      <c r="R483" s="4" t="s">
        <v>505</v>
      </c>
      <c r="S483" s="4" t="str">
        <f t="shared" si="221"/>
        <v>被动致命lv8</v>
      </c>
      <c r="T483" s="4" t="str">
        <f t="shared" si="217"/>
        <v>被动致命lv8</v>
      </c>
      <c r="U483" t="s">
        <v>281</v>
      </c>
      <c r="Z483" t="s">
        <v>1290</v>
      </c>
      <c r="AA483">
        <v>6</v>
      </c>
      <c r="AB483" t="s">
        <v>247</v>
      </c>
      <c r="AC483">
        <v>6</v>
      </c>
      <c r="AJ483" s="12" t="str">
        <f t="shared" si="218"/>
        <v>PEN:6|CRI:6</v>
      </c>
      <c r="AS483">
        <v>999</v>
      </c>
      <c r="AV483" s="4"/>
      <c r="AW483" s="4"/>
      <c r="AX483" s="4"/>
      <c r="AY483" s="4"/>
      <c r="BA483" s="12" t="str">
        <f t="shared" si="219"/>
        <v/>
      </c>
      <c r="BB483" s="12" t="str">
        <f t="shared" si="203"/>
        <v/>
      </c>
      <c r="BC483" s="12" t="str">
        <f t="shared" si="204"/>
        <v/>
      </c>
      <c r="BD483" s="12" t="str">
        <f t="shared" si="205"/>
        <v/>
      </c>
      <c r="BE483" s="12" t="str">
        <f t="shared" si="206"/>
        <v/>
      </c>
      <c r="BF483" s="12" t="str">
        <f t="shared" si="207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>
        <f t="shared" ref="BN483:BN495" si="222">IF(AA483="",IF(V483="",IF(AP483="",W483,AP483),V483),AA483)</f>
        <v>6</v>
      </c>
      <c r="BO483">
        <f t="shared" si="220"/>
        <v>6</v>
      </c>
    </row>
    <row r="484" spans="11:67" x14ac:dyDescent="0.15">
      <c r="K484" t="str">
        <f t="shared" si="215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280</v>
      </c>
      <c r="O484">
        <v>0</v>
      </c>
      <c r="P484">
        <f t="shared" si="216"/>
        <v>7</v>
      </c>
      <c r="Q484">
        <v>200389</v>
      </c>
      <c r="R484" s="4" t="s">
        <v>506</v>
      </c>
      <c r="S484" s="4" t="str">
        <f t="shared" si="221"/>
        <v>被动致命lv9</v>
      </c>
      <c r="T484" s="4" t="str">
        <f t="shared" si="217"/>
        <v>被动致命lv9</v>
      </c>
      <c r="U484" t="s">
        <v>281</v>
      </c>
      <c r="Z484" t="s">
        <v>1290</v>
      </c>
      <c r="AA484">
        <v>7</v>
      </c>
      <c r="AB484" t="s">
        <v>247</v>
      </c>
      <c r="AC484">
        <v>6</v>
      </c>
      <c r="AJ484" s="12" t="str">
        <f t="shared" si="218"/>
        <v>PEN:7|CRI:6</v>
      </c>
      <c r="AS484">
        <v>999</v>
      </c>
      <c r="AV484" s="4"/>
      <c r="AW484" s="4"/>
      <c r="AX484" s="4"/>
      <c r="AY484" s="4"/>
      <c r="BA484" s="12" t="str">
        <f t="shared" si="219"/>
        <v/>
      </c>
      <c r="BB484" s="12" t="str">
        <f t="shared" si="203"/>
        <v/>
      </c>
      <c r="BC484" s="12" t="str">
        <f t="shared" si="204"/>
        <v/>
      </c>
      <c r="BD484" s="12" t="str">
        <f t="shared" si="205"/>
        <v/>
      </c>
      <c r="BE484" s="12" t="str">
        <f t="shared" si="206"/>
        <v/>
      </c>
      <c r="BF484" s="12" t="str">
        <f t="shared" si="207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>
        <f t="shared" si="222"/>
        <v>7</v>
      </c>
      <c r="BO484">
        <f t="shared" si="220"/>
        <v>6</v>
      </c>
    </row>
    <row r="485" spans="11:67" x14ac:dyDescent="0.15">
      <c r="K485" t="str">
        <f t="shared" si="215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280</v>
      </c>
      <c r="O485">
        <v>0</v>
      </c>
      <c r="P485">
        <f t="shared" si="216"/>
        <v>7</v>
      </c>
      <c r="Q485">
        <v>200390</v>
      </c>
      <c r="R485" s="4" t="s">
        <v>507</v>
      </c>
      <c r="S485" s="4" t="str">
        <f t="shared" si="221"/>
        <v>被动致命lv10</v>
      </c>
      <c r="T485" s="4" t="str">
        <f t="shared" si="217"/>
        <v>被动致命lv10</v>
      </c>
      <c r="U485" t="s">
        <v>281</v>
      </c>
      <c r="Z485" t="s">
        <v>1290</v>
      </c>
      <c r="AA485">
        <v>7</v>
      </c>
      <c r="AB485" t="s">
        <v>247</v>
      </c>
      <c r="AC485">
        <v>7</v>
      </c>
      <c r="AJ485" s="12" t="str">
        <f t="shared" si="218"/>
        <v>PEN:7|CRI:7</v>
      </c>
      <c r="AS485">
        <v>999</v>
      </c>
      <c r="AV485" s="4"/>
      <c r="AW485" s="4"/>
      <c r="AX485" s="4"/>
      <c r="AY485" s="4"/>
      <c r="BA485" s="12" t="str">
        <f t="shared" si="219"/>
        <v/>
      </c>
      <c r="BB485" s="12" t="str">
        <f t="shared" si="203"/>
        <v/>
      </c>
      <c r="BC485" s="12" t="str">
        <f t="shared" si="204"/>
        <v/>
      </c>
      <c r="BD485" s="12" t="str">
        <f t="shared" si="205"/>
        <v/>
      </c>
      <c r="BE485" s="12" t="str">
        <f t="shared" si="206"/>
        <v/>
      </c>
      <c r="BF485" s="12" t="str">
        <f t="shared" si="207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>
        <f t="shared" si="222"/>
        <v>7</v>
      </c>
      <c r="BO485">
        <f t="shared" si="220"/>
        <v>7</v>
      </c>
    </row>
    <row r="486" spans="11:67" x14ac:dyDescent="0.15">
      <c r="K486" t="str">
        <f t="shared" si="215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280</v>
      </c>
      <c r="O486">
        <v>0</v>
      </c>
      <c r="P486">
        <f t="shared" si="216"/>
        <v>8</v>
      </c>
      <c r="Q486">
        <v>200391</v>
      </c>
      <c r="R486" s="4" t="s">
        <v>508</v>
      </c>
      <c r="S486" s="4" t="str">
        <f t="shared" si="221"/>
        <v>被动致命lv11</v>
      </c>
      <c r="T486" s="4" t="str">
        <f t="shared" si="217"/>
        <v>被动致命lv11</v>
      </c>
      <c r="U486" t="s">
        <v>281</v>
      </c>
      <c r="Z486" t="s">
        <v>1290</v>
      </c>
      <c r="AA486">
        <v>8</v>
      </c>
      <c r="AB486" t="s">
        <v>247</v>
      </c>
      <c r="AC486">
        <v>7</v>
      </c>
      <c r="AJ486" s="12" t="str">
        <f t="shared" si="218"/>
        <v>PEN:8|CRI:7</v>
      </c>
      <c r="AS486">
        <v>999</v>
      </c>
      <c r="AV486" s="4"/>
      <c r="AW486" s="4"/>
      <c r="AX486" s="4"/>
      <c r="AY486" s="4"/>
      <c r="BA486" s="12" t="str">
        <f t="shared" si="219"/>
        <v/>
      </c>
      <c r="BB486" s="12" t="str">
        <f t="shared" si="203"/>
        <v/>
      </c>
      <c r="BC486" s="12" t="str">
        <f t="shared" si="204"/>
        <v/>
      </c>
      <c r="BD486" s="12" t="str">
        <f t="shared" si="205"/>
        <v/>
      </c>
      <c r="BE486" s="12" t="str">
        <f t="shared" si="206"/>
        <v/>
      </c>
      <c r="BF486" s="12" t="str">
        <f t="shared" si="207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>
        <f t="shared" si="222"/>
        <v>8</v>
      </c>
      <c r="BO486">
        <f t="shared" si="220"/>
        <v>7</v>
      </c>
    </row>
    <row r="487" spans="11:67" x14ac:dyDescent="0.15">
      <c r="K487" t="str">
        <f t="shared" si="215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280</v>
      </c>
      <c r="O487">
        <v>0</v>
      </c>
      <c r="P487">
        <f t="shared" si="216"/>
        <v>8</v>
      </c>
      <c r="Q487">
        <v>200392</v>
      </c>
      <c r="R487" s="4" t="s">
        <v>509</v>
      </c>
      <c r="S487" s="4" t="str">
        <f t="shared" si="221"/>
        <v>被动致命lv12</v>
      </c>
      <c r="T487" s="4" t="str">
        <f t="shared" si="217"/>
        <v>被动致命lv12</v>
      </c>
      <c r="U487" t="s">
        <v>281</v>
      </c>
      <c r="Z487" t="s">
        <v>1290</v>
      </c>
      <c r="AA487">
        <v>8</v>
      </c>
      <c r="AB487" t="s">
        <v>247</v>
      </c>
      <c r="AC487">
        <v>8</v>
      </c>
      <c r="AJ487" s="12" t="str">
        <f t="shared" si="218"/>
        <v>PEN:8|CRI:8</v>
      </c>
      <c r="AS487">
        <v>999</v>
      </c>
      <c r="AV487" s="4"/>
      <c r="AW487" s="4"/>
      <c r="AX487" s="4"/>
      <c r="AY487" s="4"/>
      <c r="BA487" s="12" t="str">
        <f t="shared" si="219"/>
        <v/>
      </c>
      <c r="BB487" s="12" t="str">
        <f t="shared" si="203"/>
        <v/>
      </c>
      <c r="BC487" s="12" t="str">
        <f t="shared" si="204"/>
        <v/>
      </c>
      <c r="BD487" s="12" t="str">
        <f t="shared" si="205"/>
        <v/>
      </c>
      <c r="BE487" s="12" t="str">
        <f t="shared" si="206"/>
        <v/>
      </c>
      <c r="BF487" s="12" t="str">
        <f t="shared" si="207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>
        <f t="shared" si="222"/>
        <v>8</v>
      </c>
      <c r="BO487">
        <f t="shared" si="220"/>
        <v>8</v>
      </c>
    </row>
    <row r="488" spans="11:67" x14ac:dyDescent="0.15">
      <c r="K488" t="str">
        <f t="shared" si="215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280</v>
      </c>
      <c r="O488">
        <v>0</v>
      </c>
      <c r="P488">
        <f t="shared" si="216"/>
        <v>9</v>
      </c>
      <c r="Q488">
        <v>200393</v>
      </c>
      <c r="R488" s="4" t="s">
        <v>510</v>
      </c>
      <c r="S488" s="4" t="str">
        <f t="shared" si="221"/>
        <v>被动致命lv13</v>
      </c>
      <c r="T488" s="4" t="str">
        <f t="shared" si="217"/>
        <v>被动致命lv13</v>
      </c>
      <c r="U488" t="s">
        <v>281</v>
      </c>
      <c r="Z488" t="s">
        <v>1290</v>
      </c>
      <c r="AA488">
        <v>9</v>
      </c>
      <c r="AB488" t="s">
        <v>247</v>
      </c>
      <c r="AC488">
        <v>8</v>
      </c>
      <c r="AJ488" s="12" t="str">
        <f t="shared" si="218"/>
        <v>PEN:9|CRI:8</v>
      </c>
      <c r="AS488">
        <v>999</v>
      </c>
      <c r="AV488" s="4"/>
      <c r="AW488" s="4"/>
      <c r="AX488" s="4"/>
      <c r="AY488" s="4"/>
      <c r="BA488" s="12" t="str">
        <f t="shared" si="219"/>
        <v/>
      </c>
      <c r="BB488" s="12" t="str">
        <f t="shared" si="203"/>
        <v/>
      </c>
      <c r="BC488" s="12" t="str">
        <f t="shared" si="204"/>
        <v/>
      </c>
      <c r="BD488" s="12" t="str">
        <f t="shared" si="205"/>
        <v/>
      </c>
      <c r="BE488" s="12" t="str">
        <f t="shared" si="206"/>
        <v/>
      </c>
      <c r="BF488" s="12" t="str">
        <f t="shared" si="207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>
        <f t="shared" si="222"/>
        <v>9</v>
      </c>
      <c r="BO488">
        <f t="shared" si="220"/>
        <v>8</v>
      </c>
    </row>
    <row r="489" spans="11:67" x14ac:dyDescent="0.15">
      <c r="K489" t="str">
        <f t="shared" si="215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280</v>
      </c>
      <c r="O489">
        <v>0</v>
      </c>
      <c r="P489">
        <f t="shared" si="216"/>
        <v>9</v>
      </c>
      <c r="Q489">
        <v>200394</v>
      </c>
      <c r="R489" s="4" t="s">
        <v>511</v>
      </c>
      <c r="S489" s="4" t="str">
        <f t="shared" si="221"/>
        <v>被动致命lv14</v>
      </c>
      <c r="T489" s="4" t="str">
        <f t="shared" si="217"/>
        <v>被动致命lv14</v>
      </c>
      <c r="U489" t="s">
        <v>281</v>
      </c>
      <c r="Z489" t="s">
        <v>1290</v>
      </c>
      <c r="AA489">
        <v>9</v>
      </c>
      <c r="AB489" t="s">
        <v>247</v>
      </c>
      <c r="AC489">
        <v>9</v>
      </c>
      <c r="AJ489" s="12" t="str">
        <f t="shared" si="218"/>
        <v>PEN:9|CRI:9</v>
      </c>
      <c r="AS489">
        <v>999</v>
      </c>
      <c r="AV489" s="4"/>
      <c r="AW489" s="4"/>
      <c r="AX489" s="4"/>
      <c r="AY489" s="4"/>
      <c r="BA489" s="12" t="str">
        <f t="shared" si="219"/>
        <v/>
      </c>
      <c r="BB489" s="12" t="str">
        <f t="shared" si="203"/>
        <v/>
      </c>
      <c r="BC489" s="12" t="str">
        <f t="shared" si="204"/>
        <v/>
      </c>
      <c r="BD489" s="12" t="str">
        <f t="shared" si="205"/>
        <v/>
      </c>
      <c r="BE489" s="12" t="str">
        <f t="shared" si="206"/>
        <v/>
      </c>
      <c r="BF489" s="12" t="str">
        <f t="shared" si="207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>
        <f t="shared" si="222"/>
        <v>9</v>
      </c>
      <c r="BO489">
        <f t="shared" si="220"/>
        <v>9</v>
      </c>
    </row>
    <row r="490" spans="11:67" x14ac:dyDescent="0.15">
      <c r="K490" t="str">
        <f t="shared" si="215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280</v>
      </c>
      <c r="O490">
        <v>0</v>
      </c>
      <c r="P490">
        <f t="shared" si="216"/>
        <v>10</v>
      </c>
      <c r="Q490">
        <v>200395</v>
      </c>
      <c r="R490" s="4" t="s">
        <v>512</v>
      </c>
      <c r="S490" s="4" t="str">
        <f t="shared" si="221"/>
        <v>被动致命lv15</v>
      </c>
      <c r="T490" s="4" t="str">
        <f t="shared" si="217"/>
        <v>被动致命lv15</v>
      </c>
      <c r="U490" t="s">
        <v>281</v>
      </c>
      <c r="Z490" t="s">
        <v>1290</v>
      </c>
      <c r="AA490">
        <v>10</v>
      </c>
      <c r="AB490" t="s">
        <v>247</v>
      </c>
      <c r="AC490">
        <v>9</v>
      </c>
      <c r="AJ490" s="12" t="str">
        <f t="shared" si="218"/>
        <v>PEN:10|CRI:9</v>
      </c>
      <c r="AS490">
        <v>999</v>
      </c>
      <c r="AV490" s="4"/>
      <c r="AW490" s="4"/>
      <c r="AX490" s="4"/>
      <c r="AY490" s="4"/>
      <c r="BA490" s="12" t="str">
        <f t="shared" si="219"/>
        <v/>
      </c>
      <c r="BB490" s="12" t="str">
        <f t="shared" si="203"/>
        <v/>
      </c>
      <c r="BC490" s="12" t="str">
        <f t="shared" si="204"/>
        <v/>
      </c>
      <c r="BD490" s="12" t="str">
        <f t="shared" si="205"/>
        <v/>
      </c>
      <c r="BE490" s="12" t="str">
        <f t="shared" si="206"/>
        <v/>
      </c>
      <c r="BF490" s="12" t="str">
        <f t="shared" si="207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>
        <f t="shared" si="222"/>
        <v>10</v>
      </c>
      <c r="BO490">
        <f t="shared" si="220"/>
        <v>9</v>
      </c>
    </row>
    <row r="491" spans="11:67" x14ac:dyDescent="0.15">
      <c r="K491" t="str">
        <f t="shared" si="215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280</v>
      </c>
      <c r="O491">
        <v>0</v>
      </c>
      <c r="P491">
        <f t="shared" si="216"/>
        <v>10</v>
      </c>
      <c r="Q491">
        <v>200396</v>
      </c>
      <c r="R491" s="4" t="s">
        <v>513</v>
      </c>
      <c r="S491" s="4" t="str">
        <f t="shared" si="221"/>
        <v>被动致命lv16</v>
      </c>
      <c r="T491" s="4" t="str">
        <f t="shared" si="217"/>
        <v>被动致命lv16</v>
      </c>
      <c r="U491" t="s">
        <v>281</v>
      </c>
      <c r="Z491" t="s">
        <v>1290</v>
      </c>
      <c r="AA491">
        <v>10</v>
      </c>
      <c r="AB491" t="s">
        <v>247</v>
      </c>
      <c r="AC491">
        <v>10</v>
      </c>
      <c r="AJ491" s="12" t="str">
        <f t="shared" si="218"/>
        <v>PEN:10|CRI:10</v>
      </c>
      <c r="AS491">
        <v>999</v>
      </c>
      <c r="AV491" s="4"/>
      <c r="AW491" s="4"/>
      <c r="AX491" s="4"/>
      <c r="AY491" s="4"/>
      <c r="BA491" s="12" t="str">
        <f t="shared" si="219"/>
        <v/>
      </c>
      <c r="BB491" s="12" t="str">
        <f t="shared" si="203"/>
        <v/>
      </c>
      <c r="BC491" s="12" t="str">
        <f t="shared" si="204"/>
        <v/>
      </c>
      <c r="BD491" s="12" t="str">
        <f t="shared" si="205"/>
        <v/>
      </c>
      <c r="BE491" s="12" t="str">
        <f t="shared" si="206"/>
        <v/>
      </c>
      <c r="BF491" s="12" t="str">
        <f t="shared" si="207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>
        <f t="shared" si="222"/>
        <v>10</v>
      </c>
      <c r="BO491">
        <f t="shared" si="220"/>
        <v>10</v>
      </c>
    </row>
    <row r="492" spans="11:67" x14ac:dyDescent="0.15">
      <c r="K492" t="str">
        <f t="shared" si="215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280</v>
      </c>
      <c r="O492">
        <v>0</v>
      </c>
      <c r="P492">
        <f t="shared" si="216"/>
        <v>11</v>
      </c>
      <c r="Q492">
        <v>200397</v>
      </c>
      <c r="R492" s="4" t="s">
        <v>514</v>
      </c>
      <c r="S492" s="4" t="str">
        <f t="shared" si="221"/>
        <v>被动致命lv17</v>
      </c>
      <c r="T492" s="4" t="str">
        <f t="shared" si="217"/>
        <v>被动致命lv17</v>
      </c>
      <c r="U492" t="s">
        <v>281</v>
      </c>
      <c r="Z492" t="s">
        <v>1290</v>
      </c>
      <c r="AA492">
        <v>11</v>
      </c>
      <c r="AB492" t="s">
        <v>247</v>
      </c>
      <c r="AC492">
        <v>10</v>
      </c>
      <c r="AJ492" s="12" t="str">
        <f t="shared" si="218"/>
        <v>PEN:11|CRI:10</v>
      </c>
      <c r="AS492">
        <v>999</v>
      </c>
      <c r="AV492" s="4"/>
      <c r="AW492" s="4"/>
      <c r="AX492" s="4"/>
      <c r="AY492" s="4"/>
      <c r="BA492" s="12" t="str">
        <f t="shared" si="219"/>
        <v/>
      </c>
      <c r="BB492" s="12" t="str">
        <f t="shared" si="203"/>
        <v/>
      </c>
      <c r="BC492" s="12" t="str">
        <f t="shared" si="204"/>
        <v/>
      </c>
      <c r="BD492" s="12" t="str">
        <f t="shared" si="205"/>
        <v/>
      </c>
      <c r="BE492" s="12" t="str">
        <f t="shared" si="206"/>
        <v/>
      </c>
      <c r="BF492" s="12" t="str">
        <f t="shared" si="207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>
        <f t="shared" si="222"/>
        <v>11</v>
      </c>
      <c r="BO492">
        <f t="shared" si="220"/>
        <v>10</v>
      </c>
    </row>
    <row r="493" spans="11:67" x14ac:dyDescent="0.15">
      <c r="K493" t="str">
        <f t="shared" si="215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280</v>
      </c>
      <c r="O493">
        <v>0</v>
      </c>
      <c r="P493">
        <f t="shared" si="216"/>
        <v>11</v>
      </c>
      <c r="Q493">
        <v>200398</v>
      </c>
      <c r="R493" s="4" t="s">
        <v>515</v>
      </c>
      <c r="S493" s="4" t="str">
        <f t="shared" si="221"/>
        <v>被动致命lv18</v>
      </c>
      <c r="T493" s="4" t="str">
        <f t="shared" si="217"/>
        <v>被动致命lv18</v>
      </c>
      <c r="U493" t="s">
        <v>281</v>
      </c>
      <c r="Z493" t="s">
        <v>1290</v>
      </c>
      <c r="AA493">
        <v>11</v>
      </c>
      <c r="AB493" t="s">
        <v>247</v>
      </c>
      <c r="AC493">
        <v>11</v>
      </c>
      <c r="AJ493" s="12" t="str">
        <f t="shared" si="218"/>
        <v>PEN:11|CRI:11</v>
      </c>
      <c r="AS493">
        <v>999</v>
      </c>
      <c r="AV493" s="4"/>
      <c r="AW493" s="4"/>
      <c r="AX493" s="4"/>
      <c r="AY493" s="4"/>
      <c r="BA493" s="12" t="str">
        <f t="shared" si="219"/>
        <v/>
      </c>
      <c r="BB493" s="12" t="str">
        <f t="shared" si="203"/>
        <v/>
      </c>
      <c r="BC493" s="12" t="str">
        <f t="shared" si="204"/>
        <v/>
      </c>
      <c r="BD493" s="12" t="str">
        <f t="shared" si="205"/>
        <v/>
      </c>
      <c r="BE493" s="12" t="str">
        <f t="shared" si="206"/>
        <v/>
      </c>
      <c r="BF493" s="12" t="str">
        <f t="shared" si="207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>
        <f t="shared" si="222"/>
        <v>11</v>
      </c>
      <c r="BO493">
        <f t="shared" si="220"/>
        <v>11</v>
      </c>
    </row>
    <row r="494" spans="11:67" x14ac:dyDescent="0.15">
      <c r="K494" t="str">
        <f t="shared" si="215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280</v>
      </c>
      <c r="O494">
        <v>0</v>
      </c>
      <c r="P494">
        <f t="shared" si="216"/>
        <v>12</v>
      </c>
      <c r="Q494">
        <v>200399</v>
      </c>
      <c r="R494" s="4" t="s">
        <v>516</v>
      </c>
      <c r="S494" s="4" t="str">
        <f t="shared" si="221"/>
        <v>被动致命lv19</v>
      </c>
      <c r="T494" s="4" t="str">
        <f t="shared" si="217"/>
        <v>被动致命lv19</v>
      </c>
      <c r="U494" t="s">
        <v>281</v>
      </c>
      <c r="Z494" t="s">
        <v>1290</v>
      </c>
      <c r="AA494">
        <v>12</v>
      </c>
      <c r="AB494" t="s">
        <v>247</v>
      </c>
      <c r="AC494">
        <v>11</v>
      </c>
      <c r="AJ494" s="12" t="str">
        <f t="shared" si="218"/>
        <v>PEN:12|CRI:11</v>
      </c>
      <c r="AS494">
        <v>999</v>
      </c>
      <c r="AV494" s="4"/>
      <c r="AW494" s="4"/>
      <c r="AX494" s="4"/>
      <c r="AY494" s="4"/>
      <c r="BA494" s="12" t="str">
        <f t="shared" si="219"/>
        <v/>
      </c>
      <c r="BB494" s="12" t="str">
        <f t="shared" si="203"/>
        <v/>
      </c>
      <c r="BC494" s="12" t="str">
        <f t="shared" si="204"/>
        <v/>
      </c>
      <c r="BD494" s="12" t="str">
        <f t="shared" si="205"/>
        <v/>
      </c>
      <c r="BE494" s="12" t="str">
        <f t="shared" si="206"/>
        <v/>
      </c>
      <c r="BF494" s="12" t="str">
        <f t="shared" si="207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>
        <f t="shared" si="222"/>
        <v>12</v>
      </c>
      <c r="BO494">
        <f t="shared" si="220"/>
        <v>11</v>
      </c>
    </row>
    <row r="495" spans="11:67" x14ac:dyDescent="0.15">
      <c r="K495" t="str">
        <f t="shared" si="215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280</v>
      </c>
      <c r="O495">
        <v>0</v>
      </c>
      <c r="P495">
        <f t="shared" si="216"/>
        <v>12</v>
      </c>
      <c r="Q495">
        <v>200400</v>
      </c>
      <c r="R495" s="4" t="s">
        <v>517</v>
      </c>
      <c r="S495" s="4" t="str">
        <f t="shared" si="221"/>
        <v>被动致命lv20</v>
      </c>
      <c r="T495" s="4" t="str">
        <f t="shared" si="217"/>
        <v>被动致命lv20</v>
      </c>
      <c r="U495" t="s">
        <v>281</v>
      </c>
      <c r="Z495" t="s">
        <v>1290</v>
      </c>
      <c r="AA495">
        <v>12</v>
      </c>
      <c r="AB495" t="s">
        <v>247</v>
      </c>
      <c r="AC495">
        <v>12</v>
      </c>
      <c r="AJ495" s="12" t="str">
        <f t="shared" si="218"/>
        <v>PEN:12|CRI:12</v>
      </c>
      <c r="AS495">
        <v>999</v>
      </c>
      <c r="AV495" s="4"/>
      <c r="AW495" s="4"/>
      <c r="AX495" s="4"/>
      <c r="AY495" s="4"/>
      <c r="BA495" s="12" t="str">
        <f t="shared" si="219"/>
        <v/>
      </c>
      <c r="BB495" s="12" t="str">
        <f t="shared" si="203"/>
        <v/>
      </c>
      <c r="BC495" s="12" t="str">
        <f t="shared" si="204"/>
        <v/>
      </c>
      <c r="BD495" s="12" t="str">
        <f t="shared" si="205"/>
        <v/>
      </c>
      <c r="BE495" s="12" t="str">
        <f t="shared" si="206"/>
        <v/>
      </c>
      <c r="BF495" s="12" t="str">
        <f t="shared" si="207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>
        <f t="shared" si="222"/>
        <v>12</v>
      </c>
      <c r="BO495">
        <f t="shared" si="220"/>
        <v>12</v>
      </c>
    </row>
    <row r="496" spans="11:67" s="22" customFormat="1" x14ac:dyDescent="0.15">
      <c r="K496" s="22" t="str">
        <f t="shared" ref="K496" si="223">R496</f>
        <v>燃烧远征buff攻击力提升10%</v>
      </c>
      <c r="L496" s="22" t="str">
        <f>Q496&amp;":"&amp;M496&amp;":"&amp;VLOOKUP(N496,对应表!B:C,2,FALSE)&amp;":"&amp;IF(buff!O496="",0,O496)</f>
        <v>400001:100:1:0</v>
      </c>
      <c r="M496" s="22">
        <v>100</v>
      </c>
      <c r="N496" s="23" t="s">
        <v>280</v>
      </c>
      <c r="O496" s="22">
        <v>0</v>
      </c>
      <c r="P496" s="22">
        <f t="shared" ref="P496" si="224">BN496</f>
        <v>10</v>
      </c>
      <c r="Q496" s="22">
        <v>400001</v>
      </c>
      <c r="R496" s="24" t="s">
        <v>1462</v>
      </c>
      <c r="S496" s="24" t="s">
        <v>1461</v>
      </c>
      <c r="T496" s="24" t="s">
        <v>1461</v>
      </c>
      <c r="U496" s="22" t="s">
        <v>281</v>
      </c>
      <c r="Z496" s="22" t="s">
        <v>282</v>
      </c>
      <c r="AA496" s="22">
        <v>10</v>
      </c>
      <c r="AJ496" s="22" t="str">
        <f t="shared" ref="AJ496" si="225">IF(BG496="","",BG496)&amp;IF(BH496="","","|"&amp;BH496)&amp;IF(BI496="","","|"&amp;BI496)&amp;IF(BJ496="","","|"&amp;BJ496)&amp;IF(BK496="","","|"&amp;BK496)</f>
        <v>ATK_P:10</v>
      </c>
      <c r="AS496" s="22">
        <v>999</v>
      </c>
      <c r="AV496" s="24"/>
      <c r="AW496" s="24"/>
      <c r="AX496" s="24"/>
      <c r="AY496" s="24"/>
      <c r="BA496" s="22" t="str">
        <f t="shared" ref="BA496" si="226">IF(BB496="","",BB496)&amp;IF(BC496="","","|"&amp;BC496)&amp;IF(BD496="","","|"&amp;BD496)&amp;IF(BE496="","","|"&amp;BE496)&amp;IF(BF496="","","|"&amp;BF496)</f>
        <v/>
      </c>
      <c r="BB496" s="22" t="str">
        <f t="shared" si="203"/>
        <v/>
      </c>
      <c r="BC496" s="22" t="str">
        <f t="shared" si="204"/>
        <v/>
      </c>
      <c r="BD496" s="22" t="str">
        <f t="shared" si="205"/>
        <v/>
      </c>
      <c r="BE496" s="22" t="str">
        <f t="shared" si="206"/>
        <v/>
      </c>
      <c r="BF496" s="22" t="str">
        <f t="shared" si="207"/>
        <v/>
      </c>
      <c r="BG496" s="22" t="str">
        <f>_xlfn.IFNA(VLOOKUP(Z496,对应表!$Z:$AA,2,FALSE)&amp;AA496,"")</f>
        <v>ATK_P:10</v>
      </c>
      <c r="BH496" s="22" t="str">
        <f>_xlfn.IFNA(VLOOKUP(AB496,对应表!$Z:$AA,2,FALSE)&amp;AC496,"")</f>
        <v/>
      </c>
      <c r="BI496" s="22" t="str">
        <f>_xlfn.IFNA(VLOOKUP(AD496,对应表!$Z:$AA,2,FALSE)&amp;AE496,"")</f>
        <v/>
      </c>
      <c r="BJ496" s="22" t="str">
        <f>_xlfn.IFNA(VLOOKUP(AF496,对应表!$Z:$AA,2,FALSE)&amp;AG496,"")</f>
        <v/>
      </c>
      <c r="BK496" s="22" t="str">
        <f>_xlfn.IFNA(VLOOKUP(AH496,对应表!$Z:$AA,2,FALSE)&amp;AI496,"")</f>
        <v/>
      </c>
      <c r="BN496" s="22">
        <f t="shared" ref="BN496" si="227">IF(AA496="",IF(V496="",IF(AP496="",W496,AP496),V496),AA496)</f>
        <v>10</v>
      </c>
      <c r="BO496" s="22" t="str">
        <f t="shared" ref="BO496" si="228">IF(AC496="","",AC496)</f>
        <v/>
      </c>
    </row>
    <row r="497" spans="11:67" x14ac:dyDescent="0.15">
      <c r="K497" t="str">
        <f t="shared" ref="K497:K501" si="229">R497</f>
        <v>燃烧远征buff攻击力附带5%吸血</v>
      </c>
      <c r="L497" s="6" t="str">
        <f>Q497&amp;":"&amp;M497&amp;":"&amp;VLOOKUP(N497,对应表!B:C,2,FALSE)&amp;":"&amp;IF(buff!O497="",0,O497)</f>
        <v>400002:100:1:0</v>
      </c>
      <c r="M497">
        <v>100</v>
      </c>
      <c r="N497" s="1" t="s">
        <v>280</v>
      </c>
      <c r="O497">
        <v>0</v>
      </c>
      <c r="P497">
        <f t="shared" ref="P497:P501" si="230">BN497</f>
        <v>5</v>
      </c>
      <c r="Q497" s="22">
        <v>400002</v>
      </c>
      <c r="R497" s="24" t="s">
        <v>1463</v>
      </c>
      <c r="S497" s="24" t="s">
        <v>1468</v>
      </c>
      <c r="T497" s="24" t="s">
        <v>1468</v>
      </c>
      <c r="U497" t="s">
        <v>157</v>
      </c>
      <c r="AJ497" s="12" t="str">
        <f t="shared" ref="AJ497:AJ501" si="231">IF(BG497="","",BG497)&amp;IF(BH497="","","|"&amp;BH497)&amp;IF(BI497="","","|"&amp;BI497)&amp;IF(BJ497="","","|"&amp;BJ497)&amp;IF(BK497="","","|"&amp;BK497)</f>
        <v/>
      </c>
      <c r="AP497">
        <v>5</v>
      </c>
      <c r="AS497">
        <v>999</v>
      </c>
      <c r="AV497" s="4"/>
      <c r="AW497" s="4"/>
      <c r="AX497" s="4"/>
      <c r="AY497" s="4"/>
      <c r="BA497" s="12" t="str">
        <f t="shared" ref="BA497:BA501" si="232">IF(BB497="","",BB497)&amp;IF(BC497="","","|"&amp;BC497)&amp;IF(BD497="","","|"&amp;BD497)&amp;IF(BE497="","","|"&amp;BE497)&amp;IF(BF497="","","|"&amp;BF497)</f>
        <v/>
      </c>
      <c r="BB497" s="12" t="str">
        <f t="shared" si="203"/>
        <v/>
      </c>
      <c r="BC497" s="12" t="str">
        <f t="shared" si="204"/>
        <v/>
      </c>
      <c r="BD497" s="12" t="str">
        <f t="shared" si="205"/>
        <v/>
      </c>
      <c r="BE497" s="12" t="str">
        <f t="shared" si="206"/>
        <v/>
      </c>
      <c r="BF497" s="12" t="str">
        <f t="shared" si="207"/>
        <v/>
      </c>
      <c r="BG497" s="12" t="str">
        <f>_xlfn.IFNA(VLOOKUP(Z497,对应表!$Z:$AA,2,FALSE)&amp;AA497,"")</f>
        <v/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>
        <f t="shared" ref="BN497:BN501" si="233">IF(AA497="",IF(V497="",IF(AP497="",W497,AP497),V497),AA497)</f>
        <v>5</v>
      </c>
      <c r="BO497" t="str">
        <f t="shared" ref="BO497:BO501" si="234">IF(AC497="","",AC497)</f>
        <v/>
      </c>
    </row>
    <row r="498" spans="11:67" x14ac:dyDescent="0.15">
      <c r="K498" t="str">
        <f t="shared" si="229"/>
        <v>燃烧远征buff防御力提升10%</v>
      </c>
      <c r="L498" s="6" t="str">
        <f>Q498&amp;":"&amp;M498&amp;":"&amp;VLOOKUP(N498,对应表!B:C,2,FALSE)&amp;":"&amp;IF(buff!O498="",0,O498)</f>
        <v>400003:100:1:0</v>
      </c>
      <c r="M498">
        <v>100</v>
      </c>
      <c r="N498" s="1" t="s">
        <v>280</v>
      </c>
      <c r="O498">
        <v>0</v>
      </c>
      <c r="P498">
        <f t="shared" si="230"/>
        <v>10</v>
      </c>
      <c r="Q498" s="22">
        <v>400003</v>
      </c>
      <c r="R498" s="24" t="s">
        <v>1464</v>
      </c>
      <c r="S498" s="24" t="s">
        <v>1469</v>
      </c>
      <c r="T498" s="24" t="s">
        <v>1469</v>
      </c>
      <c r="U498" t="s">
        <v>281</v>
      </c>
      <c r="Z498" t="s">
        <v>590</v>
      </c>
      <c r="AA498">
        <v>10</v>
      </c>
      <c r="AJ498" s="12" t="str">
        <f t="shared" si="231"/>
        <v>DEF_P:10</v>
      </c>
      <c r="AS498">
        <v>999</v>
      </c>
      <c r="AV498" s="4"/>
      <c r="AW498" s="4"/>
      <c r="AX498" s="4"/>
      <c r="AY498" s="4"/>
      <c r="BA498" s="12" t="str">
        <f t="shared" si="232"/>
        <v/>
      </c>
      <c r="BB498" s="12" t="str">
        <f t="shared" si="203"/>
        <v/>
      </c>
      <c r="BC498" s="12" t="str">
        <f t="shared" si="204"/>
        <v/>
      </c>
      <c r="BD498" s="12" t="str">
        <f t="shared" si="205"/>
        <v/>
      </c>
      <c r="BE498" s="12" t="str">
        <f t="shared" si="206"/>
        <v/>
      </c>
      <c r="BF498" s="12" t="str">
        <f t="shared" si="207"/>
        <v/>
      </c>
      <c r="BG498" s="12" t="str">
        <f>_xlfn.IFNA(VLOOKUP(Z498,对应表!$Z:$AA,2,FALSE)&amp;AA498,"")</f>
        <v>DEF_P:10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>
        <f t="shared" si="233"/>
        <v>10</v>
      </c>
      <c r="BO498" t="str">
        <f t="shared" si="234"/>
        <v/>
      </c>
    </row>
    <row r="499" spans="11:67" x14ac:dyDescent="0.15">
      <c r="K499" t="str">
        <f t="shared" si="229"/>
        <v>燃烧远征buff速度提升10%</v>
      </c>
      <c r="L499" s="6" t="str">
        <f>Q499&amp;":"&amp;M499&amp;":"&amp;VLOOKUP(N499,对应表!B:C,2,FALSE)&amp;":"&amp;IF(buff!O499="",0,O499)</f>
        <v>400004:100:1:0</v>
      </c>
      <c r="M499">
        <v>100</v>
      </c>
      <c r="N499" s="1" t="s">
        <v>280</v>
      </c>
      <c r="O499">
        <v>0</v>
      </c>
      <c r="P499">
        <f t="shared" si="230"/>
        <v>10</v>
      </c>
      <c r="Q499" s="22">
        <v>400004</v>
      </c>
      <c r="R499" s="24" t="s">
        <v>1465</v>
      </c>
      <c r="S499" s="24" t="s">
        <v>1470</v>
      </c>
      <c r="T499" s="24" t="s">
        <v>1470</v>
      </c>
      <c r="U499" t="s">
        <v>281</v>
      </c>
      <c r="Z499" t="s">
        <v>394</v>
      </c>
      <c r="AA499">
        <v>10</v>
      </c>
      <c r="AJ499" s="12" t="str">
        <f t="shared" si="231"/>
        <v>SPD_P:10</v>
      </c>
      <c r="AS499">
        <v>999</v>
      </c>
      <c r="AV499" s="4"/>
      <c r="AW499" s="4"/>
      <c r="AX499" s="4"/>
      <c r="AY499" s="4"/>
      <c r="BA499" s="12" t="str">
        <f t="shared" si="232"/>
        <v/>
      </c>
      <c r="BB499" s="12" t="str">
        <f t="shared" si="203"/>
        <v/>
      </c>
      <c r="BC499" s="12" t="str">
        <f t="shared" si="204"/>
        <v/>
      </c>
      <c r="BD499" s="12" t="str">
        <f t="shared" si="205"/>
        <v/>
      </c>
      <c r="BE499" s="12" t="str">
        <f t="shared" si="206"/>
        <v/>
      </c>
      <c r="BF499" s="12" t="str">
        <f t="shared" si="207"/>
        <v/>
      </c>
      <c r="BG499" s="12" t="str">
        <f>_xlfn.IFNA(VLOOKUP(Z499,对应表!$Z:$AA,2,FALSE)&amp;AA499,"")</f>
        <v>SPD_P:10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>
        <f t="shared" si="233"/>
        <v>10</v>
      </c>
      <c r="BO499" t="str">
        <f t="shared" si="234"/>
        <v/>
      </c>
    </row>
    <row r="500" spans="11:67" x14ac:dyDescent="0.15">
      <c r="K500" t="str">
        <f t="shared" si="229"/>
        <v>燃烧远征buff降低敌方攻击10%</v>
      </c>
      <c r="L500" s="6" t="str">
        <f>Q500&amp;":"&amp;M500&amp;":"&amp;VLOOKUP(N500,对应表!B:C,2,FALSE)&amp;":"&amp;IF(buff!O500="",0,O500)</f>
        <v>400005:100:1:0</v>
      </c>
      <c r="M500">
        <v>100</v>
      </c>
      <c r="N500" s="1" t="s">
        <v>280</v>
      </c>
      <c r="O500">
        <v>0</v>
      </c>
      <c r="P500">
        <f t="shared" si="230"/>
        <v>-10</v>
      </c>
      <c r="Q500" s="22">
        <v>400005</v>
      </c>
      <c r="R500" s="24" t="s">
        <v>1466</v>
      </c>
      <c r="S500" s="24" t="s">
        <v>1471</v>
      </c>
      <c r="T500" s="24" t="s">
        <v>1471</v>
      </c>
      <c r="U500" t="s">
        <v>281</v>
      </c>
      <c r="Z500" t="s">
        <v>282</v>
      </c>
      <c r="AA500">
        <v>-10</v>
      </c>
      <c r="AJ500" s="12" t="str">
        <f t="shared" si="231"/>
        <v>ATK_P:-10</v>
      </c>
      <c r="AS500">
        <v>999</v>
      </c>
      <c r="AV500" s="4"/>
      <c r="AW500" s="4"/>
      <c r="AX500" s="4"/>
      <c r="AY500" s="4"/>
      <c r="BA500" s="12" t="str">
        <f t="shared" si="232"/>
        <v/>
      </c>
      <c r="BB500" s="12" t="str">
        <f t="shared" si="203"/>
        <v/>
      </c>
      <c r="BC500" s="12" t="str">
        <f t="shared" si="204"/>
        <v/>
      </c>
      <c r="BD500" s="12" t="str">
        <f t="shared" si="205"/>
        <v/>
      </c>
      <c r="BE500" s="12" t="str">
        <f t="shared" si="206"/>
        <v/>
      </c>
      <c r="BF500" s="12" t="str">
        <f t="shared" si="207"/>
        <v/>
      </c>
      <c r="BG500" s="12" t="str">
        <f>_xlfn.IFNA(VLOOKUP(Z500,对应表!$Z:$AA,2,FALSE)&amp;AA500,"")</f>
        <v>ATK_P:-10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>
        <f t="shared" si="233"/>
        <v>-10</v>
      </c>
      <c r="BO500" t="str">
        <f t="shared" si="234"/>
        <v/>
      </c>
    </row>
    <row r="501" spans="11:67" x14ac:dyDescent="0.15">
      <c r="K501" t="str">
        <f t="shared" si="229"/>
        <v>燃烧远征buff降低敌方防御10%</v>
      </c>
      <c r="L501" s="6" t="str">
        <f>Q501&amp;":"&amp;M501&amp;":"&amp;VLOOKUP(N501,对应表!B:C,2,FALSE)&amp;":"&amp;IF(buff!O501="",0,O501)</f>
        <v>400006:100:1:0</v>
      </c>
      <c r="M501">
        <v>100</v>
      </c>
      <c r="N501" s="1" t="s">
        <v>280</v>
      </c>
      <c r="O501">
        <v>0</v>
      </c>
      <c r="P501">
        <f t="shared" si="230"/>
        <v>-10</v>
      </c>
      <c r="Q501" s="22">
        <v>400006</v>
      </c>
      <c r="R501" s="24" t="s">
        <v>1467</v>
      </c>
      <c r="S501" s="24" t="s">
        <v>1472</v>
      </c>
      <c r="T501" s="24" t="s">
        <v>1472</v>
      </c>
      <c r="U501" t="s">
        <v>281</v>
      </c>
      <c r="Z501" t="s">
        <v>1473</v>
      </c>
      <c r="AA501">
        <v>-10</v>
      </c>
      <c r="AJ501" s="12" t="str">
        <f t="shared" si="231"/>
        <v>DEF_P:-10</v>
      </c>
      <c r="AS501">
        <v>999</v>
      </c>
      <c r="AV501" s="4"/>
      <c r="AW501" s="4"/>
      <c r="AX501" s="4"/>
      <c r="AY501" s="4"/>
      <c r="BA501" s="12" t="str">
        <f t="shared" si="232"/>
        <v/>
      </c>
      <c r="BB501" s="12" t="str">
        <f t="shared" si="203"/>
        <v/>
      </c>
      <c r="BC501" s="12" t="str">
        <f t="shared" si="204"/>
        <v/>
      </c>
      <c r="BD501" s="12" t="str">
        <f t="shared" si="205"/>
        <v/>
      </c>
      <c r="BE501" s="12" t="str">
        <f t="shared" si="206"/>
        <v/>
      </c>
      <c r="BF501" s="12" t="str">
        <f t="shared" si="207"/>
        <v/>
      </c>
      <c r="BG501" s="12" t="str">
        <f>_xlfn.IFNA(VLOOKUP(Z501,对应表!$Z:$AA,2,FALSE)&amp;AA501,"")</f>
        <v>DEF_P:-10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>
        <f t="shared" si="233"/>
        <v>-10</v>
      </c>
      <c r="BO501" t="str">
        <f t="shared" si="234"/>
        <v/>
      </c>
    </row>
    <row r="502" spans="11:67" x14ac:dyDescent="0.15">
      <c r="N502" s="1"/>
      <c r="R502" s="4"/>
      <c r="S502" s="4"/>
      <c r="T502" s="4"/>
    </row>
    <row r="503" spans="11:67" x14ac:dyDescent="0.15">
      <c r="N503" s="1"/>
      <c r="R503" s="4"/>
      <c r="S503" s="4"/>
      <c r="T503" s="4"/>
    </row>
    <row r="504" spans="11:67" x14ac:dyDescent="0.15">
      <c r="N504" s="1"/>
      <c r="R504" s="4"/>
      <c r="S504" s="4"/>
      <c r="T504" s="4"/>
    </row>
    <row r="505" spans="11:67" x14ac:dyDescent="0.15">
      <c r="N505" s="1"/>
      <c r="R505" s="4"/>
      <c r="S505" s="4"/>
      <c r="T505" s="4"/>
    </row>
    <row r="506" spans="11:67" x14ac:dyDescent="0.15">
      <c r="N506" s="1"/>
      <c r="R506" s="4"/>
      <c r="S506" s="4"/>
      <c r="T506" s="4"/>
    </row>
    <row r="507" spans="11:67" x14ac:dyDescent="0.15">
      <c r="N507" s="1"/>
      <c r="R507" s="4"/>
      <c r="S507" s="4"/>
      <c r="T507" s="4"/>
    </row>
    <row r="508" spans="11:67" x14ac:dyDescent="0.15">
      <c r="N508" s="1"/>
      <c r="R508" s="4"/>
      <c r="S508" s="4"/>
      <c r="T508" s="4"/>
    </row>
    <row r="509" spans="11:67" x14ac:dyDescent="0.15">
      <c r="N509" s="1"/>
      <c r="R509" s="4"/>
      <c r="S509" s="4"/>
      <c r="T509" s="4"/>
    </row>
    <row r="510" spans="11:67" x14ac:dyDescent="0.15">
      <c r="N510" s="1"/>
      <c r="R510" s="4"/>
      <c r="S510" s="4"/>
      <c r="T510" s="4"/>
    </row>
    <row r="511" spans="11:67" x14ac:dyDescent="0.15">
      <c r="N511" s="1"/>
      <c r="R511" s="4"/>
      <c r="S511" s="4"/>
      <c r="T511" s="4"/>
    </row>
    <row r="512" spans="11:67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51" x14ac:dyDescent="0.15">
      <c r="N625" s="1"/>
      <c r="R625" s="4"/>
      <c r="S625" s="4"/>
      <c r="T625" s="4"/>
    </row>
    <row r="626" spans="14:51" x14ac:dyDescent="0.15">
      <c r="N626" s="1"/>
      <c r="R626" s="4"/>
      <c r="S626" s="4"/>
      <c r="T626" s="4"/>
    </row>
    <row r="627" spans="14:51" x14ac:dyDescent="0.15">
      <c r="N627" s="1"/>
      <c r="R627" s="4"/>
      <c r="S627" s="4"/>
      <c r="T627" s="4"/>
    </row>
    <row r="628" spans="14:51" x14ac:dyDescent="0.15">
      <c r="N628" s="1"/>
      <c r="R628" s="4"/>
      <c r="S628" s="4"/>
      <c r="T628" s="4"/>
    </row>
    <row r="629" spans="14:51" x14ac:dyDescent="0.15">
      <c r="N629" s="1"/>
      <c r="R629" s="4"/>
      <c r="S629" s="4"/>
      <c r="T629" s="4"/>
    </row>
    <row r="630" spans="14:51" x14ac:dyDescent="0.15">
      <c r="N630" s="1"/>
      <c r="R630" s="4"/>
      <c r="S630" s="4"/>
      <c r="T630" s="4"/>
    </row>
    <row r="631" spans="14:51" x14ac:dyDescent="0.15">
      <c r="N631" s="1"/>
      <c r="R631" s="4"/>
      <c r="S631" s="4"/>
      <c r="T631" s="4"/>
      <c r="AV631" s="4"/>
      <c r="AW631" s="4"/>
      <c r="AX631" s="4"/>
      <c r="AY631" s="4"/>
    </row>
    <row r="632" spans="14:51" x14ac:dyDescent="0.15">
      <c r="N632" s="1"/>
      <c r="R632" s="4"/>
      <c r="S632" s="4"/>
      <c r="T632" s="4"/>
      <c r="AV632" s="4"/>
      <c r="AW632" s="4"/>
      <c r="AX632" s="4"/>
      <c r="AY632" s="4"/>
    </row>
    <row r="633" spans="14:51" x14ac:dyDescent="0.15">
      <c r="N633" s="1"/>
      <c r="R633" s="4"/>
      <c r="S633" s="4"/>
      <c r="T633" s="4"/>
    </row>
    <row r="634" spans="14:51" x14ac:dyDescent="0.15">
      <c r="N634" s="1"/>
      <c r="R634" s="4"/>
      <c r="S634" s="4"/>
      <c r="T634" s="4"/>
    </row>
    <row r="635" spans="14:51" x14ac:dyDescent="0.15">
      <c r="N635" s="1"/>
      <c r="R635" s="4"/>
      <c r="S635" s="4"/>
      <c r="T635" s="4"/>
    </row>
    <row r="636" spans="14:51" x14ac:dyDescent="0.15">
      <c r="N636" s="1"/>
      <c r="R636" s="4"/>
      <c r="S636" s="4"/>
      <c r="T636" s="4"/>
    </row>
    <row r="637" spans="14:51" x14ac:dyDescent="0.15">
      <c r="N637" s="1"/>
      <c r="R637" s="4"/>
      <c r="S637" s="4"/>
      <c r="T637" s="4"/>
    </row>
    <row r="638" spans="14:51" x14ac:dyDescent="0.15">
      <c r="N638" s="1"/>
      <c r="R638" s="4"/>
      <c r="S638" s="4"/>
      <c r="T638" s="4"/>
    </row>
    <row r="639" spans="14:51" x14ac:dyDescent="0.15">
      <c r="N639" s="1"/>
      <c r="R639" s="4"/>
      <c r="S639" s="4"/>
      <c r="T639" s="4"/>
    </row>
    <row r="640" spans="14:51" x14ac:dyDescent="0.15">
      <c r="N640" s="1"/>
      <c r="R640" s="4"/>
      <c r="S640" s="4"/>
      <c r="T640" s="4"/>
    </row>
    <row r="641" spans="14:20" x14ac:dyDescent="0.15">
      <c r="N641" s="1"/>
      <c r="R641" s="4"/>
      <c r="S641" s="4"/>
      <c r="T641" s="4"/>
    </row>
    <row r="642" spans="14:20" x14ac:dyDescent="0.15">
      <c r="N642" s="1"/>
      <c r="R642" s="4"/>
      <c r="S642" s="4"/>
      <c r="T642" s="4"/>
    </row>
    <row r="643" spans="14:20" x14ac:dyDescent="0.15">
      <c r="N643" s="1"/>
      <c r="R643" s="4"/>
      <c r="S643" s="4"/>
      <c r="T643" s="4"/>
    </row>
    <row r="644" spans="14:20" x14ac:dyDescent="0.15">
      <c r="N644" s="1"/>
      <c r="R644" s="4"/>
      <c r="S644" s="4"/>
      <c r="T644" s="4"/>
    </row>
    <row r="645" spans="14:20" x14ac:dyDescent="0.15">
      <c r="N645" s="1"/>
      <c r="R645" s="4"/>
      <c r="S645" s="4"/>
      <c r="T645" s="4"/>
    </row>
    <row r="646" spans="14:20" x14ac:dyDescent="0.15">
      <c r="N646" s="1"/>
      <c r="R646" s="4"/>
      <c r="S646" s="4"/>
      <c r="T646" s="4"/>
    </row>
    <row r="647" spans="14:20" x14ac:dyDescent="0.15">
      <c r="N647" s="1"/>
      <c r="R647" s="4"/>
      <c r="S647" s="4"/>
      <c r="T647" s="4"/>
    </row>
    <row r="648" spans="14:20" x14ac:dyDescent="0.15">
      <c r="N648" s="1"/>
      <c r="R648" s="4"/>
      <c r="S648" s="4"/>
      <c r="T648" s="4"/>
    </row>
    <row r="649" spans="14:20" x14ac:dyDescent="0.15">
      <c r="N649" s="1"/>
      <c r="R649" s="4"/>
      <c r="S649" s="4"/>
      <c r="T649" s="4"/>
    </row>
    <row r="650" spans="14:20" x14ac:dyDescent="0.15">
      <c r="N650" s="1"/>
      <c r="R650" s="4"/>
      <c r="S650" s="4"/>
      <c r="T650" s="4"/>
    </row>
    <row r="651" spans="14:20" x14ac:dyDescent="0.15">
      <c r="N651" s="1"/>
      <c r="R651" s="4"/>
      <c r="S651" s="4"/>
      <c r="T651" s="4"/>
    </row>
    <row r="652" spans="14:20" x14ac:dyDescent="0.15">
      <c r="N652" s="1"/>
      <c r="R652" s="4"/>
      <c r="S652" s="4"/>
      <c r="T652" s="4"/>
    </row>
    <row r="653" spans="14:20" x14ac:dyDescent="0.15">
      <c r="N653" s="1"/>
      <c r="R653" s="4"/>
      <c r="S653" s="4"/>
      <c r="T653" s="4"/>
    </row>
    <row r="654" spans="14:20" x14ac:dyDescent="0.15">
      <c r="N654" s="1"/>
      <c r="R654" s="4"/>
      <c r="S654" s="4"/>
      <c r="T654" s="4"/>
    </row>
    <row r="655" spans="14:20" x14ac:dyDescent="0.15">
      <c r="N655" s="1"/>
      <c r="R655" s="4"/>
      <c r="S655" s="4"/>
      <c r="T655" s="4"/>
    </row>
    <row r="656" spans="14:20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51" x14ac:dyDescent="0.15">
      <c r="N721" s="1"/>
      <c r="R721" s="4"/>
      <c r="S721" s="4"/>
      <c r="T721" s="4"/>
    </row>
    <row r="722" spans="14:51" x14ac:dyDescent="0.15">
      <c r="N722" s="1"/>
      <c r="R722" s="4"/>
      <c r="S722" s="4"/>
      <c r="T722" s="4"/>
    </row>
    <row r="723" spans="14:51" x14ac:dyDescent="0.15">
      <c r="N723" s="1"/>
      <c r="R723" s="4"/>
      <c r="S723" s="4"/>
      <c r="T723" s="4"/>
    </row>
    <row r="724" spans="14:51" x14ac:dyDescent="0.15">
      <c r="N724" s="1"/>
      <c r="R724" s="4"/>
      <c r="S724" s="4"/>
      <c r="T724" s="4"/>
    </row>
    <row r="725" spans="14:51" x14ac:dyDescent="0.15">
      <c r="N725" s="1"/>
      <c r="R725" s="4"/>
      <c r="S725" s="4"/>
      <c r="T725" s="4"/>
    </row>
    <row r="726" spans="14:51" x14ac:dyDescent="0.15">
      <c r="N726" s="1"/>
      <c r="R726" s="4"/>
      <c r="S726" s="4"/>
      <c r="T726" s="4"/>
    </row>
    <row r="727" spans="14:51" x14ac:dyDescent="0.15">
      <c r="N727" s="1"/>
      <c r="R727" s="4"/>
      <c r="S727" s="4"/>
      <c r="T727" s="4"/>
    </row>
    <row r="728" spans="14:51" x14ac:dyDescent="0.15">
      <c r="N728" s="1"/>
      <c r="R728" s="4"/>
      <c r="S728" s="4"/>
      <c r="T728" s="4"/>
    </row>
    <row r="729" spans="14:51" x14ac:dyDescent="0.15">
      <c r="N729" s="1"/>
      <c r="R729" s="4"/>
      <c r="S729" s="4"/>
      <c r="T729" s="4"/>
      <c r="AV729" s="4"/>
      <c r="AW729" s="4"/>
      <c r="AX729" s="4"/>
      <c r="AY729" s="4"/>
    </row>
    <row r="730" spans="14:51" x14ac:dyDescent="0.15">
      <c r="N730" s="1"/>
      <c r="R730" s="4"/>
      <c r="S730" s="4"/>
      <c r="T730" s="4"/>
      <c r="AV730" s="4"/>
      <c r="AW730" s="4"/>
    </row>
    <row r="731" spans="14:51" x14ac:dyDescent="0.15">
      <c r="N731" s="1"/>
      <c r="R731" s="4"/>
      <c r="S731" s="4"/>
      <c r="T731" s="4"/>
      <c r="AV731" s="4"/>
      <c r="AW731" s="4"/>
    </row>
    <row r="732" spans="14:51" x14ac:dyDescent="0.15">
      <c r="N732" s="1"/>
      <c r="R732" s="4"/>
      <c r="S732" s="4"/>
      <c r="T732" s="4"/>
      <c r="AV732" s="4"/>
      <c r="AW732" s="4"/>
    </row>
    <row r="733" spans="14:51" x14ac:dyDescent="0.15">
      <c r="N733" s="1"/>
      <c r="R733" s="4"/>
      <c r="S733" s="4"/>
      <c r="T733" s="4"/>
      <c r="AV733" s="4"/>
      <c r="AW733" s="4"/>
    </row>
    <row r="734" spans="14:51" x14ac:dyDescent="0.15">
      <c r="N734" s="1"/>
      <c r="R734" s="4"/>
      <c r="S734" s="4"/>
      <c r="T734" s="4"/>
      <c r="AV734" s="4"/>
      <c r="AW734" s="4"/>
    </row>
    <row r="735" spans="14:51" x14ac:dyDescent="0.15">
      <c r="N735" s="1"/>
      <c r="R735" s="4"/>
      <c r="S735" s="4"/>
      <c r="T735" s="4"/>
      <c r="AV735" s="4"/>
      <c r="AW735" s="4"/>
    </row>
    <row r="736" spans="14:51" x14ac:dyDescent="0.15">
      <c r="N736" s="1"/>
      <c r="R736" s="4"/>
      <c r="S736" s="4"/>
      <c r="T736" s="4"/>
      <c r="AV736" s="4"/>
      <c r="AW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</row>
    <row r="740" spans="14:51" x14ac:dyDescent="0.15">
      <c r="N740" s="1"/>
      <c r="R740" s="4"/>
      <c r="S740" s="4"/>
      <c r="T740" s="4"/>
    </row>
    <row r="741" spans="14:51" x14ac:dyDescent="0.15">
      <c r="N741" s="1"/>
      <c r="R741" s="4"/>
      <c r="S741" s="4"/>
      <c r="T741" s="4"/>
    </row>
    <row r="742" spans="14:51" x14ac:dyDescent="0.15">
      <c r="N742" s="1"/>
      <c r="R742" s="4"/>
      <c r="S742" s="4"/>
      <c r="T742" s="4"/>
    </row>
    <row r="743" spans="14:51" x14ac:dyDescent="0.15">
      <c r="N743" s="1"/>
      <c r="R743" s="4"/>
      <c r="S743" s="4"/>
      <c r="T743" s="4"/>
    </row>
    <row r="744" spans="14:51" x14ac:dyDescent="0.15">
      <c r="N744" s="1"/>
      <c r="R744" s="4"/>
      <c r="S744" s="4"/>
      <c r="T744" s="4"/>
    </row>
    <row r="745" spans="14:51" x14ac:dyDescent="0.15">
      <c r="N745" s="1"/>
      <c r="R745" s="4"/>
      <c r="S745" s="4"/>
      <c r="T745" s="4"/>
    </row>
    <row r="746" spans="14:51" x14ac:dyDescent="0.15">
      <c r="N746" s="1"/>
      <c r="R746" s="4"/>
      <c r="S746" s="4"/>
      <c r="T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  <c r="AV749" s="4"/>
      <c r="AW749" s="4"/>
      <c r="AX749" s="4"/>
      <c r="AY749" s="4"/>
    </row>
    <row r="750" spans="14:51" x14ac:dyDescent="0.15">
      <c r="N750" s="1"/>
      <c r="R750" s="4"/>
      <c r="S750" s="4"/>
      <c r="T750" s="4"/>
      <c r="AV750" s="4"/>
      <c r="AW750" s="4"/>
    </row>
    <row r="751" spans="14:51" x14ac:dyDescent="0.15">
      <c r="N751" s="1"/>
      <c r="R751" s="4"/>
      <c r="S751" s="4"/>
      <c r="T751" s="4"/>
      <c r="AV751" s="4"/>
      <c r="AW751" s="4"/>
    </row>
    <row r="752" spans="14:51" x14ac:dyDescent="0.15">
      <c r="N752" s="1"/>
      <c r="R752" s="4"/>
      <c r="S752" s="4"/>
      <c r="T752" s="4"/>
      <c r="AV752" s="4"/>
      <c r="AW752" s="4"/>
    </row>
    <row r="753" spans="14:49" x14ac:dyDescent="0.15">
      <c r="N753" s="1"/>
      <c r="R753" s="4"/>
      <c r="S753" s="4"/>
      <c r="T753" s="4"/>
      <c r="AV753" s="4"/>
      <c r="AW753" s="4"/>
    </row>
    <row r="754" spans="14:49" x14ac:dyDescent="0.15">
      <c r="N754" s="1"/>
      <c r="R754" s="4"/>
      <c r="S754" s="4"/>
      <c r="T754" s="4"/>
      <c r="AV754" s="4"/>
      <c r="AW754" s="4"/>
    </row>
    <row r="755" spans="14:49" x14ac:dyDescent="0.15">
      <c r="N755" s="1"/>
      <c r="R755" s="4"/>
      <c r="S755" s="4"/>
      <c r="T755" s="4"/>
      <c r="AV755" s="4"/>
      <c r="AW755" s="4"/>
    </row>
    <row r="756" spans="14:49" x14ac:dyDescent="0.15">
      <c r="N756" s="1"/>
      <c r="R756" s="4"/>
      <c r="S756" s="4"/>
      <c r="T756" s="4"/>
      <c r="AV756" s="4"/>
      <c r="AW756" s="4"/>
    </row>
    <row r="757" spans="14:49" x14ac:dyDescent="0.15">
      <c r="N757" s="1"/>
      <c r="R757" s="4"/>
      <c r="S757" s="4"/>
      <c r="T757" s="4"/>
    </row>
    <row r="758" spans="14:49" x14ac:dyDescent="0.15">
      <c r="N758" s="1"/>
      <c r="R758" s="4"/>
      <c r="S758" s="4"/>
      <c r="T758" s="4"/>
    </row>
    <row r="759" spans="14:49" x14ac:dyDescent="0.15">
      <c r="N759" s="1"/>
      <c r="R759" s="4"/>
      <c r="S759" s="4"/>
      <c r="T759" s="4"/>
    </row>
    <row r="760" spans="14:49" x14ac:dyDescent="0.15">
      <c r="N760" s="1"/>
      <c r="R760" s="4"/>
      <c r="S760" s="4"/>
      <c r="T760" s="4"/>
    </row>
    <row r="761" spans="14:49" x14ac:dyDescent="0.15">
      <c r="N761" s="1"/>
      <c r="R761" s="4"/>
      <c r="S761" s="4"/>
      <c r="T761" s="4"/>
    </row>
    <row r="762" spans="14:49" x14ac:dyDescent="0.15">
      <c r="N762" s="1"/>
      <c r="R762" s="4"/>
      <c r="S762" s="4"/>
      <c r="T762" s="4"/>
    </row>
    <row r="763" spans="14:49" x14ac:dyDescent="0.15">
      <c r="N763" s="1"/>
      <c r="R763" s="4"/>
      <c r="S763" s="4"/>
      <c r="T763" s="4"/>
    </row>
    <row r="764" spans="14:49" x14ac:dyDescent="0.15">
      <c r="N764" s="1"/>
      <c r="R764" s="4"/>
      <c r="S764" s="4"/>
      <c r="T764" s="4"/>
    </row>
    <row r="765" spans="14:49" x14ac:dyDescent="0.15">
      <c r="N765" s="1"/>
      <c r="R765" s="4"/>
      <c r="S765" s="4"/>
      <c r="T765" s="4"/>
    </row>
    <row r="766" spans="14:49" x14ac:dyDescent="0.15">
      <c r="N766" s="1"/>
      <c r="R766" s="4"/>
      <c r="S766" s="4"/>
      <c r="T766" s="4"/>
    </row>
    <row r="767" spans="14:49" x14ac:dyDescent="0.15">
      <c r="N767" s="1"/>
      <c r="R767" s="4"/>
      <c r="S767" s="4"/>
      <c r="T767" s="4"/>
    </row>
    <row r="768" spans="14:49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  <c r="AV769" s="4"/>
      <c r="AW769" s="4"/>
      <c r="AX769" s="4"/>
      <c r="AY769" s="4"/>
    </row>
    <row r="770" spans="14:51" x14ac:dyDescent="0.15">
      <c r="N770" s="1"/>
      <c r="R770" s="4"/>
      <c r="S770" s="4"/>
      <c r="T770" s="4"/>
      <c r="AV770" s="4"/>
      <c r="AW770" s="4"/>
    </row>
    <row r="771" spans="14:51" x14ac:dyDescent="0.15">
      <c r="N771" s="1"/>
      <c r="R771" s="4"/>
      <c r="S771" s="4"/>
      <c r="T771" s="4"/>
      <c r="AV771" s="4"/>
      <c r="AW771" s="4"/>
    </row>
    <row r="772" spans="14:51" x14ac:dyDescent="0.15">
      <c r="N772" s="1"/>
      <c r="R772" s="4"/>
      <c r="S772" s="4"/>
      <c r="T772" s="4"/>
      <c r="AV772" s="4"/>
      <c r="AW772" s="4"/>
    </row>
    <row r="773" spans="14:51" x14ac:dyDescent="0.15">
      <c r="N773" s="1"/>
      <c r="R773" s="4"/>
      <c r="S773" s="4"/>
      <c r="T773" s="4"/>
      <c r="AV773" s="4"/>
      <c r="AW773" s="4"/>
    </row>
    <row r="774" spans="14:51" x14ac:dyDescent="0.15">
      <c r="N774" s="1"/>
      <c r="R774" s="4"/>
      <c r="S774" s="4"/>
      <c r="T774" s="4"/>
      <c r="AV774" s="4"/>
      <c r="AW774" s="4"/>
    </row>
    <row r="775" spans="14:51" x14ac:dyDescent="0.15">
      <c r="N775" s="1"/>
      <c r="R775" s="4"/>
      <c r="S775" s="4"/>
      <c r="T775" s="4"/>
      <c r="AV775" s="4"/>
      <c r="AW775" s="4"/>
    </row>
    <row r="776" spans="14:51" x14ac:dyDescent="0.15">
      <c r="N776" s="1"/>
      <c r="R776" s="4"/>
      <c r="S776" s="4"/>
      <c r="T776" s="4"/>
      <c r="AV776" s="4"/>
      <c r="AW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</row>
    <row r="780" spans="14:51" x14ac:dyDescent="0.15">
      <c r="N780" s="1"/>
      <c r="R780" s="4"/>
      <c r="S780" s="4"/>
      <c r="T780" s="4"/>
    </row>
    <row r="781" spans="14:51" x14ac:dyDescent="0.15">
      <c r="N781" s="1"/>
      <c r="R781" s="4"/>
      <c r="S781" s="4"/>
      <c r="T781" s="4"/>
    </row>
    <row r="782" spans="14:51" x14ac:dyDescent="0.15">
      <c r="N782" s="1"/>
      <c r="R782" s="4"/>
      <c r="S782" s="4"/>
      <c r="T782" s="4"/>
    </row>
    <row r="783" spans="14:51" x14ac:dyDescent="0.15">
      <c r="N783" s="1"/>
      <c r="R783" s="4"/>
      <c r="S783" s="4"/>
      <c r="T783" s="4"/>
    </row>
    <row r="784" spans="14:51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51" x14ac:dyDescent="0.15">
      <c r="N801" s="1"/>
      <c r="R801" s="4"/>
      <c r="S801" s="4"/>
      <c r="T801" s="4"/>
    </row>
    <row r="802" spans="14:51" x14ac:dyDescent="0.15">
      <c r="N802" s="1"/>
      <c r="R802" s="4"/>
      <c r="S802" s="4"/>
      <c r="T802" s="4"/>
    </row>
    <row r="803" spans="14:51" x14ac:dyDescent="0.15">
      <c r="N803" s="1"/>
      <c r="R803" s="4"/>
      <c r="S803" s="4"/>
      <c r="T803" s="4"/>
    </row>
    <row r="804" spans="14:51" x14ac:dyDescent="0.15">
      <c r="N804" s="1"/>
      <c r="R804" s="4"/>
      <c r="S804" s="4"/>
      <c r="T804" s="4"/>
    </row>
    <row r="805" spans="14:51" x14ac:dyDescent="0.15">
      <c r="N805" s="1"/>
      <c r="R805" s="4"/>
      <c r="S805" s="4"/>
      <c r="T805" s="4"/>
    </row>
    <row r="806" spans="14:51" x14ac:dyDescent="0.15">
      <c r="N806" s="1"/>
      <c r="R806" s="4"/>
      <c r="S806" s="4"/>
      <c r="T806" s="4"/>
    </row>
    <row r="807" spans="14:51" x14ac:dyDescent="0.15">
      <c r="N807" s="1"/>
      <c r="R807" s="4"/>
      <c r="S807" s="4"/>
      <c r="T807" s="4"/>
    </row>
    <row r="808" spans="14:51" x14ac:dyDescent="0.15">
      <c r="N808" s="1"/>
      <c r="R808" s="4"/>
      <c r="S808" s="4"/>
      <c r="T808" s="4"/>
    </row>
    <row r="809" spans="14:51" x14ac:dyDescent="0.15">
      <c r="N809" s="1"/>
      <c r="R809" s="4"/>
      <c r="S809" s="4"/>
      <c r="T809" s="4"/>
    </row>
    <row r="810" spans="14:51" x14ac:dyDescent="0.15">
      <c r="N810" s="1"/>
      <c r="R810" s="4"/>
      <c r="S810" s="4"/>
      <c r="T810" s="4"/>
      <c r="AV810" s="4"/>
      <c r="AW810" s="4"/>
      <c r="AX810" s="4"/>
      <c r="AY810" s="4"/>
    </row>
    <row r="811" spans="14:51" x14ac:dyDescent="0.15">
      <c r="N811" s="1"/>
      <c r="R811" s="4"/>
      <c r="S811" s="4"/>
      <c r="T811" s="4"/>
      <c r="AV811" s="4"/>
      <c r="AW811" s="4"/>
    </row>
    <row r="812" spans="14:51" x14ac:dyDescent="0.15">
      <c r="N812" s="1"/>
      <c r="R812" s="4"/>
      <c r="S812" s="4"/>
      <c r="T812" s="4"/>
      <c r="AV812" s="4"/>
      <c r="AW812" s="4"/>
    </row>
    <row r="813" spans="14:51" x14ac:dyDescent="0.15">
      <c r="N813" s="1"/>
      <c r="R813" s="4"/>
      <c r="S813" s="4"/>
      <c r="T813" s="4"/>
      <c r="AV813" s="4"/>
      <c r="AW813" s="4"/>
    </row>
    <row r="814" spans="14:51" x14ac:dyDescent="0.15">
      <c r="N814" s="1"/>
      <c r="R814" s="4"/>
      <c r="S814" s="4"/>
      <c r="T814" s="4"/>
      <c r="AV814" s="4"/>
      <c r="AW814" s="4"/>
    </row>
    <row r="815" spans="14:51" x14ac:dyDescent="0.15">
      <c r="N815" s="1"/>
      <c r="R815" s="4"/>
      <c r="S815" s="4"/>
      <c r="T815" s="4"/>
      <c r="AV815" s="4"/>
      <c r="AW815" s="4"/>
    </row>
    <row r="816" spans="14:51" x14ac:dyDescent="0.15">
      <c r="N816" s="1"/>
      <c r="R816" s="4"/>
      <c r="S816" s="4"/>
      <c r="T816" s="4"/>
      <c r="AV816" s="4"/>
      <c r="AW816" s="4"/>
    </row>
    <row r="817" spans="14:51" x14ac:dyDescent="0.15">
      <c r="N817" s="1"/>
      <c r="R817" s="4"/>
      <c r="S817" s="4"/>
      <c r="T817" s="4"/>
      <c r="AV817" s="4"/>
      <c r="AW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</row>
    <row r="821" spans="14:51" x14ac:dyDescent="0.15">
      <c r="N821" s="1"/>
      <c r="R821" s="4"/>
      <c r="S821" s="4"/>
      <c r="T821" s="4"/>
    </row>
    <row r="822" spans="14:51" x14ac:dyDescent="0.15">
      <c r="N822" s="1"/>
      <c r="R822" s="4"/>
      <c r="S822" s="4"/>
      <c r="T822" s="4"/>
    </row>
    <row r="823" spans="14:51" x14ac:dyDescent="0.15">
      <c r="N823" s="1"/>
      <c r="R823" s="4"/>
      <c r="S823" s="4"/>
      <c r="T823" s="4"/>
    </row>
    <row r="824" spans="14:51" x14ac:dyDescent="0.15">
      <c r="N824" s="1"/>
      <c r="R824" s="4"/>
      <c r="S824" s="4"/>
      <c r="T824" s="4"/>
    </row>
    <row r="825" spans="14:51" x14ac:dyDescent="0.15">
      <c r="N825" s="1"/>
      <c r="R825" s="4"/>
      <c r="S825" s="4"/>
      <c r="T825" s="4"/>
    </row>
    <row r="826" spans="14:51" x14ac:dyDescent="0.15">
      <c r="N826" s="1"/>
      <c r="R826" s="4"/>
      <c r="S826" s="4"/>
      <c r="T826" s="4"/>
    </row>
    <row r="827" spans="14:51" x14ac:dyDescent="0.15">
      <c r="N827" s="1"/>
      <c r="R827" s="4"/>
      <c r="S827" s="4"/>
      <c r="T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  <c r="AV830" s="4"/>
      <c r="AW830" s="4"/>
      <c r="AX830" s="4"/>
      <c r="AY830" s="4"/>
    </row>
    <row r="831" spans="14:51" x14ac:dyDescent="0.15">
      <c r="N831" s="1"/>
      <c r="R831" s="4"/>
      <c r="S831" s="4"/>
      <c r="T831" s="4"/>
      <c r="AV831" s="4"/>
      <c r="AW831" s="4"/>
    </row>
    <row r="832" spans="14:51" x14ac:dyDescent="0.15">
      <c r="N832" s="1"/>
      <c r="R832" s="4"/>
      <c r="S832" s="4"/>
      <c r="T832" s="4"/>
      <c r="AV832" s="4"/>
      <c r="AW832" s="4"/>
    </row>
    <row r="833" spans="14:49" x14ac:dyDescent="0.15">
      <c r="N833" s="1"/>
      <c r="R833" s="4"/>
      <c r="S833" s="4"/>
      <c r="T833" s="4"/>
      <c r="AV833" s="4"/>
      <c r="AW833" s="4"/>
    </row>
    <row r="834" spans="14:49" x14ac:dyDescent="0.15">
      <c r="N834" s="1"/>
      <c r="R834" s="4"/>
      <c r="S834" s="4"/>
      <c r="T834" s="4"/>
      <c r="AV834" s="4"/>
      <c r="AW834" s="4"/>
    </row>
    <row r="835" spans="14:49" x14ac:dyDescent="0.15">
      <c r="N835" s="1"/>
      <c r="R835" s="4"/>
      <c r="S835" s="4"/>
      <c r="T835" s="4"/>
      <c r="AV835" s="4"/>
      <c r="AW835" s="4"/>
    </row>
    <row r="836" spans="14:49" x14ac:dyDescent="0.15">
      <c r="N836" s="1"/>
      <c r="R836" s="4"/>
      <c r="S836" s="4"/>
      <c r="T836" s="4"/>
      <c r="AV836" s="4"/>
      <c r="AW836" s="4"/>
    </row>
    <row r="837" spans="14:49" x14ac:dyDescent="0.15">
      <c r="N837" s="1"/>
      <c r="R837" s="4"/>
      <c r="S837" s="4"/>
      <c r="T837" s="4"/>
      <c r="AV837" s="4"/>
      <c r="AW837" s="4"/>
    </row>
    <row r="838" spans="14:49" x14ac:dyDescent="0.15">
      <c r="N838" s="1"/>
      <c r="R838" s="4"/>
      <c r="S838" s="4"/>
      <c r="T838" s="4"/>
    </row>
    <row r="839" spans="14:49" x14ac:dyDescent="0.15">
      <c r="N839" s="1"/>
      <c r="R839" s="4"/>
      <c r="S839" s="4"/>
      <c r="T839" s="4"/>
    </row>
    <row r="840" spans="14:49" x14ac:dyDescent="0.15">
      <c r="N840" s="1"/>
      <c r="R840" s="4"/>
      <c r="S840" s="4"/>
      <c r="T840" s="4"/>
    </row>
    <row r="841" spans="14:49" x14ac:dyDescent="0.15">
      <c r="N841" s="1"/>
      <c r="R841" s="4"/>
      <c r="S841" s="4"/>
      <c r="T841" s="4"/>
    </row>
    <row r="842" spans="14:49" x14ac:dyDescent="0.15">
      <c r="N842" s="1"/>
      <c r="R842" s="4"/>
      <c r="S842" s="4"/>
      <c r="T842" s="4"/>
    </row>
    <row r="843" spans="14:49" x14ac:dyDescent="0.15">
      <c r="N843" s="1"/>
      <c r="R843" s="4"/>
      <c r="S843" s="4"/>
      <c r="T843" s="4"/>
    </row>
    <row r="844" spans="14:49" x14ac:dyDescent="0.15">
      <c r="N844" s="1"/>
      <c r="R844" s="4"/>
      <c r="S844" s="4"/>
      <c r="T844" s="4"/>
    </row>
    <row r="845" spans="14:49" x14ac:dyDescent="0.15">
      <c r="N845" s="1"/>
      <c r="R845" s="4"/>
      <c r="S845" s="4"/>
      <c r="T845" s="4"/>
    </row>
    <row r="846" spans="14:49" x14ac:dyDescent="0.15">
      <c r="N846" s="1"/>
      <c r="R846" s="4"/>
      <c r="S846" s="4"/>
      <c r="T846" s="4"/>
    </row>
    <row r="847" spans="14:49" x14ac:dyDescent="0.15">
      <c r="N847" s="1"/>
      <c r="R847" s="4"/>
      <c r="S847" s="4"/>
      <c r="T847" s="4"/>
    </row>
    <row r="848" spans="14:49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  <c r="AV850" s="4"/>
      <c r="AW850" s="4"/>
      <c r="AX850" s="4"/>
      <c r="AY850" s="4"/>
    </row>
    <row r="851" spans="14:51" x14ac:dyDescent="0.15">
      <c r="N851" s="1"/>
      <c r="R851" s="4"/>
      <c r="S851" s="4"/>
      <c r="T851" s="4"/>
      <c r="AV851" s="4"/>
      <c r="AW851" s="4"/>
    </row>
    <row r="852" spans="14:51" x14ac:dyDescent="0.15">
      <c r="N852" s="1"/>
      <c r="R852" s="4"/>
      <c r="S852" s="4"/>
      <c r="T852" s="4"/>
      <c r="AV852" s="4"/>
      <c r="AW852" s="4"/>
    </row>
    <row r="853" spans="14:51" x14ac:dyDescent="0.15">
      <c r="N853" s="1"/>
      <c r="R853" s="4"/>
      <c r="S853" s="4"/>
      <c r="T853" s="4"/>
      <c r="AV853" s="4"/>
      <c r="AW853" s="4"/>
    </row>
    <row r="854" spans="14:51" x14ac:dyDescent="0.15">
      <c r="N854" s="1"/>
      <c r="R854" s="4"/>
      <c r="S854" s="4"/>
      <c r="T854" s="4"/>
      <c r="AV854" s="4"/>
      <c r="AW854" s="4"/>
    </row>
    <row r="855" spans="14:51" x14ac:dyDescent="0.15">
      <c r="N855" s="1"/>
      <c r="R855" s="4"/>
      <c r="S855" s="4"/>
      <c r="T855" s="4"/>
      <c r="AV855" s="4"/>
      <c r="AW855" s="4"/>
    </row>
    <row r="856" spans="14:51" x14ac:dyDescent="0.15">
      <c r="N856" s="1"/>
      <c r="R856" s="4"/>
      <c r="S856" s="4"/>
      <c r="T856" s="4"/>
      <c r="AV856" s="4"/>
      <c r="AW856" s="4"/>
    </row>
    <row r="857" spans="14:51" x14ac:dyDescent="0.15">
      <c r="N857" s="1"/>
      <c r="R857" s="4"/>
      <c r="S857" s="4"/>
      <c r="T857" s="4"/>
      <c r="AV857" s="4"/>
      <c r="AW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</row>
    <row r="861" spans="14:51" x14ac:dyDescent="0.15">
      <c r="N861" s="1"/>
      <c r="R861" s="4"/>
      <c r="S861" s="4"/>
      <c r="T861" s="4"/>
    </row>
    <row r="862" spans="14:51" x14ac:dyDescent="0.15">
      <c r="N862" s="1"/>
      <c r="R862" s="4"/>
      <c r="S862" s="4"/>
      <c r="T862" s="4"/>
    </row>
    <row r="863" spans="14:51" x14ac:dyDescent="0.15">
      <c r="N863" s="1"/>
      <c r="R863" s="4"/>
      <c r="S863" s="4"/>
      <c r="T863" s="4"/>
    </row>
    <row r="864" spans="14:51" x14ac:dyDescent="0.15">
      <c r="N864" s="1"/>
      <c r="R864" s="4"/>
      <c r="S864" s="4"/>
      <c r="T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  <c r="AV870" s="4"/>
      <c r="AW870" s="4"/>
      <c r="AX870" s="4"/>
      <c r="AY870" s="4"/>
    </row>
    <row r="871" spans="14:51" x14ac:dyDescent="0.15">
      <c r="N871" s="1"/>
      <c r="R871" s="4"/>
      <c r="S871" s="4"/>
      <c r="T871" s="4"/>
      <c r="AV871" s="4"/>
      <c r="AW871" s="4"/>
    </row>
    <row r="872" spans="14:51" x14ac:dyDescent="0.15">
      <c r="N872" s="1"/>
      <c r="R872" s="4"/>
      <c r="S872" s="4"/>
      <c r="T872" s="4"/>
      <c r="AV872" s="4"/>
      <c r="AW872" s="4"/>
    </row>
    <row r="873" spans="14:51" x14ac:dyDescent="0.15">
      <c r="N873" s="1"/>
      <c r="R873" s="4"/>
      <c r="S873" s="4"/>
      <c r="T873" s="4"/>
      <c r="AV873" s="4"/>
      <c r="AW873" s="4"/>
    </row>
    <row r="874" spans="14:51" x14ac:dyDescent="0.15">
      <c r="N874" s="1"/>
      <c r="R874" s="4"/>
      <c r="S874" s="4"/>
      <c r="T874" s="4"/>
      <c r="AV874" s="4"/>
      <c r="AW874" s="4"/>
    </row>
    <row r="875" spans="14:51" x14ac:dyDescent="0.15">
      <c r="N875" s="1"/>
      <c r="R875" s="4"/>
      <c r="S875" s="4"/>
      <c r="T875" s="4"/>
      <c r="AV875" s="4"/>
      <c r="AW875" s="4"/>
    </row>
    <row r="876" spans="14:51" x14ac:dyDescent="0.15">
      <c r="N876" s="1"/>
      <c r="R876" s="4"/>
      <c r="S876" s="4"/>
      <c r="T876" s="4"/>
      <c r="AV876" s="4"/>
      <c r="AW876" s="4"/>
    </row>
    <row r="877" spans="14:51" x14ac:dyDescent="0.15">
      <c r="N877" s="1"/>
      <c r="R877" s="4"/>
      <c r="S877" s="4"/>
      <c r="T877" s="4"/>
      <c r="AV877" s="4"/>
      <c r="AW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</row>
    <row r="881" spans="14:51" x14ac:dyDescent="0.15">
      <c r="N881" s="1"/>
      <c r="R881" s="4"/>
      <c r="S881" s="4"/>
      <c r="T881" s="4"/>
    </row>
    <row r="882" spans="14:51" x14ac:dyDescent="0.15">
      <c r="N882" s="1"/>
      <c r="R882" s="4"/>
      <c r="S882" s="4"/>
      <c r="T882" s="4"/>
    </row>
    <row r="883" spans="14:51" x14ac:dyDescent="0.15">
      <c r="N883" s="1"/>
      <c r="R883" s="4"/>
      <c r="S883" s="4"/>
      <c r="T883" s="4"/>
    </row>
    <row r="884" spans="14:51" x14ac:dyDescent="0.15">
      <c r="N884" s="1"/>
      <c r="R884" s="4"/>
      <c r="S884" s="4"/>
      <c r="T884" s="4"/>
    </row>
    <row r="885" spans="14:51" x14ac:dyDescent="0.15">
      <c r="N885" s="1"/>
      <c r="R885" s="4"/>
      <c r="S885" s="4"/>
      <c r="T885" s="4"/>
    </row>
    <row r="886" spans="14:51" x14ac:dyDescent="0.15">
      <c r="N886" s="1"/>
      <c r="R886" s="4"/>
      <c r="S886" s="4"/>
      <c r="T886" s="4"/>
    </row>
    <row r="887" spans="14:51" x14ac:dyDescent="0.15">
      <c r="N887" s="1"/>
      <c r="R887" s="4"/>
      <c r="S887" s="4"/>
      <c r="T887" s="4"/>
    </row>
    <row r="888" spans="14:51" x14ac:dyDescent="0.15">
      <c r="N888" s="1"/>
      <c r="R888" s="4"/>
      <c r="S888" s="4"/>
      <c r="T888" s="4"/>
    </row>
    <row r="889" spans="14:51" x14ac:dyDescent="0.15">
      <c r="N889" s="1"/>
      <c r="R889" s="4"/>
      <c r="S889" s="4"/>
      <c r="T889" s="4"/>
    </row>
    <row r="890" spans="14:51" x14ac:dyDescent="0.15">
      <c r="N890" s="1"/>
      <c r="R890" s="4"/>
      <c r="S890" s="4"/>
      <c r="T890" s="4"/>
      <c r="AV890" s="4"/>
      <c r="AW890" s="4"/>
      <c r="AX890" s="4"/>
      <c r="AY890" s="4"/>
    </row>
    <row r="891" spans="14:51" x14ac:dyDescent="0.15">
      <c r="N891" s="1"/>
      <c r="R891" s="4"/>
      <c r="S891" s="4"/>
      <c r="T891" s="4"/>
      <c r="AV891" s="4"/>
      <c r="AW891" s="4"/>
    </row>
    <row r="892" spans="14:51" x14ac:dyDescent="0.15">
      <c r="N892" s="1"/>
      <c r="R892" s="4"/>
      <c r="S892" s="4"/>
      <c r="T892" s="4"/>
      <c r="AV892" s="4"/>
      <c r="AW892" s="4"/>
    </row>
    <row r="893" spans="14:51" x14ac:dyDescent="0.15">
      <c r="N893" s="1"/>
      <c r="R893" s="4"/>
      <c r="S893" s="4"/>
      <c r="T893" s="4"/>
      <c r="AV893" s="4"/>
      <c r="AW893" s="4"/>
    </row>
    <row r="894" spans="14:51" x14ac:dyDescent="0.15">
      <c r="N894" s="1"/>
      <c r="R894" s="4"/>
      <c r="S894" s="4"/>
      <c r="T894" s="4"/>
      <c r="AV894" s="4"/>
      <c r="AW894" s="4"/>
    </row>
    <row r="895" spans="14:51" x14ac:dyDescent="0.15">
      <c r="N895" s="1"/>
      <c r="R895" s="4"/>
      <c r="S895" s="4"/>
      <c r="T895" s="4"/>
      <c r="AV895" s="4"/>
      <c r="AW895" s="4"/>
    </row>
    <row r="896" spans="14:51" x14ac:dyDescent="0.15">
      <c r="N896" s="1"/>
      <c r="R896" s="4"/>
      <c r="S896" s="4"/>
      <c r="T896" s="4"/>
      <c r="AV896" s="4"/>
      <c r="AW896" s="4"/>
    </row>
    <row r="897" spans="14:51" x14ac:dyDescent="0.15">
      <c r="N897" s="1"/>
      <c r="R897" s="4"/>
      <c r="S897" s="4"/>
      <c r="T897" s="4"/>
      <c r="AV897" s="4"/>
      <c r="AW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</row>
    <row r="901" spans="14:51" x14ac:dyDescent="0.15">
      <c r="N901" s="1"/>
      <c r="R901" s="4"/>
      <c r="S901" s="4"/>
      <c r="T901" s="4"/>
    </row>
    <row r="902" spans="14:51" x14ac:dyDescent="0.15">
      <c r="N902" s="1"/>
      <c r="R902" s="4"/>
      <c r="S902" s="4"/>
      <c r="T902" s="4"/>
    </row>
    <row r="903" spans="14:51" x14ac:dyDescent="0.15">
      <c r="N903" s="1"/>
      <c r="R903" s="4"/>
      <c r="S903" s="4"/>
      <c r="T903" s="4"/>
    </row>
    <row r="904" spans="14:51" x14ac:dyDescent="0.15">
      <c r="N904" s="1"/>
      <c r="R904" s="4"/>
      <c r="S904" s="4"/>
      <c r="T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  <c r="AV910" s="4"/>
      <c r="AW910" s="4"/>
      <c r="AX910" s="4"/>
      <c r="AY910" s="4"/>
    </row>
    <row r="911" spans="14:51" x14ac:dyDescent="0.15">
      <c r="N911" s="1"/>
      <c r="R911" s="4"/>
      <c r="S911" s="4"/>
      <c r="T911" s="4"/>
      <c r="AV911" s="4"/>
      <c r="AW911" s="4"/>
    </row>
    <row r="912" spans="14:51" x14ac:dyDescent="0.15">
      <c r="N912" s="1"/>
      <c r="R912" s="4"/>
      <c r="S912" s="4"/>
      <c r="T912" s="4"/>
      <c r="AV912" s="4"/>
      <c r="AW912" s="4"/>
    </row>
    <row r="913" spans="14:49" x14ac:dyDescent="0.15">
      <c r="N913" s="1"/>
      <c r="R913" s="4"/>
      <c r="S913" s="4"/>
      <c r="T913" s="4"/>
      <c r="AV913" s="4"/>
      <c r="AW913" s="4"/>
    </row>
    <row r="914" spans="14:49" x14ac:dyDescent="0.15">
      <c r="N914" s="1"/>
      <c r="R914" s="4"/>
      <c r="S914" s="4"/>
      <c r="T914" s="4"/>
      <c r="AV914" s="4"/>
      <c r="AW914" s="4"/>
    </row>
    <row r="915" spans="14:49" x14ac:dyDescent="0.15">
      <c r="N915" s="1"/>
      <c r="R915" s="4"/>
      <c r="S915" s="4"/>
      <c r="T915" s="4"/>
      <c r="AV915" s="4"/>
      <c r="AW915" s="4"/>
    </row>
    <row r="916" spans="14:49" x14ac:dyDescent="0.15">
      <c r="N916" s="1"/>
      <c r="R916" s="4"/>
      <c r="S916" s="4"/>
      <c r="T916" s="4"/>
      <c r="AV916" s="4"/>
      <c r="AW916" s="4"/>
    </row>
    <row r="917" spans="14:49" x14ac:dyDescent="0.15">
      <c r="N917" s="1"/>
      <c r="R917" s="4"/>
      <c r="S917" s="4"/>
      <c r="T917" s="4"/>
      <c r="AV917" s="4"/>
      <c r="AW917" s="4"/>
    </row>
    <row r="918" spans="14:49" x14ac:dyDescent="0.15">
      <c r="N918" s="1"/>
      <c r="R918" s="4"/>
      <c r="S918" s="4"/>
      <c r="T918" s="4"/>
    </row>
    <row r="919" spans="14:49" x14ac:dyDescent="0.15">
      <c r="N919" s="1"/>
      <c r="R919" s="4"/>
      <c r="S919" s="4"/>
      <c r="T919" s="4"/>
    </row>
    <row r="920" spans="14:49" x14ac:dyDescent="0.15">
      <c r="N920" s="1"/>
      <c r="R920" s="4"/>
      <c r="S920" s="4"/>
      <c r="T920" s="4"/>
    </row>
    <row r="921" spans="14:49" x14ac:dyDescent="0.15">
      <c r="N921" s="1"/>
      <c r="R921" s="4"/>
      <c r="S921" s="4"/>
      <c r="T921" s="4"/>
    </row>
    <row r="922" spans="14:49" x14ac:dyDescent="0.15">
      <c r="N922" s="1"/>
      <c r="R922" s="4"/>
      <c r="S922" s="4"/>
      <c r="T922" s="4"/>
    </row>
    <row r="923" spans="14:49" x14ac:dyDescent="0.15">
      <c r="N923" s="1"/>
      <c r="R923" s="4"/>
      <c r="S923" s="4"/>
      <c r="T923" s="4"/>
    </row>
    <row r="924" spans="14:49" x14ac:dyDescent="0.15">
      <c r="N924" s="1"/>
      <c r="R924" s="4"/>
      <c r="S924" s="4"/>
      <c r="T924" s="4"/>
    </row>
    <row r="925" spans="14:49" x14ac:dyDescent="0.15">
      <c r="N925" s="1"/>
      <c r="R925" s="4"/>
      <c r="S925" s="4"/>
      <c r="T925" s="4"/>
    </row>
    <row r="926" spans="14:49" x14ac:dyDescent="0.15">
      <c r="N926" s="1"/>
      <c r="R926" s="4"/>
      <c r="S926" s="4"/>
      <c r="T926" s="4"/>
    </row>
    <row r="927" spans="14:49" x14ac:dyDescent="0.15">
      <c r="N927" s="1"/>
      <c r="R927" s="4"/>
      <c r="S927" s="4"/>
      <c r="T927" s="4"/>
    </row>
    <row r="928" spans="14:49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  <c r="AV931" s="4"/>
      <c r="AW931" s="4"/>
      <c r="AX931" s="4"/>
      <c r="AY931" s="4"/>
    </row>
    <row r="932" spans="14:51" x14ac:dyDescent="0.15">
      <c r="N932" s="1"/>
      <c r="R932" s="4"/>
      <c r="S932" s="4"/>
      <c r="T932" s="4"/>
      <c r="AV932" s="4"/>
      <c r="AW932" s="4"/>
    </row>
    <row r="933" spans="14:51" x14ac:dyDescent="0.15">
      <c r="N933" s="1"/>
      <c r="R933" s="4"/>
      <c r="S933" s="4"/>
      <c r="T933" s="4"/>
      <c r="AV933" s="4"/>
      <c r="AW933" s="4"/>
    </row>
    <row r="934" spans="14:51" x14ac:dyDescent="0.15">
      <c r="N934" s="1"/>
      <c r="R934" s="4"/>
      <c r="S934" s="4"/>
      <c r="T934" s="4"/>
      <c r="AV934" s="4"/>
      <c r="AW934" s="4"/>
    </row>
    <row r="935" spans="14:51" x14ac:dyDescent="0.15">
      <c r="N935" s="1"/>
      <c r="R935" s="4"/>
      <c r="S935" s="4"/>
      <c r="T935" s="4"/>
      <c r="AV935" s="4"/>
      <c r="AW935" s="4"/>
    </row>
    <row r="936" spans="14:51" x14ac:dyDescent="0.15">
      <c r="N936" s="1"/>
      <c r="R936" s="4"/>
      <c r="S936" s="4"/>
      <c r="T936" s="4"/>
      <c r="AV936" s="4"/>
      <c r="AW936" s="4"/>
    </row>
    <row r="937" spans="14:51" x14ac:dyDescent="0.15">
      <c r="N937" s="1"/>
      <c r="R937" s="4"/>
      <c r="S937" s="4"/>
      <c r="T937" s="4"/>
      <c r="AV937" s="4"/>
      <c r="AW937" s="4"/>
    </row>
    <row r="938" spans="14:51" x14ac:dyDescent="0.15">
      <c r="N938" s="1"/>
      <c r="R938" s="4"/>
      <c r="S938" s="4"/>
      <c r="T938" s="4"/>
      <c r="AV938" s="4"/>
      <c r="AW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</row>
    <row r="942" spans="14:51" x14ac:dyDescent="0.15">
      <c r="N942" s="1"/>
      <c r="R942" s="4"/>
      <c r="S942" s="4"/>
      <c r="T942" s="4"/>
    </row>
    <row r="943" spans="14:51" x14ac:dyDescent="0.15">
      <c r="N943" s="1"/>
      <c r="R943" s="4"/>
      <c r="S943" s="4"/>
      <c r="T943" s="4"/>
    </row>
    <row r="944" spans="14:51" x14ac:dyDescent="0.15">
      <c r="N944" s="1"/>
      <c r="R944" s="4"/>
      <c r="S944" s="4"/>
      <c r="T944" s="4"/>
    </row>
    <row r="945" spans="14:51" x14ac:dyDescent="0.15">
      <c r="N945" s="1"/>
      <c r="R945" s="4"/>
      <c r="S945" s="4"/>
      <c r="T945" s="4"/>
    </row>
    <row r="946" spans="14:51" x14ac:dyDescent="0.15">
      <c r="N946" s="1"/>
      <c r="R946" s="4"/>
      <c r="S946" s="4"/>
      <c r="T946" s="4"/>
    </row>
    <row r="947" spans="14:51" x14ac:dyDescent="0.15">
      <c r="N947" s="1"/>
      <c r="R947" s="4"/>
      <c r="S947" s="4"/>
      <c r="T947" s="4"/>
    </row>
    <row r="948" spans="14:51" x14ac:dyDescent="0.15">
      <c r="N948" s="1"/>
      <c r="R948" s="4"/>
      <c r="S948" s="4"/>
      <c r="T948" s="4"/>
    </row>
    <row r="949" spans="14:51" x14ac:dyDescent="0.15">
      <c r="N949" s="1"/>
      <c r="R949" s="4"/>
      <c r="S949" s="4"/>
      <c r="T949" s="4"/>
    </row>
    <row r="950" spans="14:51" x14ac:dyDescent="0.15">
      <c r="N950" s="1"/>
      <c r="R950" s="4"/>
      <c r="S950" s="4"/>
      <c r="T950" s="4"/>
    </row>
    <row r="951" spans="14:51" x14ac:dyDescent="0.15">
      <c r="N951" s="1"/>
      <c r="R951" s="4"/>
      <c r="S951" s="4"/>
      <c r="T951" s="4"/>
      <c r="AV951" s="4"/>
      <c r="AW951" s="4"/>
      <c r="AX951" s="4"/>
      <c r="AY951" s="4"/>
    </row>
    <row r="952" spans="14:51" x14ac:dyDescent="0.15">
      <c r="N952" s="1"/>
      <c r="R952" s="4"/>
      <c r="S952" s="4"/>
      <c r="T952" s="4"/>
      <c r="AV952" s="4"/>
      <c r="AW952" s="4"/>
    </row>
    <row r="953" spans="14:51" x14ac:dyDescent="0.15">
      <c r="N953" s="1"/>
      <c r="R953" s="4"/>
      <c r="S953" s="4"/>
      <c r="T953" s="4"/>
      <c r="AV953" s="4"/>
      <c r="AW953" s="4"/>
    </row>
    <row r="954" spans="14:51" x14ac:dyDescent="0.15">
      <c r="N954" s="1"/>
      <c r="R954" s="4"/>
      <c r="S954" s="4"/>
      <c r="T954" s="4"/>
      <c r="AV954" s="4"/>
      <c r="AW954" s="4"/>
    </row>
    <row r="955" spans="14:51" x14ac:dyDescent="0.15">
      <c r="N955" s="1"/>
      <c r="R955" s="4"/>
      <c r="S955" s="4"/>
      <c r="T955" s="4"/>
      <c r="AV955" s="4"/>
      <c r="AW955" s="4"/>
    </row>
    <row r="956" spans="14:51" x14ac:dyDescent="0.15">
      <c r="N956" s="1"/>
      <c r="R956" s="4"/>
      <c r="S956" s="4"/>
      <c r="T956" s="4"/>
      <c r="AV956" s="4"/>
      <c r="AW956" s="4"/>
    </row>
    <row r="957" spans="14:51" x14ac:dyDescent="0.15">
      <c r="N957" s="1"/>
      <c r="R957" s="4"/>
      <c r="S957" s="4"/>
      <c r="T957" s="4"/>
      <c r="AV957" s="4"/>
      <c r="AW957" s="4"/>
    </row>
    <row r="958" spans="14:51" x14ac:dyDescent="0.15">
      <c r="N958" s="1"/>
      <c r="R958" s="4"/>
      <c r="S958" s="4"/>
      <c r="T958" s="4"/>
      <c r="AV958" s="4"/>
      <c r="AW958" s="4"/>
    </row>
    <row r="959" spans="14:51" x14ac:dyDescent="0.15">
      <c r="N959" s="1"/>
      <c r="R959" s="4"/>
      <c r="S959" s="4"/>
      <c r="T959" s="4"/>
    </row>
    <row r="960" spans="14:51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</row>
    <row r="962" spans="14:51" x14ac:dyDescent="0.15">
      <c r="N962" s="1"/>
      <c r="R962" s="4"/>
      <c r="S962" s="4"/>
      <c r="T962" s="4"/>
    </row>
    <row r="963" spans="14:51" x14ac:dyDescent="0.15">
      <c r="N963" s="1"/>
      <c r="R963" s="4"/>
      <c r="S963" s="4"/>
      <c r="T963" s="4"/>
    </row>
    <row r="964" spans="14:51" x14ac:dyDescent="0.15">
      <c r="N964" s="1"/>
      <c r="R964" s="4"/>
      <c r="S964" s="4"/>
      <c r="T964" s="4"/>
    </row>
    <row r="965" spans="14:51" x14ac:dyDescent="0.15">
      <c r="N965" s="1"/>
      <c r="R965" s="4"/>
      <c r="S965" s="4"/>
      <c r="T965" s="4"/>
    </row>
    <row r="966" spans="14:51" x14ac:dyDescent="0.15">
      <c r="N966" s="1"/>
      <c r="R966" s="4"/>
      <c r="S966" s="4"/>
      <c r="T966" s="4"/>
    </row>
    <row r="967" spans="14:51" x14ac:dyDescent="0.15">
      <c r="N967" s="1"/>
      <c r="R967" s="4"/>
      <c r="S967" s="4"/>
      <c r="T967" s="4"/>
    </row>
    <row r="968" spans="14:51" x14ac:dyDescent="0.15">
      <c r="N968" s="1"/>
      <c r="R968" s="4"/>
      <c r="S968" s="4"/>
      <c r="T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  <c r="AV971" s="4"/>
      <c r="AW971" s="4"/>
      <c r="AX971" s="4"/>
      <c r="AY971" s="4"/>
    </row>
    <row r="972" spans="14:51" x14ac:dyDescent="0.15">
      <c r="N972" s="1"/>
      <c r="R972" s="4"/>
      <c r="S972" s="4"/>
      <c r="T972" s="4"/>
      <c r="AV972" s="4"/>
      <c r="AW972" s="4"/>
    </row>
    <row r="973" spans="14:51" x14ac:dyDescent="0.15">
      <c r="N973" s="1"/>
      <c r="R973" s="4"/>
      <c r="S973" s="4"/>
      <c r="T973" s="4"/>
      <c r="AV973" s="4"/>
      <c r="AW973" s="4"/>
    </row>
    <row r="974" spans="14:51" x14ac:dyDescent="0.15">
      <c r="N974" s="1"/>
      <c r="R974" s="4"/>
      <c r="S974" s="4"/>
      <c r="T974" s="4"/>
      <c r="AV974" s="4"/>
      <c r="AW974" s="4"/>
    </row>
    <row r="975" spans="14:51" x14ac:dyDescent="0.15">
      <c r="N975" s="1"/>
      <c r="R975" s="4"/>
      <c r="S975" s="4"/>
      <c r="T975" s="4"/>
      <c r="AV975" s="4"/>
      <c r="AW975" s="4"/>
    </row>
    <row r="976" spans="14:51" x14ac:dyDescent="0.15">
      <c r="N976" s="1"/>
      <c r="R976" s="4"/>
      <c r="S976" s="4"/>
      <c r="T976" s="4"/>
      <c r="AV976" s="4"/>
      <c r="AW976" s="4"/>
    </row>
    <row r="977" spans="14:51" x14ac:dyDescent="0.15">
      <c r="N977" s="1"/>
      <c r="R977" s="4"/>
      <c r="S977" s="4"/>
      <c r="T977" s="4"/>
      <c r="AV977" s="4"/>
      <c r="AW977" s="4"/>
    </row>
    <row r="978" spans="14:51" x14ac:dyDescent="0.15">
      <c r="N978" s="1"/>
      <c r="R978" s="4"/>
      <c r="S978" s="4"/>
      <c r="T978" s="4"/>
      <c r="AV978" s="4"/>
      <c r="AW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</row>
    <row r="982" spans="14:51" x14ac:dyDescent="0.15">
      <c r="N982" s="1"/>
      <c r="R982" s="4"/>
      <c r="S982" s="4"/>
      <c r="T982" s="4"/>
    </row>
    <row r="983" spans="14:51" x14ac:dyDescent="0.15">
      <c r="N983" s="1"/>
      <c r="R983" s="4"/>
      <c r="S983" s="4"/>
      <c r="T983" s="4"/>
    </row>
    <row r="984" spans="14:51" x14ac:dyDescent="0.15">
      <c r="N984" s="1"/>
      <c r="R984" s="4"/>
      <c r="S984" s="4"/>
      <c r="T984" s="4"/>
    </row>
    <row r="985" spans="14:51" x14ac:dyDescent="0.15">
      <c r="N985" s="1"/>
      <c r="R985" s="4"/>
      <c r="S985" s="4"/>
      <c r="T985" s="4"/>
    </row>
    <row r="986" spans="14:51" x14ac:dyDescent="0.15">
      <c r="N986" s="1"/>
      <c r="R986" s="4"/>
      <c r="S986" s="4"/>
      <c r="T986" s="4"/>
    </row>
    <row r="987" spans="14:51" x14ac:dyDescent="0.15">
      <c r="N987" s="1"/>
      <c r="R987" s="4"/>
      <c r="S987" s="4"/>
      <c r="T987" s="4"/>
    </row>
    <row r="988" spans="14:51" x14ac:dyDescent="0.15">
      <c r="N988" s="1"/>
      <c r="R988" s="4"/>
      <c r="S988" s="4"/>
      <c r="T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  <c r="AV992" s="4"/>
      <c r="AW992" s="4"/>
      <c r="AX992" s="4"/>
      <c r="AY992" s="4"/>
    </row>
    <row r="993" spans="14:49" x14ac:dyDescent="0.15">
      <c r="N993" s="1"/>
      <c r="R993" s="4"/>
      <c r="S993" s="4"/>
      <c r="T993" s="4"/>
      <c r="AV993" s="4"/>
      <c r="AW993" s="4"/>
    </row>
    <row r="994" spans="14:49" x14ac:dyDescent="0.15">
      <c r="N994" s="1"/>
      <c r="R994" s="4"/>
      <c r="S994" s="4"/>
      <c r="T994" s="4"/>
      <c r="AV994" s="4"/>
      <c r="AW994" s="4"/>
    </row>
    <row r="995" spans="14:49" x14ac:dyDescent="0.15">
      <c r="N995" s="1"/>
      <c r="R995" s="4"/>
      <c r="S995" s="4"/>
      <c r="T995" s="4"/>
      <c r="AV995" s="4"/>
      <c r="AW995" s="4"/>
    </row>
    <row r="996" spans="14:49" x14ac:dyDescent="0.15">
      <c r="N996" s="1"/>
      <c r="R996" s="4"/>
      <c r="S996" s="4"/>
      <c r="T996" s="4"/>
      <c r="AV996" s="4"/>
      <c r="AW996" s="4"/>
    </row>
    <row r="997" spans="14:49" x14ac:dyDescent="0.15">
      <c r="N997" s="1"/>
      <c r="R997" s="4"/>
      <c r="S997" s="4"/>
      <c r="T997" s="4"/>
      <c r="AV997" s="4"/>
      <c r="AW997" s="4"/>
    </row>
    <row r="998" spans="14:49" x14ac:dyDescent="0.15">
      <c r="N998" s="1"/>
      <c r="R998" s="4"/>
      <c r="S998" s="4"/>
      <c r="T998" s="4"/>
      <c r="AV998" s="4"/>
      <c r="AW998" s="4"/>
    </row>
    <row r="999" spans="14:49" x14ac:dyDescent="0.15">
      <c r="N999" s="1"/>
      <c r="R999" s="4"/>
      <c r="S999" s="4"/>
      <c r="T999" s="4"/>
      <c r="AV999" s="4"/>
      <c r="AW999" s="4"/>
    </row>
    <row r="1000" spans="14:49" x14ac:dyDescent="0.15">
      <c r="N1000" s="1"/>
      <c r="R1000" s="4"/>
      <c r="S1000" s="4"/>
      <c r="T1000" s="4"/>
    </row>
    <row r="1001" spans="14:49" x14ac:dyDescent="0.15">
      <c r="N1001" s="1"/>
      <c r="R1001" s="4"/>
      <c r="S1001" s="4"/>
      <c r="T1001" s="4"/>
    </row>
    <row r="1002" spans="14:49" x14ac:dyDescent="0.15">
      <c r="N1002" s="1"/>
      <c r="R1002" s="4"/>
      <c r="S1002" s="4"/>
      <c r="T1002" s="4"/>
    </row>
    <row r="1003" spans="14:49" x14ac:dyDescent="0.15">
      <c r="N1003" s="1"/>
      <c r="R1003" s="4"/>
      <c r="S1003" s="4"/>
      <c r="T1003" s="4"/>
    </row>
    <row r="1004" spans="14:49" x14ac:dyDescent="0.15">
      <c r="N1004" s="1"/>
      <c r="R1004" s="4"/>
      <c r="S1004" s="4"/>
      <c r="T1004" s="4"/>
    </row>
    <row r="1005" spans="14:49" x14ac:dyDescent="0.15">
      <c r="N1005" s="1"/>
      <c r="R1005" s="4"/>
      <c r="S1005" s="4"/>
      <c r="T1005" s="4"/>
    </row>
    <row r="1006" spans="14:49" x14ac:dyDescent="0.15">
      <c r="N1006" s="1"/>
      <c r="R1006" s="4"/>
      <c r="S1006" s="4"/>
      <c r="T1006" s="4"/>
    </row>
    <row r="1007" spans="14:49" x14ac:dyDescent="0.15">
      <c r="N1007" s="1"/>
      <c r="R1007" s="4"/>
      <c r="S1007" s="4"/>
      <c r="T1007" s="4"/>
    </row>
    <row r="1008" spans="14:49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  <c r="AV1021" s="4"/>
      <c r="AW1021" s="4"/>
    </row>
    <row r="1022" spans="14:51" x14ac:dyDescent="0.15">
      <c r="N1022" s="1"/>
      <c r="R1022" s="4"/>
      <c r="S1022" s="4"/>
      <c r="T1022" s="4"/>
      <c r="AV1022" s="4"/>
      <c r="AW1022" s="4"/>
    </row>
    <row r="1023" spans="14:51" x14ac:dyDescent="0.15">
      <c r="N1023" s="1"/>
      <c r="R1023" s="4"/>
      <c r="S1023" s="4"/>
      <c r="T1023" s="4"/>
      <c r="AV1023" s="4"/>
      <c r="AW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51" x14ac:dyDescent="0.15">
      <c r="N1025" s="1"/>
      <c r="R1025" s="4"/>
      <c r="S1025" s="4"/>
      <c r="T1025" s="4"/>
      <c r="AV1025" s="4"/>
      <c r="AW1025" s="4"/>
    </row>
    <row r="1026" spans="14:51" x14ac:dyDescent="0.15">
      <c r="N1026" s="1"/>
      <c r="R1026" s="4"/>
      <c r="S1026" s="4"/>
      <c r="T1026" s="4"/>
      <c r="AV1026" s="4"/>
      <c r="AW1026" s="4"/>
    </row>
    <row r="1027" spans="14:51" x14ac:dyDescent="0.15">
      <c r="N1027" s="1"/>
      <c r="R1027" s="4"/>
      <c r="S1027" s="4"/>
      <c r="T1027" s="4"/>
      <c r="AV1027" s="4"/>
      <c r="AW1027" s="4"/>
    </row>
    <row r="1028" spans="14:51" x14ac:dyDescent="0.15">
      <c r="N1028" s="1"/>
      <c r="R1028" s="4"/>
      <c r="S1028" s="4"/>
      <c r="T1028" s="4"/>
      <c r="AV1028" s="4"/>
      <c r="AW1028" s="4"/>
    </row>
    <row r="1029" spans="14:51" x14ac:dyDescent="0.15">
      <c r="N1029" s="1"/>
      <c r="R1029" s="4"/>
      <c r="S1029" s="4"/>
      <c r="T1029" s="4"/>
      <c r="AV1029" s="4"/>
      <c r="AW1029" s="4"/>
    </row>
    <row r="1030" spans="14:51" x14ac:dyDescent="0.15">
      <c r="N1030" s="1"/>
      <c r="R1030" s="4"/>
      <c r="S1030" s="4"/>
      <c r="T1030" s="4"/>
      <c r="AV1030" s="4"/>
      <c r="AW1030" s="4"/>
    </row>
    <row r="1031" spans="14:51" x14ac:dyDescent="0.15">
      <c r="N1031" s="1"/>
      <c r="R1031" s="4"/>
      <c r="S1031" s="4"/>
      <c r="T1031" s="4"/>
      <c r="AV1031" s="4"/>
      <c r="AW1031" s="4"/>
    </row>
    <row r="1032" spans="14:51" x14ac:dyDescent="0.15">
      <c r="N1032" s="1"/>
      <c r="R1032" s="4"/>
      <c r="S1032" s="4"/>
      <c r="T1032" s="4"/>
      <c r="AV1032" s="4"/>
      <c r="AW1032" s="4"/>
    </row>
    <row r="1033" spans="14:51" x14ac:dyDescent="0.15">
      <c r="N1033" s="1"/>
      <c r="R1033" s="4"/>
      <c r="S1033" s="4"/>
      <c r="T1033" s="4"/>
      <c r="AV1033" s="4"/>
      <c r="AW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</row>
    <row r="1039" spans="14:51" x14ac:dyDescent="0.15">
      <c r="N1039" s="1"/>
      <c r="R1039" s="4"/>
      <c r="S1039" s="4"/>
      <c r="T1039" s="4"/>
      <c r="AV1039" s="4"/>
      <c r="AW1039" s="4"/>
      <c r="AX1039" s="4"/>
      <c r="AY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49" x14ac:dyDescent="0.15">
      <c r="N1041" s="1"/>
      <c r="R1041" s="4"/>
      <c r="S1041" s="4"/>
      <c r="T1041" s="4"/>
      <c r="AV1041" s="4"/>
      <c r="AW1041" s="4"/>
    </row>
    <row r="1042" spans="14:49" x14ac:dyDescent="0.15">
      <c r="N1042" s="1"/>
      <c r="R1042" s="4"/>
      <c r="S1042" s="4"/>
      <c r="T1042" s="4"/>
      <c r="AV1042" s="4"/>
      <c r="AW1042" s="4"/>
    </row>
    <row r="1043" spans="14:49" x14ac:dyDescent="0.15">
      <c r="N1043" s="1"/>
      <c r="R1043" s="4"/>
      <c r="S1043" s="4"/>
      <c r="T1043" s="4"/>
      <c r="AV1043" s="4"/>
      <c r="AW1043" s="4"/>
    </row>
    <row r="1044" spans="14:49" x14ac:dyDescent="0.15">
      <c r="N1044" s="1"/>
      <c r="R1044" s="4"/>
      <c r="S1044" s="4"/>
      <c r="T1044" s="4"/>
      <c r="AV1044" s="4"/>
      <c r="AW1044" s="4"/>
    </row>
    <row r="1045" spans="14:49" x14ac:dyDescent="0.15">
      <c r="N1045" s="1"/>
      <c r="R1045" s="4"/>
      <c r="S1045" s="4"/>
      <c r="T1045" s="4"/>
      <c r="AV1045" s="4"/>
      <c r="AW1045" s="4"/>
    </row>
    <row r="1046" spans="14:49" x14ac:dyDescent="0.15">
      <c r="N1046" s="1"/>
      <c r="R1046" s="4"/>
      <c r="S1046" s="4"/>
      <c r="T1046" s="4"/>
      <c r="AV1046" s="4"/>
      <c r="AW1046" s="4"/>
    </row>
    <row r="1047" spans="14:49" x14ac:dyDescent="0.15">
      <c r="N1047" s="1"/>
      <c r="R1047" s="4"/>
      <c r="S1047" s="4"/>
      <c r="T1047" s="4"/>
    </row>
    <row r="1048" spans="14:49" x14ac:dyDescent="0.15">
      <c r="N1048" s="1"/>
      <c r="R1048" s="4"/>
      <c r="S1048" s="4"/>
      <c r="T1048" s="4"/>
    </row>
    <row r="1049" spans="14:49" x14ac:dyDescent="0.15">
      <c r="N1049" s="1"/>
      <c r="R1049" s="4"/>
      <c r="S1049" s="4"/>
      <c r="T1049" s="4"/>
    </row>
    <row r="1050" spans="14:49" x14ac:dyDescent="0.15">
      <c r="N1050" s="1"/>
      <c r="R1050" s="4"/>
      <c r="S1050" s="4"/>
      <c r="T1050" s="4"/>
    </row>
    <row r="1051" spans="14:49" x14ac:dyDescent="0.15">
      <c r="N1051" s="1"/>
      <c r="R1051" s="4"/>
      <c r="S1051" s="4"/>
      <c r="T1051" s="4"/>
    </row>
    <row r="1052" spans="14:49" x14ac:dyDescent="0.15">
      <c r="N1052" s="1"/>
      <c r="R1052" s="4"/>
      <c r="S1052" s="4"/>
      <c r="T1052" s="4"/>
    </row>
    <row r="1053" spans="14:49" x14ac:dyDescent="0.15">
      <c r="N1053" s="1"/>
      <c r="R1053" s="4"/>
      <c r="S1053" s="4"/>
      <c r="T1053" s="4"/>
    </row>
    <row r="1054" spans="14:49" x14ac:dyDescent="0.15">
      <c r="N1054" s="1"/>
      <c r="R1054" s="4"/>
      <c r="S1054" s="4"/>
      <c r="T1054" s="4"/>
    </row>
    <row r="1055" spans="14:49" x14ac:dyDescent="0.15">
      <c r="N1055" s="1"/>
      <c r="R1055" s="4"/>
      <c r="S1055" s="4"/>
      <c r="T1055" s="4"/>
    </row>
    <row r="1056" spans="14:49" x14ac:dyDescent="0.15">
      <c r="N1056" s="1"/>
      <c r="R1056" s="4"/>
      <c r="S1056" s="4"/>
      <c r="T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  <c r="AV1059" s="4"/>
      <c r="AW1059" s="4"/>
      <c r="AX1059" s="4"/>
      <c r="AY1059" s="4"/>
    </row>
    <row r="1060" spans="14:51" x14ac:dyDescent="0.15">
      <c r="N1060" s="1"/>
      <c r="R1060" s="4"/>
      <c r="S1060" s="4"/>
      <c r="T1060" s="4"/>
      <c r="AV1060" s="4"/>
      <c r="AW1060" s="4"/>
    </row>
    <row r="1061" spans="14:51" x14ac:dyDescent="0.15">
      <c r="N1061" s="1"/>
      <c r="R1061" s="4"/>
      <c r="S1061" s="4"/>
      <c r="T1061" s="4"/>
      <c r="AV1061" s="4"/>
      <c r="AW1061" s="4"/>
    </row>
    <row r="1062" spans="14:51" x14ac:dyDescent="0.15">
      <c r="N1062" s="1"/>
      <c r="R1062" s="4"/>
      <c r="S1062" s="4"/>
      <c r="T1062" s="4"/>
      <c r="AV1062" s="4"/>
      <c r="AW1062" s="4"/>
    </row>
    <row r="1063" spans="14:51" x14ac:dyDescent="0.15">
      <c r="N1063" s="1"/>
      <c r="R1063" s="4"/>
      <c r="S1063" s="4"/>
      <c r="T1063" s="4"/>
      <c r="AV1063" s="4"/>
      <c r="AW1063" s="4"/>
    </row>
    <row r="1064" spans="14:51" x14ac:dyDescent="0.15">
      <c r="N1064" s="1"/>
      <c r="R1064" s="4"/>
      <c r="S1064" s="4"/>
      <c r="T1064" s="4"/>
      <c r="AV1064" s="4"/>
      <c r="AW1064" s="4"/>
    </row>
    <row r="1065" spans="14:51" x14ac:dyDescent="0.15">
      <c r="N1065" s="1"/>
      <c r="R1065" s="4"/>
      <c r="S1065" s="4"/>
      <c r="T1065" s="4"/>
      <c r="AV1065" s="4"/>
      <c r="AW1065" s="4"/>
    </row>
    <row r="1066" spans="14:51" x14ac:dyDescent="0.15">
      <c r="N1066" s="1"/>
      <c r="R1066" s="4"/>
      <c r="S1066" s="4"/>
      <c r="T1066" s="4"/>
      <c r="AV1066" s="4"/>
      <c r="AW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</row>
    <row r="1070" spans="14:51" x14ac:dyDescent="0.15">
      <c r="N1070" s="1"/>
      <c r="R1070" s="4"/>
      <c r="S1070" s="4"/>
      <c r="T1070" s="4"/>
    </row>
    <row r="1071" spans="14:51" x14ac:dyDescent="0.15">
      <c r="N1071" s="1"/>
      <c r="R1071" s="4"/>
      <c r="S1071" s="4"/>
      <c r="T1071" s="4"/>
    </row>
    <row r="1072" spans="14:51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</row>
    <row r="1074" spans="14:51" x14ac:dyDescent="0.15">
      <c r="N1074" s="1"/>
      <c r="R1074" s="4"/>
      <c r="S1074" s="4"/>
      <c r="T1074" s="4"/>
    </row>
    <row r="1075" spans="14:51" x14ac:dyDescent="0.15">
      <c r="N1075" s="1"/>
      <c r="R1075" s="4"/>
      <c r="S1075" s="4"/>
      <c r="T1075" s="4"/>
    </row>
    <row r="1076" spans="14:51" x14ac:dyDescent="0.15">
      <c r="N1076" s="1"/>
      <c r="R1076" s="4"/>
      <c r="S1076" s="4"/>
      <c r="T1076" s="4"/>
    </row>
    <row r="1077" spans="14:51" x14ac:dyDescent="0.15">
      <c r="N1077" s="1"/>
      <c r="R1077" s="4"/>
      <c r="S1077" s="4"/>
      <c r="T1077" s="4"/>
    </row>
    <row r="1078" spans="14:51" x14ac:dyDescent="0.15">
      <c r="N1078" s="1"/>
      <c r="R1078" s="4"/>
      <c r="S1078" s="4"/>
      <c r="T1078" s="4"/>
    </row>
    <row r="1079" spans="14:51" x14ac:dyDescent="0.15">
      <c r="N1079" s="1"/>
      <c r="R1079" s="4"/>
      <c r="S1079" s="4"/>
      <c r="T1079" s="4"/>
      <c r="AV1079" s="4"/>
      <c r="AW1079" s="4"/>
      <c r="AX1079" s="4"/>
      <c r="AY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  <c r="AV1081" s="4"/>
      <c r="AW1081" s="4"/>
    </row>
    <row r="1082" spans="14:51" x14ac:dyDescent="0.15">
      <c r="N1082" s="1"/>
      <c r="R1082" s="4"/>
      <c r="S1082" s="4"/>
      <c r="T1082" s="4"/>
      <c r="AV1082" s="4"/>
      <c r="AW1082" s="4"/>
    </row>
    <row r="1083" spans="14:51" x14ac:dyDescent="0.15">
      <c r="N1083" s="1"/>
      <c r="R1083" s="4"/>
      <c r="S1083" s="4"/>
      <c r="T1083" s="4"/>
      <c r="AV1083" s="4"/>
      <c r="AW1083" s="4"/>
    </row>
    <row r="1084" spans="14:51" x14ac:dyDescent="0.15">
      <c r="N1084" s="1"/>
      <c r="R1084" s="4"/>
      <c r="S1084" s="4"/>
      <c r="T1084" s="4"/>
      <c r="AV1084" s="4"/>
      <c r="AW1084" s="4"/>
    </row>
    <row r="1085" spans="14:51" x14ac:dyDescent="0.15">
      <c r="N1085" s="1"/>
      <c r="R1085" s="4"/>
      <c r="S1085" s="4"/>
      <c r="T1085" s="4"/>
      <c r="AV1085" s="4"/>
      <c r="AW1085" s="4"/>
    </row>
    <row r="1086" spans="14:51" x14ac:dyDescent="0.15">
      <c r="N1086" s="1"/>
      <c r="R1086" s="4"/>
      <c r="S1086" s="4"/>
      <c r="T1086" s="4"/>
      <c r="AV1086" s="4"/>
      <c r="AW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</row>
    <row r="1094" spans="14:51" x14ac:dyDescent="0.15">
      <c r="N1094" s="1"/>
      <c r="R1094" s="4"/>
      <c r="S1094" s="4"/>
      <c r="T1094" s="4"/>
    </row>
    <row r="1095" spans="14:51" x14ac:dyDescent="0.15">
      <c r="N1095" s="1"/>
      <c r="R1095" s="4"/>
      <c r="S1095" s="4"/>
      <c r="T1095" s="4"/>
    </row>
    <row r="1096" spans="14:51" x14ac:dyDescent="0.15">
      <c r="N1096" s="1"/>
      <c r="R1096" s="4"/>
      <c r="S1096" s="4"/>
      <c r="T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  <c r="AV1099" s="4"/>
      <c r="AW1099" s="4"/>
      <c r="AX1099" s="4"/>
      <c r="AY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  <c r="AV1101" s="4"/>
      <c r="AW1101" s="4"/>
    </row>
    <row r="1102" spans="14:51" x14ac:dyDescent="0.15">
      <c r="N1102" s="1"/>
      <c r="R1102" s="4"/>
      <c r="S1102" s="4"/>
      <c r="T1102" s="4"/>
      <c r="AV1102" s="4"/>
      <c r="AW1102" s="4"/>
    </row>
    <row r="1103" spans="14:51" x14ac:dyDescent="0.15">
      <c r="N1103" s="1"/>
      <c r="R1103" s="4"/>
      <c r="S1103" s="4"/>
      <c r="T1103" s="4"/>
      <c r="AV1103" s="4"/>
      <c r="AW1103" s="4"/>
    </row>
    <row r="1104" spans="14:51" x14ac:dyDescent="0.15">
      <c r="N1104" s="1"/>
      <c r="R1104" s="4"/>
      <c r="S1104" s="4"/>
      <c r="T1104" s="4"/>
      <c r="AV1104" s="4"/>
      <c r="AW1104" s="4"/>
    </row>
    <row r="1105" spans="14:51" x14ac:dyDescent="0.15">
      <c r="N1105" s="1"/>
      <c r="R1105" s="4"/>
      <c r="S1105" s="4"/>
      <c r="T1105" s="4"/>
      <c r="AV1105" s="4"/>
      <c r="AW1105" s="4"/>
    </row>
    <row r="1106" spans="14:51" x14ac:dyDescent="0.15">
      <c r="N1106" s="1"/>
      <c r="R1106" s="4"/>
      <c r="S1106" s="4"/>
      <c r="T1106" s="4"/>
      <c r="AV1106" s="4"/>
      <c r="AW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</row>
    <row r="1114" spans="14:51" x14ac:dyDescent="0.15">
      <c r="N1114" s="1"/>
      <c r="R1114" s="4"/>
      <c r="S1114" s="4"/>
      <c r="T1114" s="4"/>
    </row>
    <row r="1115" spans="14:51" x14ac:dyDescent="0.15">
      <c r="N1115" s="1"/>
      <c r="R1115" s="4"/>
      <c r="S1115" s="4"/>
      <c r="T1115" s="4"/>
    </row>
    <row r="1116" spans="14:51" x14ac:dyDescent="0.15">
      <c r="N1116" s="1"/>
      <c r="R1116" s="4"/>
      <c r="S1116" s="4"/>
      <c r="T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  <c r="AV1119" s="4"/>
      <c r="AW1119" s="4"/>
      <c r="AX1119" s="4"/>
      <c r="AY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49" x14ac:dyDescent="0.15">
      <c r="N1121" s="1"/>
      <c r="R1121" s="4"/>
      <c r="S1121" s="4"/>
      <c r="T1121" s="4"/>
      <c r="AV1121" s="4"/>
      <c r="AW1121" s="4"/>
    </row>
    <row r="1122" spans="14:49" x14ac:dyDescent="0.15">
      <c r="N1122" s="1"/>
      <c r="R1122" s="4"/>
      <c r="S1122" s="4"/>
      <c r="T1122" s="4"/>
      <c r="AV1122" s="4"/>
      <c r="AW1122" s="4"/>
    </row>
    <row r="1123" spans="14:49" x14ac:dyDescent="0.15">
      <c r="N1123" s="1"/>
      <c r="R1123" s="4"/>
      <c r="S1123" s="4"/>
      <c r="T1123" s="4"/>
      <c r="AV1123" s="4"/>
      <c r="AW1123" s="4"/>
    </row>
    <row r="1124" spans="14:49" x14ac:dyDescent="0.15">
      <c r="N1124" s="1"/>
      <c r="R1124" s="4"/>
      <c r="S1124" s="4"/>
      <c r="T1124" s="4"/>
      <c r="AV1124" s="4"/>
      <c r="AW1124" s="4"/>
    </row>
    <row r="1125" spans="14:49" x14ac:dyDescent="0.15">
      <c r="N1125" s="1"/>
      <c r="R1125" s="4"/>
      <c r="S1125" s="4"/>
      <c r="T1125" s="4"/>
      <c r="AV1125" s="4"/>
      <c r="AW1125" s="4"/>
    </row>
    <row r="1126" spans="14:49" x14ac:dyDescent="0.15">
      <c r="N1126" s="1"/>
      <c r="R1126" s="4"/>
      <c r="S1126" s="4"/>
      <c r="T1126" s="4"/>
      <c r="AV1126" s="4"/>
      <c r="AW1126" s="4"/>
    </row>
    <row r="1127" spans="14:49" x14ac:dyDescent="0.15">
      <c r="N1127" s="1"/>
      <c r="R1127" s="4"/>
      <c r="S1127" s="4"/>
      <c r="T1127" s="4"/>
    </row>
    <row r="1128" spans="14:49" x14ac:dyDescent="0.15">
      <c r="N1128" s="1"/>
      <c r="R1128" s="4"/>
      <c r="S1128" s="4"/>
      <c r="T1128" s="4"/>
    </row>
    <row r="1129" spans="14:49" x14ac:dyDescent="0.15">
      <c r="N1129" s="1"/>
      <c r="R1129" s="4"/>
      <c r="S1129" s="4"/>
      <c r="T1129" s="4"/>
    </row>
    <row r="1130" spans="14:49" x14ac:dyDescent="0.15">
      <c r="N1130" s="1"/>
      <c r="R1130" s="4"/>
      <c r="S1130" s="4"/>
      <c r="T1130" s="4"/>
    </row>
    <row r="1131" spans="14:49" x14ac:dyDescent="0.15">
      <c r="N1131" s="1"/>
      <c r="R1131" s="4"/>
      <c r="S1131" s="4"/>
      <c r="T1131" s="4"/>
    </row>
    <row r="1132" spans="14:49" x14ac:dyDescent="0.15">
      <c r="N1132" s="1"/>
      <c r="R1132" s="4"/>
      <c r="S1132" s="4"/>
      <c r="T1132" s="4"/>
    </row>
    <row r="1133" spans="14:49" x14ac:dyDescent="0.15">
      <c r="N1133" s="1"/>
      <c r="R1133" s="4"/>
      <c r="S1133" s="4"/>
      <c r="T1133" s="4"/>
    </row>
    <row r="1134" spans="14:49" x14ac:dyDescent="0.15">
      <c r="N1134" s="1"/>
      <c r="R1134" s="4"/>
      <c r="S1134" s="4"/>
      <c r="T1134" s="4"/>
    </row>
    <row r="1135" spans="14:49" x14ac:dyDescent="0.15">
      <c r="N1135" s="1"/>
      <c r="R1135" s="4"/>
      <c r="S1135" s="4"/>
      <c r="T1135" s="4"/>
    </row>
    <row r="1136" spans="14:49" x14ac:dyDescent="0.15">
      <c r="N1136" s="1"/>
      <c r="R1136" s="4"/>
      <c r="S1136" s="4"/>
      <c r="T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84</v>
      </c>
      <c r="E3" s="1" t="s">
        <v>85</v>
      </c>
      <c r="F3" s="1" t="s">
        <v>86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87</v>
      </c>
      <c r="E5" s="1" t="s">
        <v>88</v>
      </c>
      <c r="F5" s="1" t="s">
        <v>89</v>
      </c>
    </row>
    <row r="6" spans="1:6" x14ac:dyDescent="0.15">
      <c r="A6">
        <v>1</v>
      </c>
      <c r="B6" s="4" t="s">
        <v>147</v>
      </c>
      <c r="C6" s="4" t="s">
        <v>147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326"/>
  <sheetViews>
    <sheetView workbookViewId="0">
      <pane ySplit="6" topLeftCell="A1295" activePane="bottomLeft" state="frozen"/>
      <selection pane="bottomLeft" activeCell="F1310" sqref="F1310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268</v>
      </c>
      <c r="D4" s="7" t="s">
        <v>257</v>
      </c>
      <c r="E4" s="7" t="s">
        <v>257</v>
      </c>
      <c r="F4" s="7" t="s">
        <v>262</v>
      </c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262</v>
      </c>
      <c r="G6" s="13" t="s">
        <v>263</v>
      </c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250</v>
      </c>
      <c r="O407" s="1">
        <f>VLOOKUP(E407,角色属性概况!Q:R,2,FALSE)</f>
        <v>320</v>
      </c>
      <c r="P407" s="1" t="s">
        <v>251</v>
      </c>
      <c r="Q407" s="1" t="s">
        <v>251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250</v>
      </c>
      <c r="O408" s="1">
        <f>VLOOKUP(E408,角色属性概况!Q:R,2,FALSE)</f>
        <v>400</v>
      </c>
      <c r="P408" s="1" t="s">
        <v>251</v>
      </c>
      <c r="Q408" s="1" t="s">
        <v>251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250</v>
      </c>
      <c r="O409" s="1">
        <f>VLOOKUP(E409,角色属性概况!Q:R,2,FALSE)</f>
        <v>400</v>
      </c>
      <c r="P409" s="1" t="s">
        <v>251</v>
      </c>
      <c r="Q409" s="1" t="s">
        <v>251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250</v>
      </c>
      <c r="O410" s="1">
        <f>VLOOKUP(E410,角色属性概况!Q:R,2,FALSE)</f>
        <v>400</v>
      </c>
      <c r="P410" s="1" t="s">
        <v>251</v>
      </c>
      <c r="Q410" s="1" t="s">
        <v>251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250</v>
      </c>
      <c r="O411" s="1">
        <f>VLOOKUP(E411,角色属性概况!Q:R,2,FALSE)</f>
        <v>800</v>
      </c>
      <c r="P411" s="1" t="s">
        <v>251</v>
      </c>
      <c r="Q411" s="1" t="s">
        <v>251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250</v>
      </c>
      <c r="O412" s="1">
        <f>VLOOKUP(E412,角色属性概况!Q:R,2,FALSE)</f>
        <v>800</v>
      </c>
      <c r="P412" s="1" t="s">
        <v>251</v>
      </c>
      <c r="Q412" s="1" t="s">
        <v>251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250</v>
      </c>
      <c r="O413" s="1">
        <f>VLOOKUP(E413,角色属性概况!Q:R,2,FALSE)</f>
        <v>1600</v>
      </c>
      <c r="P413" s="1" t="s">
        <v>251</v>
      </c>
      <c r="Q413" s="1" t="s">
        <v>251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250</v>
      </c>
      <c r="O414" s="1">
        <f>VLOOKUP(E414,角色属性概况!Q:R,2,FALSE)</f>
        <v>1600</v>
      </c>
      <c r="P414" s="1" t="s">
        <v>251</v>
      </c>
      <c r="Q414" s="1" t="s">
        <v>251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250</v>
      </c>
      <c r="O415" s="1">
        <f>VLOOKUP(E415,角色属性概况!Q:R,2,FALSE)</f>
        <v>3200</v>
      </c>
      <c r="P415" s="1" t="s">
        <v>251</v>
      </c>
      <c r="Q415" s="1" t="s">
        <v>251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250</v>
      </c>
      <c r="O416" s="1">
        <f>VLOOKUP(E416,角色属性概况!Q:R,2,FALSE)</f>
        <v>3200</v>
      </c>
      <c r="P416" s="1" t="s">
        <v>251</v>
      </c>
      <c r="Q416" s="1" t="s">
        <v>251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250</v>
      </c>
      <c r="O417" s="1">
        <f>VLOOKUP(E417,角色属性概况!Q:R,2,FALSE)</f>
        <v>6410.0000000000027</v>
      </c>
      <c r="P417" s="1" t="s">
        <v>251</v>
      </c>
      <c r="Q417" s="1" t="s">
        <v>251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250</v>
      </c>
      <c r="O418" s="1">
        <f>VLOOKUP(E418,角色属性概况!Q:R,2,FALSE)</f>
        <v>6409.9999999999927</v>
      </c>
      <c r="P418" s="1" t="s">
        <v>251</v>
      </c>
      <c r="Q418" s="1" t="s">
        <v>251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250</v>
      </c>
      <c r="O419" s="1">
        <f>VLOOKUP(E419,角色属性概况!Q:R,2,FALSE)</f>
        <v>12829.999999999995</v>
      </c>
      <c r="P419" s="1" t="s">
        <v>251</v>
      </c>
      <c r="Q419" s="1" t="s">
        <v>251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250</v>
      </c>
      <c r="O420" s="1">
        <f>VLOOKUP(E420,角色属性概况!Q:R,2,FALSE)</f>
        <v>12830.00000000002</v>
      </c>
      <c r="P420" s="1" t="s">
        <v>251</v>
      </c>
      <c r="Q420" s="1" t="s">
        <v>251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250</v>
      </c>
      <c r="O421" s="1">
        <f>VLOOKUP(E421,角色属性概况!Q:R,2,FALSE)</f>
        <v>25659.999999999989</v>
      </c>
      <c r="P421" s="1" t="s">
        <v>251</v>
      </c>
      <c r="Q421" s="1" t="s">
        <v>251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250</v>
      </c>
      <c r="O422" s="1">
        <f>VLOOKUP(E422,角色属性概况!Q:R,2,FALSE)</f>
        <v>25660.00000000004</v>
      </c>
      <c r="P422" s="1" t="s">
        <v>251</v>
      </c>
      <c r="Q422" s="1" t="s">
        <v>251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250</v>
      </c>
      <c r="O423" s="1">
        <f>VLOOKUP(E423,角色属性概况!Q:R,2,FALSE)</f>
        <v>51319.999999999978</v>
      </c>
      <c r="P423" s="1" t="s">
        <v>251</v>
      </c>
      <c r="Q423" s="1" t="s">
        <v>251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250</v>
      </c>
      <c r="O424" s="1">
        <f>VLOOKUP(E424,角色属性概况!Q:R,2,FALSE)</f>
        <v>51320.000000000058</v>
      </c>
      <c r="P424" s="1" t="s">
        <v>251</v>
      </c>
      <c r="Q424" s="1" t="s">
        <v>251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250</v>
      </c>
      <c r="O425" s="1">
        <f>VLOOKUP(E425,角色属性概况!Q:R,2,FALSE)</f>
        <v>102679.99999999993</v>
      </c>
      <c r="P425" s="1" t="s">
        <v>251</v>
      </c>
      <c r="Q425" s="1" t="s">
        <v>251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250</v>
      </c>
      <c r="O426" s="1">
        <f>VLOOKUP(E426,角色属性概况!Q:R,2,FALSE)</f>
        <v>154040</v>
      </c>
      <c r="P426" s="1" t="s">
        <v>251</v>
      </c>
      <c r="Q426" s="1" t="s">
        <v>251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250</v>
      </c>
      <c r="O427" s="1">
        <f>VLOOKUP(E427,角色属性概况!Q:R,2,FALSE)</f>
        <v>320</v>
      </c>
      <c r="P427" s="1" t="s">
        <v>251</v>
      </c>
      <c r="Q427" s="1" t="s">
        <v>251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250</v>
      </c>
      <c r="O428" s="1">
        <f>VLOOKUP(E428,角色属性概况!Q:R,2,FALSE)</f>
        <v>400</v>
      </c>
      <c r="P428" s="1" t="s">
        <v>251</v>
      </c>
      <c r="Q428" s="1" t="s">
        <v>251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250</v>
      </c>
      <c r="O429" s="1">
        <f>VLOOKUP(E429,角色属性概况!Q:R,2,FALSE)</f>
        <v>400</v>
      </c>
      <c r="P429" s="1" t="s">
        <v>251</v>
      </c>
      <c r="Q429" s="1" t="s">
        <v>251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250</v>
      </c>
      <c r="O430" s="1">
        <f>VLOOKUP(E430,角色属性概况!Q:R,2,FALSE)</f>
        <v>400</v>
      </c>
      <c r="P430" s="1" t="s">
        <v>251</v>
      </c>
      <c r="Q430" s="1" t="s">
        <v>251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250</v>
      </c>
      <c r="O431" s="1">
        <f>VLOOKUP(E431,角色属性概况!Q:R,2,FALSE)</f>
        <v>800</v>
      </c>
      <c r="P431" s="1" t="s">
        <v>251</v>
      </c>
      <c r="Q431" s="1" t="s">
        <v>251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250</v>
      </c>
      <c r="O432" s="1">
        <f>VLOOKUP(E432,角色属性概况!Q:R,2,FALSE)</f>
        <v>800</v>
      </c>
      <c r="P432" s="1" t="s">
        <v>251</v>
      </c>
      <c r="Q432" s="1" t="s">
        <v>251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250</v>
      </c>
      <c r="O433" s="1">
        <f>VLOOKUP(E433,角色属性概况!Q:R,2,FALSE)</f>
        <v>1600</v>
      </c>
      <c r="P433" s="1" t="s">
        <v>251</v>
      </c>
      <c r="Q433" s="1" t="s">
        <v>251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250</v>
      </c>
      <c r="O434" s="1">
        <f>VLOOKUP(E434,角色属性概况!Q:R,2,FALSE)</f>
        <v>1600</v>
      </c>
      <c r="P434" s="1" t="s">
        <v>251</v>
      </c>
      <c r="Q434" s="1" t="s">
        <v>251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250</v>
      </c>
      <c r="O435" s="1">
        <f>VLOOKUP(E435,角色属性概况!Q:R,2,FALSE)</f>
        <v>3200</v>
      </c>
      <c r="P435" s="1" t="s">
        <v>251</v>
      </c>
      <c r="Q435" s="1" t="s">
        <v>251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250</v>
      </c>
      <c r="O436" s="1">
        <f>VLOOKUP(E436,角色属性概况!Q:R,2,FALSE)</f>
        <v>3200</v>
      </c>
      <c r="P436" s="1" t="s">
        <v>251</v>
      </c>
      <c r="Q436" s="1" t="s">
        <v>251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250</v>
      </c>
      <c r="O437" s="1">
        <f>VLOOKUP(E437,角色属性概况!Q:R,2,FALSE)</f>
        <v>6410.0000000000027</v>
      </c>
      <c r="P437" s="1" t="s">
        <v>251</v>
      </c>
      <c r="Q437" s="1" t="s">
        <v>251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250</v>
      </c>
      <c r="O438" s="1">
        <f>VLOOKUP(E438,角色属性概况!Q:R,2,FALSE)</f>
        <v>6409.9999999999927</v>
      </c>
      <c r="P438" s="1" t="s">
        <v>251</v>
      </c>
      <c r="Q438" s="1" t="s">
        <v>251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250</v>
      </c>
      <c r="O439" s="1">
        <f>VLOOKUP(E439,角色属性概况!Q:R,2,FALSE)</f>
        <v>12829.999999999995</v>
      </c>
      <c r="P439" s="1" t="s">
        <v>251</v>
      </c>
      <c r="Q439" s="1" t="s">
        <v>251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250</v>
      </c>
      <c r="O440" s="1">
        <f>VLOOKUP(E440,角色属性概况!Q:R,2,FALSE)</f>
        <v>12830.00000000002</v>
      </c>
      <c r="P440" s="1" t="s">
        <v>251</v>
      </c>
      <c r="Q440" s="1" t="s">
        <v>251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250</v>
      </c>
      <c r="O441" s="1">
        <f>VLOOKUP(E441,角色属性概况!Q:R,2,FALSE)</f>
        <v>25659.999999999989</v>
      </c>
      <c r="P441" s="1" t="s">
        <v>251</v>
      </c>
      <c r="Q441" s="1" t="s">
        <v>251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250</v>
      </c>
      <c r="O442" s="1">
        <f>VLOOKUP(E442,角色属性概况!Q:R,2,FALSE)</f>
        <v>25660.00000000004</v>
      </c>
      <c r="P442" s="1" t="s">
        <v>251</v>
      </c>
      <c r="Q442" s="1" t="s">
        <v>251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250</v>
      </c>
      <c r="O443" s="1">
        <f>VLOOKUP(E443,角色属性概况!Q:R,2,FALSE)</f>
        <v>51319.999999999978</v>
      </c>
      <c r="P443" s="1" t="s">
        <v>251</v>
      </c>
      <c r="Q443" s="1" t="s">
        <v>251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250</v>
      </c>
      <c r="O444" s="1">
        <f>VLOOKUP(E444,角色属性概况!Q:R,2,FALSE)</f>
        <v>51320.000000000058</v>
      </c>
      <c r="P444" s="1" t="s">
        <v>251</v>
      </c>
      <c r="Q444" s="1" t="s">
        <v>251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250</v>
      </c>
      <c r="O445" s="1">
        <f>VLOOKUP(E445,角色属性概况!Q:R,2,FALSE)</f>
        <v>102679.99999999993</v>
      </c>
      <c r="P445" s="1" t="s">
        <v>251</v>
      </c>
      <c r="Q445" s="1" t="s">
        <v>251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250</v>
      </c>
      <c r="O446" s="1">
        <f>VLOOKUP(E446,角色属性概况!Q:R,2,FALSE)</f>
        <v>154040</v>
      </c>
      <c r="P446" s="1" t="s">
        <v>251</v>
      </c>
      <c r="Q446" s="1" t="s">
        <v>251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250</v>
      </c>
      <c r="O447" s="1">
        <f>VLOOKUP(E447,角色属性概况!Q:R,2,FALSE)</f>
        <v>320</v>
      </c>
      <c r="P447" s="1" t="s">
        <v>251</v>
      </c>
      <c r="Q447" s="1" t="s">
        <v>251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250</v>
      </c>
      <c r="O448" s="1">
        <f>VLOOKUP(E448,角色属性概况!Q:R,2,FALSE)</f>
        <v>400</v>
      </c>
      <c r="P448" s="1" t="s">
        <v>251</v>
      </c>
      <c r="Q448" s="1" t="s">
        <v>251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250</v>
      </c>
      <c r="O449" s="1">
        <f>VLOOKUP(E449,角色属性概况!Q:R,2,FALSE)</f>
        <v>400</v>
      </c>
      <c r="P449" s="1" t="s">
        <v>251</v>
      </c>
      <c r="Q449" s="1" t="s">
        <v>251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250</v>
      </c>
      <c r="O450" s="1">
        <f>VLOOKUP(E450,角色属性概况!Q:R,2,FALSE)</f>
        <v>400</v>
      </c>
      <c r="P450" s="1" t="s">
        <v>251</v>
      </c>
      <c r="Q450" s="1" t="s">
        <v>251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250</v>
      </c>
      <c r="O451" s="1">
        <f>VLOOKUP(E451,角色属性概况!Q:R,2,FALSE)</f>
        <v>800</v>
      </c>
      <c r="P451" s="1" t="s">
        <v>251</v>
      </c>
      <c r="Q451" s="1" t="s">
        <v>251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250</v>
      </c>
      <c r="O452" s="1">
        <f>VLOOKUP(E452,角色属性概况!Q:R,2,FALSE)</f>
        <v>800</v>
      </c>
      <c r="P452" s="1" t="s">
        <v>251</v>
      </c>
      <c r="Q452" s="1" t="s">
        <v>251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250</v>
      </c>
      <c r="O453" s="1">
        <f>VLOOKUP(E453,角色属性概况!Q:R,2,FALSE)</f>
        <v>1600</v>
      </c>
      <c r="P453" s="1" t="s">
        <v>251</v>
      </c>
      <c r="Q453" s="1" t="s">
        <v>251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250</v>
      </c>
      <c r="O454" s="1">
        <f>VLOOKUP(E454,角色属性概况!Q:R,2,FALSE)</f>
        <v>1600</v>
      </c>
      <c r="P454" s="1" t="s">
        <v>251</v>
      </c>
      <c r="Q454" s="1" t="s">
        <v>251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250</v>
      </c>
      <c r="O455" s="1">
        <f>VLOOKUP(E455,角色属性概况!Q:R,2,FALSE)</f>
        <v>3200</v>
      </c>
      <c r="P455" s="1" t="s">
        <v>251</v>
      </c>
      <c r="Q455" s="1" t="s">
        <v>251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250</v>
      </c>
      <c r="O456" s="1">
        <f>VLOOKUP(E456,角色属性概况!Q:R,2,FALSE)</f>
        <v>3200</v>
      </c>
      <c r="P456" s="1" t="s">
        <v>251</v>
      </c>
      <c r="Q456" s="1" t="s">
        <v>251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250</v>
      </c>
      <c r="O457" s="1">
        <f>VLOOKUP(E457,角色属性概况!Q:R,2,FALSE)</f>
        <v>6410.0000000000027</v>
      </c>
      <c r="P457" s="1" t="s">
        <v>251</v>
      </c>
      <c r="Q457" s="1" t="s">
        <v>251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250</v>
      </c>
      <c r="O458" s="1">
        <f>VLOOKUP(E458,角色属性概况!Q:R,2,FALSE)</f>
        <v>6409.9999999999927</v>
      </c>
      <c r="P458" s="1" t="s">
        <v>251</v>
      </c>
      <c r="Q458" s="1" t="s">
        <v>251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250</v>
      </c>
      <c r="O459" s="1">
        <f>VLOOKUP(E459,角色属性概况!Q:R,2,FALSE)</f>
        <v>12829.999999999995</v>
      </c>
      <c r="P459" s="1" t="s">
        <v>251</v>
      </c>
      <c r="Q459" s="1" t="s">
        <v>251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250</v>
      </c>
      <c r="O460" s="1">
        <f>VLOOKUP(E460,角色属性概况!Q:R,2,FALSE)</f>
        <v>12830.00000000002</v>
      </c>
      <c r="P460" s="1" t="s">
        <v>251</v>
      </c>
      <c r="Q460" s="1" t="s">
        <v>251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250</v>
      </c>
      <c r="O461" s="1">
        <f>VLOOKUP(E461,角色属性概况!Q:R,2,FALSE)</f>
        <v>25659.999999999989</v>
      </c>
      <c r="P461" s="1" t="s">
        <v>251</v>
      </c>
      <c r="Q461" s="1" t="s">
        <v>251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250</v>
      </c>
      <c r="O462" s="1">
        <f>VLOOKUP(E462,角色属性概况!Q:R,2,FALSE)</f>
        <v>25660.00000000004</v>
      </c>
      <c r="P462" s="1" t="s">
        <v>251</v>
      </c>
      <c r="Q462" s="1" t="s">
        <v>251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250</v>
      </c>
      <c r="O463" s="1">
        <f>VLOOKUP(E463,角色属性概况!Q:R,2,FALSE)</f>
        <v>51319.999999999978</v>
      </c>
      <c r="P463" s="1" t="s">
        <v>251</v>
      </c>
      <c r="Q463" s="1" t="s">
        <v>251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250</v>
      </c>
      <c r="O464" s="1">
        <f>VLOOKUP(E464,角色属性概况!Q:R,2,FALSE)</f>
        <v>51320.000000000058</v>
      </c>
      <c r="P464" s="1" t="s">
        <v>251</v>
      </c>
      <c r="Q464" s="1" t="s">
        <v>251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250</v>
      </c>
      <c r="O465" s="1">
        <f>VLOOKUP(E465,角色属性概况!Q:R,2,FALSE)</f>
        <v>102679.99999999993</v>
      </c>
      <c r="P465" s="1" t="s">
        <v>251</v>
      </c>
      <c r="Q465" s="1" t="s">
        <v>251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250</v>
      </c>
      <c r="O466" s="1">
        <f>VLOOKUP(E466,角色属性概况!Q:R,2,FALSE)</f>
        <v>154040</v>
      </c>
      <c r="P466" s="1" t="s">
        <v>251</v>
      </c>
      <c r="Q466" s="1" t="s">
        <v>251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250</v>
      </c>
      <c r="O467" s="1">
        <f>VLOOKUP(E467,角色属性概况!Q:R,2,FALSE)</f>
        <v>320</v>
      </c>
      <c r="P467" s="1" t="s">
        <v>251</v>
      </c>
      <c r="Q467" s="1" t="s">
        <v>251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250</v>
      </c>
      <c r="O468" s="1">
        <f>VLOOKUP(E468,角色属性概况!Q:R,2,FALSE)</f>
        <v>400</v>
      </c>
      <c r="P468" s="1" t="s">
        <v>251</v>
      </c>
      <c r="Q468" s="1" t="s">
        <v>251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250</v>
      </c>
      <c r="O469" s="1">
        <f>VLOOKUP(E469,角色属性概况!Q:R,2,FALSE)</f>
        <v>400</v>
      </c>
      <c r="P469" s="1" t="s">
        <v>251</v>
      </c>
      <c r="Q469" s="1" t="s">
        <v>251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250</v>
      </c>
      <c r="O470" s="1">
        <f>VLOOKUP(E470,角色属性概况!Q:R,2,FALSE)</f>
        <v>400</v>
      </c>
      <c r="P470" s="1" t="s">
        <v>251</v>
      </c>
      <c r="Q470" s="1" t="s">
        <v>251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250</v>
      </c>
      <c r="O471" s="1">
        <f>VLOOKUP(E471,角色属性概况!Q:R,2,FALSE)</f>
        <v>800</v>
      </c>
      <c r="P471" s="1" t="s">
        <v>251</v>
      </c>
      <c r="Q471" s="1" t="s">
        <v>251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250</v>
      </c>
      <c r="O472" s="1">
        <f>VLOOKUP(E472,角色属性概况!Q:R,2,FALSE)</f>
        <v>800</v>
      </c>
      <c r="P472" s="1" t="s">
        <v>251</v>
      </c>
      <c r="Q472" s="1" t="s">
        <v>251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250</v>
      </c>
      <c r="O473" s="1">
        <f>VLOOKUP(E473,角色属性概况!Q:R,2,FALSE)</f>
        <v>1600</v>
      </c>
      <c r="P473" s="1" t="s">
        <v>251</v>
      </c>
      <c r="Q473" s="1" t="s">
        <v>251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250</v>
      </c>
      <c r="O474" s="1">
        <f>VLOOKUP(E474,角色属性概况!Q:R,2,FALSE)</f>
        <v>1600</v>
      </c>
      <c r="P474" s="1" t="s">
        <v>251</v>
      </c>
      <c r="Q474" s="1" t="s">
        <v>251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250</v>
      </c>
      <c r="O475" s="1">
        <f>VLOOKUP(E475,角色属性概况!Q:R,2,FALSE)</f>
        <v>3200</v>
      </c>
      <c r="P475" s="1" t="s">
        <v>251</v>
      </c>
      <c r="Q475" s="1" t="s">
        <v>251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250</v>
      </c>
      <c r="O476" s="1">
        <f>VLOOKUP(E476,角色属性概况!Q:R,2,FALSE)</f>
        <v>3200</v>
      </c>
      <c r="P476" s="1" t="s">
        <v>251</v>
      </c>
      <c r="Q476" s="1" t="s">
        <v>251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250</v>
      </c>
      <c r="O477" s="1">
        <f>VLOOKUP(E477,角色属性概况!Q:R,2,FALSE)</f>
        <v>6410.0000000000027</v>
      </c>
      <c r="P477" s="1" t="s">
        <v>251</v>
      </c>
      <c r="Q477" s="1" t="s">
        <v>251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250</v>
      </c>
      <c r="O478" s="1">
        <f>VLOOKUP(E478,角色属性概况!Q:R,2,FALSE)</f>
        <v>6409.9999999999927</v>
      </c>
      <c r="P478" s="1" t="s">
        <v>251</v>
      </c>
      <c r="Q478" s="1" t="s">
        <v>251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250</v>
      </c>
      <c r="O479" s="1">
        <f>VLOOKUP(E479,角色属性概况!Q:R,2,FALSE)</f>
        <v>12829.999999999995</v>
      </c>
      <c r="P479" s="1" t="s">
        <v>251</v>
      </c>
      <c r="Q479" s="1" t="s">
        <v>251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250</v>
      </c>
      <c r="O480" s="1">
        <f>VLOOKUP(E480,角色属性概况!Q:R,2,FALSE)</f>
        <v>12830.00000000002</v>
      </c>
      <c r="P480" s="1" t="s">
        <v>251</v>
      </c>
      <c r="Q480" s="1" t="s">
        <v>251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250</v>
      </c>
      <c r="O481" s="1">
        <f>VLOOKUP(E481,角色属性概况!Q:R,2,FALSE)</f>
        <v>25659.999999999989</v>
      </c>
      <c r="P481" s="1" t="s">
        <v>251</v>
      </c>
      <c r="Q481" s="1" t="s">
        <v>251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250</v>
      </c>
      <c r="O482" s="1">
        <f>VLOOKUP(E482,角色属性概况!Q:R,2,FALSE)</f>
        <v>25660.00000000004</v>
      </c>
      <c r="P482" s="1" t="s">
        <v>251</v>
      </c>
      <c r="Q482" s="1" t="s">
        <v>251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250</v>
      </c>
      <c r="O483" s="1">
        <f>VLOOKUP(E483,角色属性概况!Q:R,2,FALSE)</f>
        <v>51319.999999999978</v>
      </c>
      <c r="P483" s="1" t="s">
        <v>251</v>
      </c>
      <c r="Q483" s="1" t="s">
        <v>251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250</v>
      </c>
      <c r="O484" s="1">
        <f>VLOOKUP(E484,角色属性概况!Q:R,2,FALSE)</f>
        <v>51320.000000000058</v>
      </c>
      <c r="P484" s="1" t="s">
        <v>251</v>
      </c>
      <c r="Q484" s="1" t="s">
        <v>251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250</v>
      </c>
      <c r="O485" s="1">
        <f>VLOOKUP(E485,角色属性概况!Q:R,2,FALSE)</f>
        <v>102679.99999999993</v>
      </c>
      <c r="P485" s="1" t="s">
        <v>251</v>
      </c>
      <c r="Q485" s="1" t="s">
        <v>251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250</v>
      </c>
      <c r="O486" s="1">
        <f>VLOOKUP(E486,角色属性概况!Q:R,2,FALSE)</f>
        <v>154040</v>
      </c>
      <c r="P486" s="1" t="s">
        <v>251</v>
      </c>
      <c r="Q486" s="1" t="s">
        <v>251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250</v>
      </c>
      <c r="O487" s="1">
        <f>VLOOKUP(E487,角色属性概况!Q:R,2,FALSE)</f>
        <v>320</v>
      </c>
      <c r="P487" s="1" t="s">
        <v>251</v>
      </c>
      <c r="Q487" s="1" t="s">
        <v>251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250</v>
      </c>
      <c r="O488" s="1">
        <f>VLOOKUP(E488,角色属性概况!Q:R,2,FALSE)</f>
        <v>400</v>
      </c>
      <c r="P488" s="1" t="s">
        <v>251</v>
      </c>
      <c r="Q488" s="1" t="s">
        <v>251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250</v>
      </c>
      <c r="O489" s="1">
        <f>VLOOKUP(E489,角色属性概况!Q:R,2,FALSE)</f>
        <v>400</v>
      </c>
      <c r="P489" s="1" t="s">
        <v>251</v>
      </c>
      <c r="Q489" s="1" t="s">
        <v>251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250</v>
      </c>
      <c r="O490" s="1">
        <f>VLOOKUP(E490,角色属性概况!Q:R,2,FALSE)</f>
        <v>400</v>
      </c>
      <c r="P490" s="1" t="s">
        <v>251</v>
      </c>
      <c r="Q490" s="1" t="s">
        <v>251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250</v>
      </c>
      <c r="O491" s="1">
        <f>VLOOKUP(E491,角色属性概况!Q:R,2,FALSE)</f>
        <v>800</v>
      </c>
      <c r="P491" s="1" t="s">
        <v>251</v>
      </c>
      <c r="Q491" s="1" t="s">
        <v>251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250</v>
      </c>
      <c r="O492" s="1">
        <f>VLOOKUP(E492,角色属性概况!Q:R,2,FALSE)</f>
        <v>800</v>
      </c>
      <c r="P492" s="1" t="s">
        <v>251</v>
      </c>
      <c r="Q492" s="1" t="s">
        <v>251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250</v>
      </c>
      <c r="O493" s="1">
        <f>VLOOKUP(E493,角色属性概况!Q:R,2,FALSE)</f>
        <v>1600</v>
      </c>
      <c r="P493" s="1" t="s">
        <v>251</v>
      </c>
      <c r="Q493" s="1" t="s">
        <v>251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250</v>
      </c>
      <c r="O494" s="1">
        <f>VLOOKUP(E494,角色属性概况!Q:R,2,FALSE)</f>
        <v>1600</v>
      </c>
      <c r="P494" s="1" t="s">
        <v>251</v>
      </c>
      <c r="Q494" s="1" t="s">
        <v>251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250</v>
      </c>
      <c r="O495" s="1">
        <f>VLOOKUP(E495,角色属性概况!Q:R,2,FALSE)</f>
        <v>3200</v>
      </c>
      <c r="P495" s="1" t="s">
        <v>251</v>
      </c>
      <c r="Q495" s="1" t="s">
        <v>251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250</v>
      </c>
      <c r="O496" s="1">
        <f>VLOOKUP(E496,角色属性概况!Q:R,2,FALSE)</f>
        <v>3200</v>
      </c>
      <c r="P496" s="1" t="s">
        <v>251</v>
      </c>
      <c r="Q496" s="1" t="s">
        <v>251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250</v>
      </c>
      <c r="O497" s="1">
        <f>VLOOKUP(E497,角色属性概况!Q:R,2,FALSE)</f>
        <v>6410.0000000000027</v>
      </c>
      <c r="P497" s="1" t="s">
        <v>251</v>
      </c>
      <c r="Q497" s="1" t="s">
        <v>251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250</v>
      </c>
      <c r="O498" s="1">
        <f>VLOOKUP(E498,角色属性概况!Q:R,2,FALSE)</f>
        <v>6409.9999999999927</v>
      </c>
      <c r="P498" s="1" t="s">
        <v>251</v>
      </c>
      <c r="Q498" s="1" t="s">
        <v>251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250</v>
      </c>
      <c r="O499" s="1">
        <f>VLOOKUP(E499,角色属性概况!Q:R,2,FALSE)</f>
        <v>12829.999999999995</v>
      </c>
      <c r="P499" s="1" t="s">
        <v>251</v>
      </c>
      <c r="Q499" s="1" t="s">
        <v>251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250</v>
      </c>
      <c r="O500" s="1">
        <f>VLOOKUP(E500,角色属性概况!Q:R,2,FALSE)</f>
        <v>12830.00000000002</v>
      </c>
      <c r="P500" s="1" t="s">
        <v>251</v>
      </c>
      <c r="Q500" s="1" t="s">
        <v>251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250</v>
      </c>
      <c r="O501" s="1">
        <f>VLOOKUP(E501,角色属性概况!Q:R,2,FALSE)</f>
        <v>25659.999999999989</v>
      </c>
      <c r="P501" s="1" t="s">
        <v>251</v>
      </c>
      <c r="Q501" s="1" t="s">
        <v>251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250</v>
      </c>
      <c r="O502" s="1">
        <f>VLOOKUP(E502,角色属性概况!Q:R,2,FALSE)</f>
        <v>25660.00000000004</v>
      </c>
      <c r="P502" s="1" t="s">
        <v>251</v>
      </c>
      <c r="Q502" s="1" t="s">
        <v>251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250</v>
      </c>
      <c r="O503" s="1">
        <f>VLOOKUP(E503,角色属性概况!Q:R,2,FALSE)</f>
        <v>51319.999999999978</v>
      </c>
      <c r="P503" s="1" t="s">
        <v>251</v>
      </c>
      <c r="Q503" s="1" t="s">
        <v>251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250</v>
      </c>
      <c r="O504" s="1">
        <f>VLOOKUP(E504,角色属性概况!Q:R,2,FALSE)</f>
        <v>51320.000000000058</v>
      </c>
      <c r="P504" s="1" t="s">
        <v>251</v>
      </c>
      <c r="Q504" s="1" t="s">
        <v>251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250</v>
      </c>
      <c r="O505" s="1">
        <f>VLOOKUP(E505,角色属性概况!Q:R,2,FALSE)</f>
        <v>102679.99999999993</v>
      </c>
      <c r="P505" s="1" t="s">
        <v>251</v>
      </c>
      <c r="Q505" s="1" t="s">
        <v>251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250</v>
      </c>
      <c r="O506" s="1">
        <f>VLOOKUP(E506,角色属性概况!Q:R,2,FALSE)</f>
        <v>154040</v>
      </c>
      <c r="P506" s="1" t="s">
        <v>251</v>
      </c>
      <c r="Q506" s="1" t="s">
        <v>251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250</v>
      </c>
      <c r="O507" s="1">
        <f>VLOOKUP(E507,角色属性概况!Q:R,2,FALSE)</f>
        <v>320</v>
      </c>
      <c r="P507" s="1" t="s">
        <v>251</v>
      </c>
      <c r="Q507" s="1" t="s">
        <v>251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250</v>
      </c>
      <c r="O508" s="1">
        <f>VLOOKUP(E508,角色属性概况!Q:R,2,FALSE)</f>
        <v>400</v>
      </c>
      <c r="P508" s="1" t="s">
        <v>251</v>
      </c>
      <c r="Q508" s="1" t="s">
        <v>251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250</v>
      </c>
      <c r="O509" s="1">
        <f>VLOOKUP(E509,角色属性概况!Q:R,2,FALSE)</f>
        <v>400</v>
      </c>
      <c r="P509" s="1" t="s">
        <v>251</v>
      </c>
      <c r="Q509" s="1" t="s">
        <v>251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250</v>
      </c>
      <c r="O510" s="1">
        <f>VLOOKUP(E510,角色属性概况!Q:R,2,FALSE)</f>
        <v>400</v>
      </c>
      <c r="P510" s="1" t="s">
        <v>251</v>
      </c>
      <c r="Q510" s="1" t="s">
        <v>251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250</v>
      </c>
      <c r="O511" s="1">
        <f>VLOOKUP(E511,角色属性概况!Q:R,2,FALSE)</f>
        <v>800</v>
      </c>
      <c r="P511" s="1" t="s">
        <v>251</v>
      </c>
      <c r="Q511" s="1" t="s">
        <v>251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250</v>
      </c>
      <c r="O512" s="1">
        <f>VLOOKUP(E512,角色属性概况!Q:R,2,FALSE)</f>
        <v>800</v>
      </c>
      <c r="P512" s="1" t="s">
        <v>251</v>
      </c>
      <c r="Q512" s="1" t="s">
        <v>251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250</v>
      </c>
      <c r="O513" s="1">
        <f>VLOOKUP(E513,角色属性概况!Q:R,2,FALSE)</f>
        <v>1600</v>
      </c>
      <c r="P513" s="1" t="s">
        <v>251</v>
      </c>
      <c r="Q513" s="1" t="s">
        <v>251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250</v>
      </c>
      <c r="O514" s="1">
        <f>VLOOKUP(E514,角色属性概况!Q:R,2,FALSE)</f>
        <v>1600</v>
      </c>
      <c r="P514" s="1" t="s">
        <v>251</v>
      </c>
      <c r="Q514" s="1" t="s">
        <v>251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250</v>
      </c>
      <c r="O515" s="1">
        <f>VLOOKUP(E515,角色属性概况!Q:R,2,FALSE)</f>
        <v>3200</v>
      </c>
      <c r="P515" s="1" t="s">
        <v>251</v>
      </c>
      <c r="Q515" s="1" t="s">
        <v>251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250</v>
      </c>
      <c r="O516" s="1">
        <f>VLOOKUP(E516,角色属性概况!Q:R,2,FALSE)</f>
        <v>3200</v>
      </c>
      <c r="P516" s="1" t="s">
        <v>251</v>
      </c>
      <c r="Q516" s="1" t="s">
        <v>251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250</v>
      </c>
      <c r="O517" s="1">
        <f>VLOOKUP(E517,角色属性概况!Q:R,2,FALSE)</f>
        <v>6410.0000000000027</v>
      </c>
      <c r="P517" s="1" t="s">
        <v>251</v>
      </c>
      <c r="Q517" s="1" t="s">
        <v>251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250</v>
      </c>
      <c r="O518" s="1">
        <f>VLOOKUP(E518,角色属性概况!Q:R,2,FALSE)</f>
        <v>6409.9999999999927</v>
      </c>
      <c r="P518" s="1" t="s">
        <v>251</v>
      </c>
      <c r="Q518" s="1" t="s">
        <v>251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250</v>
      </c>
      <c r="O519" s="1">
        <f>VLOOKUP(E519,角色属性概况!Q:R,2,FALSE)</f>
        <v>12829.999999999995</v>
      </c>
      <c r="P519" s="1" t="s">
        <v>251</v>
      </c>
      <c r="Q519" s="1" t="s">
        <v>251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250</v>
      </c>
      <c r="O520" s="1">
        <f>VLOOKUP(E520,角色属性概况!Q:R,2,FALSE)</f>
        <v>12830.00000000002</v>
      </c>
      <c r="P520" s="1" t="s">
        <v>251</v>
      </c>
      <c r="Q520" s="1" t="s">
        <v>251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250</v>
      </c>
      <c r="O521" s="1">
        <f>VLOOKUP(E521,角色属性概况!Q:R,2,FALSE)</f>
        <v>25659.999999999989</v>
      </c>
      <c r="P521" s="1" t="s">
        <v>251</v>
      </c>
      <c r="Q521" s="1" t="s">
        <v>251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250</v>
      </c>
      <c r="O522" s="1">
        <f>VLOOKUP(E522,角色属性概况!Q:R,2,FALSE)</f>
        <v>25660.00000000004</v>
      </c>
      <c r="P522" s="1" t="s">
        <v>251</v>
      </c>
      <c r="Q522" s="1" t="s">
        <v>251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250</v>
      </c>
      <c r="O523" s="1">
        <f>VLOOKUP(E523,角色属性概况!Q:R,2,FALSE)</f>
        <v>51319.999999999978</v>
      </c>
      <c r="P523" s="1" t="s">
        <v>251</v>
      </c>
      <c r="Q523" s="1" t="s">
        <v>251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250</v>
      </c>
      <c r="O524" s="1">
        <f>VLOOKUP(E524,角色属性概况!Q:R,2,FALSE)</f>
        <v>51320.000000000058</v>
      </c>
      <c r="P524" s="1" t="s">
        <v>251</v>
      </c>
      <c r="Q524" s="1" t="s">
        <v>251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250</v>
      </c>
      <c r="O525" s="1">
        <f>VLOOKUP(E525,角色属性概况!Q:R,2,FALSE)</f>
        <v>102679.99999999993</v>
      </c>
      <c r="P525" s="1" t="s">
        <v>251</v>
      </c>
      <c r="Q525" s="1" t="s">
        <v>251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250</v>
      </c>
      <c r="O526" s="1">
        <f>VLOOKUP(E526,角色属性概况!Q:R,2,FALSE)</f>
        <v>154040</v>
      </c>
      <c r="P526" s="1" t="s">
        <v>251</v>
      </c>
      <c r="Q526" s="1" t="s">
        <v>251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250</v>
      </c>
      <c r="O527" s="1">
        <f>VLOOKUP(E527,角色属性概况!Q:R,2,FALSE)</f>
        <v>320</v>
      </c>
      <c r="P527" s="1" t="s">
        <v>251</v>
      </c>
      <c r="Q527" s="1" t="s">
        <v>251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250</v>
      </c>
      <c r="O528" s="1">
        <f>VLOOKUP(E528,角色属性概况!Q:R,2,FALSE)</f>
        <v>400</v>
      </c>
      <c r="P528" s="1" t="s">
        <v>251</v>
      </c>
      <c r="Q528" s="1" t="s">
        <v>251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250</v>
      </c>
      <c r="O529" s="1">
        <f>VLOOKUP(E529,角色属性概况!Q:R,2,FALSE)</f>
        <v>400</v>
      </c>
      <c r="P529" s="1" t="s">
        <v>251</v>
      </c>
      <c r="Q529" s="1" t="s">
        <v>251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250</v>
      </c>
      <c r="O530" s="1">
        <f>VLOOKUP(E530,角色属性概况!Q:R,2,FALSE)</f>
        <v>400</v>
      </c>
      <c r="P530" s="1" t="s">
        <v>251</v>
      </c>
      <c r="Q530" s="1" t="s">
        <v>251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250</v>
      </c>
      <c r="O531" s="1">
        <f>VLOOKUP(E531,角色属性概况!Q:R,2,FALSE)</f>
        <v>800</v>
      </c>
      <c r="P531" s="1" t="s">
        <v>251</v>
      </c>
      <c r="Q531" s="1" t="s">
        <v>251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250</v>
      </c>
      <c r="O532" s="1">
        <f>VLOOKUP(E532,角色属性概况!Q:R,2,FALSE)</f>
        <v>800</v>
      </c>
      <c r="P532" s="1" t="s">
        <v>251</v>
      </c>
      <c r="Q532" s="1" t="s">
        <v>251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250</v>
      </c>
      <c r="O533" s="1">
        <f>VLOOKUP(E533,角色属性概况!Q:R,2,FALSE)</f>
        <v>1600</v>
      </c>
      <c r="P533" s="1" t="s">
        <v>251</v>
      </c>
      <c r="Q533" s="1" t="s">
        <v>251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250</v>
      </c>
      <c r="O534" s="1">
        <f>VLOOKUP(E534,角色属性概况!Q:R,2,FALSE)</f>
        <v>1600</v>
      </c>
      <c r="P534" s="1" t="s">
        <v>251</v>
      </c>
      <c r="Q534" s="1" t="s">
        <v>251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250</v>
      </c>
      <c r="O535" s="1">
        <f>VLOOKUP(E535,角色属性概况!Q:R,2,FALSE)</f>
        <v>3200</v>
      </c>
      <c r="P535" s="1" t="s">
        <v>251</v>
      </c>
      <c r="Q535" s="1" t="s">
        <v>251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250</v>
      </c>
      <c r="O536" s="1">
        <f>VLOOKUP(E536,角色属性概况!Q:R,2,FALSE)</f>
        <v>3200</v>
      </c>
      <c r="P536" s="1" t="s">
        <v>251</v>
      </c>
      <c r="Q536" s="1" t="s">
        <v>251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250</v>
      </c>
      <c r="O537" s="1">
        <f>VLOOKUP(E537,角色属性概况!Q:R,2,FALSE)</f>
        <v>6410.0000000000027</v>
      </c>
      <c r="P537" s="1" t="s">
        <v>251</v>
      </c>
      <c r="Q537" s="1" t="s">
        <v>251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250</v>
      </c>
      <c r="O538" s="1">
        <f>VLOOKUP(E538,角色属性概况!Q:R,2,FALSE)</f>
        <v>6409.9999999999927</v>
      </c>
      <c r="P538" s="1" t="s">
        <v>251</v>
      </c>
      <c r="Q538" s="1" t="s">
        <v>251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250</v>
      </c>
      <c r="O539" s="1">
        <f>VLOOKUP(E539,角色属性概况!Q:R,2,FALSE)</f>
        <v>12829.999999999995</v>
      </c>
      <c r="P539" s="1" t="s">
        <v>251</v>
      </c>
      <c r="Q539" s="1" t="s">
        <v>251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250</v>
      </c>
      <c r="O540" s="1">
        <f>VLOOKUP(E540,角色属性概况!Q:R,2,FALSE)</f>
        <v>12830.00000000002</v>
      </c>
      <c r="P540" s="1" t="s">
        <v>251</v>
      </c>
      <c r="Q540" s="1" t="s">
        <v>251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250</v>
      </c>
      <c r="O541" s="1">
        <f>VLOOKUP(E541,角色属性概况!Q:R,2,FALSE)</f>
        <v>25659.999999999989</v>
      </c>
      <c r="P541" s="1" t="s">
        <v>251</v>
      </c>
      <c r="Q541" s="1" t="s">
        <v>251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250</v>
      </c>
      <c r="O542" s="1">
        <f>VLOOKUP(E542,角色属性概况!Q:R,2,FALSE)</f>
        <v>25660.00000000004</v>
      </c>
      <c r="P542" s="1" t="s">
        <v>251</v>
      </c>
      <c r="Q542" s="1" t="s">
        <v>251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250</v>
      </c>
      <c r="O543" s="1">
        <f>VLOOKUP(E543,角色属性概况!Q:R,2,FALSE)</f>
        <v>51319.999999999978</v>
      </c>
      <c r="P543" s="1" t="s">
        <v>251</v>
      </c>
      <c r="Q543" s="1" t="s">
        <v>251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250</v>
      </c>
      <c r="O544" s="1">
        <f>VLOOKUP(E544,角色属性概况!Q:R,2,FALSE)</f>
        <v>51320.000000000058</v>
      </c>
      <c r="P544" s="1" t="s">
        <v>251</v>
      </c>
      <c r="Q544" s="1" t="s">
        <v>251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250</v>
      </c>
      <c r="O545" s="1">
        <f>VLOOKUP(E545,角色属性概况!Q:R,2,FALSE)</f>
        <v>102679.99999999993</v>
      </c>
      <c r="P545" s="1" t="s">
        <v>251</v>
      </c>
      <c r="Q545" s="1" t="s">
        <v>251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250</v>
      </c>
      <c r="O546" s="1">
        <f>VLOOKUP(E546,角色属性概况!Q:R,2,FALSE)</f>
        <v>154040</v>
      </c>
      <c r="P546" s="1" t="s">
        <v>251</v>
      </c>
      <c r="Q546" s="1" t="s">
        <v>251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250</v>
      </c>
      <c r="O547" s="1">
        <f>VLOOKUP(E547,角色属性概况!Q:R,2,FALSE)</f>
        <v>320</v>
      </c>
      <c r="P547" s="1" t="s">
        <v>251</v>
      </c>
      <c r="Q547" s="1" t="s">
        <v>251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250</v>
      </c>
      <c r="O548" s="1">
        <f>VLOOKUP(E548,角色属性概况!Q:R,2,FALSE)</f>
        <v>400</v>
      </c>
      <c r="P548" s="1" t="s">
        <v>251</v>
      </c>
      <c r="Q548" s="1" t="s">
        <v>251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250</v>
      </c>
      <c r="O549" s="1">
        <f>VLOOKUP(E549,角色属性概况!Q:R,2,FALSE)</f>
        <v>400</v>
      </c>
      <c r="P549" s="1" t="s">
        <v>251</v>
      </c>
      <c r="Q549" s="1" t="s">
        <v>251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250</v>
      </c>
      <c r="O550" s="1">
        <f>VLOOKUP(E550,角色属性概况!Q:R,2,FALSE)</f>
        <v>400</v>
      </c>
      <c r="P550" s="1" t="s">
        <v>251</v>
      </c>
      <c r="Q550" s="1" t="s">
        <v>251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250</v>
      </c>
      <c r="O551" s="1">
        <f>VLOOKUP(E551,角色属性概况!Q:R,2,FALSE)</f>
        <v>800</v>
      </c>
      <c r="P551" s="1" t="s">
        <v>251</v>
      </c>
      <c r="Q551" s="1" t="s">
        <v>251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250</v>
      </c>
      <c r="O552" s="1">
        <f>VLOOKUP(E552,角色属性概况!Q:R,2,FALSE)</f>
        <v>800</v>
      </c>
      <c r="P552" s="1" t="s">
        <v>251</v>
      </c>
      <c r="Q552" s="1" t="s">
        <v>251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250</v>
      </c>
      <c r="O553" s="1">
        <f>VLOOKUP(E553,角色属性概况!Q:R,2,FALSE)</f>
        <v>1600</v>
      </c>
      <c r="P553" s="1" t="s">
        <v>251</v>
      </c>
      <c r="Q553" s="1" t="s">
        <v>251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250</v>
      </c>
      <c r="O554" s="1">
        <f>VLOOKUP(E554,角色属性概况!Q:R,2,FALSE)</f>
        <v>1600</v>
      </c>
      <c r="P554" s="1" t="s">
        <v>251</v>
      </c>
      <c r="Q554" s="1" t="s">
        <v>251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250</v>
      </c>
      <c r="O555" s="1">
        <f>VLOOKUP(E555,角色属性概况!Q:R,2,FALSE)</f>
        <v>3200</v>
      </c>
      <c r="P555" s="1" t="s">
        <v>251</v>
      </c>
      <c r="Q555" s="1" t="s">
        <v>251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250</v>
      </c>
      <c r="O556" s="1">
        <f>VLOOKUP(E556,角色属性概况!Q:R,2,FALSE)</f>
        <v>3200</v>
      </c>
      <c r="P556" s="1" t="s">
        <v>251</v>
      </c>
      <c r="Q556" s="1" t="s">
        <v>251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250</v>
      </c>
      <c r="O557" s="1">
        <f>VLOOKUP(E557,角色属性概况!Q:R,2,FALSE)</f>
        <v>6410.0000000000027</v>
      </c>
      <c r="P557" s="1" t="s">
        <v>251</v>
      </c>
      <c r="Q557" s="1" t="s">
        <v>251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250</v>
      </c>
      <c r="O558" s="1">
        <f>VLOOKUP(E558,角色属性概况!Q:R,2,FALSE)</f>
        <v>6409.9999999999927</v>
      </c>
      <c r="P558" s="1" t="s">
        <v>251</v>
      </c>
      <c r="Q558" s="1" t="s">
        <v>251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250</v>
      </c>
      <c r="O559" s="1">
        <f>VLOOKUP(E559,角色属性概况!Q:R,2,FALSE)</f>
        <v>12829.999999999995</v>
      </c>
      <c r="P559" s="1" t="s">
        <v>251</v>
      </c>
      <c r="Q559" s="1" t="s">
        <v>251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250</v>
      </c>
      <c r="O560" s="1">
        <f>VLOOKUP(E560,角色属性概况!Q:R,2,FALSE)</f>
        <v>12830.00000000002</v>
      </c>
      <c r="P560" s="1" t="s">
        <v>251</v>
      </c>
      <c r="Q560" s="1" t="s">
        <v>251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250</v>
      </c>
      <c r="O561" s="1">
        <f>VLOOKUP(E561,角色属性概况!Q:R,2,FALSE)</f>
        <v>25659.999999999989</v>
      </c>
      <c r="P561" s="1" t="s">
        <v>251</v>
      </c>
      <c r="Q561" s="1" t="s">
        <v>251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250</v>
      </c>
      <c r="O562" s="1">
        <f>VLOOKUP(E562,角色属性概况!Q:R,2,FALSE)</f>
        <v>25660.00000000004</v>
      </c>
      <c r="P562" s="1" t="s">
        <v>251</v>
      </c>
      <c r="Q562" s="1" t="s">
        <v>251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250</v>
      </c>
      <c r="O563" s="1">
        <f>VLOOKUP(E563,角色属性概况!Q:R,2,FALSE)</f>
        <v>51319.999999999978</v>
      </c>
      <c r="P563" s="1" t="s">
        <v>251</v>
      </c>
      <c r="Q563" s="1" t="s">
        <v>251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250</v>
      </c>
      <c r="O564" s="1">
        <f>VLOOKUP(E564,角色属性概况!Q:R,2,FALSE)</f>
        <v>51320.000000000058</v>
      </c>
      <c r="P564" s="1" t="s">
        <v>251</v>
      </c>
      <c r="Q564" s="1" t="s">
        <v>251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250</v>
      </c>
      <c r="O565" s="1">
        <f>VLOOKUP(E565,角色属性概况!Q:R,2,FALSE)</f>
        <v>102679.99999999993</v>
      </c>
      <c r="P565" s="1" t="s">
        <v>251</v>
      </c>
      <c r="Q565" s="1" t="s">
        <v>251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250</v>
      </c>
      <c r="O566" s="1">
        <f>VLOOKUP(E566,角色属性概况!Q:R,2,FALSE)</f>
        <v>154040</v>
      </c>
      <c r="P566" s="1" t="s">
        <v>251</v>
      </c>
      <c r="Q566" s="1" t="s">
        <v>251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250</v>
      </c>
      <c r="O567" s="1">
        <f>VLOOKUP(E567,角色属性概况!Q:R,2,FALSE)</f>
        <v>320</v>
      </c>
      <c r="P567" s="1" t="s">
        <v>251</v>
      </c>
      <c r="Q567" s="1" t="s">
        <v>251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250</v>
      </c>
      <c r="O568" s="1">
        <f>VLOOKUP(E568,角色属性概况!Q:R,2,FALSE)</f>
        <v>400</v>
      </c>
      <c r="P568" s="1" t="s">
        <v>251</v>
      </c>
      <c r="Q568" s="1" t="s">
        <v>251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250</v>
      </c>
      <c r="O569" s="1">
        <f>VLOOKUP(E569,角色属性概况!Q:R,2,FALSE)</f>
        <v>400</v>
      </c>
      <c r="P569" s="1" t="s">
        <v>251</v>
      </c>
      <c r="Q569" s="1" t="s">
        <v>251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250</v>
      </c>
      <c r="O570" s="1">
        <f>VLOOKUP(E570,角色属性概况!Q:R,2,FALSE)</f>
        <v>400</v>
      </c>
      <c r="P570" s="1" t="s">
        <v>251</v>
      </c>
      <c r="Q570" s="1" t="s">
        <v>251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250</v>
      </c>
      <c r="O571" s="1">
        <f>VLOOKUP(E571,角色属性概况!Q:R,2,FALSE)</f>
        <v>800</v>
      </c>
      <c r="P571" s="1" t="s">
        <v>251</v>
      </c>
      <c r="Q571" s="1" t="s">
        <v>251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250</v>
      </c>
      <c r="O572" s="1">
        <f>VLOOKUP(E572,角色属性概况!Q:R,2,FALSE)</f>
        <v>800</v>
      </c>
      <c r="P572" s="1" t="s">
        <v>251</v>
      </c>
      <c r="Q572" s="1" t="s">
        <v>251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250</v>
      </c>
      <c r="O573" s="1">
        <f>VLOOKUP(E573,角色属性概况!Q:R,2,FALSE)</f>
        <v>1600</v>
      </c>
      <c r="P573" s="1" t="s">
        <v>251</v>
      </c>
      <c r="Q573" s="1" t="s">
        <v>251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250</v>
      </c>
      <c r="O574" s="1">
        <f>VLOOKUP(E574,角色属性概况!Q:R,2,FALSE)</f>
        <v>1600</v>
      </c>
      <c r="P574" s="1" t="s">
        <v>251</v>
      </c>
      <c r="Q574" s="1" t="s">
        <v>251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250</v>
      </c>
      <c r="O575" s="1">
        <f>VLOOKUP(E575,角色属性概况!Q:R,2,FALSE)</f>
        <v>3200</v>
      </c>
      <c r="P575" s="1" t="s">
        <v>251</v>
      </c>
      <c r="Q575" s="1" t="s">
        <v>251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250</v>
      </c>
      <c r="O576" s="1">
        <f>VLOOKUP(E576,角色属性概况!Q:R,2,FALSE)</f>
        <v>3200</v>
      </c>
      <c r="P576" s="1" t="s">
        <v>251</v>
      </c>
      <c r="Q576" s="1" t="s">
        <v>251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250</v>
      </c>
      <c r="O577" s="1">
        <f>VLOOKUP(E577,角色属性概况!Q:R,2,FALSE)</f>
        <v>6410.0000000000027</v>
      </c>
      <c r="P577" s="1" t="s">
        <v>251</v>
      </c>
      <c r="Q577" s="1" t="s">
        <v>251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250</v>
      </c>
      <c r="O578" s="1">
        <f>VLOOKUP(E578,角色属性概况!Q:R,2,FALSE)</f>
        <v>6409.9999999999927</v>
      </c>
      <c r="P578" s="1" t="s">
        <v>251</v>
      </c>
      <c r="Q578" s="1" t="s">
        <v>251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250</v>
      </c>
      <c r="O579" s="1">
        <f>VLOOKUP(E579,角色属性概况!Q:R,2,FALSE)</f>
        <v>12829.999999999995</v>
      </c>
      <c r="P579" s="1" t="s">
        <v>251</v>
      </c>
      <c r="Q579" s="1" t="s">
        <v>251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250</v>
      </c>
      <c r="O580" s="1">
        <f>VLOOKUP(E580,角色属性概况!Q:R,2,FALSE)</f>
        <v>12830.00000000002</v>
      </c>
      <c r="P580" s="1" t="s">
        <v>251</v>
      </c>
      <c r="Q580" s="1" t="s">
        <v>251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250</v>
      </c>
      <c r="O581" s="1">
        <f>VLOOKUP(E581,角色属性概况!Q:R,2,FALSE)</f>
        <v>25659.999999999989</v>
      </c>
      <c r="P581" s="1" t="s">
        <v>251</v>
      </c>
      <c r="Q581" s="1" t="s">
        <v>251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250</v>
      </c>
      <c r="O582" s="1">
        <f>VLOOKUP(E582,角色属性概况!Q:R,2,FALSE)</f>
        <v>25660.00000000004</v>
      </c>
      <c r="P582" s="1" t="s">
        <v>251</v>
      </c>
      <c r="Q582" s="1" t="s">
        <v>251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250</v>
      </c>
      <c r="O583" s="1">
        <f>VLOOKUP(E583,角色属性概况!Q:R,2,FALSE)</f>
        <v>51319.999999999978</v>
      </c>
      <c r="P583" s="1" t="s">
        <v>251</v>
      </c>
      <c r="Q583" s="1" t="s">
        <v>251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250</v>
      </c>
      <c r="O584" s="1">
        <f>VLOOKUP(E584,角色属性概况!Q:R,2,FALSE)</f>
        <v>51320.000000000058</v>
      </c>
      <c r="P584" s="1" t="s">
        <v>251</v>
      </c>
      <c r="Q584" s="1" t="s">
        <v>251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250</v>
      </c>
      <c r="O585" s="1">
        <f>VLOOKUP(E585,角色属性概况!Q:R,2,FALSE)</f>
        <v>102679.99999999993</v>
      </c>
      <c r="P585" s="1" t="s">
        <v>251</v>
      </c>
      <c r="Q585" s="1" t="s">
        <v>251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250</v>
      </c>
      <c r="O586" s="1">
        <f>VLOOKUP(E586,角色属性概况!Q:R,2,FALSE)</f>
        <v>154040</v>
      </c>
      <c r="P586" s="1" t="s">
        <v>251</v>
      </c>
      <c r="Q586" s="1" t="s">
        <v>251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250</v>
      </c>
      <c r="O587" s="1">
        <f>VLOOKUP(E587,角色属性概况!Q:R,2,FALSE)</f>
        <v>320</v>
      </c>
      <c r="P587" s="1" t="s">
        <v>251</v>
      </c>
      <c r="Q587" s="1" t="s">
        <v>251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250</v>
      </c>
      <c r="O588" s="1">
        <f>VLOOKUP(E588,角色属性概况!Q:R,2,FALSE)</f>
        <v>400</v>
      </c>
      <c r="P588" s="1" t="s">
        <v>251</v>
      </c>
      <c r="Q588" s="1" t="s">
        <v>251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250</v>
      </c>
      <c r="O589" s="1">
        <f>VLOOKUP(E589,角色属性概况!Q:R,2,FALSE)</f>
        <v>400</v>
      </c>
      <c r="P589" s="1" t="s">
        <v>251</v>
      </c>
      <c r="Q589" s="1" t="s">
        <v>251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250</v>
      </c>
      <c r="O590" s="1">
        <f>VLOOKUP(E590,角色属性概况!Q:R,2,FALSE)</f>
        <v>400</v>
      </c>
      <c r="P590" s="1" t="s">
        <v>251</v>
      </c>
      <c r="Q590" s="1" t="s">
        <v>251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250</v>
      </c>
      <c r="O591" s="1">
        <f>VLOOKUP(E591,角色属性概况!Q:R,2,FALSE)</f>
        <v>800</v>
      </c>
      <c r="P591" s="1" t="s">
        <v>251</v>
      </c>
      <c r="Q591" s="1" t="s">
        <v>251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250</v>
      </c>
      <c r="O592" s="1">
        <f>VLOOKUP(E592,角色属性概况!Q:R,2,FALSE)</f>
        <v>800</v>
      </c>
      <c r="P592" s="1" t="s">
        <v>251</v>
      </c>
      <c r="Q592" s="1" t="s">
        <v>251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250</v>
      </c>
      <c r="O593" s="1">
        <f>VLOOKUP(E593,角色属性概况!Q:R,2,FALSE)</f>
        <v>1600</v>
      </c>
      <c r="P593" s="1" t="s">
        <v>251</v>
      </c>
      <c r="Q593" s="1" t="s">
        <v>251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250</v>
      </c>
      <c r="O594" s="1">
        <f>VLOOKUP(E594,角色属性概况!Q:R,2,FALSE)</f>
        <v>1600</v>
      </c>
      <c r="P594" s="1" t="s">
        <v>251</v>
      </c>
      <c r="Q594" s="1" t="s">
        <v>251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250</v>
      </c>
      <c r="O595" s="1">
        <f>VLOOKUP(E595,角色属性概况!Q:R,2,FALSE)</f>
        <v>3200</v>
      </c>
      <c r="P595" s="1" t="s">
        <v>251</v>
      </c>
      <c r="Q595" s="1" t="s">
        <v>251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250</v>
      </c>
      <c r="O596" s="1">
        <f>VLOOKUP(E596,角色属性概况!Q:R,2,FALSE)</f>
        <v>3200</v>
      </c>
      <c r="P596" s="1" t="s">
        <v>251</v>
      </c>
      <c r="Q596" s="1" t="s">
        <v>251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250</v>
      </c>
      <c r="O597" s="1">
        <f>VLOOKUP(E597,角色属性概况!Q:R,2,FALSE)</f>
        <v>6410.0000000000027</v>
      </c>
      <c r="P597" s="1" t="s">
        <v>251</v>
      </c>
      <c r="Q597" s="1" t="s">
        <v>251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250</v>
      </c>
      <c r="O598" s="1">
        <f>VLOOKUP(E598,角色属性概况!Q:R,2,FALSE)</f>
        <v>6409.9999999999927</v>
      </c>
      <c r="P598" s="1" t="s">
        <v>251</v>
      </c>
      <c r="Q598" s="1" t="s">
        <v>251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250</v>
      </c>
      <c r="O599" s="1">
        <f>VLOOKUP(E599,角色属性概况!Q:R,2,FALSE)</f>
        <v>12829.999999999995</v>
      </c>
      <c r="P599" s="1" t="s">
        <v>251</v>
      </c>
      <c r="Q599" s="1" t="s">
        <v>251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250</v>
      </c>
      <c r="O600" s="1">
        <f>VLOOKUP(E600,角色属性概况!Q:R,2,FALSE)</f>
        <v>12830.00000000002</v>
      </c>
      <c r="P600" s="1" t="s">
        <v>251</v>
      </c>
      <c r="Q600" s="1" t="s">
        <v>251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250</v>
      </c>
      <c r="O601" s="1">
        <f>VLOOKUP(E601,角色属性概况!Q:R,2,FALSE)</f>
        <v>25659.999999999989</v>
      </c>
      <c r="P601" s="1" t="s">
        <v>251</v>
      </c>
      <c r="Q601" s="1" t="s">
        <v>251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250</v>
      </c>
      <c r="O602" s="1">
        <f>VLOOKUP(E602,角色属性概况!Q:R,2,FALSE)</f>
        <v>25660.00000000004</v>
      </c>
      <c r="P602" s="1" t="s">
        <v>251</v>
      </c>
      <c r="Q602" s="1" t="s">
        <v>251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250</v>
      </c>
      <c r="O603" s="1">
        <f>VLOOKUP(E603,角色属性概况!Q:R,2,FALSE)</f>
        <v>51319.999999999978</v>
      </c>
      <c r="P603" s="1" t="s">
        <v>251</v>
      </c>
      <c r="Q603" s="1" t="s">
        <v>251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250</v>
      </c>
      <c r="O604" s="1">
        <f>VLOOKUP(E604,角色属性概况!Q:R,2,FALSE)</f>
        <v>51320.000000000058</v>
      </c>
      <c r="P604" s="1" t="s">
        <v>251</v>
      </c>
      <c r="Q604" s="1" t="s">
        <v>251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250</v>
      </c>
      <c r="O605" s="1">
        <f>VLOOKUP(E605,角色属性概况!Q:R,2,FALSE)</f>
        <v>102679.99999999993</v>
      </c>
      <c r="P605" s="1" t="s">
        <v>251</v>
      </c>
      <c r="Q605" s="1" t="s">
        <v>251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250</v>
      </c>
      <c r="O606" s="1">
        <f>VLOOKUP(E606,角色属性概况!Q:R,2,FALSE)</f>
        <v>154040</v>
      </c>
      <c r="P606" s="1" t="s">
        <v>251</v>
      </c>
      <c r="Q606" s="1" t="s">
        <v>251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250</v>
      </c>
      <c r="O607" s="1">
        <f>VLOOKUP(E607,角色属性概况!Q:R,2,FALSE)</f>
        <v>320</v>
      </c>
      <c r="P607" s="1" t="s">
        <v>251</v>
      </c>
      <c r="Q607" s="1" t="s">
        <v>251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250</v>
      </c>
      <c r="O608" s="1">
        <f>VLOOKUP(E608,角色属性概况!Q:R,2,FALSE)</f>
        <v>400</v>
      </c>
      <c r="P608" s="1" t="s">
        <v>251</v>
      </c>
      <c r="Q608" s="1" t="s">
        <v>251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250</v>
      </c>
      <c r="O609" s="1">
        <f>VLOOKUP(E609,角色属性概况!Q:R,2,FALSE)</f>
        <v>400</v>
      </c>
      <c r="P609" s="1" t="s">
        <v>251</v>
      </c>
      <c r="Q609" s="1" t="s">
        <v>251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250</v>
      </c>
      <c r="O610" s="1">
        <f>VLOOKUP(E610,角色属性概况!Q:R,2,FALSE)</f>
        <v>400</v>
      </c>
      <c r="P610" s="1" t="s">
        <v>251</v>
      </c>
      <c r="Q610" s="1" t="s">
        <v>251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250</v>
      </c>
      <c r="O611" s="1">
        <f>VLOOKUP(E611,角色属性概况!Q:R,2,FALSE)</f>
        <v>800</v>
      </c>
      <c r="P611" s="1" t="s">
        <v>251</v>
      </c>
      <c r="Q611" s="1" t="s">
        <v>251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250</v>
      </c>
      <c r="O612" s="1">
        <f>VLOOKUP(E612,角色属性概况!Q:R,2,FALSE)</f>
        <v>800</v>
      </c>
      <c r="P612" s="1" t="s">
        <v>251</v>
      </c>
      <c r="Q612" s="1" t="s">
        <v>251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250</v>
      </c>
      <c r="O613" s="1">
        <f>VLOOKUP(E613,角色属性概况!Q:R,2,FALSE)</f>
        <v>1600</v>
      </c>
      <c r="P613" s="1" t="s">
        <v>251</v>
      </c>
      <c r="Q613" s="1" t="s">
        <v>251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250</v>
      </c>
      <c r="O614" s="1">
        <f>VLOOKUP(E614,角色属性概况!Q:R,2,FALSE)</f>
        <v>1600</v>
      </c>
      <c r="P614" s="1" t="s">
        <v>251</v>
      </c>
      <c r="Q614" s="1" t="s">
        <v>251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250</v>
      </c>
      <c r="O615" s="1">
        <f>VLOOKUP(E615,角色属性概况!Q:R,2,FALSE)</f>
        <v>3200</v>
      </c>
      <c r="P615" s="1" t="s">
        <v>251</v>
      </c>
      <c r="Q615" s="1" t="s">
        <v>251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250</v>
      </c>
      <c r="O616" s="1">
        <f>VLOOKUP(E616,角色属性概况!Q:R,2,FALSE)</f>
        <v>3200</v>
      </c>
      <c r="P616" s="1" t="s">
        <v>251</v>
      </c>
      <c r="Q616" s="1" t="s">
        <v>251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250</v>
      </c>
      <c r="O617" s="1">
        <f>VLOOKUP(E617,角色属性概况!Q:R,2,FALSE)</f>
        <v>6410.0000000000027</v>
      </c>
      <c r="P617" s="1" t="s">
        <v>251</v>
      </c>
      <c r="Q617" s="1" t="s">
        <v>251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250</v>
      </c>
      <c r="O618" s="1">
        <f>VLOOKUP(E618,角色属性概况!Q:R,2,FALSE)</f>
        <v>6409.9999999999927</v>
      </c>
      <c r="P618" s="1" t="s">
        <v>251</v>
      </c>
      <c r="Q618" s="1" t="s">
        <v>251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250</v>
      </c>
      <c r="O619" s="1">
        <f>VLOOKUP(E619,角色属性概况!Q:R,2,FALSE)</f>
        <v>12829.999999999995</v>
      </c>
      <c r="P619" s="1" t="s">
        <v>251</v>
      </c>
      <c r="Q619" s="1" t="s">
        <v>251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250</v>
      </c>
      <c r="O620" s="1">
        <f>VLOOKUP(E620,角色属性概况!Q:R,2,FALSE)</f>
        <v>12830.00000000002</v>
      </c>
      <c r="P620" s="1" t="s">
        <v>251</v>
      </c>
      <c r="Q620" s="1" t="s">
        <v>251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250</v>
      </c>
      <c r="O621" s="1">
        <f>VLOOKUP(E621,角色属性概况!Q:R,2,FALSE)</f>
        <v>25659.999999999989</v>
      </c>
      <c r="P621" s="1" t="s">
        <v>251</v>
      </c>
      <c r="Q621" s="1" t="s">
        <v>251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250</v>
      </c>
      <c r="O622" s="1">
        <f>VLOOKUP(E622,角色属性概况!Q:R,2,FALSE)</f>
        <v>25660.00000000004</v>
      </c>
      <c r="P622" s="1" t="s">
        <v>251</v>
      </c>
      <c r="Q622" s="1" t="s">
        <v>251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250</v>
      </c>
      <c r="O623" s="1">
        <f>VLOOKUP(E623,角色属性概况!Q:R,2,FALSE)</f>
        <v>51319.999999999978</v>
      </c>
      <c r="P623" s="1" t="s">
        <v>251</v>
      </c>
      <c r="Q623" s="1" t="s">
        <v>251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250</v>
      </c>
      <c r="O624" s="1">
        <f>VLOOKUP(E624,角色属性概况!Q:R,2,FALSE)</f>
        <v>51320.000000000058</v>
      </c>
      <c r="P624" s="1" t="s">
        <v>251</v>
      </c>
      <c r="Q624" s="1" t="s">
        <v>251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250</v>
      </c>
      <c r="O625" s="1">
        <f>VLOOKUP(E625,角色属性概况!Q:R,2,FALSE)</f>
        <v>102679.99999999993</v>
      </c>
      <c r="P625" s="1" t="s">
        <v>251</v>
      </c>
      <c r="Q625" s="1" t="s">
        <v>251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250</v>
      </c>
      <c r="O626" s="1">
        <f>VLOOKUP(E626,角色属性概况!Q:R,2,FALSE)</f>
        <v>154040</v>
      </c>
      <c r="P626" s="1" t="s">
        <v>251</v>
      </c>
      <c r="Q626" s="1" t="s">
        <v>251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250</v>
      </c>
      <c r="O627" s="1">
        <f>VLOOKUP(E627,角色属性概况!Q:R,2,FALSE)</f>
        <v>320</v>
      </c>
      <c r="P627" s="1" t="s">
        <v>251</v>
      </c>
      <c r="Q627" s="1" t="s">
        <v>251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250</v>
      </c>
      <c r="O628" s="1">
        <f>VLOOKUP(E628,角色属性概况!Q:R,2,FALSE)</f>
        <v>400</v>
      </c>
      <c r="P628" s="1" t="s">
        <v>251</v>
      </c>
      <c r="Q628" s="1" t="s">
        <v>251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250</v>
      </c>
      <c r="O629" s="1">
        <f>VLOOKUP(E629,角色属性概况!Q:R,2,FALSE)</f>
        <v>400</v>
      </c>
      <c r="P629" s="1" t="s">
        <v>251</v>
      </c>
      <c r="Q629" s="1" t="s">
        <v>251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250</v>
      </c>
      <c r="O630" s="1">
        <f>VLOOKUP(E630,角色属性概况!Q:R,2,FALSE)</f>
        <v>400</v>
      </c>
      <c r="P630" s="1" t="s">
        <v>251</v>
      </c>
      <c r="Q630" s="1" t="s">
        <v>251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250</v>
      </c>
      <c r="O631" s="1">
        <f>VLOOKUP(E631,角色属性概况!Q:R,2,FALSE)</f>
        <v>800</v>
      </c>
      <c r="P631" s="1" t="s">
        <v>251</v>
      </c>
      <c r="Q631" s="1" t="s">
        <v>251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250</v>
      </c>
      <c r="O632" s="1">
        <f>VLOOKUP(E632,角色属性概况!Q:R,2,FALSE)</f>
        <v>800</v>
      </c>
      <c r="P632" s="1" t="s">
        <v>251</v>
      </c>
      <c r="Q632" s="1" t="s">
        <v>251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250</v>
      </c>
      <c r="O633" s="1">
        <f>VLOOKUP(E633,角色属性概况!Q:R,2,FALSE)</f>
        <v>1600</v>
      </c>
      <c r="P633" s="1" t="s">
        <v>251</v>
      </c>
      <c r="Q633" s="1" t="s">
        <v>251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250</v>
      </c>
      <c r="O634" s="1">
        <f>VLOOKUP(E634,角色属性概况!Q:R,2,FALSE)</f>
        <v>1600</v>
      </c>
      <c r="P634" s="1" t="s">
        <v>251</v>
      </c>
      <c r="Q634" s="1" t="s">
        <v>251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250</v>
      </c>
      <c r="O635" s="1">
        <f>VLOOKUP(E635,角色属性概况!Q:R,2,FALSE)</f>
        <v>3200</v>
      </c>
      <c r="P635" s="1" t="s">
        <v>251</v>
      </c>
      <c r="Q635" s="1" t="s">
        <v>251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250</v>
      </c>
      <c r="O636" s="1">
        <f>VLOOKUP(E636,角色属性概况!Q:R,2,FALSE)</f>
        <v>3200</v>
      </c>
      <c r="P636" s="1" t="s">
        <v>251</v>
      </c>
      <c r="Q636" s="1" t="s">
        <v>251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250</v>
      </c>
      <c r="O637" s="1">
        <f>VLOOKUP(E637,角色属性概况!Q:R,2,FALSE)</f>
        <v>6410.0000000000027</v>
      </c>
      <c r="P637" s="1" t="s">
        <v>251</v>
      </c>
      <c r="Q637" s="1" t="s">
        <v>251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250</v>
      </c>
      <c r="O638" s="1">
        <f>VLOOKUP(E638,角色属性概况!Q:R,2,FALSE)</f>
        <v>6409.9999999999927</v>
      </c>
      <c r="P638" s="1" t="s">
        <v>251</v>
      </c>
      <c r="Q638" s="1" t="s">
        <v>251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250</v>
      </c>
      <c r="O639" s="1">
        <f>VLOOKUP(E639,角色属性概况!Q:R,2,FALSE)</f>
        <v>12829.999999999995</v>
      </c>
      <c r="P639" s="1" t="s">
        <v>251</v>
      </c>
      <c r="Q639" s="1" t="s">
        <v>251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250</v>
      </c>
      <c r="O640" s="1">
        <f>VLOOKUP(E640,角色属性概况!Q:R,2,FALSE)</f>
        <v>12830.00000000002</v>
      </c>
      <c r="P640" s="1" t="s">
        <v>251</v>
      </c>
      <c r="Q640" s="1" t="s">
        <v>251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250</v>
      </c>
      <c r="O641" s="1">
        <f>VLOOKUP(E641,角色属性概况!Q:R,2,FALSE)</f>
        <v>25659.999999999989</v>
      </c>
      <c r="P641" s="1" t="s">
        <v>251</v>
      </c>
      <c r="Q641" s="1" t="s">
        <v>251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250</v>
      </c>
      <c r="O642" s="1">
        <f>VLOOKUP(E642,角色属性概况!Q:R,2,FALSE)</f>
        <v>25660.00000000004</v>
      </c>
      <c r="P642" s="1" t="s">
        <v>251</v>
      </c>
      <c r="Q642" s="1" t="s">
        <v>251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250</v>
      </c>
      <c r="O643" s="1">
        <f>VLOOKUP(E643,角色属性概况!Q:R,2,FALSE)</f>
        <v>51319.999999999978</v>
      </c>
      <c r="P643" s="1" t="s">
        <v>251</v>
      </c>
      <c r="Q643" s="1" t="s">
        <v>251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250</v>
      </c>
      <c r="O644" s="1">
        <f>VLOOKUP(E644,角色属性概况!Q:R,2,FALSE)</f>
        <v>51320.000000000058</v>
      </c>
      <c r="P644" s="1" t="s">
        <v>251</v>
      </c>
      <c r="Q644" s="1" t="s">
        <v>251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250</v>
      </c>
      <c r="O645" s="1">
        <f>VLOOKUP(E645,角色属性概况!Q:R,2,FALSE)</f>
        <v>102679.99999999993</v>
      </c>
      <c r="P645" s="1" t="s">
        <v>251</v>
      </c>
      <c r="Q645" s="1" t="s">
        <v>251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250</v>
      </c>
      <c r="O646" s="1">
        <f>VLOOKUP(E646,角色属性概况!Q:R,2,FALSE)</f>
        <v>154040</v>
      </c>
      <c r="P646" s="1" t="s">
        <v>251</v>
      </c>
      <c r="Q646" s="1" t="s">
        <v>251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250</v>
      </c>
      <c r="O647" s="1">
        <f>VLOOKUP(E647,角色属性概况!Q:R,2,FALSE)</f>
        <v>320</v>
      </c>
      <c r="P647" s="1" t="s">
        <v>251</v>
      </c>
      <c r="Q647" s="1" t="s">
        <v>251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250</v>
      </c>
      <c r="O648" s="1">
        <f>VLOOKUP(E648,角色属性概况!Q:R,2,FALSE)</f>
        <v>400</v>
      </c>
      <c r="P648" s="1" t="s">
        <v>251</v>
      </c>
      <c r="Q648" s="1" t="s">
        <v>251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250</v>
      </c>
      <c r="O649" s="1">
        <f>VLOOKUP(E649,角色属性概况!Q:R,2,FALSE)</f>
        <v>400</v>
      </c>
      <c r="P649" s="1" t="s">
        <v>251</v>
      </c>
      <c r="Q649" s="1" t="s">
        <v>251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250</v>
      </c>
      <c r="O650" s="1">
        <f>VLOOKUP(E650,角色属性概况!Q:R,2,FALSE)</f>
        <v>400</v>
      </c>
      <c r="P650" s="1" t="s">
        <v>251</v>
      </c>
      <c r="Q650" s="1" t="s">
        <v>251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250</v>
      </c>
      <c r="O651" s="1">
        <f>VLOOKUP(E651,角色属性概况!Q:R,2,FALSE)</f>
        <v>800</v>
      </c>
      <c r="P651" s="1" t="s">
        <v>251</v>
      </c>
      <c r="Q651" s="1" t="s">
        <v>251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250</v>
      </c>
      <c r="O652" s="1">
        <f>VLOOKUP(E652,角色属性概况!Q:R,2,FALSE)</f>
        <v>800</v>
      </c>
      <c r="P652" s="1" t="s">
        <v>251</v>
      </c>
      <c r="Q652" s="1" t="s">
        <v>251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250</v>
      </c>
      <c r="O653" s="1">
        <f>VLOOKUP(E653,角色属性概况!Q:R,2,FALSE)</f>
        <v>1600</v>
      </c>
      <c r="P653" s="1" t="s">
        <v>251</v>
      </c>
      <c r="Q653" s="1" t="s">
        <v>251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250</v>
      </c>
      <c r="O654" s="1">
        <f>VLOOKUP(E654,角色属性概况!Q:R,2,FALSE)</f>
        <v>1600</v>
      </c>
      <c r="P654" s="1" t="s">
        <v>251</v>
      </c>
      <c r="Q654" s="1" t="s">
        <v>251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250</v>
      </c>
      <c r="O655" s="1">
        <f>VLOOKUP(E655,角色属性概况!Q:R,2,FALSE)</f>
        <v>3200</v>
      </c>
      <c r="P655" s="1" t="s">
        <v>251</v>
      </c>
      <c r="Q655" s="1" t="s">
        <v>251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250</v>
      </c>
      <c r="O656" s="1">
        <f>VLOOKUP(E656,角色属性概况!Q:R,2,FALSE)</f>
        <v>3200</v>
      </c>
      <c r="P656" s="1" t="s">
        <v>251</v>
      </c>
      <c r="Q656" s="1" t="s">
        <v>251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250</v>
      </c>
      <c r="O657" s="1">
        <f>VLOOKUP(E657,角色属性概况!Q:R,2,FALSE)</f>
        <v>6410.0000000000027</v>
      </c>
      <c r="P657" s="1" t="s">
        <v>251</v>
      </c>
      <c r="Q657" s="1" t="s">
        <v>251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250</v>
      </c>
      <c r="O658" s="1">
        <f>VLOOKUP(E658,角色属性概况!Q:R,2,FALSE)</f>
        <v>6409.9999999999927</v>
      </c>
      <c r="P658" s="1" t="s">
        <v>251</v>
      </c>
      <c r="Q658" s="1" t="s">
        <v>251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250</v>
      </c>
      <c r="O659" s="1">
        <f>VLOOKUP(E659,角色属性概况!Q:R,2,FALSE)</f>
        <v>12829.999999999995</v>
      </c>
      <c r="P659" s="1" t="s">
        <v>251</v>
      </c>
      <c r="Q659" s="1" t="s">
        <v>251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250</v>
      </c>
      <c r="O660" s="1">
        <f>VLOOKUP(E660,角色属性概况!Q:R,2,FALSE)</f>
        <v>12830.00000000002</v>
      </c>
      <c r="P660" s="1" t="s">
        <v>251</v>
      </c>
      <c r="Q660" s="1" t="s">
        <v>251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250</v>
      </c>
      <c r="O661" s="1">
        <f>VLOOKUP(E661,角色属性概况!Q:R,2,FALSE)</f>
        <v>25659.999999999989</v>
      </c>
      <c r="P661" s="1" t="s">
        <v>251</v>
      </c>
      <c r="Q661" s="1" t="s">
        <v>251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250</v>
      </c>
      <c r="O662" s="1">
        <f>VLOOKUP(E662,角色属性概况!Q:R,2,FALSE)</f>
        <v>25660.00000000004</v>
      </c>
      <c r="P662" s="1" t="s">
        <v>251</v>
      </c>
      <c r="Q662" s="1" t="s">
        <v>251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250</v>
      </c>
      <c r="O663" s="1">
        <f>VLOOKUP(E663,角色属性概况!Q:R,2,FALSE)</f>
        <v>51319.999999999978</v>
      </c>
      <c r="P663" s="1" t="s">
        <v>251</v>
      </c>
      <c r="Q663" s="1" t="s">
        <v>251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250</v>
      </c>
      <c r="O664" s="1">
        <f>VLOOKUP(E664,角色属性概况!Q:R,2,FALSE)</f>
        <v>51320.000000000058</v>
      </c>
      <c r="P664" s="1" t="s">
        <v>251</v>
      </c>
      <c r="Q664" s="1" t="s">
        <v>251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250</v>
      </c>
      <c r="O665" s="1">
        <f>VLOOKUP(E665,角色属性概况!Q:R,2,FALSE)</f>
        <v>102679.99999999993</v>
      </c>
      <c r="P665" s="1" t="s">
        <v>251</v>
      </c>
      <c r="Q665" s="1" t="s">
        <v>251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250</v>
      </c>
      <c r="O666" s="1">
        <f>VLOOKUP(E666,角色属性概况!Q:R,2,FALSE)</f>
        <v>154040</v>
      </c>
      <c r="P666" s="1" t="s">
        <v>251</v>
      </c>
      <c r="Q666" s="1" t="s">
        <v>251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250</v>
      </c>
      <c r="O667" s="1">
        <f>VLOOKUP(E667,角色属性概况!Q:R,2,FALSE)</f>
        <v>320</v>
      </c>
      <c r="P667" s="1" t="s">
        <v>251</v>
      </c>
      <c r="Q667" s="1" t="s">
        <v>251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250</v>
      </c>
      <c r="O668" s="1">
        <f>VLOOKUP(E668,角色属性概况!Q:R,2,FALSE)</f>
        <v>400</v>
      </c>
      <c r="P668" s="1" t="s">
        <v>251</v>
      </c>
      <c r="Q668" s="1" t="s">
        <v>251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250</v>
      </c>
      <c r="O669" s="1">
        <f>VLOOKUP(E669,角色属性概况!Q:R,2,FALSE)</f>
        <v>400</v>
      </c>
      <c r="P669" s="1" t="s">
        <v>251</v>
      </c>
      <c r="Q669" s="1" t="s">
        <v>251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250</v>
      </c>
      <c r="O670" s="1">
        <f>VLOOKUP(E670,角色属性概况!Q:R,2,FALSE)</f>
        <v>400</v>
      </c>
      <c r="P670" s="1" t="s">
        <v>251</v>
      </c>
      <c r="Q670" s="1" t="s">
        <v>251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250</v>
      </c>
      <c r="O671" s="1">
        <f>VLOOKUP(E671,角色属性概况!Q:R,2,FALSE)</f>
        <v>800</v>
      </c>
      <c r="P671" s="1" t="s">
        <v>251</v>
      </c>
      <c r="Q671" s="1" t="s">
        <v>251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250</v>
      </c>
      <c r="O672" s="1">
        <f>VLOOKUP(E672,角色属性概况!Q:R,2,FALSE)</f>
        <v>800</v>
      </c>
      <c r="P672" s="1" t="s">
        <v>251</v>
      </c>
      <c r="Q672" s="1" t="s">
        <v>251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250</v>
      </c>
      <c r="O673" s="1">
        <f>VLOOKUP(E673,角色属性概况!Q:R,2,FALSE)</f>
        <v>1600</v>
      </c>
      <c r="P673" s="1" t="s">
        <v>251</v>
      </c>
      <c r="Q673" s="1" t="s">
        <v>251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250</v>
      </c>
      <c r="O674" s="1">
        <f>VLOOKUP(E674,角色属性概况!Q:R,2,FALSE)</f>
        <v>1600</v>
      </c>
      <c r="P674" s="1" t="s">
        <v>251</v>
      </c>
      <c r="Q674" s="1" t="s">
        <v>251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250</v>
      </c>
      <c r="O675" s="1">
        <f>VLOOKUP(E675,角色属性概况!Q:R,2,FALSE)</f>
        <v>3200</v>
      </c>
      <c r="P675" s="1" t="s">
        <v>251</v>
      </c>
      <c r="Q675" s="1" t="s">
        <v>251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250</v>
      </c>
      <c r="O676" s="1">
        <f>VLOOKUP(E676,角色属性概况!Q:R,2,FALSE)</f>
        <v>3200</v>
      </c>
      <c r="P676" s="1" t="s">
        <v>251</v>
      </c>
      <c r="Q676" s="1" t="s">
        <v>251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250</v>
      </c>
      <c r="O677" s="1">
        <f>VLOOKUP(E677,角色属性概况!Q:R,2,FALSE)</f>
        <v>6410.0000000000027</v>
      </c>
      <c r="P677" s="1" t="s">
        <v>251</v>
      </c>
      <c r="Q677" s="1" t="s">
        <v>251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250</v>
      </c>
      <c r="O678" s="1">
        <f>VLOOKUP(E678,角色属性概况!Q:R,2,FALSE)</f>
        <v>6409.9999999999927</v>
      </c>
      <c r="P678" s="1" t="s">
        <v>251</v>
      </c>
      <c r="Q678" s="1" t="s">
        <v>251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250</v>
      </c>
      <c r="O679" s="1">
        <f>VLOOKUP(E679,角色属性概况!Q:R,2,FALSE)</f>
        <v>12829.999999999995</v>
      </c>
      <c r="P679" s="1" t="s">
        <v>251</v>
      </c>
      <c r="Q679" s="1" t="s">
        <v>251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250</v>
      </c>
      <c r="O680" s="1">
        <f>VLOOKUP(E680,角色属性概况!Q:R,2,FALSE)</f>
        <v>12830.00000000002</v>
      </c>
      <c r="P680" s="1" t="s">
        <v>251</v>
      </c>
      <c r="Q680" s="1" t="s">
        <v>251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250</v>
      </c>
      <c r="O681" s="1">
        <f>VLOOKUP(E681,角色属性概况!Q:R,2,FALSE)</f>
        <v>25659.999999999989</v>
      </c>
      <c r="P681" s="1" t="s">
        <v>251</v>
      </c>
      <c r="Q681" s="1" t="s">
        <v>251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250</v>
      </c>
      <c r="O682" s="1">
        <f>VLOOKUP(E682,角色属性概况!Q:R,2,FALSE)</f>
        <v>25660.00000000004</v>
      </c>
      <c r="P682" s="1" t="s">
        <v>251</v>
      </c>
      <c r="Q682" s="1" t="s">
        <v>251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250</v>
      </c>
      <c r="O683" s="1">
        <f>VLOOKUP(E683,角色属性概况!Q:R,2,FALSE)</f>
        <v>51319.999999999978</v>
      </c>
      <c r="P683" s="1" t="s">
        <v>251</v>
      </c>
      <c r="Q683" s="1" t="s">
        <v>251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250</v>
      </c>
      <c r="O684" s="1">
        <f>VLOOKUP(E684,角色属性概况!Q:R,2,FALSE)</f>
        <v>51320.000000000058</v>
      </c>
      <c r="P684" s="1" t="s">
        <v>251</v>
      </c>
      <c r="Q684" s="1" t="s">
        <v>251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250</v>
      </c>
      <c r="O685" s="1">
        <f>VLOOKUP(E685,角色属性概况!Q:R,2,FALSE)</f>
        <v>102679.99999999993</v>
      </c>
      <c r="P685" s="1" t="s">
        <v>251</v>
      </c>
      <c r="Q685" s="1" t="s">
        <v>251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250</v>
      </c>
      <c r="O686" s="1">
        <f>VLOOKUP(E686,角色属性概况!Q:R,2,FALSE)</f>
        <v>154040</v>
      </c>
      <c r="P686" s="1" t="s">
        <v>251</v>
      </c>
      <c r="Q686" s="1" t="s">
        <v>251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250</v>
      </c>
      <c r="O687" s="1">
        <f>VLOOKUP(E687,角色属性概况!Q:R,2,FALSE)</f>
        <v>320</v>
      </c>
      <c r="P687" s="1" t="s">
        <v>251</v>
      </c>
      <c r="Q687" s="1" t="s">
        <v>251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250</v>
      </c>
      <c r="O688" s="1">
        <f>VLOOKUP(E688,角色属性概况!Q:R,2,FALSE)</f>
        <v>400</v>
      </c>
      <c r="P688" s="1" t="s">
        <v>251</v>
      </c>
      <c r="Q688" s="1" t="s">
        <v>251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250</v>
      </c>
      <c r="O689" s="1">
        <f>VLOOKUP(E689,角色属性概况!Q:R,2,FALSE)</f>
        <v>400</v>
      </c>
      <c r="P689" s="1" t="s">
        <v>251</v>
      </c>
      <c r="Q689" s="1" t="s">
        <v>251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250</v>
      </c>
      <c r="O690" s="1">
        <f>VLOOKUP(E690,角色属性概况!Q:R,2,FALSE)</f>
        <v>400</v>
      </c>
      <c r="P690" s="1" t="s">
        <v>251</v>
      </c>
      <c r="Q690" s="1" t="s">
        <v>251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250</v>
      </c>
      <c r="O691" s="1">
        <f>VLOOKUP(E691,角色属性概况!Q:R,2,FALSE)</f>
        <v>800</v>
      </c>
      <c r="P691" s="1" t="s">
        <v>251</v>
      </c>
      <c r="Q691" s="1" t="s">
        <v>251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250</v>
      </c>
      <c r="O692" s="1">
        <f>VLOOKUP(E692,角色属性概况!Q:R,2,FALSE)</f>
        <v>800</v>
      </c>
      <c r="P692" s="1" t="s">
        <v>251</v>
      </c>
      <c r="Q692" s="1" t="s">
        <v>251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250</v>
      </c>
      <c r="O693" s="1">
        <f>VLOOKUP(E693,角色属性概况!Q:R,2,FALSE)</f>
        <v>1600</v>
      </c>
      <c r="P693" s="1" t="s">
        <v>251</v>
      </c>
      <c r="Q693" s="1" t="s">
        <v>251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250</v>
      </c>
      <c r="O694" s="1">
        <f>VLOOKUP(E694,角色属性概况!Q:R,2,FALSE)</f>
        <v>1600</v>
      </c>
      <c r="P694" s="1" t="s">
        <v>251</v>
      </c>
      <c r="Q694" s="1" t="s">
        <v>251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250</v>
      </c>
      <c r="O695" s="1">
        <f>VLOOKUP(E695,角色属性概况!Q:R,2,FALSE)</f>
        <v>3200</v>
      </c>
      <c r="P695" s="1" t="s">
        <v>251</v>
      </c>
      <c r="Q695" s="1" t="s">
        <v>251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250</v>
      </c>
      <c r="O696" s="1">
        <f>VLOOKUP(E696,角色属性概况!Q:R,2,FALSE)</f>
        <v>3200</v>
      </c>
      <c r="P696" s="1" t="s">
        <v>251</v>
      </c>
      <c r="Q696" s="1" t="s">
        <v>251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250</v>
      </c>
      <c r="O697" s="1">
        <f>VLOOKUP(E697,角色属性概况!Q:R,2,FALSE)</f>
        <v>6410.0000000000027</v>
      </c>
      <c r="P697" s="1" t="s">
        <v>251</v>
      </c>
      <c r="Q697" s="1" t="s">
        <v>251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250</v>
      </c>
      <c r="O698" s="1">
        <f>VLOOKUP(E698,角色属性概况!Q:R,2,FALSE)</f>
        <v>6409.9999999999927</v>
      </c>
      <c r="P698" s="1" t="s">
        <v>251</v>
      </c>
      <c r="Q698" s="1" t="s">
        <v>251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250</v>
      </c>
      <c r="O699" s="1">
        <f>VLOOKUP(E699,角色属性概况!Q:R,2,FALSE)</f>
        <v>12829.999999999995</v>
      </c>
      <c r="P699" s="1" t="s">
        <v>251</v>
      </c>
      <c r="Q699" s="1" t="s">
        <v>251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250</v>
      </c>
      <c r="O700" s="1">
        <f>VLOOKUP(E700,角色属性概况!Q:R,2,FALSE)</f>
        <v>12830.00000000002</v>
      </c>
      <c r="P700" s="1" t="s">
        <v>251</v>
      </c>
      <c r="Q700" s="1" t="s">
        <v>251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250</v>
      </c>
      <c r="O701" s="1">
        <f>VLOOKUP(E701,角色属性概况!Q:R,2,FALSE)</f>
        <v>25659.999999999989</v>
      </c>
      <c r="P701" s="1" t="s">
        <v>251</v>
      </c>
      <c r="Q701" s="1" t="s">
        <v>251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250</v>
      </c>
      <c r="O702" s="1">
        <f>VLOOKUP(E702,角色属性概况!Q:R,2,FALSE)</f>
        <v>25660.00000000004</v>
      </c>
      <c r="P702" s="1" t="s">
        <v>251</v>
      </c>
      <c r="Q702" s="1" t="s">
        <v>251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250</v>
      </c>
      <c r="O703" s="1">
        <f>VLOOKUP(E703,角色属性概况!Q:R,2,FALSE)</f>
        <v>51319.999999999978</v>
      </c>
      <c r="P703" s="1" t="s">
        <v>251</v>
      </c>
      <c r="Q703" s="1" t="s">
        <v>251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250</v>
      </c>
      <c r="O704" s="1">
        <f>VLOOKUP(E704,角色属性概况!Q:R,2,FALSE)</f>
        <v>51320.000000000058</v>
      </c>
      <c r="P704" s="1" t="s">
        <v>251</v>
      </c>
      <c r="Q704" s="1" t="s">
        <v>251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250</v>
      </c>
      <c r="O705" s="1">
        <f>VLOOKUP(E705,角色属性概况!Q:R,2,FALSE)</f>
        <v>102679.99999999993</v>
      </c>
      <c r="P705" s="1" t="s">
        <v>251</v>
      </c>
      <c r="Q705" s="1" t="s">
        <v>251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250</v>
      </c>
      <c r="O706" s="1">
        <f>VLOOKUP(E706,角色属性概况!Q:R,2,FALSE)</f>
        <v>154040</v>
      </c>
      <c r="P706" s="1" t="s">
        <v>251</v>
      </c>
      <c r="Q706" s="1" t="s">
        <v>251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250</v>
      </c>
      <c r="O707" s="1">
        <f>VLOOKUP(E707,角色属性概况!Q:R,2,FALSE)</f>
        <v>320</v>
      </c>
      <c r="P707" s="1" t="s">
        <v>251</v>
      </c>
      <c r="Q707" s="1" t="s">
        <v>251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250</v>
      </c>
      <c r="O708" s="1">
        <f>VLOOKUP(E708,角色属性概况!Q:R,2,FALSE)</f>
        <v>400</v>
      </c>
      <c r="P708" s="1" t="s">
        <v>251</v>
      </c>
      <c r="Q708" s="1" t="s">
        <v>251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250</v>
      </c>
      <c r="O709" s="1">
        <f>VLOOKUP(E709,角色属性概况!Q:R,2,FALSE)</f>
        <v>400</v>
      </c>
      <c r="P709" s="1" t="s">
        <v>251</v>
      </c>
      <c r="Q709" s="1" t="s">
        <v>251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250</v>
      </c>
      <c r="O710" s="1">
        <f>VLOOKUP(E710,角色属性概况!Q:R,2,FALSE)</f>
        <v>400</v>
      </c>
      <c r="P710" s="1" t="s">
        <v>251</v>
      </c>
      <c r="Q710" s="1" t="s">
        <v>251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250</v>
      </c>
      <c r="O711" s="1">
        <f>VLOOKUP(E711,角色属性概况!Q:R,2,FALSE)</f>
        <v>800</v>
      </c>
      <c r="P711" s="1" t="s">
        <v>251</v>
      </c>
      <c r="Q711" s="1" t="s">
        <v>251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250</v>
      </c>
      <c r="O712" s="1">
        <f>VLOOKUP(E712,角色属性概况!Q:R,2,FALSE)</f>
        <v>800</v>
      </c>
      <c r="P712" s="1" t="s">
        <v>251</v>
      </c>
      <c r="Q712" s="1" t="s">
        <v>251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250</v>
      </c>
      <c r="O713" s="1">
        <f>VLOOKUP(E713,角色属性概况!Q:R,2,FALSE)</f>
        <v>1600</v>
      </c>
      <c r="P713" s="1" t="s">
        <v>251</v>
      </c>
      <c r="Q713" s="1" t="s">
        <v>251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250</v>
      </c>
      <c r="O714" s="1">
        <f>VLOOKUP(E714,角色属性概况!Q:R,2,FALSE)</f>
        <v>1600</v>
      </c>
      <c r="P714" s="1" t="s">
        <v>251</v>
      </c>
      <c r="Q714" s="1" t="s">
        <v>251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250</v>
      </c>
      <c r="O715" s="1">
        <f>VLOOKUP(E715,角色属性概况!Q:R,2,FALSE)</f>
        <v>3200</v>
      </c>
      <c r="P715" s="1" t="s">
        <v>251</v>
      </c>
      <c r="Q715" s="1" t="s">
        <v>251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250</v>
      </c>
      <c r="O716" s="1">
        <f>VLOOKUP(E716,角色属性概况!Q:R,2,FALSE)</f>
        <v>3200</v>
      </c>
      <c r="P716" s="1" t="s">
        <v>251</v>
      </c>
      <c r="Q716" s="1" t="s">
        <v>251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250</v>
      </c>
      <c r="O717" s="1">
        <f>VLOOKUP(E717,角色属性概况!Q:R,2,FALSE)</f>
        <v>6410.0000000000027</v>
      </c>
      <c r="P717" s="1" t="s">
        <v>251</v>
      </c>
      <c r="Q717" s="1" t="s">
        <v>251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250</v>
      </c>
      <c r="O718" s="1">
        <f>VLOOKUP(E718,角色属性概况!Q:R,2,FALSE)</f>
        <v>6409.9999999999927</v>
      </c>
      <c r="P718" s="1" t="s">
        <v>251</v>
      </c>
      <c r="Q718" s="1" t="s">
        <v>251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250</v>
      </c>
      <c r="O719" s="1">
        <f>VLOOKUP(E719,角色属性概况!Q:R,2,FALSE)</f>
        <v>12829.999999999995</v>
      </c>
      <c r="P719" s="1" t="s">
        <v>251</v>
      </c>
      <c r="Q719" s="1" t="s">
        <v>251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250</v>
      </c>
      <c r="O720" s="1">
        <f>VLOOKUP(E720,角色属性概况!Q:R,2,FALSE)</f>
        <v>12830.00000000002</v>
      </c>
      <c r="P720" s="1" t="s">
        <v>251</v>
      </c>
      <c r="Q720" s="1" t="s">
        <v>251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250</v>
      </c>
      <c r="O721" s="1">
        <f>VLOOKUP(E721,角色属性概况!Q:R,2,FALSE)</f>
        <v>25659.999999999989</v>
      </c>
      <c r="P721" s="1" t="s">
        <v>251</v>
      </c>
      <c r="Q721" s="1" t="s">
        <v>251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250</v>
      </c>
      <c r="O722" s="1">
        <f>VLOOKUP(E722,角色属性概况!Q:R,2,FALSE)</f>
        <v>25660.00000000004</v>
      </c>
      <c r="P722" s="1" t="s">
        <v>251</v>
      </c>
      <c r="Q722" s="1" t="s">
        <v>251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250</v>
      </c>
      <c r="O723" s="1">
        <f>VLOOKUP(E723,角色属性概况!Q:R,2,FALSE)</f>
        <v>51319.999999999978</v>
      </c>
      <c r="P723" s="1" t="s">
        <v>251</v>
      </c>
      <c r="Q723" s="1" t="s">
        <v>251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250</v>
      </c>
      <c r="O724" s="1">
        <f>VLOOKUP(E724,角色属性概况!Q:R,2,FALSE)</f>
        <v>51320.000000000058</v>
      </c>
      <c r="P724" s="1" t="s">
        <v>251</v>
      </c>
      <c r="Q724" s="1" t="s">
        <v>251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250</v>
      </c>
      <c r="O725" s="1">
        <f>VLOOKUP(E725,角色属性概况!Q:R,2,FALSE)</f>
        <v>102679.99999999993</v>
      </c>
      <c r="P725" s="1" t="s">
        <v>251</v>
      </c>
      <c r="Q725" s="1" t="s">
        <v>251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250</v>
      </c>
      <c r="O726" s="1">
        <f>VLOOKUP(E726,角色属性概况!Q:R,2,FALSE)</f>
        <v>154040</v>
      </c>
      <c r="P726" s="1" t="s">
        <v>251</v>
      </c>
      <c r="Q726" s="1" t="s">
        <v>251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250</v>
      </c>
      <c r="O727" s="1">
        <f>VLOOKUP(E727,角色属性概况!Q:R,2,FALSE)</f>
        <v>320</v>
      </c>
      <c r="P727" s="1" t="s">
        <v>251</v>
      </c>
      <c r="Q727" s="1" t="s">
        <v>251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250</v>
      </c>
      <c r="O728" s="1">
        <f>VLOOKUP(E728,角色属性概况!Q:R,2,FALSE)</f>
        <v>400</v>
      </c>
      <c r="P728" s="1" t="s">
        <v>251</v>
      </c>
      <c r="Q728" s="1" t="s">
        <v>251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250</v>
      </c>
      <c r="O729" s="1">
        <f>VLOOKUP(E729,角色属性概况!Q:R,2,FALSE)</f>
        <v>400</v>
      </c>
      <c r="P729" s="1" t="s">
        <v>251</v>
      </c>
      <c r="Q729" s="1" t="s">
        <v>251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250</v>
      </c>
      <c r="O730" s="1">
        <f>VLOOKUP(E730,角色属性概况!Q:R,2,FALSE)</f>
        <v>400</v>
      </c>
      <c r="P730" s="1" t="s">
        <v>251</v>
      </c>
      <c r="Q730" s="1" t="s">
        <v>251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250</v>
      </c>
      <c r="O731" s="1">
        <f>VLOOKUP(E731,角色属性概况!Q:R,2,FALSE)</f>
        <v>800</v>
      </c>
      <c r="P731" s="1" t="s">
        <v>251</v>
      </c>
      <c r="Q731" s="1" t="s">
        <v>251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250</v>
      </c>
      <c r="O732" s="1">
        <f>VLOOKUP(E732,角色属性概况!Q:R,2,FALSE)</f>
        <v>800</v>
      </c>
      <c r="P732" s="1" t="s">
        <v>251</v>
      </c>
      <c r="Q732" s="1" t="s">
        <v>251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250</v>
      </c>
      <c r="O733" s="1">
        <f>VLOOKUP(E733,角色属性概况!Q:R,2,FALSE)</f>
        <v>1600</v>
      </c>
      <c r="P733" s="1" t="s">
        <v>251</v>
      </c>
      <c r="Q733" s="1" t="s">
        <v>251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250</v>
      </c>
      <c r="O734" s="1">
        <f>VLOOKUP(E734,角色属性概况!Q:R,2,FALSE)</f>
        <v>1600</v>
      </c>
      <c r="P734" s="1" t="s">
        <v>251</v>
      </c>
      <c r="Q734" s="1" t="s">
        <v>251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250</v>
      </c>
      <c r="O735" s="1">
        <f>VLOOKUP(E735,角色属性概况!Q:R,2,FALSE)</f>
        <v>3200</v>
      </c>
      <c r="P735" s="1" t="s">
        <v>251</v>
      </c>
      <c r="Q735" s="1" t="s">
        <v>251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250</v>
      </c>
      <c r="O736" s="1">
        <f>VLOOKUP(E736,角色属性概况!Q:R,2,FALSE)</f>
        <v>3200</v>
      </c>
      <c r="P736" s="1" t="s">
        <v>251</v>
      </c>
      <c r="Q736" s="1" t="s">
        <v>251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250</v>
      </c>
      <c r="O737" s="1">
        <f>VLOOKUP(E737,角色属性概况!Q:R,2,FALSE)</f>
        <v>6410.0000000000027</v>
      </c>
      <c r="P737" s="1" t="s">
        <v>251</v>
      </c>
      <c r="Q737" s="1" t="s">
        <v>251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250</v>
      </c>
      <c r="O738" s="1">
        <f>VLOOKUP(E738,角色属性概况!Q:R,2,FALSE)</f>
        <v>6409.9999999999927</v>
      </c>
      <c r="P738" s="1" t="s">
        <v>251</v>
      </c>
      <c r="Q738" s="1" t="s">
        <v>251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250</v>
      </c>
      <c r="O739" s="1">
        <f>VLOOKUP(E739,角色属性概况!Q:R,2,FALSE)</f>
        <v>12829.999999999995</v>
      </c>
      <c r="P739" s="1" t="s">
        <v>251</v>
      </c>
      <c r="Q739" s="1" t="s">
        <v>251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250</v>
      </c>
      <c r="O740" s="1">
        <f>VLOOKUP(E740,角色属性概况!Q:R,2,FALSE)</f>
        <v>12830.00000000002</v>
      </c>
      <c r="P740" s="1" t="s">
        <v>251</v>
      </c>
      <c r="Q740" s="1" t="s">
        <v>251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250</v>
      </c>
      <c r="O741" s="1">
        <f>VLOOKUP(E741,角色属性概况!Q:R,2,FALSE)</f>
        <v>25659.999999999989</v>
      </c>
      <c r="P741" s="1" t="s">
        <v>251</v>
      </c>
      <c r="Q741" s="1" t="s">
        <v>251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250</v>
      </c>
      <c r="O742" s="1">
        <f>VLOOKUP(E742,角色属性概况!Q:R,2,FALSE)</f>
        <v>25660.00000000004</v>
      </c>
      <c r="P742" s="1" t="s">
        <v>251</v>
      </c>
      <c r="Q742" s="1" t="s">
        <v>251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250</v>
      </c>
      <c r="O743" s="1">
        <f>VLOOKUP(E743,角色属性概况!Q:R,2,FALSE)</f>
        <v>51319.999999999978</v>
      </c>
      <c r="P743" s="1" t="s">
        <v>251</v>
      </c>
      <c r="Q743" s="1" t="s">
        <v>251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250</v>
      </c>
      <c r="O744" s="1">
        <f>VLOOKUP(E744,角色属性概况!Q:R,2,FALSE)</f>
        <v>51320.000000000058</v>
      </c>
      <c r="P744" s="1" t="s">
        <v>251</v>
      </c>
      <c r="Q744" s="1" t="s">
        <v>251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250</v>
      </c>
      <c r="O745" s="1">
        <f>VLOOKUP(E745,角色属性概况!Q:R,2,FALSE)</f>
        <v>102679.99999999993</v>
      </c>
      <c r="P745" s="1" t="s">
        <v>251</v>
      </c>
      <c r="Q745" s="1" t="s">
        <v>251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250</v>
      </c>
      <c r="O746" s="1">
        <f>VLOOKUP(E746,角色属性概况!Q:R,2,FALSE)</f>
        <v>154040</v>
      </c>
      <c r="P746" s="1" t="s">
        <v>251</v>
      </c>
      <c r="Q746" s="1" t="s">
        <v>251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250</v>
      </c>
      <c r="O747" s="1">
        <f>VLOOKUP(E747,角色属性概况!Q:R,2,FALSE)</f>
        <v>320</v>
      </c>
      <c r="P747" s="1" t="s">
        <v>251</v>
      </c>
      <c r="Q747" s="1" t="s">
        <v>251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250</v>
      </c>
      <c r="O748" s="1">
        <f>VLOOKUP(E748,角色属性概况!Q:R,2,FALSE)</f>
        <v>400</v>
      </c>
      <c r="P748" s="1" t="s">
        <v>251</v>
      </c>
      <c r="Q748" s="1" t="s">
        <v>251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250</v>
      </c>
      <c r="O749" s="1">
        <f>VLOOKUP(E749,角色属性概况!Q:R,2,FALSE)</f>
        <v>400</v>
      </c>
      <c r="P749" s="1" t="s">
        <v>251</v>
      </c>
      <c r="Q749" s="1" t="s">
        <v>251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250</v>
      </c>
      <c r="O750" s="1">
        <f>VLOOKUP(E750,角色属性概况!Q:R,2,FALSE)</f>
        <v>400</v>
      </c>
      <c r="P750" s="1" t="s">
        <v>251</v>
      </c>
      <c r="Q750" s="1" t="s">
        <v>251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250</v>
      </c>
      <c r="O751" s="1">
        <f>VLOOKUP(E751,角色属性概况!Q:R,2,FALSE)</f>
        <v>800</v>
      </c>
      <c r="P751" s="1" t="s">
        <v>251</v>
      </c>
      <c r="Q751" s="1" t="s">
        <v>251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250</v>
      </c>
      <c r="O752" s="1">
        <f>VLOOKUP(E752,角色属性概况!Q:R,2,FALSE)</f>
        <v>800</v>
      </c>
      <c r="P752" s="1" t="s">
        <v>251</v>
      </c>
      <c r="Q752" s="1" t="s">
        <v>251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250</v>
      </c>
      <c r="O753" s="1">
        <f>VLOOKUP(E753,角色属性概况!Q:R,2,FALSE)</f>
        <v>1600</v>
      </c>
      <c r="P753" s="1" t="s">
        <v>251</v>
      </c>
      <c r="Q753" s="1" t="s">
        <v>251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250</v>
      </c>
      <c r="O754" s="1">
        <f>VLOOKUP(E754,角色属性概况!Q:R,2,FALSE)</f>
        <v>1600</v>
      </c>
      <c r="P754" s="1" t="s">
        <v>251</v>
      </c>
      <c r="Q754" s="1" t="s">
        <v>251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250</v>
      </c>
      <c r="O755" s="1">
        <f>VLOOKUP(E755,角色属性概况!Q:R,2,FALSE)</f>
        <v>3200</v>
      </c>
      <c r="P755" s="1" t="s">
        <v>251</v>
      </c>
      <c r="Q755" s="1" t="s">
        <v>251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250</v>
      </c>
      <c r="O756" s="1">
        <f>VLOOKUP(E756,角色属性概况!Q:R,2,FALSE)</f>
        <v>3200</v>
      </c>
      <c r="P756" s="1" t="s">
        <v>251</v>
      </c>
      <c r="Q756" s="1" t="s">
        <v>251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250</v>
      </c>
      <c r="O757" s="1">
        <f>VLOOKUP(E757,角色属性概况!Q:R,2,FALSE)</f>
        <v>6410.0000000000027</v>
      </c>
      <c r="P757" s="1" t="s">
        <v>251</v>
      </c>
      <c r="Q757" s="1" t="s">
        <v>251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250</v>
      </c>
      <c r="O758" s="1">
        <f>VLOOKUP(E758,角色属性概况!Q:R,2,FALSE)</f>
        <v>6409.9999999999927</v>
      </c>
      <c r="P758" s="1" t="s">
        <v>251</v>
      </c>
      <c r="Q758" s="1" t="s">
        <v>251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250</v>
      </c>
      <c r="O759" s="1">
        <f>VLOOKUP(E759,角色属性概况!Q:R,2,FALSE)</f>
        <v>12829.999999999995</v>
      </c>
      <c r="P759" s="1" t="s">
        <v>251</v>
      </c>
      <c r="Q759" s="1" t="s">
        <v>251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250</v>
      </c>
      <c r="O760" s="1">
        <f>VLOOKUP(E760,角色属性概况!Q:R,2,FALSE)</f>
        <v>12830.00000000002</v>
      </c>
      <c r="P760" s="1" t="s">
        <v>251</v>
      </c>
      <c r="Q760" s="1" t="s">
        <v>251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250</v>
      </c>
      <c r="O761" s="1">
        <f>VLOOKUP(E761,角色属性概况!Q:R,2,FALSE)</f>
        <v>25659.999999999989</v>
      </c>
      <c r="P761" s="1" t="s">
        <v>251</v>
      </c>
      <c r="Q761" s="1" t="s">
        <v>251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250</v>
      </c>
      <c r="O762" s="1">
        <f>VLOOKUP(E762,角色属性概况!Q:R,2,FALSE)</f>
        <v>25660.00000000004</v>
      </c>
      <c r="P762" s="1" t="s">
        <v>251</v>
      </c>
      <c r="Q762" s="1" t="s">
        <v>251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250</v>
      </c>
      <c r="O763" s="1">
        <f>VLOOKUP(E763,角色属性概况!Q:R,2,FALSE)</f>
        <v>51319.999999999978</v>
      </c>
      <c r="P763" s="1" t="s">
        <v>251</v>
      </c>
      <c r="Q763" s="1" t="s">
        <v>251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250</v>
      </c>
      <c r="O764" s="1">
        <f>VLOOKUP(E764,角色属性概况!Q:R,2,FALSE)</f>
        <v>51320.000000000058</v>
      </c>
      <c r="P764" s="1" t="s">
        <v>251</v>
      </c>
      <c r="Q764" s="1" t="s">
        <v>251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250</v>
      </c>
      <c r="O765" s="1">
        <f>VLOOKUP(E765,角色属性概况!Q:R,2,FALSE)</f>
        <v>102679.99999999993</v>
      </c>
      <c r="P765" s="1" t="s">
        <v>251</v>
      </c>
      <c r="Q765" s="1" t="s">
        <v>251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250</v>
      </c>
      <c r="O766" s="1">
        <f>VLOOKUP(E766,角色属性概况!Q:R,2,FALSE)</f>
        <v>154040</v>
      </c>
      <c r="P766" s="1" t="s">
        <v>251</v>
      </c>
      <c r="Q766" s="1" t="s">
        <v>251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250</v>
      </c>
      <c r="O767" s="1">
        <f>VLOOKUP(E767,角色属性概况!Q:R,2,FALSE)</f>
        <v>320</v>
      </c>
      <c r="P767" s="1" t="s">
        <v>251</v>
      </c>
      <c r="Q767" s="1" t="s">
        <v>251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250</v>
      </c>
      <c r="O768" s="1">
        <f>VLOOKUP(E768,角色属性概况!Q:R,2,FALSE)</f>
        <v>400</v>
      </c>
      <c r="P768" s="1" t="s">
        <v>251</v>
      </c>
      <c r="Q768" s="1" t="s">
        <v>251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250</v>
      </c>
      <c r="O769" s="1">
        <f>VLOOKUP(E769,角色属性概况!Q:R,2,FALSE)</f>
        <v>400</v>
      </c>
      <c r="P769" s="1" t="s">
        <v>251</v>
      </c>
      <c r="Q769" s="1" t="s">
        <v>251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250</v>
      </c>
      <c r="O770" s="1">
        <f>VLOOKUP(E770,角色属性概况!Q:R,2,FALSE)</f>
        <v>400</v>
      </c>
      <c r="P770" s="1" t="s">
        <v>251</v>
      </c>
      <c r="Q770" s="1" t="s">
        <v>251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250</v>
      </c>
      <c r="O771" s="1">
        <f>VLOOKUP(E771,角色属性概况!Q:R,2,FALSE)</f>
        <v>800</v>
      </c>
      <c r="P771" s="1" t="s">
        <v>251</v>
      </c>
      <c r="Q771" s="1" t="s">
        <v>251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250</v>
      </c>
      <c r="O772" s="1">
        <f>VLOOKUP(E772,角色属性概况!Q:R,2,FALSE)</f>
        <v>800</v>
      </c>
      <c r="P772" s="1" t="s">
        <v>251</v>
      </c>
      <c r="Q772" s="1" t="s">
        <v>251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250</v>
      </c>
      <c r="O773" s="1">
        <f>VLOOKUP(E773,角色属性概况!Q:R,2,FALSE)</f>
        <v>1600</v>
      </c>
      <c r="P773" s="1" t="s">
        <v>251</v>
      </c>
      <c r="Q773" s="1" t="s">
        <v>251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250</v>
      </c>
      <c r="O774" s="1">
        <f>VLOOKUP(E774,角色属性概况!Q:R,2,FALSE)</f>
        <v>1600</v>
      </c>
      <c r="P774" s="1" t="s">
        <v>251</v>
      </c>
      <c r="Q774" s="1" t="s">
        <v>251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250</v>
      </c>
      <c r="O775" s="1">
        <f>VLOOKUP(E775,角色属性概况!Q:R,2,FALSE)</f>
        <v>3200</v>
      </c>
      <c r="P775" s="1" t="s">
        <v>251</v>
      </c>
      <c r="Q775" s="1" t="s">
        <v>251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250</v>
      </c>
      <c r="O776" s="1">
        <f>VLOOKUP(E776,角色属性概况!Q:R,2,FALSE)</f>
        <v>3200</v>
      </c>
      <c r="P776" s="1" t="s">
        <v>251</v>
      </c>
      <c r="Q776" s="1" t="s">
        <v>251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250</v>
      </c>
      <c r="O777" s="1">
        <f>VLOOKUP(E777,角色属性概况!Q:R,2,FALSE)</f>
        <v>6410.0000000000027</v>
      </c>
      <c r="P777" s="1" t="s">
        <v>251</v>
      </c>
      <c r="Q777" s="1" t="s">
        <v>251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250</v>
      </c>
      <c r="O778" s="1">
        <f>VLOOKUP(E778,角色属性概况!Q:R,2,FALSE)</f>
        <v>6409.9999999999927</v>
      </c>
      <c r="P778" s="1" t="s">
        <v>251</v>
      </c>
      <c r="Q778" s="1" t="s">
        <v>251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250</v>
      </c>
      <c r="O779" s="1">
        <f>VLOOKUP(E779,角色属性概况!Q:R,2,FALSE)</f>
        <v>12829.999999999995</v>
      </c>
      <c r="P779" s="1" t="s">
        <v>251</v>
      </c>
      <c r="Q779" s="1" t="s">
        <v>251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250</v>
      </c>
      <c r="O780" s="1">
        <f>VLOOKUP(E780,角色属性概况!Q:R,2,FALSE)</f>
        <v>12830.00000000002</v>
      </c>
      <c r="P780" s="1" t="s">
        <v>251</v>
      </c>
      <c r="Q780" s="1" t="s">
        <v>251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250</v>
      </c>
      <c r="O781" s="1">
        <f>VLOOKUP(E781,角色属性概况!Q:R,2,FALSE)</f>
        <v>25659.999999999989</v>
      </c>
      <c r="P781" s="1" t="s">
        <v>251</v>
      </c>
      <c r="Q781" s="1" t="s">
        <v>251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250</v>
      </c>
      <c r="O782" s="1">
        <f>VLOOKUP(E782,角色属性概况!Q:R,2,FALSE)</f>
        <v>25660.00000000004</v>
      </c>
      <c r="P782" s="1" t="s">
        <v>251</v>
      </c>
      <c r="Q782" s="1" t="s">
        <v>251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250</v>
      </c>
      <c r="O783" s="1">
        <f>VLOOKUP(E783,角色属性概况!Q:R,2,FALSE)</f>
        <v>51319.999999999978</v>
      </c>
      <c r="P783" s="1" t="s">
        <v>251</v>
      </c>
      <c r="Q783" s="1" t="s">
        <v>251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250</v>
      </c>
      <c r="O784" s="1">
        <f>VLOOKUP(E784,角色属性概况!Q:R,2,FALSE)</f>
        <v>51320.000000000058</v>
      </c>
      <c r="P784" s="1" t="s">
        <v>251</v>
      </c>
      <c r="Q784" s="1" t="s">
        <v>251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250</v>
      </c>
      <c r="O785" s="1">
        <f>VLOOKUP(E785,角色属性概况!Q:R,2,FALSE)</f>
        <v>102679.99999999993</v>
      </c>
      <c r="P785" s="1" t="s">
        <v>251</v>
      </c>
      <c r="Q785" s="1" t="s">
        <v>251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250</v>
      </c>
      <c r="O786" s="1">
        <f>VLOOKUP(E786,角色属性概况!Q:R,2,FALSE)</f>
        <v>154040</v>
      </c>
      <c r="P786" s="1" t="s">
        <v>251</v>
      </c>
      <c r="Q786" s="1" t="s">
        <v>251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250</v>
      </c>
      <c r="O787" s="1">
        <f>VLOOKUP(E787,角色属性概况!Q:R,2,FALSE)</f>
        <v>320</v>
      </c>
      <c r="P787" s="1" t="s">
        <v>251</v>
      </c>
      <c r="Q787" s="1" t="s">
        <v>251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250</v>
      </c>
      <c r="O788" s="1">
        <f>VLOOKUP(E788,角色属性概况!Q:R,2,FALSE)</f>
        <v>400</v>
      </c>
      <c r="P788" s="1" t="s">
        <v>251</v>
      </c>
      <c r="Q788" s="1" t="s">
        <v>251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250</v>
      </c>
      <c r="O789" s="1">
        <f>VLOOKUP(E789,角色属性概况!Q:R,2,FALSE)</f>
        <v>400</v>
      </c>
      <c r="P789" s="1" t="s">
        <v>251</v>
      </c>
      <c r="Q789" s="1" t="s">
        <v>251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250</v>
      </c>
      <c r="O790" s="1">
        <f>VLOOKUP(E790,角色属性概况!Q:R,2,FALSE)</f>
        <v>400</v>
      </c>
      <c r="P790" s="1" t="s">
        <v>251</v>
      </c>
      <c r="Q790" s="1" t="s">
        <v>251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250</v>
      </c>
      <c r="O791" s="1">
        <f>VLOOKUP(E791,角色属性概况!Q:R,2,FALSE)</f>
        <v>800</v>
      </c>
      <c r="P791" s="1" t="s">
        <v>251</v>
      </c>
      <c r="Q791" s="1" t="s">
        <v>251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250</v>
      </c>
      <c r="O792" s="1">
        <f>VLOOKUP(E792,角色属性概况!Q:R,2,FALSE)</f>
        <v>800</v>
      </c>
      <c r="P792" s="1" t="s">
        <v>251</v>
      </c>
      <c r="Q792" s="1" t="s">
        <v>251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250</v>
      </c>
      <c r="O793" s="1">
        <f>VLOOKUP(E793,角色属性概况!Q:R,2,FALSE)</f>
        <v>1600</v>
      </c>
      <c r="P793" s="1" t="s">
        <v>251</v>
      </c>
      <c r="Q793" s="1" t="s">
        <v>251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250</v>
      </c>
      <c r="O794" s="1">
        <f>VLOOKUP(E794,角色属性概况!Q:R,2,FALSE)</f>
        <v>1600</v>
      </c>
      <c r="P794" s="1" t="s">
        <v>251</v>
      </c>
      <c r="Q794" s="1" t="s">
        <v>251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250</v>
      </c>
      <c r="O795" s="1">
        <f>VLOOKUP(E795,角色属性概况!Q:R,2,FALSE)</f>
        <v>3200</v>
      </c>
      <c r="P795" s="1" t="s">
        <v>251</v>
      </c>
      <c r="Q795" s="1" t="s">
        <v>251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250</v>
      </c>
      <c r="O796" s="1">
        <f>VLOOKUP(E796,角色属性概况!Q:R,2,FALSE)</f>
        <v>3200</v>
      </c>
      <c r="P796" s="1" t="s">
        <v>251</v>
      </c>
      <c r="Q796" s="1" t="s">
        <v>251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250</v>
      </c>
      <c r="O797" s="1">
        <f>VLOOKUP(E797,角色属性概况!Q:R,2,FALSE)</f>
        <v>6410.0000000000027</v>
      </c>
      <c r="P797" s="1" t="s">
        <v>251</v>
      </c>
      <c r="Q797" s="1" t="s">
        <v>251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250</v>
      </c>
      <c r="O798" s="1">
        <f>VLOOKUP(E798,角色属性概况!Q:R,2,FALSE)</f>
        <v>6409.9999999999927</v>
      </c>
      <c r="P798" s="1" t="s">
        <v>251</v>
      </c>
      <c r="Q798" s="1" t="s">
        <v>251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250</v>
      </c>
      <c r="O799" s="1">
        <f>VLOOKUP(E799,角色属性概况!Q:R,2,FALSE)</f>
        <v>12829.999999999995</v>
      </c>
      <c r="P799" s="1" t="s">
        <v>251</v>
      </c>
      <c r="Q799" s="1" t="s">
        <v>251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250</v>
      </c>
      <c r="O800" s="1">
        <f>VLOOKUP(E800,角色属性概况!Q:R,2,FALSE)</f>
        <v>12830.00000000002</v>
      </c>
      <c r="P800" s="1" t="s">
        <v>251</v>
      </c>
      <c r="Q800" s="1" t="s">
        <v>251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250</v>
      </c>
      <c r="O801" s="1">
        <f>VLOOKUP(E801,角色属性概况!Q:R,2,FALSE)</f>
        <v>25659.999999999989</v>
      </c>
      <c r="P801" s="1" t="s">
        <v>251</v>
      </c>
      <c r="Q801" s="1" t="s">
        <v>251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250</v>
      </c>
      <c r="O802" s="1">
        <f>VLOOKUP(E802,角色属性概况!Q:R,2,FALSE)</f>
        <v>25660.00000000004</v>
      </c>
      <c r="P802" s="1" t="s">
        <v>251</v>
      </c>
      <c r="Q802" s="1" t="s">
        <v>251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250</v>
      </c>
      <c r="O803" s="1">
        <f>VLOOKUP(E803,角色属性概况!Q:R,2,FALSE)</f>
        <v>51319.999999999978</v>
      </c>
      <c r="P803" s="1" t="s">
        <v>251</v>
      </c>
      <c r="Q803" s="1" t="s">
        <v>251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250</v>
      </c>
      <c r="O804" s="1">
        <f>VLOOKUP(E804,角色属性概况!Q:R,2,FALSE)</f>
        <v>51320.000000000058</v>
      </c>
      <c r="P804" s="1" t="s">
        <v>251</v>
      </c>
      <c r="Q804" s="1" t="s">
        <v>251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250</v>
      </c>
      <c r="O805" s="1">
        <f>VLOOKUP(E805,角色属性概况!Q:R,2,FALSE)</f>
        <v>102679.99999999993</v>
      </c>
      <c r="P805" s="1" t="s">
        <v>251</v>
      </c>
      <c r="Q805" s="1" t="s">
        <v>251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250</v>
      </c>
      <c r="O806" s="1">
        <f>VLOOKUP(E806,角色属性概况!Q:R,2,FALSE)</f>
        <v>154040</v>
      </c>
      <c r="P806" s="1" t="s">
        <v>251</v>
      </c>
      <c r="Q806" s="1" t="s">
        <v>251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250</v>
      </c>
      <c r="O807" s="1">
        <f>VLOOKUP(E807,角色属性概况!Q:R,2,FALSE)</f>
        <v>320</v>
      </c>
      <c r="P807" s="1" t="s">
        <v>251</v>
      </c>
      <c r="Q807" s="1" t="s">
        <v>251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250</v>
      </c>
      <c r="O808" s="1">
        <f>VLOOKUP(E808,角色属性概况!Q:R,2,FALSE)</f>
        <v>400</v>
      </c>
      <c r="P808" s="1" t="s">
        <v>251</v>
      </c>
      <c r="Q808" s="1" t="s">
        <v>251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250</v>
      </c>
      <c r="O809" s="1">
        <f>VLOOKUP(E809,角色属性概况!Q:R,2,FALSE)</f>
        <v>400</v>
      </c>
      <c r="P809" s="1" t="s">
        <v>251</v>
      </c>
      <c r="Q809" s="1" t="s">
        <v>251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250</v>
      </c>
      <c r="O810" s="1">
        <f>VLOOKUP(E810,角色属性概况!Q:R,2,FALSE)</f>
        <v>400</v>
      </c>
      <c r="P810" s="1" t="s">
        <v>251</v>
      </c>
      <c r="Q810" s="1" t="s">
        <v>251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250</v>
      </c>
      <c r="O811" s="1">
        <f>VLOOKUP(E811,角色属性概况!Q:R,2,FALSE)</f>
        <v>800</v>
      </c>
      <c r="P811" s="1" t="s">
        <v>251</v>
      </c>
      <c r="Q811" s="1" t="s">
        <v>251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250</v>
      </c>
      <c r="O812" s="1">
        <f>VLOOKUP(E812,角色属性概况!Q:R,2,FALSE)</f>
        <v>800</v>
      </c>
      <c r="P812" s="1" t="s">
        <v>251</v>
      </c>
      <c r="Q812" s="1" t="s">
        <v>251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250</v>
      </c>
      <c r="O813" s="1">
        <f>VLOOKUP(E813,角色属性概况!Q:R,2,FALSE)</f>
        <v>1600</v>
      </c>
      <c r="P813" s="1" t="s">
        <v>251</v>
      </c>
      <c r="Q813" s="1" t="s">
        <v>251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250</v>
      </c>
      <c r="O814" s="1">
        <f>VLOOKUP(E814,角色属性概况!Q:R,2,FALSE)</f>
        <v>1600</v>
      </c>
      <c r="P814" s="1" t="s">
        <v>251</v>
      </c>
      <c r="Q814" s="1" t="s">
        <v>251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250</v>
      </c>
      <c r="O815" s="1">
        <f>VLOOKUP(E815,角色属性概况!Q:R,2,FALSE)</f>
        <v>3200</v>
      </c>
      <c r="P815" s="1" t="s">
        <v>251</v>
      </c>
      <c r="Q815" s="1" t="s">
        <v>251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250</v>
      </c>
      <c r="O816" s="1">
        <f>VLOOKUP(E816,角色属性概况!Q:R,2,FALSE)</f>
        <v>3200</v>
      </c>
      <c r="P816" s="1" t="s">
        <v>251</v>
      </c>
      <c r="Q816" s="1" t="s">
        <v>251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250</v>
      </c>
      <c r="O817" s="1">
        <f>VLOOKUP(E817,角色属性概况!Q:R,2,FALSE)</f>
        <v>6410.0000000000027</v>
      </c>
      <c r="P817" s="1" t="s">
        <v>251</v>
      </c>
      <c r="Q817" s="1" t="s">
        <v>251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250</v>
      </c>
      <c r="O818" s="1">
        <f>VLOOKUP(E818,角色属性概况!Q:R,2,FALSE)</f>
        <v>6409.9999999999927</v>
      </c>
      <c r="P818" s="1" t="s">
        <v>251</v>
      </c>
      <c r="Q818" s="1" t="s">
        <v>251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250</v>
      </c>
      <c r="O819" s="1">
        <f>VLOOKUP(E819,角色属性概况!Q:R,2,FALSE)</f>
        <v>12829.999999999995</v>
      </c>
      <c r="P819" s="1" t="s">
        <v>251</v>
      </c>
      <c r="Q819" s="1" t="s">
        <v>251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250</v>
      </c>
      <c r="O820" s="1">
        <f>VLOOKUP(E820,角色属性概况!Q:R,2,FALSE)</f>
        <v>12830.00000000002</v>
      </c>
      <c r="P820" s="1" t="s">
        <v>251</v>
      </c>
      <c r="Q820" s="1" t="s">
        <v>251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250</v>
      </c>
      <c r="O821" s="1">
        <f>VLOOKUP(E821,角色属性概况!Q:R,2,FALSE)</f>
        <v>25659.999999999989</v>
      </c>
      <c r="P821" s="1" t="s">
        <v>251</v>
      </c>
      <c r="Q821" s="1" t="s">
        <v>251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250</v>
      </c>
      <c r="O822" s="1">
        <f>VLOOKUP(E822,角色属性概况!Q:R,2,FALSE)</f>
        <v>25660.00000000004</v>
      </c>
      <c r="P822" s="1" t="s">
        <v>251</v>
      </c>
      <c r="Q822" s="1" t="s">
        <v>251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250</v>
      </c>
      <c r="O823" s="1">
        <f>VLOOKUP(E823,角色属性概况!Q:R,2,FALSE)</f>
        <v>51319.999999999978</v>
      </c>
      <c r="P823" s="1" t="s">
        <v>251</v>
      </c>
      <c r="Q823" s="1" t="s">
        <v>251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250</v>
      </c>
      <c r="O824" s="1">
        <f>VLOOKUP(E824,角色属性概况!Q:R,2,FALSE)</f>
        <v>51320.000000000058</v>
      </c>
      <c r="P824" s="1" t="s">
        <v>251</v>
      </c>
      <c r="Q824" s="1" t="s">
        <v>251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250</v>
      </c>
      <c r="O825" s="1">
        <f>VLOOKUP(E825,角色属性概况!Q:R,2,FALSE)</f>
        <v>102679.99999999993</v>
      </c>
      <c r="P825" s="1" t="s">
        <v>251</v>
      </c>
      <c r="Q825" s="1" t="s">
        <v>251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250</v>
      </c>
      <c r="O826" s="1">
        <f>VLOOKUP(E826,角色属性概况!Q:R,2,FALSE)</f>
        <v>154040</v>
      </c>
      <c r="P826" s="1" t="s">
        <v>251</v>
      </c>
      <c r="Q826" s="1" t="s">
        <v>251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250</v>
      </c>
      <c r="O827" s="1">
        <f>VLOOKUP(E827,角色属性概况!Q:R,2,FALSE)</f>
        <v>320</v>
      </c>
      <c r="P827" s="1" t="s">
        <v>251</v>
      </c>
      <c r="Q827" s="1" t="s">
        <v>251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250</v>
      </c>
      <c r="O828" s="1">
        <f>VLOOKUP(E828,角色属性概况!Q:R,2,FALSE)</f>
        <v>400</v>
      </c>
      <c r="P828" s="1" t="s">
        <v>251</v>
      </c>
      <c r="Q828" s="1" t="s">
        <v>251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250</v>
      </c>
      <c r="O829" s="1">
        <f>VLOOKUP(E829,角色属性概况!Q:R,2,FALSE)</f>
        <v>400</v>
      </c>
      <c r="P829" s="1" t="s">
        <v>251</v>
      </c>
      <c r="Q829" s="1" t="s">
        <v>251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250</v>
      </c>
      <c r="O830" s="1">
        <f>VLOOKUP(E830,角色属性概况!Q:R,2,FALSE)</f>
        <v>400</v>
      </c>
      <c r="P830" s="1" t="s">
        <v>251</v>
      </c>
      <c r="Q830" s="1" t="s">
        <v>251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250</v>
      </c>
      <c r="O831" s="1">
        <f>VLOOKUP(E831,角色属性概况!Q:R,2,FALSE)</f>
        <v>800</v>
      </c>
      <c r="P831" s="1" t="s">
        <v>251</v>
      </c>
      <c r="Q831" s="1" t="s">
        <v>251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250</v>
      </c>
      <c r="O832" s="1">
        <f>VLOOKUP(E832,角色属性概况!Q:R,2,FALSE)</f>
        <v>800</v>
      </c>
      <c r="P832" s="1" t="s">
        <v>251</v>
      </c>
      <c r="Q832" s="1" t="s">
        <v>251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250</v>
      </c>
      <c r="O833" s="1">
        <f>VLOOKUP(E833,角色属性概况!Q:R,2,FALSE)</f>
        <v>1600</v>
      </c>
      <c r="P833" s="1" t="s">
        <v>251</v>
      </c>
      <c r="Q833" s="1" t="s">
        <v>251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250</v>
      </c>
      <c r="O834" s="1">
        <f>VLOOKUP(E834,角色属性概况!Q:R,2,FALSE)</f>
        <v>1600</v>
      </c>
      <c r="P834" s="1" t="s">
        <v>251</v>
      </c>
      <c r="Q834" s="1" t="s">
        <v>251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250</v>
      </c>
      <c r="O835" s="1">
        <f>VLOOKUP(E835,角色属性概况!Q:R,2,FALSE)</f>
        <v>3200</v>
      </c>
      <c r="P835" s="1" t="s">
        <v>251</v>
      </c>
      <c r="Q835" s="1" t="s">
        <v>251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250</v>
      </c>
      <c r="O836" s="1">
        <f>VLOOKUP(E836,角色属性概况!Q:R,2,FALSE)</f>
        <v>3200</v>
      </c>
      <c r="P836" s="1" t="s">
        <v>251</v>
      </c>
      <c r="Q836" s="1" t="s">
        <v>251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250</v>
      </c>
      <c r="O837" s="1">
        <f>VLOOKUP(E837,角色属性概况!Q:R,2,FALSE)</f>
        <v>6410.0000000000027</v>
      </c>
      <c r="P837" s="1" t="s">
        <v>251</v>
      </c>
      <c r="Q837" s="1" t="s">
        <v>251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250</v>
      </c>
      <c r="O838" s="1">
        <f>VLOOKUP(E838,角色属性概况!Q:R,2,FALSE)</f>
        <v>6409.9999999999927</v>
      </c>
      <c r="P838" s="1" t="s">
        <v>251</v>
      </c>
      <c r="Q838" s="1" t="s">
        <v>251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250</v>
      </c>
      <c r="O839" s="1">
        <f>VLOOKUP(E839,角色属性概况!Q:R,2,FALSE)</f>
        <v>12829.999999999995</v>
      </c>
      <c r="P839" s="1" t="s">
        <v>251</v>
      </c>
      <c r="Q839" s="1" t="s">
        <v>251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250</v>
      </c>
      <c r="O840" s="1">
        <f>VLOOKUP(E840,角色属性概况!Q:R,2,FALSE)</f>
        <v>12830.00000000002</v>
      </c>
      <c r="P840" s="1" t="s">
        <v>251</v>
      </c>
      <c r="Q840" s="1" t="s">
        <v>251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250</v>
      </c>
      <c r="O841" s="1">
        <f>VLOOKUP(E841,角色属性概况!Q:R,2,FALSE)</f>
        <v>25659.999999999989</v>
      </c>
      <c r="P841" s="1" t="s">
        <v>251</v>
      </c>
      <c r="Q841" s="1" t="s">
        <v>251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250</v>
      </c>
      <c r="O842" s="1">
        <f>VLOOKUP(E842,角色属性概况!Q:R,2,FALSE)</f>
        <v>25660.00000000004</v>
      </c>
      <c r="P842" s="1" t="s">
        <v>251</v>
      </c>
      <c r="Q842" s="1" t="s">
        <v>251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250</v>
      </c>
      <c r="O843" s="1">
        <f>VLOOKUP(E843,角色属性概况!Q:R,2,FALSE)</f>
        <v>51319.999999999978</v>
      </c>
      <c r="P843" s="1" t="s">
        <v>251</v>
      </c>
      <c r="Q843" s="1" t="s">
        <v>251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250</v>
      </c>
      <c r="O844" s="1">
        <f>VLOOKUP(E844,角色属性概况!Q:R,2,FALSE)</f>
        <v>51320.000000000058</v>
      </c>
      <c r="P844" s="1" t="s">
        <v>251</v>
      </c>
      <c r="Q844" s="1" t="s">
        <v>251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250</v>
      </c>
      <c r="O845" s="1">
        <f>VLOOKUP(E845,角色属性概况!Q:R,2,FALSE)</f>
        <v>102679.99999999993</v>
      </c>
      <c r="P845" s="1" t="s">
        <v>251</v>
      </c>
      <c r="Q845" s="1" t="s">
        <v>251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250</v>
      </c>
      <c r="O846" s="1">
        <f>VLOOKUP(E846,角色属性概况!Q:R,2,FALSE)</f>
        <v>154040</v>
      </c>
      <c r="P846" s="1" t="s">
        <v>251</v>
      </c>
      <c r="Q846" s="1" t="s">
        <v>251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250</v>
      </c>
      <c r="O847" s="1">
        <f>VLOOKUP(E847,角色属性概况!Q:R,2,FALSE)</f>
        <v>320</v>
      </c>
      <c r="P847" s="1" t="s">
        <v>251</v>
      </c>
      <c r="Q847" s="1" t="s">
        <v>251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250</v>
      </c>
      <c r="O848" s="1">
        <f>VLOOKUP(E848,角色属性概况!Q:R,2,FALSE)</f>
        <v>400</v>
      </c>
      <c r="P848" s="1" t="s">
        <v>251</v>
      </c>
      <c r="Q848" s="1" t="s">
        <v>251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250</v>
      </c>
      <c r="O849" s="1">
        <f>VLOOKUP(E849,角色属性概况!Q:R,2,FALSE)</f>
        <v>400</v>
      </c>
      <c r="P849" s="1" t="s">
        <v>251</v>
      </c>
      <c r="Q849" s="1" t="s">
        <v>251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250</v>
      </c>
      <c r="O850" s="1">
        <f>VLOOKUP(E850,角色属性概况!Q:R,2,FALSE)</f>
        <v>400</v>
      </c>
      <c r="P850" s="1" t="s">
        <v>251</v>
      </c>
      <c r="Q850" s="1" t="s">
        <v>251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250</v>
      </c>
      <c r="O851" s="1">
        <f>VLOOKUP(E851,角色属性概况!Q:R,2,FALSE)</f>
        <v>800</v>
      </c>
      <c r="P851" s="1" t="s">
        <v>251</v>
      </c>
      <c r="Q851" s="1" t="s">
        <v>251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250</v>
      </c>
      <c r="O852" s="1">
        <f>VLOOKUP(E852,角色属性概况!Q:R,2,FALSE)</f>
        <v>800</v>
      </c>
      <c r="P852" s="1" t="s">
        <v>251</v>
      </c>
      <c r="Q852" s="1" t="s">
        <v>251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250</v>
      </c>
      <c r="O853" s="1">
        <f>VLOOKUP(E853,角色属性概况!Q:R,2,FALSE)</f>
        <v>1600</v>
      </c>
      <c r="P853" s="1" t="s">
        <v>251</v>
      </c>
      <c r="Q853" s="1" t="s">
        <v>251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250</v>
      </c>
      <c r="O854" s="1">
        <f>VLOOKUP(E854,角色属性概况!Q:R,2,FALSE)</f>
        <v>1600</v>
      </c>
      <c r="P854" s="1" t="s">
        <v>251</v>
      </c>
      <c r="Q854" s="1" t="s">
        <v>251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250</v>
      </c>
      <c r="O855" s="1">
        <f>VLOOKUP(E855,角色属性概况!Q:R,2,FALSE)</f>
        <v>3200</v>
      </c>
      <c r="P855" s="1" t="s">
        <v>251</v>
      </c>
      <c r="Q855" s="1" t="s">
        <v>251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250</v>
      </c>
      <c r="O856" s="1">
        <f>VLOOKUP(E856,角色属性概况!Q:R,2,FALSE)</f>
        <v>3200</v>
      </c>
      <c r="P856" s="1" t="s">
        <v>251</v>
      </c>
      <c r="Q856" s="1" t="s">
        <v>251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250</v>
      </c>
      <c r="O857" s="1">
        <f>VLOOKUP(E857,角色属性概况!Q:R,2,FALSE)</f>
        <v>6410.0000000000027</v>
      </c>
      <c r="P857" s="1" t="s">
        <v>251</v>
      </c>
      <c r="Q857" s="1" t="s">
        <v>251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250</v>
      </c>
      <c r="O858" s="1">
        <f>VLOOKUP(E858,角色属性概况!Q:R,2,FALSE)</f>
        <v>6409.9999999999927</v>
      </c>
      <c r="P858" s="1" t="s">
        <v>251</v>
      </c>
      <c r="Q858" s="1" t="s">
        <v>251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250</v>
      </c>
      <c r="O859" s="1">
        <f>VLOOKUP(E859,角色属性概况!Q:R,2,FALSE)</f>
        <v>12829.999999999995</v>
      </c>
      <c r="P859" s="1" t="s">
        <v>251</v>
      </c>
      <c r="Q859" s="1" t="s">
        <v>251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250</v>
      </c>
      <c r="O860" s="1">
        <f>VLOOKUP(E860,角色属性概况!Q:R,2,FALSE)</f>
        <v>12830.00000000002</v>
      </c>
      <c r="P860" s="1" t="s">
        <v>251</v>
      </c>
      <c r="Q860" s="1" t="s">
        <v>251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250</v>
      </c>
      <c r="O861" s="1">
        <f>VLOOKUP(E861,角色属性概况!Q:R,2,FALSE)</f>
        <v>25659.999999999989</v>
      </c>
      <c r="P861" s="1" t="s">
        <v>251</v>
      </c>
      <c r="Q861" s="1" t="s">
        <v>251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250</v>
      </c>
      <c r="O862" s="1">
        <f>VLOOKUP(E862,角色属性概况!Q:R,2,FALSE)</f>
        <v>25660.00000000004</v>
      </c>
      <c r="P862" s="1" t="s">
        <v>251</v>
      </c>
      <c r="Q862" s="1" t="s">
        <v>251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250</v>
      </c>
      <c r="O863" s="1">
        <f>VLOOKUP(E863,角色属性概况!Q:R,2,FALSE)</f>
        <v>51319.999999999978</v>
      </c>
      <c r="P863" s="1" t="s">
        <v>251</v>
      </c>
      <c r="Q863" s="1" t="s">
        <v>251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250</v>
      </c>
      <c r="O864" s="1">
        <f>VLOOKUP(E864,角色属性概况!Q:R,2,FALSE)</f>
        <v>51320.000000000058</v>
      </c>
      <c r="P864" s="1" t="s">
        <v>251</v>
      </c>
      <c r="Q864" s="1" t="s">
        <v>251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250</v>
      </c>
      <c r="O865" s="1">
        <f>VLOOKUP(E865,角色属性概况!Q:R,2,FALSE)</f>
        <v>102679.99999999993</v>
      </c>
      <c r="P865" s="1" t="s">
        <v>251</v>
      </c>
      <c r="Q865" s="1" t="s">
        <v>251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250</v>
      </c>
      <c r="O866" s="1">
        <f>VLOOKUP(E866,角色属性概况!Q:R,2,FALSE)</f>
        <v>154040</v>
      </c>
      <c r="P866" s="1" t="s">
        <v>251</v>
      </c>
      <c r="Q866" s="1" t="s">
        <v>251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250</v>
      </c>
      <c r="O867" s="1">
        <f>VLOOKUP(E867,角色属性概况!Q:R,2,FALSE)</f>
        <v>320</v>
      </c>
      <c r="P867" s="1" t="s">
        <v>251</v>
      </c>
      <c r="Q867" s="1" t="s">
        <v>251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250</v>
      </c>
      <c r="O868" s="1">
        <f>VLOOKUP(E868,角色属性概况!Q:R,2,FALSE)</f>
        <v>400</v>
      </c>
      <c r="P868" s="1" t="s">
        <v>251</v>
      </c>
      <c r="Q868" s="1" t="s">
        <v>251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250</v>
      </c>
      <c r="O869" s="1">
        <f>VLOOKUP(E869,角色属性概况!Q:R,2,FALSE)</f>
        <v>400</v>
      </c>
      <c r="P869" s="1" t="s">
        <v>251</v>
      </c>
      <c r="Q869" s="1" t="s">
        <v>251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250</v>
      </c>
      <c r="O870" s="1">
        <f>VLOOKUP(E870,角色属性概况!Q:R,2,FALSE)</f>
        <v>400</v>
      </c>
      <c r="P870" s="1" t="s">
        <v>251</v>
      </c>
      <c r="Q870" s="1" t="s">
        <v>251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250</v>
      </c>
      <c r="O871" s="1">
        <f>VLOOKUP(E871,角色属性概况!Q:R,2,FALSE)</f>
        <v>800</v>
      </c>
      <c r="P871" s="1" t="s">
        <v>251</v>
      </c>
      <c r="Q871" s="1" t="s">
        <v>251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250</v>
      </c>
      <c r="O872" s="1">
        <f>VLOOKUP(E872,角色属性概况!Q:R,2,FALSE)</f>
        <v>800</v>
      </c>
      <c r="P872" s="1" t="s">
        <v>251</v>
      </c>
      <c r="Q872" s="1" t="s">
        <v>251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250</v>
      </c>
      <c r="O873" s="1">
        <f>VLOOKUP(E873,角色属性概况!Q:R,2,FALSE)</f>
        <v>1600</v>
      </c>
      <c r="P873" s="1" t="s">
        <v>251</v>
      </c>
      <c r="Q873" s="1" t="s">
        <v>251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250</v>
      </c>
      <c r="O874" s="1">
        <f>VLOOKUP(E874,角色属性概况!Q:R,2,FALSE)</f>
        <v>1600</v>
      </c>
      <c r="P874" s="1" t="s">
        <v>251</v>
      </c>
      <c r="Q874" s="1" t="s">
        <v>251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250</v>
      </c>
      <c r="O875" s="1">
        <f>VLOOKUP(E875,角色属性概况!Q:R,2,FALSE)</f>
        <v>3200</v>
      </c>
      <c r="P875" s="1" t="s">
        <v>251</v>
      </c>
      <c r="Q875" s="1" t="s">
        <v>251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250</v>
      </c>
      <c r="O876" s="1">
        <f>VLOOKUP(E876,角色属性概况!Q:R,2,FALSE)</f>
        <v>3200</v>
      </c>
      <c r="P876" s="1" t="s">
        <v>251</v>
      </c>
      <c r="Q876" s="1" t="s">
        <v>251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250</v>
      </c>
      <c r="O877" s="1">
        <f>VLOOKUP(E877,角色属性概况!Q:R,2,FALSE)</f>
        <v>6410.0000000000027</v>
      </c>
      <c r="P877" s="1" t="s">
        <v>251</v>
      </c>
      <c r="Q877" s="1" t="s">
        <v>251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250</v>
      </c>
      <c r="O878" s="1">
        <f>VLOOKUP(E878,角色属性概况!Q:R,2,FALSE)</f>
        <v>6409.9999999999927</v>
      </c>
      <c r="P878" s="1" t="s">
        <v>251</v>
      </c>
      <c r="Q878" s="1" t="s">
        <v>251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250</v>
      </c>
      <c r="O879" s="1">
        <f>VLOOKUP(E879,角色属性概况!Q:R,2,FALSE)</f>
        <v>12829.999999999995</v>
      </c>
      <c r="P879" s="1" t="s">
        <v>251</v>
      </c>
      <c r="Q879" s="1" t="s">
        <v>251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250</v>
      </c>
      <c r="O880" s="1">
        <f>VLOOKUP(E880,角色属性概况!Q:R,2,FALSE)</f>
        <v>12830.00000000002</v>
      </c>
      <c r="P880" s="1" t="s">
        <v>251</v>
      </c>
      <c r="Q880" s="1" t="s">
        <v>251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250</v>
      </c>
      <c r="O881" s="1">
        <f>VLOOKUP(E881,角色属性概况!Q:R,2,FALSE)</f>
        <v>25659.999999999989</v>
      </c>
      <c r="P881" s="1" t="s">
        <v>251</v>
      </c>
      <c r="Q881" s="1" t="s">
        <v>251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250</v>
      </c>
      <c r="O882" s="1">
        <f>VLOOKUP(E882,角色属性概况!Q:R,2,FALSE)</f>
        <v>25660.00000000004</v>
      </c>
      <c r="P882" s="1" t="s">
        <v>251</v>
      </c>
      <c r="Q882" s="1" t="s">
        <v>251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250</v>
      </c>
      <c r="O883" s="1">
        <f>VLOOKUP(E883,角色属性概况!Q:R,2,FALSE)</f>
        <v>51319.999999999978</v>
      </c>
      <c r="P883" s="1" t="s">
        <v>251</v>
      </c>
      <c r="Q883" s="1" t="s">
        <v>251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250</v>
      </c>
      <c r="O884" s="1">
        <f>VLOOKUP(E884,角色属性概况!Q:R,2,FALSE)</f>
        <v>51320.000000000058</v>
      </c>
      <c r="P884" s="1" t="s">
        <v>251</v>
      </c>
      <c r="Q884" s="1" t="s">
        <v>251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250</v>
      </c>
      <c r="O885" s="1">
        <f>VLOOKUP(E885,角色属性概况!Q:R,2,FALSE)</f>
        <v>102679.99999999993</v>
      </c>
      <c r="P885" s="1" t="s">
        <v>251</v>
      </c>
      <c r="Q885" s="1" t="s">
        <v>251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250</v>
      </c>
      <c r="O886" s="1">
        <f>VLOOKUP(E886,角色属性概况!Q:R,2,FALSE)</f>
        <v>154040</v>
      </c>
      <c r="P886" s="1" t="s">
        <v>251</v>
      </c>
      <c r="Q886" s="1" t="s">
        <v>251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250</v>
      </c>
      <c r="O887" s="1">
        <f>VLOOKUP(E887,角色属性概况!Q:R,2,FALSE)</f>
        <v>320</v>
      </c>
      <c r="P887" s="1" t="s">
        <v>251</v>
      </c>
      <c r="Q887" s="1" t="s">
        <v>251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250</v>
      </c>
      <c r="O888" s="1">
        <f>VLOOKUP(E888,角色属性概况!Q:R,2,FALSE)</f>
        <v>400</v>
      </c>
      <c r="P888" s="1" t="s">
        <v>251</v>
      </c>
      <c r="Q888" s="1" t="s">
        <v>251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250</v>
      </c>
      <c r="O889" s="1">
        <f>VLOOKUP(E889,角色属性概况!Q:R,2,FALSE)</f>
        <v>400</v>
      </c>
      <c r="P889" s="1" t="s">
        <v>251</v>
      </c>
      <c r="Q889" s="1" t="s">
        <v>251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250</v>
      </c>
      <c r="O890" s="1">
        <f>VLOOKUP(E890,角色属性概况!Q:R,2,FALSE)</f>
        <v>400</v>
      </c>
      <c r="P890" s="1" t="s">
        <v>251</v>
      </c>
      <c r="Q890" s="1" t="s">
        <v>251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250</v>
      </c>
      <c r="O891" s="1">
        <f>VLOOKUP(E891,角色属性概况!Q:R,2,FALSE)</f>
        <v>800</v>
      </c>
      <c r="P891" s="1" t="s">
        <v>251</v>
      </c>
      <c r="Q891" s="1" t="s">
        <v>251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250</v>
      </c>
      <c r="O892" s="1">
        <f>VLOOKUP(E892,角色属性概况!Q:R,2,FALSE)</f>
        <v>800</v>
      </c>
      <c r="P892" s="1" t="s">
        <v>251</v>
      </c>
      <c r="Q892" s="1" t="s">
        <v>251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250</v>
      </c>
      <c r="O893" s="1">
        <f>VLOOKUP(E893,角色属性概况!Q:R,2,FALSE)</f>
        <v>1600</v>
      </c>
      <c r="P893" s="1" t="s">
        <v>251</v>
      </c>
      <c r="Q893" s="1" t="s">
        <v>251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250</v>
      </c>
      <c r="O894" s="1">
        <f>VLOOKUP(E894,角色属性概况!Q:R,2,FALSE)</f>
        <v>1600</v>
      </c>
      <c r="P894" s="1" t="s">
        <v>251</v>
      </c>
      <c r="Q894" s="1" t="s">
        <v>251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250</v>
      </c>
      <c r="O895" s="1">
        <f>VLOOKUP(E895,角色属性概况!Q:R,2,FALSE)</f>
        <v>3200</v>
      </c>
      <c r="P895" s="1" t="s">
        <v>251</v>
      </c>
      <c r="Q895" s="1" t="s">
        <v>251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250</v>
      </c>
      <c r="O896" s="1">
        <f>VLOOKUP(E896,角色属性概况!Q:R,2,FALSE)</f>
        <v>3200</v>
      </c>
      <c r="P896" s="1" t="s">
        <v>251</v>
      </c>
      <c r="Q896" s="1" t="s">
        <v>251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250</v>
      </c>
      <c r="O897" s="1">
        <f>VLOOKUP(E897,角色属性概况!Q:R,2,FALSE)</f>
        <v>6410.0000000000027</v>
      </c>
      <c r="P897" s="1" t="s">
        <v>251</v>
      </c>
      <c r="Q897" s="1" t="s">
        <v>251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250</v>
      </c>
      <c r="O898" s="1">
        <f>VLOOKUP(E898,角色属性概况!Q:R,2,FALSE)</f>
        <v>6409.9999999999927</v>
      </c>
      <c r="P898" s="1" t="s">
        <v>251</v>
      </c>
      <c r="Q898" s="1" t="s">
        <v>251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250</v>
      </c>
      <c r="O899" s="1">
        <f>VLOOKUP(E899,角色属性概况!Q:R,2,FALSE)</f>
        <v>12829.999999999995</v>
      </c>
      <c r="P899" s="1" t="s">
        <v>251</v>
      </c>
      <c r="Q899" s="1" t="s">
        <v>251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250</v>
      </c>
      <c r="O900" s="1">
        <f>VLOOKUP(E900,角色属性概况!Q:R,2,FALSE)</f>
        <v>12830.00000000002</v>
      </c>
      <c r="P900" s="1" t="s">
        <v>251</v>
      </c>
      <c r="Q900" s="1" t="s">
        <v>251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250</v>
      </c>
      <c r="O901" s="1">
        <f>VLOOKUP(E901,角色属性概况!Q:R,2,FALSE)</f>
        <v>25659.999999999989</v>
      </c>
      <c r="P901" s="1" t="s">
        <v>251</v>
      </c>
      <c r="Q901" s="1" t="s">
        <v>251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250</v>
      </c>
      <c r="O902" s="1">
        <f>VLOOKUP(E902,角色属性概况!Q:R,2,FALSE)</f>
        <v>25660.00000000004</v>
      </c>
      <c r="P902" s="1" t="s">
        <v>251</v>
      </c>
      <c r="Q902" s="1" t="s">
        <v>251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250</v>
      </c>
      <c r="O903" s="1">
        <f>VLOOKUP(E903,角色属性概况!Q:R,2,FALSE)</f>
        <v>51319.999999999978</v>
      </c>
      <c r="P903" s="1" t="s">
        <v>251</v>
      </c>
      <c r="Q903" s="1" t="s">
        <v>251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250</v>
      </c>
      <c r="O904" s="1">
        <f>VLOOKUP(E904,角色属性概况!Q:R,2,FALSE)</f>
        <v>51320.000000000058</v>
      </c>
      <c r="P904" s="1" t="s">
        <v>251</v>
      </c>
      <c r="Q904" s="1" t="s">
        <v>251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250</v>
      </c>
      <c r="O905" s="1">
        <f>VLOOKUP(E905,角色属性概况!Q:R,2,FALSE)</f>
        <v>102679.99999999993</v>
      </c>
      <c r="P905" s="1" t="s">
        <v>251</v>
      </c>
      <c r="Q905" s="1" t="s">
        <v>251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250</v>
      </c>
      <c r="O906" s="1">
        <f>VLOOKUP(E906,角色属性概况!Q:R,2,FALSE)</f>
        <v>154040</v>
      </c>
      <c r="P906" s="1" t="s">
        <v>251</v>
      </c>
      <c r="Q906" s="1" t="s">
        <v>251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250</v>
      </c>
      <c r="O907" s="1">
        <f>VLOOKUP(E907,角色属性概况!Q:R,2,FALSE)</f>
        <v>320</v>
      </c>
      <c r="P907" s="1" t="s">
        <v>251</v>
      </c>
      <c r="Q907" s="1" t="s">
        <v>251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250</v>
      </c>
      <c r="O908" s="1">
        <f>VLOOKUP(E908,角色属性概况!Q:R,2,FALSE)</f>
        <v>400</v>
      </c>
      <c r="P908" s="1" t="s">
        <v>251</v>
      </c>
      <c r="Q908" s="1" t="s">
        <v>251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250</v>
      </c>
      <c r="O909" s="1">
        <f>VLOOKUP(E909,角色属性概况!Q:R,2,FALSE)</f>
        <v>400</v>
      </c>
      <c r="P909" s="1" t="s">
        <v>251</v>
      </c>
      <c r="Q909" s="1" t="s">
        <v>251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250</v>
      </c>
      <c r="O910" s="1">
        <f>VLOOKUP(E910,角色属性概况!Q:R,2,FALSE)</f>
        <v>400</v>
      </c>
      <c r="P910" s="1" t="s">
        <v>251</v>
      </c>
      <c r="Q910" s="1" t="s">
        <v>251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250</v>
      </c>
      <c r="O911" s="1">
        <f>VLOOKUP(E911,角色属性概况!Q:R,2,FALSE)</f>
        <v>800</v>
      </c>
      <c r="P911" s="1" t="s">
        <v>251</v>
      </c>
      <c r="Q911" s="1" t="s">
        <v>251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250</v>
      </c>
      <c r="O912" s="1">
        <f>VLOOKUP(E912,角色属性概况!Q:R,2,FALSE)</f>
        <v>800</v>
      </c>
      <c r="P912" s="1" t="s">
        <v>251</v>
      </c>
      <c r="Q912" s="1" t="s">
        <v>251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250</v>
      </c>
      <c r="O913" s="1">
        <f>VLOOKUP(E913,角色属性概况!Q:R,2,FALSE)</f>
        <v>1600</v>
      </c>
      <c r="P913" s="1" t="s">
        <v>251</v>
      </c>
      <c r="Q913" s="1" t="s">
        <v>251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250</v>
      </c>
      <c r="O914" s="1">
        <f>VLOOKUP(E914,角色属性概况!Q:R,2,FALSE)</f>
        <v>1600</v>
      </c>
      <c r="P914" s="1" t="s">
        <v>251</v>
      </c>
      <c r="Q914" s="1" t="s">
        <v>251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250</v>
      </c>
      <c r="O915" s="1">
        <f>VLOOKUP(E915,角色属性概况!Q:R,2,FALSE)</f>
        <v>3200</v>
      </c>
      <c r="P915" s="1" t="s">
        <v>251</v>
      </c>
      <c r="Q915" s="1" t="s">
        <v>251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250</v>
      </c>
      <c r="O916" s="1">
        <f>VLOOKUP(E916,角色属性概况!Q:R,2,FALSE)</f>
        <v>3200</v>
      </c>
      <c r="P916" s="1" t="s">
        <v>251</v>
      </c>
      <c r="Q916" s="1" t="s">
        <v>251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250</v>
      </c>
      <c r="O917" s="1">
        <f>VLOOKUP(E917,角色属性概况!Q:R,2,FALSE)</f>
        <v>6410.0000000000027</v>
      </c>
      <c r="P917" s="1" t="s">
        <v>251</v>
      </c>
      <c r="Q917" s="1" t="s">
        <v>251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250</v>
      </c>
      <c r="O918" s="1">
        <f>VLOOKUP(E918,角色属性概况!Q:R,2,FALSE)</f>
        <v>6409.9999999999927</v>
      </c>
      <c r="P918" s="1" t="s">
        <v>251</v>
      </c>
      <c r="Q918" s="1" t="s">
        <v>251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250</v>
      </c>
      <c r="O919" s="1">
        <f>VLOOKUP(E919,角色属性概况!Q:R,2,FALSE)</f>
        <v>12829.999999999995</v>
      </c>
      <c r="P919" s="1" t="s">
        <v>251</v>
      </c>
      <c r="Q919" s="1" t="s">
        <v>251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250</v>
      </c>
      <c r="O920" s="1">
        <f>VLOOKUP(E920,角色属性概况!Q:R,2,FALSE)</f>
        <v>12830.00000000002</v>
      </c>
      <c r="P920" s="1" t="s">
        <v>251</v>
      </c>
      <c r="Q920" s="1" t="s">
        <v>251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250</v>
      </c>
      <c r="O921" s="1">
        <f>VLOOKUP(E921,角色属性概况!Q:R,2,FALSE)</f>
        <v>25659.999999999989</v>
      </c>
      <c r="P921" s="1" t="s">
        <v>251</v>
      </c>
      <c r="Q921" s="1" t="s">
        <v>251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250</v>
      </c>
      <c r="O922" s="1">
        <f>VLOOKUP(E922,角色属性概况!Q:R,2,FALSE)</f>
        <v>25660.00000000004</v>
      </c>
      <c r="P922" s="1" t="s">
        <v>251</v>
      </c>
      <c r="Q922" s="1" t="s">
        <v>251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250</v>
      </c>
      <c r="O923" s="1">
        <f>VLOOKUP(E923,角色属性概况!Q:R,2,FALSE)</f>
        <v>51319.999999999978</v>
      </c>
      <c r="P923" s="1" t="s">
        <v>251</v>
      </c>
      <c r="Q923" s="1" t="s">
        <v>251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250</v>
      </c>
      <c r="O924" s="1">
        <f>VLOOKUP(E924,角色属性概况!Q:R,2,FALSE)</f>
        <v>51320.000000000058</v>
      </c>
      <c r="P924" s="1" t="s">
        <v>251</v>
      </c>
      <c r="Q924" s="1" t="s">
        <v>251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250</v>
      </c>
      <c r="O925" s="1">
        <f>VLOOKUP(E925,角色属性概况!Q:R,2,FALSE)</f>
        <v>102679.99999999993</v>
      </c>
      <c r="P925" s="1" t="s">
        <v>251</v>
      </c>
      <c r="Q925" s="1" t="s">
        <v>251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250</v>
      </c>
      <c r="O926" s="1">
        <f>VLOOKUP(E926,角色属性概况!Q:R,2,FALSE)</f>
        <v>154040</v>
      </c>
      <c r="P926" s="1" t="s">
        <v>251</v>
      </c>
      <c r="Q926" s="1" t="s">
        <v>251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250</v>
      </c>
      <c r="O927" s="1">
        <f>VLOOKUP(E927,角色属性概况!Q:R,2,FALSE)</f>
        <v>320</v>
      </c>
      <c r="P927" s="1" t="s">
        <v>251</v>
      </c>
      <c r="Q927" s="1" t="s">
        <v>251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250</v>
      </c>
      <c r="O928" s="1">
        <f>VLOOKUP(E928,角色属性概况!Q:R,2,FALSE)</f>
        <v>400</v>
      </c>
      <c r="P928" s="1" t="s">
        <v>251</v>
      </c>
      <c r="Q928" s="1" t="s">
        <v>251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250</v>
      </c>
      <c r="O929" s="1">
        <f>VLOOKUP(E929,角色属性概况!Q:R,2,FALSE)</f>
        <v>400</v>
      </c>
      <c r="P929" s="1" t="s">
        <v>251</v>
      </c>
      <c r="Q929" s="1" t="s">
        <v>251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250</v>
      </c>
      <c r="O930" s="1">
        <f>VLOOKUP(E930,角色属性概况!Q:R,2,FALSE)</f>
        <v>400</v>
      </c>
      <c r="P930" s="1" t="s">
        <v>251</v>
      </c>
      <c r="Q930" s="1" t="s">
        <v>251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250</v>
      </c>
      <c r="O931" s="1">
        <f>VLOOKUP(E931,角色属性概况!Q:R,2,FALSE)</f>
        <v>800</v>
      </c>
      <c r="P931" s="1" t="s">
        <v>251</v>
      </c>
      <c r="Q931" s="1" t="s">
        <v>251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250</v>
      </c>
      <c r="O932" s="1">
        <f>VLOOKUP(E932,角色属性概况!Q:R,2,FALSE)</f>
        <v>800</v>
      </c>
      <c r="P932" s="1" t="s">
        <v>251</v>
      </c>
      <c r="Q932" s="1" t="s">
        <v>251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250</v>
      </c>
      <c r="O933" s="1">
        <f>VLOOKUP(E933,角色属性概况!Q:R,2,FALSE)</f>
        <v>1600</v>
      </c>
      <c r="P933" s="1" t="s">
        <v>251</v>
      </c>
      <c r="Q933" s="1" t="s">
        <v>251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250</v>
      </c>
      <c r="O934" s="1">
        <f>VLOOKUP(E934,角色属性概况!Q:R,2,FALSE)</f>
        <v>1600</v>
      </c>
      <c r="P934" s="1" t="s">
        <v>251</v>
      </c>
      <c r="Q934" s="1" t="s">
        <v>251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250</v>
      </c>
      <c r="O935" s="1">
        <f>VLOOKUP(E935,角色属性概况!Q:R,2,FALSE)</f>
        <v>3200</v>
      </c>
      <c r="P935" s="1" t="s">
        <v>251</v>
      </c>
      <c r="Q935" s="1" t="s">
        <v>251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250</v>
      </c>
      <c r="O936" s="1">
        <f>VLOOKUP(E936,角色属性概况!Q:R,2,FALSE)</f>
        <v>3200</v>
      </c>
      <c r="P936" s="1" t="s">
        <v>251</v>
      </c>
      <c r="Q936" s="1" t="s">
        <v>251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250</v>
      </c>
      <c r="O937" s="1">
        <f>VLOOKUP(E937,角色属性概况!Q:R,2,FALSE)</f>
        <v>6410.0000000000027</v>
      </c>
      <c r="P937" s="1" t="s">
        <v>251</v>
      </c>
      <c r="Q937" s="1" t="s">
        <v>251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250</v>
      </c>
      <c r="O938" s="1">
        <f>VLOOKUP(E938,角色属性概况!Q:R,2,FALSE)</f>
        <v>6409.9999999999927</v>
      </c>
      <c r="P938" s="1" t="s">
        <v>251</v>
      </c>
      <c r="Q938" s="1" t="s">
        <v>251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250</v>
      </c>
      <c r="O939" s="1">
        <f>VLOOKUP(E939,角色属性概况!Q:R,2,FALSE)</f>
        <v>12829.999999999995</v>
      </c>
      <c r="P939" s="1" t="s">
        <v>251</v>
      </c>
      <c r="Q939" s="1" t="s">
        <v>251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250</v>
      </c>
      <c r="O940" s="1">
        <f>VLOOKUP(E940,角色属性概况!Q:R,2,FALSE)</f>
        <v>12830.00000000002</v>
      </c>
      <c r="P940" s="1" t="s">
        <v>251</v>
      </c>
      <c r="Q940" s="1" t="s">
        <v>251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250</v>
      </c>
      <c r="O941" s="1">
        <f>VLOOKUP(E941,角色属性概况!Q:R,2,FALSE)</f>
        <v>25659.999999999989</v>
      </c>
      <c r="P941" s="1" t="s">
        <v>251</v>
      </c>
      <c r="Q941" s="1" t="s">
        <v>251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250</v>
      </c>
      <c r="O942" s="1">
        <f>VLOOKUP(E942,角色属性概况!Q:R,2,FALSE)</f>
        <v>25660.00000000004</v>
      </c>
      <c r="P942" s="1" t="s">
        <v>251</v>
      </c>
      <c r="Q942" s="1" t="s">
        <v>251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250</v>
      </c>
      <c r="O943" s="1">
        <f>VLOOKUP(E943,角色属性概况!Q:R,2,FALSE)</f>
        <v>51319.999999999978</v>
      </c>
      <c r="P943" s="1" t="s">
        <v>251</v>
      </c>
      <c r="Q943" s="1" t="s">
        <v>251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250</v>
      </c>
      <c r="O944" s="1">
        <f>VLOOKUP(E944,角色属性概况!Q:R,2,FALSE)</f>
        <v>51320.000000000058</v>
      </c>
      <c r="P944" s="1" t="s">
        <v>251</v>
      </c>
      <c r="Q944" s="1" t="s">
        <v>251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250</v>
      </c>
      <c r="O945" s="1">
        <f>VLOOKUP(E945,角色属性概况!Q:R,2,FALSE)</f>
        <v>102679.99999999993</v>
      </c>
      <c r="P945" s="1" t="s">
        <v>251</v>
      </c>
      <c r="Q945" s="1" t="s">
        <v>251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250</v>
      </c>
      <c r="O946" s="1">
        <f>VLOOKUP(E946,角色属性概况!Q:R,2,FALSE)</f>
        <v>154040</v>
      </c>
      <c r="P946" s="1" t="s">
        <v>251</v>
      </c>
      <c r="Q946" s="1" t="s">
        <v>251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250</v>
      </c>
      <c r="O947" s="1">
        <f>VLOOKUP(E947,角色属性概况!Q:R,2,FALSE)</f>
        <v>320</v>
      </c>
      <c r="P947" s="1" t="s">
        <v>251</v>
      </c>
      <c r="Q947" s="1" t="s">
        <v>251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250</v>
      </c>
      <c r="O948" s="1">
        <f>VLOOKUP(E948,角色属性概况!Q:R,2,FALSE)</f>
        <v>400</v>
      </c>
      <c r="P948" s="1" t="s">
        <v>251</v>
      </c>
      <c r="Q948" s="1" t="s">
        <v>251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250</v>
      </c>
      <c r="O949" s="1">
        <f>VLOOKUP(E949,角色属性概况!Q:R,2,FALSE)</f>
        <v>400</v>
      </c>
      <c r="P949" s="1" t="s">
        <v>251</v>
      </c>
      <c r="Q949" s="1" t="s">
        <v>251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250</v>
      </c>
      <c r="O950" s="1">
        <f>VLOOKUP(E950,角色属性概况!Q:R,2,FALSE)</f>
        <v>400</v>
      </c>
      <c r="P950" s="1" t="s">
        <v>251</v>
      </c>
      <c r="Q950" s="1" t="s">
        <v>251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250</v>
      </c>
      <c r="O951" s="1">
        <f>VLOOKUP(E951,角色属性概况!Q:R,2,FALSE)</f>
        <v>800</v>
      </c>
      <c r="P951" s="1" t="s">
        <v>251</v>
      </c>
      <c r="Q951" s="1" t="s">
        <v>251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250</v>
      </c>
      <c r="O952" s="1">
        <f>VLOOKUP(E952,角色属性概况!Q:R,2,FALSE)</f>
        <v>800</v>
      </c>
      <c r="P952" s="1" t="s">
        <v>251</v>
      </c>
      <c r="Q952" s="1" t="s">
        <v>251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250</v>
      </c>
      <c r="O953" s="1">
        <f>VLOOKUP(E953,角色属性概况!Q:R,2,FALSE)</f>
        <v>1600</v>
      </c>
      <c r="P953" s="1" t="s">
        <v>251</v>
      </c>
      <c r="Q953" s="1" t="s">
        <v>251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250</v>
      </c>
      <c r="O954" s="1">
        <f>VLOOKUP(E954,角色属性概况!Q:R,2,FALSE)</f>
        <v>1600</v>
      </c>
      <c r="P954" s="1" t="s">
        <v>251</v>
      </c>
      <c r="Q954" s="1" t="s">
        <v>251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250</v>
      </c>
      <c r="O955" s="1">
        <f>VLOOKUP(E955,角色属性概况!Q:R,2,FALSE)</f>
        <v>3200</v>
      </c>
      <c r="P955" s="1" t="s">
        <v>251</v>
      </c>
      <c r="Q955" s="1" t="s">
        <v>251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250</v>
      </c>
      <c r="O956" s="1">
        <f>VLOOKUP(E956,角色属性概况!Q:R,2,FALSE)</f>
        <v>3200</v>
      </c>
      <c r="P956" s="1" t="s">
        <v>251</v>
      </c>
      <c r="Q956" s="1" t="s">
        <v>251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250</v>
      </c>
      <c r="O957" s="1">
        <f>VLOOKUP(E957,角色属性概况!Q:R,2,FALSE)</f>
        <v>6410.0000000000027</v>
      </c>
      <c r="P957" s="1" t="s">
        <v>251</v>
      </c>
      <c r="Q957" s="1" t="s">
        <v>251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250</v>
      </c>
      <c r="O958" s="1">
        <f>VLOOKUP(E958,角色属性概况!Q:R,2,FALSE)</f>
        <v>6409.9999999999927</v>
      </c>
      <c r="P958" s="1" t="s">
        <v>251</v>
      </c>
      <c r="Q958" s="1" t="s">
        <v>251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250</v>
      </c>
      <c r="O959" s="1">
        <f>VLOOKUP(E959,角色属性概况!Q:R,2,FALSE)</f>
        <v>12829.999999999995</v>
      </c>
      <c r="P959" s="1" t="s">
        <v>251</v>
      </c>
      <c r="Q959" s="1" t="s">
        <v>251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250</v>
      </c>
      <c r="O960" s="1">
        <f>VLOOKUP(E960,角色属性概况!Q:R,2,FALSE)</f>
        <v>12830.00000000002</v>
      </c>
      <c r="P960" s="1" t="s">
        <v>251</v>
      </c>
      <c r="Q960" s="1" t="s">
        <v>251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250</v>
      </c>
      <c r="O961" s="1">
        <f>VLOOKUP(E961,角色属性概况!Q:R,2,FALSE)</f>
        <v>25659.999999999989</v>
      </c>
      <c r="P961" s="1" t="s">
        <v>251</v>
      </c>
      <c r="Q961" s="1" t="s">
        <v>251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250</v>
      </c>
      <c r="O962" s="1">
        <f>VLOOKUP(E962,角色属性概况!Q:R,2,FALSE)</f>
        <v>25660.00000000004</v>
      </c>
      <c r="P962" s="1" t="s">
        <v>251</v>
      </c>
      <c r="Q962" s="1" t="s">
        <v>251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250</v>
      </c>
      <c r="O963" s="1">
        <f>VLOOKUP(E963,角色属性概况!Q:R,2,FALSE)</f>
        <v>51319.999999999978</v>
      </c>
      <c r="P963" s="1" t="s">
        <v>251</v>
      </c>
      <c r="Q963" s="1" t="s">
        <v>251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250</v>
      </c>
      <c r="O964" s="1">
        <f>VLOOKUP(E964,角色属性概况!Q:R,2,FALSE)</f>
        <v>51320.000000000058</v>
      </c>
      <c r="P964" s="1" t="s">
        <v>251</v>
      </c>
      <c r="Q964" s="1" t="s">
        <v>251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250</v>
      </c>
      <c r="O965" s="1">
        <f>VLOOKUP(E965,角色属性概况!Q:R,2,FALSE)</f>
        <v>102679.99999999993</v>
      </c>
      <c r="P965" s="1" t="s">
        <v>251</v>
      </c>
      <c r="Q965" s="1" t="s">
        <v>251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250</v>
      </c>
      <c r="O966" s="1">
        <f>VLOOKUP(E966,角色属性概况!Q:R,2,FALSE)</f>
        <v>154040</v>
      </c>
      <c r="P966" s="1" t="s">
        <v>251</v>
      </c>
      <c r="Q966" s="1" t="s">
        <v>251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250</v>
      </c>
      <c r="O967" s="1">
        <f>VLOOKUP(E967,角色属性概况!Q:R,2,FALSE)</f>
        <v>320</v>
      </c>
      <c r="P967" s="1" t="s">
        <v>251</v>
      </c>
      <c r="Q967" s="1" t="s">
        <v>251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250</v>
      </c>
      <c r="O968" s="1">
        <f>VLOOKUP(E968,角色属性概况!Q:R,2,FALSE)</f>
        <v>400</v>
      </c>
      <c r="P968" s="1" t="s">
        <v>251</v>
      </c>
      <c r="Q968" s="1" t="s">
        <v>251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250</v>
      </c>
      <c r="O969" s="1">
        <f>VLOOKUP(E969,角色属性概况!Q:R,2,FALSE)</f>
        <v>400</v>
      </c>
      <c r="P969" s="1" t="s">
        <v>251</v>
      </c>
      <c r="Q969" s="1" t="s">
        <v>251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250</v>
      </c>
      <c r="O970" s="1">
        <f>VLOOKUP(E970,角色属性概况!Q:R,2,FALSE)</f>
        <v>400</v>
      </c>
      <c r="P970" s="1" t="s">
        <v>251</v>
      </c>
      <c r="Q970" s="1" t="s">
        <v>251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250</v>
      </c>
      <c r="O971" s="1">
        <f>VLOOKUP(E971,角色属性概况!Q:R,2,FALSE)</f>
        <v>800</v>
      </c>
      <c r="P971" s="1" t="s">
        <v>251</v>
      </c>
      <c r="Q971" s="1" t="s">
        <v>251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250</v>
      </c>
      <c r="O972" s="1">
        <f>VLOOKUP(E972,角色属性概况!Q:R,2,FALSE)</f>
        <v>800</v>
      </c>
      <c r="P972" s="1" t="s">
        <v>251</v>
      </c>
      <c r="Q972" s="1" t="s">
        <v>251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250</v>
      </c>
      <c r="O973" s="1">
        <f>VLOOKUP(E973,角色属性概况!Q:R,2,FALSE)</f>
        <v>1600</v>
      </c>
      <c r="P973" s="1" t="s">
        <v>251</v>
      </c>
      <c r="Q973" s="1" t="s">
        <v>251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250</v>
      </c>
      <c r="O974" s="1">
        <f>VLOOKUP(E974,角色属性概况!Q:R,2,FALSE)</f>
        <v>1600</v>
      </c>
      <c r="P974" s="1" t="s">
        <v>251</v>
      </c>
      <c r="Q974" s="1" t="s">
        <v>251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250</v>
      </c>
      <c r="O975" s="1">
        <f>VLOOKUP(E975,角色属性概况!Q:R,2,FALSE)</f>
        <v>3200</v>
      </c>
      <c r="P975" s="1" t="s">
        <v>251</v>
      </c>
      <c r="Q975" s="1" t="s">
        <v>251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250</v>
      </c>
      <c r="O976" s="1">
        <f>VLOOKUP(E976,角色属性概况!Q:R,2,FALSE)</f>
        <v>3200</v>
      </c>
      <c r="P976" s="1" t="s">
        <v>251</v>
      </c>
      <c r="Q976" s="1" t="s">
        <v>251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250</v>
      </c>
      <c r="O977" s="1">
        <f>VLOOKUP(E977,角色属性概况!Q:R,2,FALSE)</f>
        <v>6410.0000000000027</v>
      </c>
      <c r="P977" s="1" t="s">
        <v>251</v>
      </c>
      <c r="Q977" s="1" t="s">
        <v>251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250</v>
      </c>
      <c r="O978" s="1">
        <f>VLOOKUP(E978,角色属性概况!Q:R,2,FALSE)</f>
        <v>6409.9999999999927</v>
      </c>
      <c r="P978" s="1" t="s">
        <v>251</v>
      </c>
      <c r="Q978" s="1" t="s">
        <v>251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250</v>
      </c>
      <c r="O979" s="1">
        <f>VLOOKUP(E979,角色属性概况!Q:R,2,FALSE)</f>
        <v>12829.999999999995</v>
      </c>
      <c r="P979" s="1" t="s">
        <v>251</v>
      </c>
      <c r="Q979" s="1" t="s">
        <v>251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250</v>
      </c>
      <c r="O980" s="1">
        <f>VLOOKUP(E980,角色属性概况!Q:R,2,FALSE)</f>
        <v>12830.00000000002</v>
      </c>
      <c r="P980" s="1" t="s">
        <v>251</v>
      </c>
      <c r="Q980" s="1" t="s">
        <v>251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250</v>
      </c>
      <c r="O981" s="1">
        <f>VLOOKUP(E981,角色属性概况!Q:R,2,FALSE)</f>
        <v>25659.999999999989</v>
      </c>
      <c r="P981" s="1" t="s">
        <v>251</v>
      </c>
      <c r="Q981" s="1" t="s">
        <v>251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250</v>
      </c>
      <c r="O982" s="1">
        <f>VLOOKUP(E982,角色属性概况!Q:R,2,FALSE)</f>
        <v>25660.00000000004</v>
      </c>
      <c r="P982" s="1" t="s">
        <v>251</v>
      </c>
      <c r="Q982" s="1" t="s">
        <v>251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250</v>
      </c>
      <c r="O983" s="1">
        <f>VLOOKUP(E983,角色属性概况!Q:R,2,FALSE)</f>
        <v>51319.999999999978</v>
      </c>
      <c r="P983" s="1" t="s">
        <v>251</v>
      </c>
      <c r="Q983" s="1" t="s">
        <v>251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250</v>
      </c>
      <c r="O984" s="1">
        <f>VLOOKUP(E984,角色属性概况!Q:R,2,FALSE)</f>
        <v>51320.000000000058</v>
      </c>
      <c r="P984" s="1" t="s">
        <v>251</v>
      </c>
      <c r="Q984" s="1" t="s">
        <v>251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250</v>
      </c>
      <c r="O985" s="1">
        <f>VLOOKUP(E985,角色属性概况!Q:R,2,FALSE)</f>
        <v>102679.99999999993</v>
      </c>
      <c r="P985" s="1" t="s">
        <v>251</v>
      </c>
      <c r="Q985" s="1" t="s">
        <v>251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250</v>
      </c>
      <c r="O986" s="1">
        <f>VLOOKUP(E986,角色属性概况!Q:R,2,FALSE)</f>
        <v>154040</v>
      </c>
      <c r="P986" s="1" t="s">
        <v>251</v>
      </c>
      <c r="Q986" s="1" t="s">
        <v>251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250</v>
      </c>
      <c r="O987" s="1">
        <f>VLOOKUP(E987,角色属性概况!Q:R,2,FALSE)</f>
        <v>320</v>
      </c>
      <c r="P987" s="1" t="s">
        <v>251</v>
      </c>
      <c r="Q987" s="1" t="s">
        <v>251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250</v>
      </c>
      <c r="O988" s="1">
        <f>VLOOKUP(E988,角色属性概况!Q:R,2,FALSE)</f>
        <v>400</v>
      </c>
      <c r="P988" s="1" t="s">
        <v>251</v>
      </c>
      <c r="Q988" s="1" t="s">
        <v>251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250</v>
      </c>
      <c r="O989" s="1">
        <f>VLOOKUP(E989,角色属性概况!Q:R,2,FALSE)</f>
        <v>400</v>
      </c>
      <c r="P989" s="1" t="s">
        <v>251</v>
      </c>
      <c r="Q989" s="1" t="s">
        <v>251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250</v>
      </c>
      <c r="O990" s="1">
        <f>VLOOKUP(E990,角色属性概况!Q:R,2,FALSE)</f>
        <v>400</v>
      </c>
      <c r="P990" s="1" t="s">
        <v>251</v>
      </c>
      <c r="Q990" s="1" t="s">
        <v>251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250</v>
      </c>
      <c r="O991" s="1">
        <f>VLOOKUP(E991,角色属性概况!Q:R,2,FALSE)</f>
        <v>800</v>
      </c>
      <c r="P991" s="1" t="s">
        <v>251</v>
      </c>
      <c r="Q991" s="1" t="s">
        <v>251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250</v>
      </c>
      <c r="O992" s="1">
        <f>VLOOKUP(E992,角色属性概况!Q:R,2,FALSE)</f>
        <v>800</v>
      </c>
      <c r="P992" s="1" t="s">
        <v>251</v>
      </c>
      <c r="Q992" s="1" t="s">
        <v>251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250</v>
      </c>
      <c r="O993" s="1">
        <f>VLOOKUP(E993,角色属性概况!Q:R,2,FALSE)</f>
        <v>1600</v>
      </c>
      <c r="P993" s="1" t="s">
        <v>251</v>
      </c>
      <c r="Q993" s="1" t="s">
        <v>251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250</v>
      </c>
      <c r="O994" s="1">
        <f>VLOOKUP(E994,角色属性概况!Q:R,2,FALSE)</f>
        <v>1600</v>
      </c>
      <c r="P994" s="1" t="s">
        <v>251</v>
      </c>
      <c r="Q994" s="1" t="s">
        <v>251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250</v>
      </c>
      <c r="O995" s="1">
        <f>VLOOKUP(E995,角色属性概况!Q:R,2,FALSE)</f>
        <v>3200</v>
      </c>
      <c r="P995" s="1" t="s">
        <v>251</v>
      </c>
      <c r="Q995" s="1" t="s">
        <v>251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250</v>
      </c>
      <c r="O996" s="1">
        <f>VLOOKUP(E996,角色属性概况!Q:R,2,FALSE)</f>
        <v>3200</v>
      </c>
      <c r="P996" s="1" t="s">
        <v>251</v>
      </c>
      <c r="Q996" s="1" t="s">
        <v>251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250</v>
      </c>
      <c r="O997" s="1">
        <f>VLOOKUP(E997,角色属性概况!Q:R,2,FALSE)</f>
        <v>6410.0000000000027</v>
      </c>
      <c r="P997" s="1" t="s">
        <v>251</v>
      </c>
      <c r="Q997" s="1" t="s">
        <v>251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250</v>
      </c>
      <c r="O998" s="1">
        <f>VLOOKUP(E998,角色属性概况!Q:R,2,FALSE)</f>
        <v>6409.9999999999927</v>
      </c>
      <c r="P998" s="1" t="s">
        <v>251</v>
      </c>
      <c r="Q998" s="1" t="s">
        <v>251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250</v>
      </c>
      <c r="O999" s="1">
        <f>VLOOKUP(E999,角色属性概况!Q:R,2,FALSE)</f>
        <v>12829.999999999995</v>
      </c>
      <c r="P999" s="1" t="s">
        <v>251</v>
      </c>
      <c r="Q999" s="1" t="s">
        <v>251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250</v>
      </c>
      <c r="O1000" s="1">
        <f>VLOOKUP(E1000,角色属性概况!Q:R,2,FALSE)</f>
        <v>12830.00000000002</v>
      </c>
      <c r="P1000" s="1" t="s">
        <v>251</v>
      </c>
      <c r="Q1000" s="1" t="s">
        <v>251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250</v>
      </c>
      <c r="O1001" s="1">
        <f>VLOOKUP(E1001,角色属性概况!Q:R,2,FALSE)</f>
        <v>25659.999999999989</v>
      </c>
      <c r="P1001" s="1" t="s">
        <v>251</v>
      </c>
      <c r="Q1001" s="1" t="s">
        <v>251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250</v>
      </c>
      <c r="O1002" s="1">
        <f>VLOOKUP(E1002,角色属性概况!Q:R,2,FALSE)</f>
        <v>25660.00000000004</v>
      </c>
      <c r="P1002" s="1" t="s">
        <v>251</v>
      </c>
      <c r="Q1002" s="1" t="s">
        <v>251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250</v>
      </c>
      <c r="O1003" s="1">
        <f>VLOOKUP(E1003,角色属性概况!Q:R,2,FALSE)</f>
        <v>51319.999999999978</v>
      </c>
      <c r="P1003" s="1" t="s">
        <v>251</v>
      </c>
      <c r="Q1003" s="1" t="s">
        <v>251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250</v>
      </c>
      <c r="O1004" s="1">
        <f>VLOOKUP(E1004,角色属性概况!Q:R,2,FALSE)</f>
        <v>51320.000000000058</v>
      </c>
      <c r="P1004" s="1" t="s">
        <v>251</v>
      </c>
      <c r="Q1004" s="1" t="s">
        <v>251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250</v>
      </c>
      <c r="O1005" s="1">
        <f>VLOOKUP(E1005,角色属性概况!Q:R,2,FALSE)</f>
        <v>102679.99999999993</v>
      </c>
      <c r="P1005" s="1" t="s">
        <v>251</v>
      </c>
      <c r="Q1005" s="1" t="s">
        <v>251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250</v>
      </c>
      <c r="O1006" s="1">
        <f>VLOOKUP(E1006,角色属性概况!Q:R,2,FALSE)</f>
        <v>154040</v>
      </c>
      <c r="P1006" s="1" t="s">
        <v>251</v>
      </c>
      <c r="Q1006" s="1" t="s">
        <v>251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250</v>
      </c>
      <c r="O1007" s="1">
        <f>VLOOKUP(E1007,角色属性概况!Q:R,2,FALSE)</f>
        <v>320</v>
      </c>
      <c r="P1007" s="1" t="s">
        <v>251</v>
      </c>
      <c r="Q1007" s="1" t="s">
        <v>251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250</v>
      </c>
      <c r="O1008" s="1">
        <f>VLOOKUP(E1008,角色属性概况!Q:R,2,FALSE)</f>
        <v>400</v>
      </c>
      <c r="P1008" s="1" t="s">
        <v>251</v>
      </c>
      <c r="Q1008" s="1" t="s">
        <v>251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250</v>
      </c>
      <c r="O1009" s="1">
        <f>VLOOKUP(E1009,角色属性概况!Q:R,2,FALSE)</f>
        <v>400</v>
      </c>
      <c r="P1009" s="1" t="s">
        <v>251</v>
      </c>
      <c r="Q1009" s="1" t="s">
        <v>251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250</v>
      </c>
      <c r="O1010" s="1">
        <f>VLOOKUP(E1010,角色属性概况!Q:R,2,FALSE)</f>
        <v>400</v>
      </c>
      <c r="P1010" s="1" t="s">
        <v>251</v>
      </c>
      <c r="Q1010" s="1" t="s">
        <v>251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250</v>
      </c>
      <c r="O1011" s="1">
        <f>VLOOKUP(E1011,角色属性概况!Q:R,2,FALSE)</f>
        <v>800</v>
      </c>
      <c r="P1011" s="1" t="s">
        <v>251</v>
      </c>
      <c r="Q1011" s="1" t="s">
        <v>251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250</v>
      </c>
      <c r="O1012" s="1">
        <f>VLOOKUP(E1012,角色属性概况!Q:R,2,FALSE)</f>
        <v>800</v>
      </c>
      <c r="P1012" s="1" t="s">
        <v>251</v>
      </c>
      <c r="Q1012" s="1" t="s">
        <v>251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250</v>
      </c>
      <c r="O1013" s="1">
        <f>VLOOKUP(E1013,角色属性概况!Q:R,2,FALSE)</f>
        <v>1600</v>
      </c>
      <c r="P1013" s="1" t="s">
        <v>251</v>
      </c>
      <c r="Q1013" s="1" t="s">
        <v>251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250</v>
      </c>
      <c r="O1014" s="1">
        <f>VLOOKUP(E1014,角色属性概况!Q:R,2,FALSE)</f>
        <v>1600</v>
      </c>
      <c r="P1014" s="1" t="s">
        <v>251</v>
      </c>
      <c r="Q1014" s="1" t="s">
        <v>251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250</v>
      </c>
      <c r="O1015" s="1">
        <f>VLOOKUP(E1015,角色属性概况!Q:R,2,FALSE)</f>
        <v>3200</v>
      </c>
      <c r="P1015" s="1" t="s">
        <v>251</v>
      </c>
      <c r="Q1015" s="1" t="s">
        <v>251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250</v>
      </c>
      <c r="O1016" s="1">
        <f>VLOOKUP(E1016,角色属性概况!Q:R,2,FALSE)</f>
        <v>3200</v>
      </c>
      <c r="P1016" s="1" t="s">
        <v>251</v>
      </c>
      <c r="Q1016" s="1" t="s">
        <v>251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250</v>
      </c>
      <c r="O1017" s="1">
        <f>VLOOKUP(E1017,角色属性概况!Q:R,2,FALSE)</f>
        <v>6410.0000000000027</v>
      </c>
      <c r="P1017" s="1" t="s">
        <v>251</v>
      </c>
      <c r="Q1017" s="1" t="s">
        <v>251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250</v>
      </c>
      <c r="O1018" s="1">
        <f>VLOOKUP(E1018,角色属性概况!Q:R,2,FALSE)</f>
        <v>6409.9999999999927</v>
      </c>
      <c r="P1018" s="1" t="s">
        <v>251</v>
      </c>
      <c r="Q1018" s="1" t="s">
        <v>251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250</v>
      </c>
      <c r="O1019" s="1">
        <f>VLOOKUP(E1019,角色属性概况!Q:R,2,FALSE)</f>
        <v>12829.999999999995</v>
      </c>
      <c r="P1019" s="1" t="s">
        <v>251</v>
      </c>
      <c r="Q1019" s="1" t="s">
        <v>251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250</v>
      </c>
      <c r="O1020" s="1">
        <f>VLOOKUP(E1020,角色属性概况!Q:R,2,FALSE)</f>
        <v>12830.00000000002</v>
      </c>
      <c r="P1020" s="1" t="s">
        <v>251</v>
      </c>
      <c r="Q1020" s="1" t="s">
        <v>251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250</v>
      </c>
      <c r="O1021" s="1">
        <f>VLOOKUP(E1021,角色属性概况!Q:R,2,FALSE)</f>
        <v>25659.999999999989</v>
      </c>
      <c r="P1021" s="1" t="s">
        <v>251</v>
      </c>
      <c r="Q1021" s="1" t="s">
        <v>251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250</v>
      </c>
      <c r="O1022" s="1">
        <f>VLOOKUP(E1022,角色属性概况!Q:R,2,FALSE)</f>
        <v>25660.00000000004</v>
      </c>
      <c r="P1022" s="1" t="s">
        <v>251</v>
      </c>
      <c r="Q1022" s="1" t="s">
        <v>251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250</v>
      </c>
      <c r="O1023" s="1">
        <f>VLOOKUP(E1023,角色属性概况!Q:R,2,FALSE)</f>
        <v>51319.999999999978</v>
      </c>
      <c r="P1023" s="1" t="s">
        <v>251</v>
      </c>
      <c r="Q1023" s="1" t="s">
        <v>251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250</v>
      </c>
      <c r="O1024" s="1">
        <f>VLOOKUP(E1024,角色属性概况!Q:R,2,FALSE)</f>
        <v>51320.000000000058</v>
      </c>
      <c r="P1024" s="1" t="s">
        <v>251</v>
      </c>
      <c r="Q1024" s="1" t="s">
        <v>251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250</v>
      </c>
      <c r="O1025" s="1">
        <f>VLOOKUP(E1025,角色属性概况!Q:R,2,FALSE)</f>
        <v>102679.99999999993</v>
      </c>
      <c r="P1025" s="1" t="s">
        <v>251</v>
      </c>
      <c r="Q1025" s="1" t="s">
        <v>251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250</v>
      </c>
      <c r="O1026" s="1">
        <f>VLOOKUP(E1026,角色属性概况!Q:R,2,FALSE)</f>
        <v>154040</v>
      </c>
      <c r="P1026" s="1" t="s">
        <v>251</v>
      </c>
      <c r="Q1026" s="1" t="s">
        <v>251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250</v>
      </c>
      <c r="O1027" s="1">
        <f>VLOOKUP(E1027,角色属性概况!Q:R,2,FALSE)</f>
        <v>320</v>
      </c>
      <c r="P1027" s="1" t="s">
        <v>251</v>
      </c>
      <c r="Q1027" s="1" t="s">
        <v>251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250</v>
      </c>
      <c r="O1028" s="1">
        <f>VLOOKUP(E1028,角色属性概况!Q:R,2,FALSE)</f>
        <v>400</v>
      </c>
      <c r="P1028" s="1" t="s">
        <v>251</v>
      </c>
      <c r="Q1028" s="1" t="s">
        <v>251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250</v>
      </c>
      <c r="O1029" s="1">
        <f>VLOOKUP(E1029,角色属性概况!Q:R,2,FALSE)</f>
        <v>400</v>
      </c>
      <c r="P1029" s="1" t="s">
        <v>251</v>
      </c>
      <c r="Q1029" s="1" t="s">
        <v>251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250</v>
      </c>
      <c r="O1030" s="1">
        <f>VLOOKUP(E1030,角色属性概况!Q:R,2,FALSE)</f>
        <v>400</v>
      </c>
      <c r="P1030" s="1" t="s">
        <v>251</v>
      </c>
      <c r="Q1030" s="1" t="s">
        <v>251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250</v>
      </c>
      <c r="O1031" s="1">
        <f>VLOOKUP(E1031,角色属性概况!Q:R,2,FALSE)</f>
        <v>800</v>
      </c>
      <c r="P1031" s="1" t="s">
        <v>251</v>
      </c>
      <c r="Q1031" s="1" t="s">
        <v>251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250</v>
      </c>
      <c r="O1032" s="1">
        <f>VLOOKUP(E1032,角色属性概况!Q:R,2,FALSE)</f>
        <v>800</v>
      </c>
      <c r="P1032" s="1" t="s">
        <v>251</v>
      </c>
      <c r="Q1032" s="1" t="s">
        <v>251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250</v>
      </c>
      <c r="O1033" s="1">
        <f>VLOOKUP(E1033,角色属性概况!Q:R,2,FALSE)</f>
        <v>1600</v>
      </c>
      <c r="P1033" s="1" t="s">
        <v>251</v>
      </c>
      <c r="Q1033" s="1" t="s">
        <v>251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250</v>
      </c>
      <c r="O1034" s="1">
        <f>VLOOKUP(E1034,角色属性概况!Q:R,2,FALSE)</f>
        <v>1600</v>
      </c>
      <c r="P1034" s="1" t="s">
        <v>251</v>
      </c>
      <c r="Q1034" s="1" t="s">
        <v>251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250</v>
      </c>
      <c r="O1035" s="1">
        <f>VLOOKUP(E1035,角色属性概况!Q:R,2,FALSE)</f>
        <v>3200</v>
      </c>
      <c r="P1035" s="1" t="s">
        <v>251</v>
      </c>
      <c r="Q1035" s="1" t="s">
        <v>251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250</v>
      </c>
      <c r="O1036" s="1">
        <f>VLOOKUP(E1036,角色属性概况!Q:R,2,FALSE)</f>
        <v>3200</v>
      </c>
      <c r="P1036" s="1" t="s">
        <v>251</v>
      </c>
      <c r="Q1036" s="1" t="s">
        <v>251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250</v>
      </c>
      <c r="O1037" s="1">
        <f>VLOOKUP(E1037,角色属性概况!Q:R,2,FALSE)</f>
        <v>6410.0000000000027</v>
      </c>
      <c r="P1037" s="1" t="s">
        <v>251</v>
      </c>
      <c r="Q1037" s="1" t="s">
        <v>251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250</v>
      </c>
      <c r="O1038" s="1">
        <f>VLOOKUP(E1038,角色属性概况!Q:R,2,FALSE)</f>
        <v>6409.9999999999927</v>
      </c>
      <c r="P1038" s="1" t="s">
        <v>251</v>
      </c>
      <c r="Q1038" s="1" t="s">
        <v>251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250</v>
      </c>
      <c r="O1039" s="1">
        <f>VLOOKUP(E1039,角色属性概况!Q:R,2,FALSE)</f>
        <v>12829.999999999995</v>
      </c>
      <c r="P1039" s="1" t="s">
        <v>251</v>
      </c>
      <c r="Q1039" s="1" t="s">
        <v>251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250</v>
      </c>
      <c r="O1040" s="1">
        <f>VLOOKUP(E1040,角色属性概况!Q:R,2,FALSE)</f>
        <v>12830.00000000002</v>
      </c>
      <c r="P1040" s="1" t="s">
        <v>251</v>
      </c>
      <c r="Q1040" s="1" t="s">
        <v>251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250</v>
      </c>
      <c r="O1041" s="1">
        <f>VLOOKUP(E1041,角色属性概况!Q:R,2,FALSE)</f>
        <v>25659.999999999989</v>
      </c>
      <c r="P1041" s="1" t="s">
        <v>251</v>
      </c>
      <c r="Q1041" s="1" t="s">
        <v>251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250</v>
      </c>
      <c r="O1042" s="1">
        <f>VLOOKUP(E1042,角色属性概况!Q:R,2,FALSE)</f>
        <v>25660.00000000004</v>
      </c>
      <c r="P1042" s="1" t="s">
        <v>251</v>
      </c>
      <c r="Q1042" s="1" t="s">
        <v>251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250</v>
      </c>
      <c r="O1043" s="1">
        <f>VLOOKUP(E1043,角色属性概况!Q:R,2,FALSE)</f>
        <v>51319.999999999978</v>
      </c>
      <c r="P1043" s="1" t="s">
        <v>251</v>
      </c>
      <c r="Q1043" s="1" t="s">
        <v>251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250</v>
      </c>
      <c r="O1044" s="1">
        <f>VLOOKUP(E1044,角色属性概况!Q:R,2,FALSE)</f>
        <v>51320.000000000058</v>
      </c>
      <c r="P1044" s="1" t="s">
        <v>251</v>
      </c>
      <c r="Q1044" s="1" t="s">
        <v>251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250</v>
      </c>
      <c r="O1045" s="1">
        <f>VLOOKUP(E1045,角色属性概况!Q:R,2,FALSE)</f>
        <v>102679.99999999993</v>
      </c>
      <c r="P1045" s="1" t="s">
        <v>251</v>
      </c>
      <c r="Q1045" s="1" t="s">
        <v>251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250</v>
      </c>
      <c r="O1046" s="1">
        <f>VLOOKUP(E1046,角色属性概况!Q:R,2,FALSE)</f>
        <v>154040</v>
      </c>
      <c r="P1046" s="1" t="s">
        <v>251</v>
      </c>
      <c r="Q1046" s="1" t="s">
        <v>251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250</v>
      </c>
      <c r="O1047" s="1">
        <f>VLOOKUP(E1047,角色属性概况!Q:R,2,FALSE)</f>
        <v>320</v>
      </c>
      <c r="P1047" s="1" t="s">
        <v>251</v>
      </c>
      <c r="Q1047" s="1" t="s">
        <v>251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250</v>
      </c>
      <c r="O1048" s="1">
        <f>VLOOKUP(E1048,角色属性概况!Q:R,2,FALSE)</f>
        <v>400</v>
      </c>
      <c r="P1048" s="1" t="s">
        <v>251</v>
      </c>
      <c r="Q1048" s="1" t="s">
        <v>251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250</v>
      </c>
      <c r="O1049" s="1">
        <f>VLOOKUP(E1049,角色属性概况!Q:R,2,FALSE)</f>
        <v>400</v>
      </c>
      <c r="P1049" s="1" t="s">
        <v>251</v>
      </c>
      <c r="Q1049" s="1" t="s">
        <v>251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250</v>
      </c>
      <c r="O1050" s="1">
        <f>VLOOKUP(E1050,角色属性概况!Q:R,2,FALSE)</f>
        <v>400</v>
      </c>
      <c r="P1050" s="1" t="s">
        <v>251</v>
      </c>
      <c r="Q1050" s="1" t="s">
        <v>251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250</v>
      </c>
      <c r="O1051" s="1">
        <f>VLOOKUP(E1051,角色属性概况!Q:R,2,FALSE)</f>
        <v>800</v>
      </c>
      <c r="P1051" s="1" t="s">
        <v>251</v>
      </c>
      <c r="Q1051" s="1" t="s">
        <v>251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250</v>
      </c>
      <c r="O1052" s="1">
        <f>VLOOKUP(E1052,角色属性概况!Q:R,2,FALSE)</f>
        <v>800</v>
      </c>
      <c r="P1052" s="1" t="s">
        <v>251</v>
      </c>
      <c r="Q1052" s="1" t="s">
        <v>251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250</v>
      </c>
      <c r="O1053" s="1">
        <f>VLOOKUP(E1053,角色属性概况!Q:R,2,FALSE)</f>
        <v>1600</v>
      </c>
      <c r="P1053" s="1" t="s">
        <v>251</v>
      </c>
      <c r="Q1053" s="1" t="s">
        <v>251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250</v>
      </c>
      <c r="O1054" s="1">
        <f>VLOOKUP(E1054,角色属性概况!Q:R,2,FALSE)</f>
        <v>1600</v>
      </c>
      <c r="P1054" s="1" t="s">
        <v>251</v>
      </c>
      <c r="Q1054" s="1" t="s">
        <v>251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250</v>
      </c>
      <c r="O1055" s="1">
        <f>VLOOKUP(E1055,角色属性概况!Q:R,2,FALSE)</f>
        <v>3200</v>
      </c>
      <c r="P1055" s="1" t="s">
        <v>251</v>
      </c>
      <c r="Q1055" s="1" t="s">
        <v>251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250</v>
      </c>
      <c r="O1056" s="1">
        <f>VLOOKUP(E1056,角色属性概况!Q:R,2,FALSE)</f>
        <v>3200</v>
      </c>
      <c r="P1056" s="1" t="s">
        <v>251</v>
      </c>
      <c r="Q1056" s="1" t="s">
        <v>251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250</v>
      </c>
      <c r="O1057" s="1">
        <f>VLOOKUP(E1057,角色属性概况!Q:R,2,FALSE)</f>
        <v>6410.0000000000027</v>
      </c>
      <c r="P1057" s="1" t="s">
        <v>251</v>
      </c>
      <c r="Q1057" s="1" t="s">
        <v>251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250</v>
      </c>
      <c r="O1058" s="1">
        <f>VLOOKUP(E1058,角色属性概况!Q:R,2,FALSE)</f>
        <v>6409.9999999999927</v>
      </c>
      <c r="P1058" s="1" t="s">
        <v>251</v>
      </c>
      <c r="Q1058" s="1" t="s">
        <v>251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250</v>
      </c>
      <c r="O1059" s="1">
        <f>VLOOKUP(E1059,角色属性概况!Q:R,2,FALSE)</f>
        <v>12829.999999999995</v>
      </c>
      <c r="P1059" s="1" t="s">
        <v>251</v>
      </c>
      <c r="Q1059" s="1" t="s">
        <v>251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250</v>
      </c>
      <c r="O1060" s="1">
        <f>VLOOKUP(E1060,角色属性概况!Q:R,2,FALSE)</f>
        <v>12830.00000000002</v>
      </c>
      <c r="P1060" s="1" t="s">
        <v>251</v>
      </c>
      <c r="Q1060" s="1" t="s">
        <v>251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250</v>
      </c>
      <c r="O1061" s="1">
        <f>VLOOKUP(E1061,角色属性概况!Q:R,2,FALSE)</f>
        <v>25659.999999999989</v>
      </c>
      <c r="P1061" s="1" t="s">
        <v>251</v>
      </c>
      <c r="Q1061" s="1" t="s">
        <v>251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250</v>
      </c>
      <c r="O1062" s="1">
        <f>VLOOKUP(E1062,角色属性概况!Q:R,2,FALSE)</f>
        <v>25660.00000000004</v>
      </c>
      <c r="P1062" s="1" t="s">
        <v>251</v>
      </c>
      <c r="Q1062" s="1" t="s">
        <v>251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250</v>
      </c>
      <c r="O1063" s="1">
        <f>VLOOKUP(E1063,角色属性概况!Q:R,2,FALSE)</f>
        <v>51319.999999999978</v>
      </c>
      <c r="P1063" s="1" t="s">
        <v>251</v>
      </c>
      <c r="Q1063" s="1" t="s">
        <v>251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250</v>
      </c>
      <c r="O1064" s="1">
        <f>VLOOKUP(E1064,角色属性概况!Q:R,2,FALSE)</f>
        <v>51320.000000000058</v>
      </c>
      <c r="P1064" s="1" t="s">
        <v>251</v>
      </c>
      <c r="Q1064" s="1" t="s">
        <v>251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250</v>
      </c>
      <c r="O1065" s="1">
        <f>VLOOKUP(E1065,角色属性概况!Q:R,2,FALSE)</f>
        <v>102679.99999999993</v>
      </c>
      <c r="P1065" s="1" t="s">
        <v>251</v>
      </c>
      <c r="Q1065" s="1" t="s">
        <v>251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250</v>
      </c>
      <c r="O1066" s="1">
        <f>VLOOKUP(E1066,角色属性概况!Q:R,2,FALSE)</f>
        <v>154040</v>
      </c>
      <c r="P1066" s="1" t="s">
        <v>251</v>
      </c>
      <c r="Q1066" s="1" t="s">
        <v>251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250</v>
      </c>
      <c r="O1067" s="1">
        <f>VLOOKUP(E1067,角色属性概况!Q:R,2,FALSE)</f>
        <v>320</v>
      </c>
      <c r="P1067" s="1" t="s">
        <v>251</v>
      </c>
      <c r="Q1067" s="1" t="s">
        <v>251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250</v>
      </c>
      <c r="O1068" s="1">
        <f>VLOOKUP(E1068,角色属性概况!Q:R,2,FALSE)</f>
        <v>400</v>
      </c>
      <c r="P1068" s="1" t="s">
        <v>251</v>
      </c>
      <c r="Q1068" s="1" t="s">
        <v>251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250</v>
      </c>
      <c r="O1069" s="1">
        <f>VLOOKUP(E1069,角色属性概况!Q:R,2,FALSE)</f>
        <v>400</v>
      </c>
      <c r="P1069" s="1" t="s">
        <v>251</v>
      </c>
      <c r="Q1069" s="1" t="s">
        <v>251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250</v>
      </c>
      <c r="O1070" s="1">
        <f>VLOOKUP(E1070,角色属性概况!Q:R,2,FALSE)</f>
        <v>400</v>
      </c>
      <c r="P1070" s="1" t="s">
        <v>251</v>
      </c>
      <c r="Q1070" s="1" t="s">
        <v>251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250</v>
      </c>
      <c r="O1071" s="1">
        <f>VLOOKUP(E1071,角色属性概况!Q:R,2,FALSE)</f>
        <v>800</v>
      </c>
      <c r="P1071" s="1" t="s">
        <v>251</v>
      </c>
      <c r="Q1071" s="1" t="s">
        <v>251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250</v>
      </c>
      <c r="O1072" s="1">
        <f>VLOOKUP(E1072,角色属性概况!Q:R,2,FALSE)</f>
        <v>800</v>
      </c>
      <c r="P1072" s="1" t="s">
        <v>251</v>
      </c>
      <c r="Q1072" s="1" t="s">
        <v>251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250</v>
      </c>
      <c r="O1073" s="1">
        <f>VLOOKUP(E1073,角色属性概况!Q:R,2,FALSE)</f>
        <v>1600</v>
      </c>
      <c r="P1073" s="1" t="s">
        <v>251</v>
      </c>
      <c r="Q1073" s="1" t="s">
        <v>251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250</v>
      </c>
      <c r="O1074" s="1">
        <f>VLOOKUP(E1074,角色属性概况!Q:R,2,FALSE)</f>
        <v>1600</v>
      </c>
      <c r="P1074" s="1" t="s">
        <v>251</v>
      </c>
      <c r="Q1074" s="1" t="s">
        <v>251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250</v>
      </c>
      <c r="O1075" s="1">
        <f>VLOOKUP(E1075,角色属性概况!Q:R,2,FALSE)</f>
        <v>3200</v>
      </c>
      <c r="P1075" s="1" t="s">
        <v>251</v>
      </c>
      <c r="Q1075" s="1" t="s">
        <v>251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250</v>
      </c>
      <c r="O1076" s="1">
        <f>VLOOKUP(E1076,角色属性概况!Q:R,2,FALSE)</f>
        <v>3200</v>
      </c>
      <c r="P1076" s="1" t="s">
        <v>251</v>
      </c>
      <c r="Q1076" s="1" t="s">
        <v>251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250</v>
      </c>
      <c r="O1077" s="1">
        <f>VLOOKUP(E1077,角色属性概况!Q:R,2,FALSE)</f>
        <v>6410.0000000000027</v>
      </c>
      <c r="P1077" s="1" t="s">
        <v>251</v>
      </c>
      <c r="Q1077" s="1" t="s">
        <v>251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250</v>
      </c>
      <c r="O1078" s="1">
        <f>VLOOKUP(E1078,角色属性概况!Q:R,2,FALSE)</f>
        <v>6409.9999999999927</v>
      </c>
      <c r="P1078" s="1" t="s">
        <v>251</v>
      </c>
      <c r="Q1078" s="1" t="s">
        <v>251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250</v>
      </c>
      <c r="O1079" s="1">
        <f>VLOOKUP(E1079,角色属性概况!Q:R,2,FALSE)</f>
        <v>12829.999999999995</v>
      </c>
      <c r="P1079" s="1" t="s">
        <v>251</v>
      </c>
      <c r="Q1079" s="1" t="s">
        <v>251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250</v>
      </c>
      <c r="O1080" s="1">
        <f>VLOOKUP(E1080,角色属性概况!Q:R,2,FALSE)</f>
        <v>12830.00000000002</v>
      </c>
      <c r="P1080" s="1" t="s">
        <v>251</v>
      </c>
      <c r="Q1080" s="1" t="s">
        <v>251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250</v>
      </c>
      <c r="O1081" s="1">
        <f>VLOOKUP(E1081,角色属性概况!Q:R,2,FALSE)</f>
        <v>25659.999999999989</v>
      </c>
      <c r="P1081" s="1" t="s">
        <v>251</v>
      </c>
      <c r="Q1081" s="1" t="s">
        <v>251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250</v>
      </c>
      <c r="O1082" s="1">
        <f>VLOOKUP(E1082,角色属性概况!Q:R,2,FALSE)</f>
        <v>25660.00000000004</v>
      </c>
      <c r="P1082" s="1" t="s">
        <v>251</v>
      </c>
      <c r="Q1082" s="1" t="s">
        <v>251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250</v>
      </c>
      <c r="O1083" s="1">
        <f>VLOOKUP(E1083,角色属性概况!Q:R,2,FALSE)</f>
        <v>51319.999999999978</v>
      </c>
      <c r="P1083" s="1" t="s">
        <v>251</v>
      </c>
      <c r="Q1083" s="1" t="s">
        <v>251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250</v>
      </c>
      <c r="O1084" s="1">
        <f>VLOOKUP(E1084,角色属性概况!Q:R,2,FALSE)</f>
        <v>51320.000000000058</v>
      </c>
      <c r="P1084" s="1" t="s">
        <v>251</v>
      </c>
      <c r="Q1084" s="1" t="s">
        <v>251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250</v>
      </c>
      <c r="O1085" s="1">
        <f>VLOOKUP(E1085,角色属性概况!Q:R,2,FALSE)</f>
        <v>102679.99999999993</v>
      </c>
      <c r="P1085" s="1" t="s">
        <v>251</v>
      </c>
      <c r="Q1085" s="1" t="s">
        <v>251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250</v>
      </c>
      <c r="O1086" s="1">
        <f>VLOOKUP(E1086,角色属性概况!Q:R,2,FALSE)</f>
        <v>154040</v>
      </c>
      <c r="P1086" s="1" t="s">
        <v>251</v>
      </c>
      <c r="Q1086" s="1" t="s">
        <v>251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250</v>
      </c>
      <c r="O1087" s="1">
        <f>VLOOKUP(E1087,角色属性概况!Q:R,2,FALSE)</f>
        <v>320</v>
      </c>
      <c r="P1087" s="1" t="s">
        <v>251</v>
      </c>
      <c r="Q1087" s="1" t="s">
        <v>251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250</v>
      </c>
      <c r="O1088" s="1">
        <f>VLOOKUP(E1088,角色属性概况!Q:R,2,FALSE)</f>
        <v>400</v>
      </c>
      <c r="P1088" s="1" t="s">
        <v>251</v>
      </c>
      <c r="Q1088" s="1" t="s">
        <v>251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250</v>
      </c>
      <c r="O1089" s="1">
        <f>VLOOKUP(E1089,角色属性概况!Q:R,2,FALSE)</f>
        <v>400</v>
      </c>
      <c r="P1089" s="1" t="s">
        <v>251</v>
      </c>
      <c r="Q1089" s="1" t="s">
        <v>251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250</v>
      </c>
      <c r="O1090" s="1">
        <f>VLOOKUP(E1090,角色属性概况!Q:R,2,FALSE)</f>
        <v>400</v>
      </c>
      <c r="P1090" s="1" t="s">
        <v>251</v>
      </c>
      <c r="Q1090" s="1" t="s">
        <v>251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250</v>
      </c>
      <c r="O1091" s="1">
        <f>VLOOKUP(E1091,角色属性概况!Q:R,2,FALSE)</f>
        <v>800</v>
      </c>
      <c r="P1091" s="1" t="s">
        <v>251</v>
      </c>
      <c r="Q1091" s="1" t="s">
        <v>251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250</v>
      </c>
      <c r="O1092" s="1">
        <f>VLOOKUP(E1092,角色属性概况!Q:R,2,FALSE)</f>
        <v>800</v>
      </c>
      <c r="P1092" s="1" t="s">
        <v>251</v>
      </c>
      <c r="Q1092" s="1" t="s">
        <v>251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250</v>
      </c>
      <c r="O1093" s="1">
        <f>VLOOKUP(E1093,角色属性概况!Q:R,2,FALSE)</f>
        <v>1600</v>
      </c>
      <c r="P1093" s="1" t="s">
        <v>251</v>
      </c>
      <c r="Q1093" s="1" t="s">
        <v>251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250</v>
      </c>
      <c r="O1094" s="1">
        <f>VLOOKUP(E1094,角色属性概况!Q:R,2,FALSE)</f>
        <v>1600</v>
      </c>
      <c r="P1094" s="1" t="s">
        <v>251</v>
      </c>
      <c r="Q1094" s="1" t="s">
        <v>251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250</v>
      </c>
      <c r="O1095" s="1">
        <f>VLOOKUP(E1095,角色属性概况!Q:R,2,FALSE)</f>
        <v>3200</v>
      </c>
      <c r="P1095" s="1" t="s">
        <v>251</v>
      </c>
      <c r="Q1095" s="1" t="s">
        <v>251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250</v>
      </c>
      <c r="O1096" s="1">
        <f>VLOOKUP(E1096,角色属性概况!Q:R,2,FALSE)</f>
        <v>3200</v>
      </c>
      <c r="P1096" s="1" t="s">
        <v>251</v>
      </c>
      <c r="Q1096" s="1" t="s">
        <v>251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250</v>
      </c>
      <c r="O1097" s="1">
        <f>VLOOKUP(E1097,角色属性概况!Q:R,2,FALSE)</f>
        <v>6410.0000000000027</v>
      </c>
      <c r="P1097" s="1" t="s">
        <v>251</v>
      </c>
      <c r="Q1097" s="1" t="s">
        <v>251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250</v>
      </c>
      <c r="O1098" s="1">
        <f>VLOOKUP(E1098,角色属性概况!Q:R,2,FALSE)</f>
        <v>6409.9999999999927</v>
      </c>
      <c r="P1098" s="1" t="s">
        <v>251</v>
      </c>
      <c r="Q1098" s="1" t="s">
        <v>251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250</v>
      </c>
      <c r="O1099" s="1">
        <f>VLOOKUP(E1099,角色属性概况!Q:R,2,FALSE)</f>
        <v>12829.999999999995</v>
      </c>
      <c r="P1099" s="1" t="s">
        <v>251</v>
      </c>
      <c r="Q1099" s="1" t="s">
        <v>251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250</v>
      </c>
      <c r="O1100" s="1">
        <f>VLOOKUP(E1100,角色属性概况!Q:R,2,FALSE)</f>
        <v>12830.00000000002</v>
      </c>
      <c r="P1100" s="1" t="s">
        <v>251</v>
      </c>
      <c r="Q1100" s="1" t="s">
        <v>251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250</v>
      </c>
      <c r="O1101" s="1">
        <f>VLOOKUP(E1101,角色属性概况!Q:R,2,FALSE)</f>
        <v>25659.999999999989</v>
      </c>
      <c r="P1101" s="1" t="s">
        <v>251</v>
      </c>
      <c r="Q1101" s="1" t="s">
        <v>251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250</v>
      </c>
      <c r="O1102" s="1">
        <f>VLOOKUP(E1102,角色属性概况!Q:R,2,FALSE)</f>
        <v>25660.00000000004</v>
      </c>
      <c r="P1102" s="1" t="s">
        <v>251</v>
      </c>
      <c r="Q1102" s="1" t="s">
        <v>251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250</v>
      </c>
      <c r="O1103" s="1">
        <f>VLOOKUP(E1103,角色属性概况!Q:R,2,FALSE)</f>
        <v>51319.999999999978</v>
      </c>
      <c r="P1103" s="1" t="s">
        <v>251</v>
      </c>
      <c r="Q1103" s="1" t="s">
        <v>251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250</v>
      </c>
      <c r="O1104" s="1">
        <f>VLOOKUP(E1104,角色属性概况!Q:R,2,FALSE)</f>
        <v>51320.000000000058</v>
      </c>
      <c r="P1104" s="1" t="s">
        <v>251</v>
      </c>
      <c r="Q1104" s="1" t="s">
        <v>251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250</v>
      </c>
      <c r="O1105" s="1">
        <f>VLOOKUP(E1105,角色属性概况!Q:R,2,FALSE)</f>
        <v>102679.99999999993</v>
      </c>
      <c r="P1105" s="1" t="s">
        <v>251</v>
      </c>
      <c r="Q1105" s="1" t="s">
        <v>251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250</v>
      </c>
      <c r="O1106" s="1">
        <f>VLOOKUP(E1106,角色属性概况!Q:R,2,FALSE)</f>
        <v>154040</v>
      </c>
      <c r="P1106" s="1" t="s">
        <v>251</v>
      </c>
      <c r="Q1106" s="1" t="s">
        <v>251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250</v>
      </c>
      <c r="O1107" s="1">
        <f>VLOOKUP(E1107,角色属性概况!Q:R,2,FALSE)</f>
        <v>320</v>
      </c>
      <c r="P1107" s="1" t="s">
        <v>251</v>
      </c>
      <c r="Q1107" s="1" t="s">
        <v>251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250</v>
      </c>
      <c r="O1108" s="1">
        <f>VLOOKUP(E1108,角色属性概况!Q:R,2,FALSE)</f>
        <v>400</v>
      </c>
      <c r="P1108" s="1" t="s">
        <v>251</v>
      </c>
      <c r="Q1108" s="1" t="s">
        <v>251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250</v>
      </c>
      <c r="O1109" s="1">
        <f>VLOOKUP(E1109,角色属性概况!Q:R,2,FALSE)</f>
        <v>400</v>
      </c>
      <c r="P1109" s="1" t="s">
        <v>251</v>
      </c>
      <c r="Q1109" s="1" t="s">
        <v>251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250</v>
      </c>
      <c r="O1110" s="1">
        <f>VLOOKUP(E1110,角色属性概况!Q:R,2,FALSE)</f>
        <v>400</v>
      </c>
      <c r="P1110" s="1" t="s">
        <v>251</v>
      </c>
      <c r="Q1110" s="1" t="s">
        <v>251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250</v>
      </c>
      <c r="O1111" s="1">
        <f>VLOOKUP(E1111,角色属性概况!Q:R,2,FALSE)</f>
        <v>800</v>
      </c>
      <c r="P1111" s="1" t="s">
        <v>251</v>
      </c>
      <c r="Q1111" s="1" t="s">
        <v>251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250</v>
      </c>
      <c r="O1112" s="1">
        <f>VLOOKUP(E1112,角色属性概况!Q:R,2,FALSE)</f>
        <v>800</v>
      </c>
      <c r="P1112" s="1" t="s">
        <v>251</v>
      </c>
      <c r="Q1112" s="1" t="s">
        <v>251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250</v>
      </c>
      <c r="O1113" s="1">
        <f>VLOOKUP(E1113,角色属性概况!Q:R,2,FALSE)</f>
        <v>1600</v>
      </c>
      <c r="P1113" s="1" t="s">
        <v>251</v>
      </c>
      <c r="Q1113" s="1" t="s">
        <v>251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250</v>
      </c>
      <c r="O1114" s="1">
        <f>VLOOKUP(E1114,角色属性概况!Q:R,2,FALSE)</f>
        <v>1600</v>
      </c>
      <c r="P1114" s="1" t="s">
        <v>251</v>
      </c>
      <c r="Q1114" s="1" t="s">
        <v>251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250</v>
      </c>
      <c r="O1115" s="1">
        <f>VLOOKUP(E1115,角色属性概况!Q:R,2,FALSE)</f>
        <v>3200</v>
      </c>
      <c r="P1115" s="1" t="s">
        <v>251</v>
      </c>
      <c r="Q1115" s="1" t="s">
        <v>251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250</v>
      </c>
      <c r="O1116" s="1">
        <f>VLOOKUP(E1116,角色属性概况!Q:R,2,FALSE)</f>
        <v>3200</v>
      </c>
      <c r="P1116" s="1" t="s">
        <v>251</v>
      </c>
      <c r="Q1116" s="1" t="s">
        <v>251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250</v>
      </c>
      <c r="O1117" s="1">
        <f>VLOOKUP(E1117,角色属性概况!Q:R,2,FALSE)</f>
        <v>6410.0000000000027</v>
      </c>
      <c r="P1117" s="1" t="s">
        <v>251</v>
      </c>
      <c r="Q1117" s="1" t="s">
        <v>251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250</v>
      </c>
      <c r="O1118" s="1">
        <f>VLOOKUP(E1118,角色属性概况!Q:R,2,FALSE)</f>
        <v>6409.9999999999927</v>
      </c>
      <c r="P1118" s="1" t="s">
        <v>251</v>
      </c>
      <c r="Q1118" s="1" t="s">
        <v>251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250</v>
      </c>
      <c r="O1119" s="1">
        <f>VLOOKUP(E1119,角色属性概况!Q:R,2,FALSE)</f>
        <v>12829.999999999995</v>
      </c>
      <c r="P1119" s="1" t="s">
        <v>251</v>
      </c>
      <c r="Q1119" s="1" t="s">
        <v>251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250</v>
      </c>
      <c r="O1120" s="1">
        <f>VLOOKUP(E1120,角色属性概况!Q:R,2,FALSE)</f>
        <v>12830.00000000002</v>
      </c>
      <c r="P1120" s="1" t="s">
        <v>251</v>
      </c>
      <c r="Q1120" s="1" t="s">
        <v>251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250</v>
      </c>
      <c r="O1121" s="1">
        <f>VLOOKUP(E1121,角色属性概况!Q:R,2,FALSE)</f>
        <v>25659.999999999989</v>
      </c>
      <c r="P1121" s="1" t="s">
        <v>251</v>
      </c>
      <c r="Q1121" s="1" t="s">
        <v>251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250</v>
      </c>
      <c r="O1122" s="1">
        <f>VLOOKUP(E1122,角色属性概况!Q:R,2,FALSE)</f>
        <v>25660.00000000004</v>
      </c>
      <c r="P1122" s="1" t="s">
        <v>251</v>
      </c>
      <c r="Q1122" s="1" t="s">
        <v>251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250</v>
      </c>
      <c r="O1123" s="1">
        <f>VLOOKUP(E1123,角色属性概况!Q:R,2,FALSE)</f>
        <v>51319.999999999978</v>
      </c>
      <c r="P1123" s="1" t="s">
        <v>251</v>
      </c>
      <c r="Q1123" s="1" t="s">
        <v>251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250</v>
      </c>
      <c r="O1124" s="1">
        <f>VLOOKUP(E1124,角色属性概况!Q:R,2,FALSE)</f>
        <v>51320.000000000058</v>
      </c>
      <c r="P1124" s="1" t="s">
        <v>251</v>
      </c>
      <c r="Q1124" s="1" t="s">
        <v>251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250</v>
      </c>
      <c r="O1125" s="1">
        <f>VLOOKUP(E1125,角色属性概况!Q:R,2,FALSE)</f>
        <v>102679.99999999993</v>
      </c>
      <c r="P1125" s="1" t="s">
        <v>251</v>
      </c>
      <c r="Q1125" s="1" t="s">
        <v>251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250</v>
      </c>
      <c r="O1126" s="1">
        <f>VLOOKUP(E1126,角色属性概况!Q:R,2,FALSE)</f>
        <v>154040</v>
      </c>
      <c r="P1126" s="1" t="s">
        <v>251</v>
      </c>
      <c r="Q1126" s="1" t="s">
        <v>251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250</v>
      </c>
      <c r="O1127" s="1">
        <f>VLOOKUP(E1127,角色属性概况!Q:R,2,FALSE)</f>
        <v>320</v>
      </c>
      <c r="P1127" s="1" t="s">
        <v>251</v>
      </c>
      <c r="Q1127" s="1" t="s">
        <v>251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250</v>
      </c>
      <c r="O1128" s="1">
        <f>VLOOKUP(E1128,角色属性概况!Q:R,2,FALSE)</f>
        <v>400</v>
      </c>
      <c r="P1128" s="1" t="s">
        <v>251</v>
      </c>
      <c r="Q1128" s="1" t="s">
        <v>251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250</v>
      </c>
      <c r="O1129" s="1">
        <f>VLOOKUP(E1129,角色属性概况!Q:R,2,FALSE)</f>
        <v>400</v>
      </c>
      <c r="P1129" s="1" t="s">
        <v>251</v>
      </c>
      <c r="Q1129" s="1" t="s">
        <v>251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250</v>
      </c>
      <c r="O1130" s="1">
        <f>VLOOKUP(E1130,角色属性概况!Q:R,2,FALSE)</f>
        <v>400</v>
      </c>
      <c r="P1130" s="1" t="s">
        <v>251</v>
      </c>
      <c r="Q1130" s="1" t="s">
        <v>251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250</v>
      </c>
      <c r="O1131" s="1">
        <f>VLOOKUP(E1131,角色属性概况!Q:R,2,FALSE)</f>
        <v>800</v>
      </c>
      <c r="P1131" s="1" t="s">
        <v>251</v>
      </c>
      <c r="Q1131" s="1" t="s">
        <v>251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250</v>
      </c>
      <c r="O1132" s="1">
        <f>VLOOKUP(E1132,角色属性概况!Q:R,2,FALSE)</f>
        <v>800</v>
      </c>
      <c r="P1132" s="1" t="s">
        <v>251</v>
      </c>
      <c r="Q1132" s="1" t="s">
        <v>251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250</v>
      </c>
      <c r="O1133" s="1">
        <f>VLOOKUP(E1133,角色属性概况!Q:R,2,FALSE)</f>
        <v>1600</v>
      </c>
      <c r="P1133" s="1" t="s">
        <v>251</v>
      </c>
      <c r="Q1133" s="1" t="s">
        <v>251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250</v>
      </c>
      <c r="O1134" s="1">
        <f>VLOOKUP(E1134,角色属性概况!Q:R,2,FALSE)</f>
        <v>1600</v>
      </c>
      <c r="P1134" s="1" t="s">
        <v>251</v>
      </c>
      <c r="Q1134" s="1" t="s">
        <v>251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250</v>
      </c>
      <c r="O1135" s="1">
        <f>VLOOKUP(E1135,角色属性概况!Q:R,2,FALSE)</f>
        <v>3200</v>
      </c>
      <c r="P1135" s="1" t="s">
        <v>251</v>
      </c>
      <c r="Q1135" s="1" t="s">
        <v>251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250</v>
      </c>
      <c r="O1136" s="1">
        <f>VLOOKUP(E1136,角色属性概况!Q:R,2,FALSE)</f>
        <v>3200</v>
      </c>
      <c r="P1136" s="1" t="s">
        <v>251</v>
      </c>
      <c r="Q1136" s="1" t="s">
        <v>251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250</v>
      </c>
      <c r="O1137" s="1">
        <f>VLOOKUP(E1137,角色属性概况!Q:R,2,FALSE)</f>
        <v>6410.0000000000027</v>
      </c>
      <c r="P1137" s="1" t="s">
        <v>251</v>
      </c>
      <c r="Q1137" s="1" t="s">
        <v>251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250</v>
      </c>
      <c r="O1138" s="1">
        <f>VLOOKUP(E1138,角色属性概况!Q:R,2,FALSE)</f>
        <v>6409.9999999999927</v>
      </c>
      <c r="P1138" s="1" t="s">
        <v>251</v>
      </c>
      <c r="Q1138" s="1" t="s">
        <v>251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250</v>
      </c>
      <c r="O1139" s="1">
        <f>VLOOKUP(E1139,角色属性概况!Q:R,2,FALSE)</f>
        <v>12829.999999999995</v>
      </c>
      <c r="P1139" s="1" t="s">
        <v>251</v>
      </c>
      <c r="Q1139" s="1" t="s">
        <v>251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250</v>
      </c>
      <c r="O1140" s="1">
        <f>VLOOKUP(E1140,角色属性概况!Q:R,2,FALSE)</f>
        <v>12830.00000000002</v>
      </c>
      <c r="P1140" s="1" t="s">
        <v>251</v>
      </c>
      <c r="Q1140" s="1" t="s">
        <v>251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250</v>
      </c>
      <c r="O1141" s="1">
        <f>VLOOKUP(E1141,角色属性概况!Q:R,2,FALSE)</f>
        <v>25659.999999999989</v>
      </c>
      <c r="P1141" s="1" t="s">
        <v>251</v>
      </c>
      <c r="Q1141" s="1" t="s">
        <v>251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250</v>
      </c>
      <c r="O1142" s="1">
        <f>VLOOKUP(E1142,角色属性概况!Q:R,2,FALSE)</f>
        <v>25660.00000000004</v>
      </c>
      <c r="P1142" s="1" t="s">
        <v>251</v>
      </c>
      <c r="Q1142" s="1" t="s">
        <v>251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250</v>
      </c>
      <c r="O1143" s="1">
        <f>VLOOKUP(E1143,角色属性概况!Q:R,2,FALSE)</f>
        <v>51319.999999999978</v>
      </c>
      <c r="P1143" s="1" t="s">
        <v>251</v>
      </c>
      <c r="Q1143" s="1" t="s">
        <v>251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250</v>
      </c>
      <c r="O1144" s="1">
        <f>VLOOKUP(E1144,角色属性概况!Q:R,2,FALSE)</f>
        <v>51320.000000000058</v>
      </c>
      <c r="P1144" s="1" t="s">
        <v>251</v>
      </c>
      <c r="Q1144" s="1" t="s">
        <v>251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250</v>
      </c>
      <c r="O1145" s="1">
        <f>VLOOKUP(E1145,角色属性概况!Q:R,2,FALSE)</f>
        <v>102679.99999999993</v>
      </c>
      <c r="P1145" s="1" t="s">
        <v>251</v>
      </c>
      <c r="Q1145" s="1" t="s">
        <v>251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250</v>
      </c>
      <c r="O1146" s="1">
        <f>VLOOKUP(E1146,角色属性概况!Q:R,2,FALSE)</f>
        <v>154040</v>
      </c>
      <c r="P1146" s="1" t="s">
        <v>251</v>
      </c>
      <c r="Q1146" s="1" t="s">
        <v>251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250</v>
      </c>
      <c r="O1147" s="1">
        <f>VLOOKUP(E1147,角色属性概况!Q:R,2,FALSE)</f>
        <v>320</v>
      </c>
      <c r="P1147" s="1" t="s">
        <v>251</v>
      </c>
      <c r="Q1147" s="1" t="s">
        <v>251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250</v>
      </c>
      <c r="O1148" s="1">
        <f>VLOOKUP(E1148,角色属性概况!Q:R,2,FALSE)</f>
        <v>400</v>
      </c>
      <c r="P1148" s="1" t="s">
        <v>251</v>
      </c>
      <c r="Q1148" s="1" t="s">
        <v>251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250</v>
      </c>
      <c r="O1149" s="1">
        <f>VLOOKUP(E1149,角色属性概况!Q:R,2,FALSE)</f>
        <v>400</v>
      </c>
      <c r="P1149" s="1" t="s">
        <v>251</v>
      </c>
      <c r="Q1149" s="1" t="s">
        <v>251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250</v>
      </c>
      <c r="O1150" s="1">
        <f>VLOOKUP(E1150,角色属性概况!Q:R,2,FALSE)</f>
        <v>400</v>
      </c>
      <c r="P1150" s="1" t="s">
        <v>251</v>
      </c>
      <c r="Q1150" s="1" t="s">
        <v>251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250</v>
      </c>
      <c r="O1151" s="1">
        <f>VLOOKUP(E1151,角色属性概况!Q:R,2,FALSE)</f>
        <v>800</v>
      </c>
      <c r="P1151" s="1" t="s">
        <v>251</v>
      </c>
      <c r="Q1151" s="1" t="s">
        <v>251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250</v>
      </c>
      <c r="O1152" s="1">
        <f>VLOOKUP(E1152,角色属性概况!Q:R,2,FALSE)</f>
        <v>800</v>
      </c>
      <c r="P1152" s="1" t="s">
        <v>251</v>
      </c>
      <c r="Q1152" s="1" t="s">
        <v>251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250</v>
      </c>
      <c r="O1153" s="1">
        <f>VLOOKUP(E1153,角色属性概况!Q:R,2,FALSE)</f>
        <v>1600</v>
      </c>
      <c r="P1153" s="1" t="s">
        <v>251</v>
      </c>
      <c r="Q1153" s="1" t="s">
        <v>251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250</v>
      </c>
      <c r="O1154" s="1">
        <f>VLOOKUP(E1154,角色属性概况!Q:R,2,FALSE)</f>
        <v>1600</v>
      </c>
      <c r="P1154" s="1" t="s">
        <v>251</v>
      </c>
      <c r="Q1154" s="1" t="s">
        <v>251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250</v>
      </c>
      <c r="O1155" s="1">
        <f>VLOOKUP(E1155,角色属性概况!Q:R,2,FALSE)</f>
        <v>3200</v>
      </c>
      <c r="P1155" s="1" t="s">
        <v>251</v>
      </c>
      <c r="Q1155" s="1" t="s">
        <v>251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250</v>
      </c>
      <c r="O1156" s="1">
        <f>VLOOKUP(E1156,角色属性概况!Q:R,2,FALSE)</f>
        <v>3200</v>
      </c>
      <c r="P1156" s="1" t="s">
        <v>251</v>
      </c>
      <c r="Q1156" s="1" t="s">
        <v>251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250</v>
      </c>
      <c r="O1157" s="1">
        <f>VLOOKUP(E1157,角色属性概况!Q:R,2,FALSE)</f>
        <v>6410.0000000000027</v>
      </c>
      <c r="P1157" s="1" t="s">
        <v>251</v>
      </c>
      <c r="Q1157" s="1" t="s">
        <v>251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250</v>
      </c>
      <c r="O1158" s="1">
        <f>VLOOKUP(E1158,角色属性概况!Q:R,2,FALSE)</f>
        <v>6409.9999999999927</v>
      </c>
      <c r="P1158" s="1" t="s">
        <v>251</v>
      </c>
      <c r="Q1158" s="1" t="s">
        <v>251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250</v>
      </c>
      <c r="O1159" s="1">
        <f>VLOOKUP(E1159,角色属性概况!Q:R,2,FALSE)</f>
        <v>12829.999999999995</v>
      </c>
      <c r="P1159" s="1" t="s">
        <v>251</v>
      </c>
      <c r="Q1159" s="1" t="s">
        <v>251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250</v>
      </c>
      <c r="O1160" s="1">
        <f>VLOOKUP(E1160,角色属性概况!Q:R,2,FALSE)</f>
        <v>12830.00000000002</v>
      </c>
      <c r="P1160" s="1" t="s">
        <v>251</v>
      </c>
      <c r="Q1160" s="1" t="s">
        <v>251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250</v>
      </c>
      <c r="O1161" s="1">
        <f>VLOOKUP(E1161,角色属性概况!Q:R,2,FALSE)</f>
        <v>25659.999999999989</v>
      </c>
      <c r="P1161" s="1" t="s">
        <v>251</v>
      </c>
      <c r="Q1161" s="1" t="s">
        <v>251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250</v>
      </c>
      <c r="O1162" s="1">
        <f>VLOOKUP(E1162,角色属性概况!Q:R,2,FALSE)</f>
        <v>25660.00000000004</v>
      </c>
      <c r="P1162" s="1" t="s">
        <v>251</v>
      </c>
      <c r="Q1162" s="1" t="s">
        <v>251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250</v>
      </c>
      <c r="O1163" s="1">
        <f>VLOOKUP(E1163,角色属性概况!Q:R,2,FALSE)</f>
        <v>51319.999999999978</v>
      </c>
      <c r="P1163" s="1" t="s">
        <v>251</v>
      </c>
      <c r="Q1163" s="1" t="s">
        <v>251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250</v>
      </c>
      <c r="O1164" s="1">
        <f>VLOOKUP(E1164,角色属性概况!Q:R,2,FALSE)</f>
        <v>51320.000000000058</v>
      </c>
      <c r="P1164" s="1" t="s">
        <v>251</v>
      </c>
      <c r="Q1164" s="1" t="s">
        <v>251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250</v>
      </c>
      <c r="O1165" s="1">
        <f>VLOOKUP(E1165,角色属性概况!Q:R,2,FALSE)</f>
        <v>102679.99999999993</v>
      </c>
      <c r="P1165" s="1" t="s">
        <v>251</v>
      </c>
      <c r="Q1165" s="1" t="s">
        <v>251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250</v>
      </c>
      <c r="O1166" s="1">
        <f>VLOOKUP(E1166,角色属性概况!Q:R,2,FALSE)</f>
        <v>154040</v>
      </c>
      <c r="P1166" s="1" t="s">
        <v>251</v>
      </c>
      <c r="Q1166" s="1" t="s">
        <v>251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250</v>
      </c>
      <c r="O1167" s="1">
        <f>VLOOKUP(E1167,角色属性概况!Q:R,2,FALSE)</f>
        <v>320</v>
      </c>
      <c r="P1167" s="1" t="s">
        <v>251</v>
      </c>
      <c r="Q1167" s="1" t="s">
        <v>251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250</v>
      </c>
      <c r="O1168" s="1">
        <f>VLOOKUP(E1168,角色属性概况!Q:R,2,FALSE)</f>
        <v>400</v>
      </c>
      <c r="P1168" s="1" t="s">
        <v>251</v>
      </c>
      <c r="Q1168" s="1" t="s">
        <v>251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250</v>
      </c>
      <c r="O1169" s="1">
        <f>VLOOKUP(E1169,角色属性概况!Q:R,2,FALSE)</f>
        <v>400</v>
      </c>
      <c r="P1169" s="1" t="s">
        <v>251</v>
      </c>
      <c r="Q1169" s="1" t="s">
        <v>251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250</v>
      </c>
      <c r="O1170" s="1">
        <f>VLOOKUP(E1170,角色属性概况!Q:R,2,FALSE)</f>
        <v>400</v>
      </c>
      <c r="P1170" s="1" t="s">
        <v>251</v>
      </c>
      <c r="Q1170" s="1" t="s">
        <v>251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250</v>
      </c>
      <c r="O1171" s="1">
        <f>VLOOKUP(E1171,角色属性概况!Q:R,2,FALSE)</f>
        <v>800</v>
      </c>
      <c r="P1171" s="1" t="s">
        <v>251</v>
      </c>
      <c r="Q1171" s="1" t="s">
        <v>251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250</v>
      </c>
      <c r="O1172" s="1">
        <f>VLOOKUP(E1172,角色属性概况!Q:R,2,FALSE)</f>
        <v>800</v>
      </c>
      <c r="P1172" s="1" t="s">
        <v>251</v>
      </c>
      <c r="Q1172" s="1" t="s">
        <v>251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250</v>
      </c>
      <c r="O1173" s="1">
        <f>VLOOKUP(E1173,角色属性概况!Q:R,2,FALSE)</f>
        <v>1600</v>
      </c>
      <c r="P1173" s="1" t="s">
        <v>251</v>
      </c>
      <c r="Q1173" s="1" t="s">
        <v>251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250</v>
      </c>
      <c r="O1174" s="1">
        <f>VLOOKUP(E1174,角色属性概况!Q:R,2,FALSE)</f>
        <v>1600</v>
      </c>
      <c r="P1174" s="1" t="s">
        <v>251</v>
      </c>
      <c r="Q1174" s="1" t="s">
        <v>251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250</v>
      </c>
      <c r="O1175" s="1">
        <f>VLOOKUP(E1175,角色属性概况!Q:R,2,FALSE)</f>
        <v>3200</v>
      </c>
      <c r="P1175" s="1" t="s">
        <v>251</v>
      </c>
      <c r="Q1175" s="1" t="s">
        <v>251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250</v>
      </c>
      <c r="O1176" s="1">
        <f>VLOOKUP(E1176,角色属性概况!Q:R,2,FALSE)</f>
        <v>3200</v>
      </c>
      <c r="P1176" s="1" t="s">
        <v>251</v>
      </c>
      <c r="Q1176" s="1" t="s">
        <v>251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250</v>
      </c>
      <c r="O1177" s="1">
        <f>VLOOKUP(E1177,角色属性概况!Q:R,2,FALSE)</f>
        <v>6410.0000000000027</v>
      </c>
      <c r="P1177" s="1" t="s">
        <v>251</v>
      </c>
      <c r="Q1177" s="1" t="s">
        <v>251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250</v>
      </c>
      <c r="O1178" s="1">
        <f>VLOOKUP(E1178,角色属性概况!Q:R,2,FALSE)</f>
        <v>6409.9999999999927</v>
      </c>
      <c r="P1178" s="1" t="s">
        <v>251</v>
      </c>
      <c r="Q1178" s="1" t="s">
        <v>251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250</v>
      </c>
      <c r="O1179" s="1">
        <f>VLOOKUP(E1179,角色属性概况!Q:R,2,FALSE)</f>
        <v>12829.999999999995</v>
      </c>
      <c r="P1179" s="1" t="s">
        <v>251</v>
      </c>
      <c r="Q1179" s="1" t="s">
        <v>251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250</v>
      </c>
      <c r="O1180" s="1">
        <f>VLOOKUP(E1180,角色属性概况!Q:R,2,FALSE)</f>
        <v>12830.00000000002</v>
      </c>
      <c r="P1180" s="1" t="s">
        <v>251</v>
      </c>
      <c r="Q1180" s="1" t="s">
        <v>251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250</v>
      </c>
      <c r="O1181" s="1">
        <f>VLOOKUP(E1181,角色属性概况!Q:R,2,FALSE)</f>
        <v>25659.999999999989</v>
      </c>
      <c r="P1181" s="1" t="s">
        <v>251</v>
      </c>
      <c r="Q1181" s="1" t="s">
        <v>251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250</v>
      </c>
      <c r="O1182" s="1">
        <f>VLOOKUP(E1182,角色属性概况!Q:R,2,FALSE)</f>
        <v>25660.00000000004</v>
      </c>
      <c r="P1182" s="1" t="s">
        <v>251</v>
      </c>
      <c r="Q1182" s="1" t="s">
        <v>251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250</v>
      </c>
      <c r="O1183" s="1">
        <f>VLOOKUP(E1183,角色属性概况!Q:R,2,FALSE)</f>
        <v>51319.999999999978</v>
      </c>
      <c r="P1183" s="1" t="s">
        <v>251</v>
      </c>
      <c r="Q1183" s="1" t="s">
        <v>251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250</v>
      </c>
      <c r="O1184" s="1">
        <f>VLOOKUP(E1184,角色属性概况!Q:R,2,FALSE)</f>
        <v>51320.000000000058</v>
      </c>
      <c r="P1184" s="1" t="s">
        <v>251</v>
      </c>
      <c r="Q1184" s="1" t="s">
        <v>251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250</v>
      </c>
      <c r="O1185" s="1">
        <f>VLOOKUP(E1185,角色属性概况!Q:R,2,FALSE)</f>
        <v>102679.99999999993</v>
      </c>
      <c r="P1185" s="1" t="s">
        <v>251</v>
      </c>
      <c r="Q1185" s="1" t="s">
        <v>251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250</v>
      </c>
      <c r="O1186" s="1">
        <f>VLOOKUP(E1186,角色属性概况!Q:R,2,FALSE)</f>
        <v>154040</v>
      </c>
      <c r="P1186" s="1" t="s">
        <v>251</v>
      </c>
      <c r="Q1186" s="1" t="s">
        <v>251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250</v>
      </c>
      <c r="O1187" s="1">
        <f>VLOOKUP(E1187,角色属性概况!Q:R,2,FALSE)</f>
        <v>320</v>
      </c>
      <c r="P1187" s="1" t="s">
        <v>251</v>
      </c>
      <c r="Q1187" s="1" t="s">
        <v>251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250</v>
      </c>
      <c r="O1188" s="1">
        <f>VLOOKUP(E1188,角色属性概况!Q:R,2,FALSE)</f>
        <v>400</v>
      </c>
      <c r="P1188" s="1" t="s">
        <v>251</v>
      </c>
      <c r="Q1188" s="1" t="s">
        <v>251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250</v>
      </c>
      <c r="O1189" s="1">
        <f>VLOOKUP(E1189,角色属性概况!Q:R,2,FALSE)</f>
        <v>400</v>
      </c>
      <c r="P1189" s="1" t="s">
        <v>251</v>
      </c>
      <c r="Q1189" s="1" t="s">
        <v>251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250</v>
      </c>
      <c r="O1190" s="1">
        <f>VLOOKUP(E1190,角色属性概况!Q:R,2,FALSE)</f>
        <v>400</v>
      </c>
      <c r="P1190" s="1" t="s">
        <v>251</v>
      </c>
      <c r="Q1190" s="1" t="s">
        <v>251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250</v>
      </c>
      <c r="O1191" s="1">
        <f>VLOOKUP(E1191,角色属性概况!Q:R,2,FALSE)</f>
        <v>800</v>
      </c>
      <c r="P1191" s="1" t="s">
        <v>251</v>
      </c>
      <c r="Q1191" s="1" t="s">
        <v>251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250</v>
      </c>
      <c r="O1192" s="1">
        <f>VLOOKUP(E1192,角色属性概况!Q:R,2,FALSE)</f>
        <v>800</v>
      </c>
      <c r="P1192" s="1" t="s">
        <v>251</v>
      </c>
      <c r="Q1192" s="1" t="s">
        <v>251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250</v>
      </c>
      <c r="O1193" s="1">
        <f>VLOOKUP(E1193,角色属性概况!Q:R,2,FALSE)</f>
        <v>1600</v>
      </c>
      <c r="P1193" s="1" t="s">
        <v>251</v>
      </c>
      <c r="Q1193" s="1" t="s">
        <v>251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250</v>
      </c>
      <c r="O1194" s="1">
        <f>VLOOKUP(E1194,角色属性概况!Q:R,2,FALSE)</f>
        <v>1600</v>
      </c>
      <c r="P1194" s="1" t="s">
        <v>251</v>
      </c>
      <c r="Q1194" s="1" t="s">
        <v>251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250</v>
      </c>
      <c r="O1195" s="1">
        <f>VLOOKUP(E1195,角色属性概况!Q:R,2,FALSE)</f>
        <v>3200</v>
      </c>
      <c r="P1195" s="1" t="s">
        <v>251</v>
      </c>
      <c r="Q1195" s="1" t="s">
        <v>251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250</v>
      </c>
      <c r="O1196" s="1">
        <f>VLOOKUP(E1196,角色属性概况!Q:R,2,FALSE)</f>
        <v>3200</v>
      </c>
      <c r="P1196" s="1" t="s">
        <v>251</v>
      </c>
      <c r="Q1196" s="1" t="s">
        <v>251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250</v>
      </c>
      <c r="O1197" s="1">
        <f>VLOOKUP(E1197,角色属性概况!Q:R,2,FALSE)</f>
        <v>6410.0000000000027</v>
      </c>
      <c r="P1197" s="1" t="s">
        <v>251</v>
      </c>
      <c r="Q1197" s="1" t="s">
        <v>251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250</v>
      </c>
      <c r="O1198" s="1">
        <f>VLOOKUP(E1198,角色属性概况!Q:R,2,FALSE)</f>
        <v>6409.9999999999927</v>
      </c>
      <c r="P1198" s="1" t="s">
        <v>251</v>
      </c>
      <c r="Q1198" s="1" t="s">
        <v>251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250</v>
      </c>
      <c r="O1199" s="1">
        <f>VLOOKUP(E1199,角色属性概况!Q:R,2,FALSE)</f>
        <v>12829.999999999995</v>
      </c>
      <c r="P1199" s="1" t="s">
        <v>251</v>
      </c>
      <c r="Q1199" s="1" t="s">
        <v>251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250</v>
      </c>
      <c r="O1200" s="1">
        <f>VLOOKUP(E1200,角色属性概况!Q:R,2,FALSE)</f>
        <v>12830.00000000002</v>
      </c>
      <c r="P1200" s="1" t="s">
        <v>251</v>
      </c>
      <c r="Q1200" s="1" t="s">
        <v>251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250</v>
      </c>
      <c r="O1201" s="1">
        <f>VLOOKUP(E1201,角色属性概况!Q:R,2,FALSE)</f>
        <v>25659.999999999989</v>
      </c>
      <c r="P1201" s="1" t="s">
        <v>251</v>
      </c>
      <c r="Q1201" s="1" t="s">
        <v>251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250</v>
      </c>
      <c r="O1202" s="1">
        <f>VLOOKUP(E1202,角色属性概况!Q:R,2,FALSE)</f>
        <v>25660.00000000004</v>
      </c>
      <c r="P1202" s="1" t="s">
        <v>251</v>
      </c>
      <c r="Q1202" s="1" t="s">
        <v>251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250</v>
      </c>
      <c r="O1203" s="1">
        <f>VLOOKUP(E1203,角色属性概况!Q:R,2,FALSE)</f>
        <v>51319.999999999978</v>
      </c>
      <c r="P1203" s="1" t="s">
        <v>251</v>
      </c>
      <c r="Q1203" s="1" t="s">
        <v>251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250</v>
      </c>
      <c r="O1204" s="1">
        <f>VLOOKUP(E1204,角色属性概况!Q:R,2,FALSE)</f>
        <v>51320.000000000058</v>
      </c>
      <c r="P1204" s="1" t="s">
        <v>251</v>
      </c>
      <c r="Q1204" s="1" t="s">
        <v>251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250</v>
      </c>
      <c r="O1205" s="1">
        <f>VLOOKUP(E1205,角色属性概况!Q:R,2,FALSE)</f>
        <v>102679.99999999993</v>
      </c>
      <c r="P1205" s="1" t="s">
        <v>251</v>
      </c>
      <c r="Q1205" s="1" t="s">
        <v>251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250</v>
      </c>
      <c r="O1206" s="1">
        <f>VLOOKUP(E1206,角色属性概况!Q:R,2,FALSE)</f>
        <v>154040</v>
      </c>
      <c r="P1206" s="1" t="s">
        <v>251</v>
      </c>
      <c r="Q1206" s="1" t="s">
        <v>251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250</v>
      </c>
      <c r="O1207" s="1">
        <f>VLOOKUP(E1207,角色属性概况!Q:R,2,FALSE)</f>
        <v>320</v>
      </c>
      <c r="P1207" s="1" t="s">
        <v>251</v>
      </c>
      <c r="Q1207" s="1" t="s">
        <v>251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250</v>
      </c>
      <c r="O1208" s="1">
        <f>VLOOKUP(E1208,角色属性概况!Q:R,2,FALSE)</f>
        <v>400</v>
      </c>
      <c r="P1208" s="1" t="s">
        <v>251</v>
      </c>
      <c r="Q1208" s="1" t="s">
        <v>251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250</v>
      </c>
      <c r="O1209" s="1">
        <f>VLOOKUP(E1209,角色属性概况!Q:R,2,FALSE)</f>
        <v>400</v>
      </c>
      <c r="P1209" s="1" t="s">
        <v>251</v>
      </c>
      <c r="Q1209" s="1" t="s">
        <v>251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250</v>
      </c>
      <c r="O1210" s="1">
        <f>VLOOKUP(E1210,角色属性概况!Q:R,2,FALSE)</f>
        <v>400</v>
      </c>
      <c r="P1210" s="1" t="s">
        <v>251</v>
      </c>
      <c r="Q1210" s="1" t="s">
        <v>251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250</v>
      </c>
      <c r="O1211" s="1">
        <f>VLOOKUP(E1211,角色属性概况!Q:R,2,FALSE)</f>
        <v>800</v>
      </c>
      <c r="P1211" s="1" t="s">
        <v>251</v>
      </c>
      <c r="Q1211" s="1" t="s">
        <v>251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250</v>
      </c>
      <c r="O1212" s="1">
        <f>VLOOKUP(E1212,角色属性概况!Q:R,2,FALSE)</f>
        <v>800</v>
      </c>
      <c r="P1212" s="1" t="s">
        <v>251</v>
      </c>
      <c r="Q1212" s="1" t="s">
        <v>251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250</v>
      </c>
      <c r="O1213" s="1">
        <f>VLOOKUP(E1213,角色属性概况!Q:R,2,FALSE)</f>
        <v>1600</v>
      </c>
      <c r="P1213" s="1" t="s">
        <v>251</v>
      </c>
      <c r="Q1213" s="1" t="s">
        <v>251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250</v>
      </c>
      <c r="O1214" s="1">
        <f>VLOOKUP(E1214,角色属性概况!Q:R,2,FALSE)</f>
        <v>1600</v>
      </c>
      <c r="P1214" s="1" t="s">
        <v>251</v>
      </c>
      <c r="Q1214" s="1" t="s">
        <v>251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250</v>
      </c>
      <c r="O1215" s="1">
        <f>VLOOKUP(E1215,角色属性概况!Q:R,2,FALSE)</f>
        <v>3200</v>
      </c>
      <c r="P1215" s="1" t="s">
        <v>251</v>
      </c>
      <c r="Q1215" s="1" t="s">
        <v>251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250</v>
      </c>
      <c r="O1216" s="1">
        <f>VLOOKUP(E1216,角色属性概况!Q:R,2,FALSE)</f>
        <v>3200</v>
      </c>
      <c r="P1216" s="1" t="s">
        <v>251</v>
      </c>
      <c r="Q1216" s="1" t="s">
        <v>251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250</v>
      </c>
      <c r="O1217" s="1">
        <f>VLOOKUP(E1217,角色属性概况!Q:R,2,FALSE)</f>
        <v>6410.0000000000027</v>
      </c>
      <c r="P1217" s="1" t="s">
        <v>251</v>
      </c>
      <c r="Q1217" s="1" t="s">
        <v>251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250</v>
      </c>
      <c r="O1218" s="1">
        <f>VLOOKUP(E1218,角色属性概况!Q:R,2,FALSE)</f>
        <v>6409.9999999999927</v>
      </c>
      <c r="P1218" s="1" t="s">
        <v>251</v>
      </c>
      <c r="Q1218" s="1" t="s">
        <v>251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250</v>
      </c>
      <c r="O1219" s="1">
        <f>VLOOKUP(E1219,角色属性概况!Q:R,2,FALSE)</f>
        <v>12829.999999999995</v>
      </c>
      <c r="P1219" s="1" t="s">
        <v>251</v>
      </c>
      <c r="Q1219" s="1" t="s">
        <v>251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250</v>
      </c>
      <c r="O1220" s="1">
        <f>VLOOKUP(E1220,角色属性概况!Q:R,2,FALSE)</f>
        <v>12830.00000000002</v>
      </c>
      <c r="P1220" s="1" t="s">
        <v>251</v>
      </c>
      <c r="Q1220" s="1" t="s">
        <v>251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250</v>
      </c>
      <c r="O1221" s="1">
        <f>VLOOKUP(E1221,角色属性概况!Q:R,2,FALSE)</f>
        <v>25659.999999999989</v>
      </c>
      <c r="P1221" s="1" t="s">
        <v>251</v>
      </c>
      <c r="Q1221" s="1" t="s">
        <v>251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250</v>
      </c>
      <c r="O1222" s="1">
        <f>VLOOKUP(E1222,角色属性概况!Q:R,2,FALSE)</f>
        <v>25660.00000000004</v>
      </c>
      <c r="P1222" s="1" t="s">
        <v>251</v>
      </c>
      <c r="Q1222" s="1" t="s">
        <v>251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250</v>
      </c>
      <c r="O1223" s="1">
        <f>VLOOKUP(E1223,角色属性概况!Q:R,2,FALSE)</f>
        <v>51319.999999999978</v>
      </c>
      <c r="P1223" s="1" t="s">
        <v>251</v>
      </c>
      <c r="Q1223" s="1" t="s">
        <v>251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250</v>
      </c>
      <c r="O1224" s="1">
        <f>VLOOKUP(E1224,角色属性概况!Q:R,2,FALSE)</f>
        <v>51320.000000000058</v>
      </c>
      <c r="P1224" s="1" t="s">
        <v>251</v>
      </c>
      <c r="Q1224" s="1" t="s">
        <v>251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250</v>
      </c>
      <c r="O1225" s="1">
        <f>VLOOKUP(E1225,角色属性概况!Q:R,2,FALSE)</f>
        <v>102679.99999999993</v>
      </c>
      <c r="P1225" s="1" t="s">
        <v>251</v>
      </c>
      <c r="Q1225" s="1" t="s">
        <v>251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250</v>
      </c>
      <c r="O1226" s="1">
        <f>VLOOKUP(E1226,角色属性概况!Q:R,2,FALSE)</f>
        <v>154040</v>
      </c>
      <c r="P1226" s="1" t="s">
        <v>251</v>
      </c>
      <c r="Q1226" s="1" t="s">
        <v>251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250</v>
      </c>
      <c r="O1227" s="1">
        <f>VLOOKUP(E1227,角色属性概况!Q:R,2,FALSE)</f>
        <v>320</v>
      </c>
      <c r="P1227" s="1" t="s">
        <v>251</v>
      </c>
      <c r="Q1227" s="1" t="s">
        <v>251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250</v>
      </c>
      <c r="O1228" s="1">
        <f>VLOOKUP(E1228,角色属性概况!Q:R,2,FALSE)</f>
        <v>400</v>
      </c>
      <c r="P1228" s="1" t="s">
        <v>251</v>
      </c>
      <c r="Q1228" s="1" t="s">
        <v>251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250</v>
      </c>
      <c r="O1229" s="1">
        <f>VLOOKUP(E1229,角色属性概况!Q:R,2,FALSE)</f>
        <v>400</v>
      </c>
      <c r="P1229" s="1" t="s">
        <v>251</v>
      </c>
      <c r="Q1229" s="1" t="s">
        <v>251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250</v>
      </c>
      <c r="O1230" s="1">
        <f>VLOOKUP(E1230,角色属性概况!Q:R,2,FALSE)</f>
        <v>400</v>
      </c>
      <c r="P1230" s="1" t="s">
        <v>251</v>
      </c>
      <c r="Q1230" s="1" t="s">
        <v>251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250</v>
      </c>
      <c r="O1231" s="1">
        <f>VLOOKUP(E1231,角色属性概况!Q:R,2,FALSE)</f>
        <v>800</v>
      </c>
      <c r="P1231" s="1" t="s">
        <v>251</v>
      </c>
      <c r="Q1231" s="1" t="s">
        <v>251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250</v>
      </c>
      <c r="O1232" s="1">
        <f>VLOOKUP(E1232,角色属性概况!Q:R,2,FALSE)</f>
        <v>800</v>
      </c>
      <c r="P1232" s="1" t="s">
        <v>251</v>
      </c>
      <c r="Q1232" s="1" t="s">
        <v>251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250</v>
      </c>
      <c r="O1233" s="1">
        <f>VLOOKUP(E1233,角色属性概况!Q:R,2,FALSE)</f>
        <v>1600</v>
      </c>
      <c r="P1233" s="1" t="s">
        <v>251</v>
      </c>
      <c r="Q1233" s="1" t="s">
        <v>251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250</v>
      </c>
      <c r="O1234" s="1">
        <f>VLOOKUP(E1234,角色属性概况!Q:R,2,FALSE)</f>
        <v>1600</v>
      </c>
      <c r="P1234" s="1" t="s">
        <v>251</v>
      </c>
      <c r="Q1234" s="1" t="s">
        <v>251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250</v>
      </c>
      <c r="O1235" s="1">
        <f>VLOOKUP(E1235,角色属性概况!Q:R,2,FALSE)</f>
        <v>3200</v>
      </c>
      <c r="P1235" s="1" t="s">
        <v>251</v>
      </c>
      <c r="Q1235" s="1" t="s">
        <v>251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250</v>
      </c>
      <c r="O1236" s="1">
        <f>VLOOKUP(E1236,角色属性概况!Q:R,2,FALSE)</f>
        <v>3200</v>
      </c>
      <c r="P1236" s="1" t="s">
        <v>251</v>
      </c>
      <c r="Q1236" s="1" t="s">
        <v>251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250</v>
      </c>
      <c r="O1237" s="1">
        <f>VLOOKUP(E1237,角色属性概况!Q:R,2,FALSE)</f>
        <v>6410.0000000000027</v>
      </c>
      <c r="P1237" s="1" t="s">
        <v>251</v>
      </c>
      <c r="Q1237" s="1" t="s">
        <v>251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250</v>
      </c>
      <c r="O1238" s="1">
        <f>VLOOKUP(E1238,角色属性概况!Q:R,2,FALSE)</f>
        <v>6409.9999999999927</v>
      </c>
      <c r="P1238" s="1" t="s">
        <v>251</v>
      </c>
      <c r="Q1238" s="1" t="s">
        <v>251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250</v>
      </c>
      <c r="O1239" s="1">
        <f>VLOOKUP(E1239,角色属性概况!Q:R,2,FALSE)</f>
        <v>12829.999999999995</v>
      </c>
      <c r="P1239" s="1" t="s">
        <v>251</v>
      </c>
      <c r="Q1239" s="1" t="s">
        <v>251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250</v>
      </c>
      <c r="O1240" s="1">
        <f>VLOOKUP(E1240,角色属性概况!Q:R,2,FALSE)</f>
        <v>12830.00000000002</v>
      </c>
      <c r="P1240" s="1" t="s">
        <v>251</v>
      </c>
      <c r="Q1240" s="1" t="s">
        <v>251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250</v>
      </c>
      <c r="O1241" s="1">
        <f>VLOOKUP(E1241,角色属性概况!Q:R,2,FALSE)</f>
        <v>25659.999999999989</v>
      </c>
      <c r="P1241" s="1" t="s">
        <v>251</v>
      </c>
      <c r="Q1241" s="1" t="s">
        <v>251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250</v>
      </c>
      <c r="O1242" s="1">
        <f>VLOOKUP(E1242,角色属性概况!Q:R,2,FALSE)</f>
        <v>25660.00000000004</v>
      </c>
      <c r="P1242" s="1" t="s">
        <v>251</v>
      </c>
      <c r="Q1242" s="1" t="s">
        <v>251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250</v>
      </c>
      <c r="O1243" s="1">
        <f>VLOOKUP(E1243,角色属性概况!Q:R,2,FALSE)</f>
        <v>51319.999999999978</v>
      </c>
      <c r="P1243" s="1" t="s">
        <v>251</v>
      </c>
      <c r="Q1243" s="1" t="s">
        <v>251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250</v>
      </c>
      <c r="O1244" s="1">
        <f>VLOOKUP(E1244,角色属性概况!Q:R,2,FALSE)</f>
        <v>51320.000000000058</v>
      </c>
      <c r="P1244" s="1" t="s">
        <v>251</v>
      </c>
      <c r="Q1244" s="1" t="s">
        <v>251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250</v>
      </c>
      <c r="O1245" s="1">
        <f>VLOOKUP(E1245,角色属性概况!Q:R,2,FALSE)</f>
        <v>102679.99999999993</v>
      </c>
      <c r="P1245" s="1" t="s">
        <v>251</v>
      </c>
      <c r="Q1245" s="1" t="s">
        <v>251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250</v>
      </c>
      <c r="O1246" s="1">
        <f>VLOOKUP(E1246,角色属性概况!Q:R,2,FALSE)</f>
        <v>154040</v>
      </c>
      <c r="P1246" s="1" t="s">
        <v>251</v>
      </c>
      <c r="Q1246" s="1" t="s">
        <v>251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250</v>
      </c>
      <c r="O1247" s="1">
        <f>VLOOKUP(E1247,角色属性概况!Q:R,2,FALSE)</f>
        <v>320</v>
      </c>
      <c r="P1247" s="1" t="s">
        <v>251</v>
      </c>
      <c r="Q1247" s="1" t="s">
        <v>251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250</v>
      </c>
      <c r="O1248" s="1">
        <f>VLOOKUP(E1248,角色属性概况!Q:R,2,FALSE)</f>
        <v>400</v>
      </c>
      <c r="P1248" s="1" t="s">
        <v>251</v>
      </c>
      <c r="Q1248" s="1" t="s">
        <v>251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250</v>
      </c>
      <c r="O1249" s="1">
        <f>VLOOKUP(E1249,角色属性概况!Q:R,2,FALSE)</f>
        <v>400</v>
      </c>
      <c r="P1249" s="1" t="s">
        <v>251</v>
      </c>
      <c r="Q1249" s="1" t="s">
        <v>251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250</v>
      </c>
      <c r="O1250" s="1">
        <f>VLOOKUP(E1250,角色属性概况!Q:R,2,FALSE)</f>
        <v>400</v>
      </c>
      <c r="P1250" s="1" t="s">
        <v>251</v>
      </c>
      <c r="Q1250" s="1" t="s">
        <v>251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250</v>
      </c>
      <c r="O1251" s="1">
        <f>VLOOKUP(E1251,角色属性概况!Q:R,2,FALSE)</f>
        <v>800</v>
      </c>
      <c r="P1251" s="1" t="s">
        <v>251</v>
      </c>
      <c r="Q1251" s="1" t="s">
        <v>251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250</v>
      </c>
      <c r="O1252" s="1">
        <f>VLOOKUP(E1252,角色属性概况!Q:R,2,FALSE)</f>
        <v>800</v>
      </c>
      <c r="P1252" s="1" t="s">
        <v>251</v>
      </c>
      <c r="Q1252" s="1" t="s">
        <v>251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250</v>
      </c>
      <c r="O1253" s="1">
        <f>VLOOKUP(E1253,角色属性概况!Q:R,2,FALSE)</f>
        <v>1600</v>
      </c>
      <c r="P1253" s="1" t="s">
        <v>251</v>
      </c>
      <c r="Q1253" s="1" t="s">
        <v>251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250</v>
      </c>
      <c r="O1254" s="1">
        <f>VLOOKUP(E1254,角色属性概况!Q:R,2,FALSE)</f>
        <v>1600</v>
      </c>
      <c r="P1254" s="1" t="s">
        <v>251</v>
      </c>
      <c r="Q1254" s="1" t="s">
        <v>251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250</v>
      </c>
      <c r="O1255" s="1">
        <f>VLOOKUP(E1255,角色属性概况!Q:R,2,FALSE)</f>
        <v>3200</v>
      </c>
      <c r="P1255" s="1" t="s">
        <v>251</v>
      </c>
      <c r="Q1255" s="1" t="s">
        <v>251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250</v>
      </c>
      <c r="O1256" s="1">
        <f>VLOOKUP(E1256,角色属性概况!Q:R,2,FALSE)</f>
        <v>3200</v>
      </c>
      <c r="P1256" s="1" t="s">
        <v>251</v>
      </c>
      <c r="Q1256" s="1" t="s">
        <v>251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250</v>
      </c>
      <c r="O1257" s="1">
        <f>VLOOKUP(E1257,角色属性概况!Q:R,2,FALSE)</f>
        <v>6410.0000000000027</v>
      </c>
      <c r="P1257" s="1" t="s">
        <v>251</v>
      </c>
      <c r="Q1257" s="1" t="s">
        <v>251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250</v>
      </c>
      <c r="O1258" s="1">
        <f>VLOOKUP(E1258,角色属性概况!Q:R,2,FALSE)</f>
        <v>6409.9999999999927</v>
      </c>
      <c r="P1258" s="1" t="s">
        <v>251</v>
      </c>
      <c r="Q1258" s="1" t="s">
        <v>251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250</v>
      </c>
      <c r="O1259" s="1">
        <f>VLOOKUP(E1259,角色属性概况!Q:R,2,FALSE)</f>
        <v>12829.999999999995</v>
      </c>
      <c r="P1259" s="1" t="s">
        <v>251</v>
      </c>
      <c r="Q1259" s="1" t="s">
        <v>251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250</v>
      </c>
      <c r="O1260" s="1">
        <f>VLOOKUP(E1260,角色属性概况!Q:R,2,FALSE)</f>
        <v>12830.00000000002</v>
      </c>
      <c r="P1260" s="1" t="s">
        <v>251</v>
      </c>
      <c r="Q1260" s="1" t="s">
        <v>251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250</v>
      </c>
      <c r="O1261" s="1">
        <f>VLOOKUP(E1261,角色属性概况!Q:R,2,FALSE)</f>
        <v>25659.999999999989</v>
      </c>
      <c r="P1261" s="1" t="s">
        <v>251</v>
      </c>
      <c r="Q1261" s="1" t="s">
        <v>251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250</v>
      </c>
      <c r="O1262" s="1">
        <f>VLOOKUP(E1262,角色属性概况!Q:R,2,FALSE)</f>
        <v>25660.00000000004</v>
      </c>
      <c r="P1262" s="1" t="s">
        <v>251</v>
      </c>
      <c r="Q1262" s="1" t="s">
        <v>251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250</v>
      </c>
      <c r="O1263" s="1">
        <f>VLOOKUP(E1263,角色属性概况!Q:R,2,FALSE)</f>
        <v>51319.999999999978</v>
      </c>
      <c r="P1263" s="1" t="s">
        <v>251</v>
      </c>
      <c r="Q1263" s="1" t="s">
        <v>251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250</v>
      </c>
      <c r="O1264" s="1">
        <f>VLOOKUP(E1264,角色属性概况!Q:R,2,FALSE)</f>
        <v>51320.000000000058</v>
      </c>
      <c r="P1264" s="1" t="s">
        <v>251</v>
      </c>
      <c r="Q1264" s="1" t="s">
        <v>251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250</v>
      </c>
      <c r="O1265" s="1">
        <f>VLOOKUP(E1265,角色属性概况!Q:R,2,FALSE)</f>
        <v>102679.99999999993</v>
      </c>
      <c r="P1265" s="1" t="s">
        <v>251</v>
      </c>
      <c r="Q1265" s="1" t="s">
        <v>251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250</v>
      </c>
      <c r="O1266" s="1">
        <f>VLOOKUP(E1266,角色属性概况!Q:R,2,FALSE)</f>
        <v>154040</v>
      </c>
      <c r="P1266" s="1" t="s">
        <v>251</v>
      </c>
      <c r="Q1266" s="1" t="s">
        <v>251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250</v>
      </c>
      <c r="O1267" s="1">
        <f>VLOOKUP(E1267,角色属性概况!Q:R,2,FALSE)</f>
        <v>320</v>
      </c>
      <c r="P1267" s="1" t="s">
        <v>251</v>
      </c>
      <c r="Q1267" s="1" t="s">
        <v>251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250</v>
      </c>
      <c r="O1268" s="1">
        <f>VLOOKUP(E1268,角色属性概况!Q:R,2,FALSE)</f>
        <v>400</v>
      </c>
      <c r="P1268" s="1" t="s">
        <v>251</v>
      </c>
      <c r="Q1268" s="1" t="s">
        <v>251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250</v>
      </c>
      <c r="O1269" s="1">
        <f>VLOOKUP(E1269,角色属性概况!Q:R,2,FALSE)</f>
        <v>400</v>
      </c>
      <c r="P1269" s="1" t="s">
        <v>251</v>
      </c>
      <c r="Q1269" s="1" t="s">
        <v>251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250</v>
      </c>
      <c r="O1270" s="1">
        <f>VLOOKUP(E1270,角色属性概况!Q:R,2,FALSE)</f>
        <v>400</v>
      </c>
      <c r="P1270" s="1" t="s">
        <v>251</v>
      </c>
      <c r="Q1270" s="1" t="s">
        <v>251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250</v>
      </c>
      <c r="O1271" s="1">
        <f>VLOOKUP(E1271,角色属性概况!Q:R,2,FALSE)</f>
        <v>800</v>
      </c>
      <c r="P1271" s="1" t="s">
        <v>251</v>
      </c>
      <c r="Q1271" s="1" t="s">
        <v>251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250</v>
      </c>
      <c r="O1272" s="1">
        <f>VLOOKUP(E1272,角色属性概况!Q:R,2,FALSE)</f>
        <v>800</v>
      </c>
      <c r="P1272" s="1" t="s">
        <v>251</v>
      </c>
      <c r="Q1272" s="1" t="s">
        <v>251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250</v>
      </c>
      <c r="O1273" s="1">
        <f>VLOOKUP(E1273,角色属性概况!Q:R,2,FALSE)</f>
        <v>1600</v>
      </c>
      <c r="P1273" s="1" t="s">
        <v>251</v>
      </c>
      <c r="Q1273" s="1" t="s">
        <v>251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250</v>
      </c>
      <c r="O1274" s="1">
        <f>VLOOKUP(E1274,角色属性概况!Q:R,2,FALSE)</f>
        <v>1600</v>
      </c>
      <c r="P1274" s="1" t="s">
        <v>251</v>
      </c>
      <c r="Q1274" s="1" t="s">
        <v>251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250</v>
      </c>
      <c r="O1275" s="1">
        <f>VLOOKUP(E1275,角色属性概况!Q:R,2,FALSE)</f>
        <v>3200</v>
      </c>
      <c r="P1275" s="1" t="s">
        <v>251</v>
      </c>
      <c r="Q1275" s="1" t="s">
        <v>251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250</v>
      </c>
      <c r="O1276" s="1">
        <f>VLOOKUP(E1276,角色属性概况!Q:R,2,FALSE)</f>
        <v>3200</v>
      </c>
      <c r="P1276" s="1" t="s">
        <v>251</v>
      </c>
      <c r="Q1276" s="1" t="s">
        <v>251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250</v>
      </c>
      <c r="O1277" s="1">
        <f>VLOOKUP(E1277,角色属性概况!Q:R,2,FALSE)</f>
        <v>6410.0000000000027</v>
      </c>
      <c r="P1277" s="1" t="s">
        <v>251</v>
      </c>
      <c r="Q1277" s="1" t="s">
        <v>251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250</v>
      </c>
      <c r="O1278" s="1">
        <f>VLOOKUP(E1278,角色属性概况!Q:R,2,FALSE)</f>
        <v>6409.9999999999927</v>
      </c>
      <c r="P1278" s="1" t="s">
        <v>251</v>
      </c>
      <c r="Q1278" s="1" t="s">
        <v>251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250</v>
      </c>
      <c r="O1279" s="1">
        <f>VLOOKUP(E1279,角色属性概况!Q:R,2,FALSE)</f>
        <v>12829.999999999995</v>
      </c>
      <c r="P1279" s="1" t="s">
        <v>251</v>
      </c>
      <c r="Q1279" s="1" t="s">
        <v>251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250</v>
      </c>
      <c r="O1280" s="1">
        <f>VLOOKUP(E1280,角色属性概况!Q:R,2,FALSE)</f>
        <v>12830.00000000002</v>
      </c>
      <c r="P1280" s="1" t="s">
        <v>251</v>
      </c>
      <c r="Q1280" s="1" t="s">
        <v>251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250</v>
      </c>
      <c r="O1281" s="1">
        <f>VLOOKUP(E1281,角色属性概况!Q:R,2,FALSE)</f>
        <v>25659.999999999989</v>
      </c>
      <c r="P1281" s="1" t="s">
        <v>251</v>
      </c>
      <c r="Q1281" s="1" t="s">
        <v>251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250</v>
      </c>
      <c r="O1282" s="1">
        <f>VLOOKUP(E1282,角色属性概况!Q:R,2,FALSE)</f>
        <v>25660.00000000004</v>
      </c>
      <c r="P1282" s="1" t="s">
        <v>251</v>
      </c>
      <c r="Q1282" s="1" t="s">
        <v>251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250</v>
      </c>
      <c r="O1283" s="1">
        <f>VLOOKUP(E1283,角色属性概况!Q:R,2,FALSE)</f>
        <v>51319.999999999978</v>
      </c>
      <c r="P1283" s="1" t="s">
        <v>251</v>
      </c>
      <c r="Q1283" s="1" t="s">
        <v>251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250</v>
      </c>
      <c r="O1284" s="1">
        <f>VLOOKUP(E1284,角色属性概况!Q:R,2,FALSE)</f>
        <v>51320.000000000058</v>
      </c>
      <c r="P1284" s="1" t="s">
        <v>251</v>
      </c>
      <c r="Q1284" s="1" t="s">
        <v>251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250</v>
      </c>
      <c r="O1285" s="1">
        <f>VLOOKUP(E1285,角色属性概况!Q:R,2,FALSE)</f>
        <v>102679.99999999993</v>
      </c>
      <c r="P1285" s="1" t="s">
        <v>251</v>
      </c>
      <c r="Q1285" s="1" t="s">
        <v>251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250</v>
      </c>
      <c r="O1286" s="1">
        <f>VLOOKUP(E1286,角色属性概况!Q:R,2,FALSE)</f>
        <v>154040</v>
      </c>
      <c r="P1286" s="1" t="s">
        <v>251</v>
      </c>
      <c r="Q1286" s="1" t="s">
        <v>251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250</v>
      </c>
      <c r="O1287" s="1">
        <f>VLOOKUP(E1287,角色属性概况!Q:R,2,FALSE)</f>
        <v>320</v>
      </c>
      <c r="P1287" s="1" t="s">
        <v>251</v>
      </c>
      <c r="Q1287" s="1" t="s">
        <v>251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250</v>
      </c>
      <c r="O1288" s="1">
        <f>VLOOKUP(E1288,角色属性概况!Q:R,2,FALSE)</f>
        <v>400</v>
      </c>
      <c r="P1288" s="1" t="s">
        <v>251</v>
      </c>
      <c r="Q1288" s="1" t="s">
        <v>251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250</v>
      </c>
      <c r="O1289" s="1">
        <f>VLOOKUP(E1289,角色属性概况!Q:R,2,FALSE)</f>
        <v>400</v>
      </c>
      <c r="P1289" s="1" t="s">
        <v>251</v>
      </c>
      <c r="Q1289" s="1" t="s">
        <v>251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250</v>
      </c>
      <c r="O1290" s="1">
        <f>VLOOKUP(E1290,角色属性概况!Q:R,2,FALSE)</f>
        <v>400</v>
      </c>
      <c r="P1290" s="1" t="s">
        <v>251</v>
      </c>
      <c r="Q1290" s="1" t="s">
        <v>251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250</v>
      </c>
      <c r="O1291" s="1">
        <f>VLOOKUP(E1291,角色属性概况!Q:R,2,FALSE)</f>
        <v>800</v>
      </c>
      <c r="P1291" s="1" t="s">
        <v>251</v>
      </c>
      <c r="Q1291" s="1" t="s">
        <v>251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250</v>
      </c>
      <c r="O1292" s="1">
        <f>VLOOKUP(E1292,角色属性概况!Q:R,2,FALSE)</f>
        <v>800</v>
      </c>
      <c r="P1292" s="1" t="s">
        <v>251</v>
      </c>
      <c r="Q1292" s="1" t="s">
        <v>251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250</v>
      </c>
      <c r="O1293" s="1">
        <f>VLOOKUP(E1293,角色属性概况!Q:R,2,FALSE)</f>
        <v>1600</v>
      </c>
      <c r="P1293" s="1" t="s">
        <v>251</v>
      </c>
      <c r="Q1293" s="1" t="s">
        <v>251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250</v>
      </c>
      <c r="O1294" s="1">
        <f>VLOOKUP(E1294,角色属性概况!Q:R,2,FALSE)</f>
        <v>1600</v>
      </c>
      <c r="P1294" s="1" t="s">
        <v>251</v>
      </c>
      <c r="Q1294" s="1" t="s">
        <v>251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250</v>
      </c>
      <c r="O1295" s="1">
        <f>VLOOKUP(E1295,角色属性概况!Q:R,2,FALSE)</f>
        <v>3200</v>
      </c>
      <c r="P1295" s="1" t="s">
        <v>251</v>
      </c>
      <c r="Q1295" s="1" t="s">
        <v>251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250</v>
      </c>
      <c r="O1296" s="1">
        <f>VLOOKUP(E1296,角色属性概况!Q:R,2,FALSE)</f>
        <v>3200</v>
      </c>
      <c r="P1296" s="1" t="s">
        <v>251</v>
      </c>
      <c r="Q1296" s="1" t="s">
        <v>251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250</v>
      </c>
      <c r="O1297" s="1">
        <f>VLOOKUP(E1297,角色属性概况!Q:R,2,FALSE)</f>
        <v>6410.0000000000027</v>
      </c>
      <c r="P1297" s="1" t="s">
        <v>251</v>
      </c>
      <c r="Q1297" s="1" t="s">
        <v>251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250</v>
      </c>
      <c r="O1298" s="1">
        <f>VLOOKUP(E1298,角色属性概况!Q:R,2,FALSE)</f>
        <v>6409.9999999999927</v>
      </c>
      <c r="P1298" s="1" t="s">
        <v>251</v>
      </c>
      <c r="Q1298" s="1" t="s">
        <v>251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250</v>
      </c>
      <c r="O1299" s="1">
        <f>VLOOKUP(E1299,角色属性概况!Q:R,2,FALSE)</f>
        <v>12829.999999999995</v>
      </c>
      <c r="P1299" s="1" t="s">
        <v>251</v>
      </c>
      <c r="Q1299" s="1" t="s">
        <v>251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250</v>
      </c>
      <c r="O1300" s="1">
        <f>VLOOKUP(E1300,角色属性概况!Q:R,2,FALSE)</f>
        <v>12830.00000000002</v>
      </c>
      <c r="P1300" s="1" t="s">
        <v>251</v>
      </c>
      <c r="Q1300" s="1" t="s">
        <v>251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250</v>
      </c>
      <c r="O1301" s="1">
        <f>VLOOKUP(E1301,角色属性概况!Q:R,2,FALSE)</f>
        <v>25659.999999999989</v>
      </c>
      <c r="P1301" s="1" t="s">
        <v>251</v>
      </c>
      <c r="Q1301" s="1" t="s">
        <v>251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250</v>
      </c>
      <c r="O1302" s="1">
        <f>VLOOKUP(E1302,角色属性概况!Q:R,2,FALSE)</f>
        <v>25660.00000000004</v>
      </c>
      <c r="P1302" s="1" t="s">
        <v>251</v>
      </c>
      <c r="Q1302" s="1" t="s">
        <v>251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250</v>
      </c>
      <c r="O1303" s="1">
        <f>VLOOKUP(E1303,角色属性概况!Q:R,2,FALSE)</f>
        <v>51319.999999999978</v>
      </c>
      <c r="P1303" s="1" t="s">
        <v>251</v>
      </c>
      <c r="Q1303" s="1" t="s">
        <v>251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250</v>
      </c>
      <c r="O1304" s="1">
        <f>VLOOKUP(E1304,角色属性概况!Q:R,2,FALSE)</f>
        <v>51320.000000000058</v>
      </c>
      <c r="P1304" s="1" t="s">
        <v>251</v>
      </c>
      <c r="Q1304" s="1" t="s">
        <v>251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250</v>
      </c>
      <c r="O1305" s="1">
        <f>VLOOKUP(E1305,角色属性概况!Q:R,2,FALSE)</f>
        <v>102679.99999999993</v>
      </c>
      <c r="P1305" s="1" t="s">
        <v>251</v>
      </c>
      <c r="Q1305" s="1" t="s">
        <v>251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250</v>
      </c>
      <c r="O1306" s="1">
        <f>VLOOKUP(E1306,角色属性概况!Q:R,2,FALSE)</f>
        <v>154040</v>
      </c>
      <c r="P1306" s="1" t="s">
        <v>251</v>
      </c>
      <c r="Q1306" s="1" t="s">
        <v>251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250</v>
      </c>
      <c r="O1307" s="1">
        <f>VLOOKUP(E1307,角色属性概况!Q:R,2,FALSE)</f>
        <v>320</v>
      </c>
      <c r="P1307" s="1" t="s">
        <v>251</v>
      </c>
      <c r="Q1307" s="1" t="s">
        <v>251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250</v>
      </c>
      <c r="O1308" s="1">
        <f>VLOOKUP(E1308,角色属性概况!Q:R,2,FALSE)</f>
        <v>400</v>
      </c>
      <c r="P1308" s="1" t="s">
        <v>251</v>
      </c>
      <c r="Q1308" s="1" t="s">
        <v>251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250</v>
      </c>
      <c r="O1309" s="1">
        <f>VLOOKUP(E1309,角色属性概况!Q:R,2,FALSE)</f>
        <v>400</v>
      </c>
      <c r="P1309" s="1" t="s">
        <v>251</v>
      </c>
      <c r="Q1309" s="1" t="s">
        <v>251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250</v>
      </c>
      <c r="O1310" s="1">
        <f>VLOOKUP(E1310,角色属性概况!Q:R,2,FALSE)</f>
        <v>400</v>
      </c>
      <c r="P1310" s="1" t="s">
        <v>251</v>
      </c>
      <c r="Q1310" s="1" t="s">
        <v>251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250</v>
      </c>
      <c r="O1311" s="1">
        <f>VLOOKUP(E1311,角色属性概况!Q:R,2,FALSE)</f>
        <v>800</v>
      </c>
      <c r="P1311" s="1" t="s">
        <v>251</v>
      </c>
      <c r="Q1311" s="1" t="s">
        <v>251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250</v>
      </c>
      <c r="O1312" s="1">
        <f>VLOOKUP(E1312,角色属性概况!Q:R,2,FALSE)</f>
        <v>800</v>
      </c>
      <c r="P1312" s="1" t="s">
        <v>251</v>
      </c>
      <c r="Q1312" s="1" t="s">
        <v>251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250</v>
      </c>
      <c r="O1313" s="1">
        <f>VLOOKUP(E1313,角色属性概况!Q:R,2,FALSE)</f>
        <v>1600</v>
      </c>
      <c r="P1313" s="1" t="s">
        <v>251</v>
      </c>
      <c r="Q1313" s="1" t="s">
        <v>251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250</v>
      </c>
      <c r="O1314" s="1">
        <f>VLOOKUP(E1314,角色属性概况!Q:R,2,FALSE)</f>
        <v>1600</v>
      </c>
      <c r="P1314" s="1" t="s">
        <v>251</v>
      </c>
      <c r="Q1314" s="1" t="s">
        <v>251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250</v>
      </c>
      <c r="O1315" s="1">
        <f>VLOOKUP(E1315,角色属性概况!Q:R,2,FALSE)</f>
        <v>3200</v>
      </c>
      <c r="P1315" s="1" t="s">
        <v>251</v>
      </c>
      <c r="Q1315" s="1" t="s">
        <v>251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250</v>
      </c>
      <c r="O1316" s="1">
        <f>VLOOKUP(E1316,角色属性概况!Q:R,2,FALSE)</f>
        <v>3200</v>
      </c>
      <c r="P1316" s="1" t="s">
        <v>251</v>
      </c>
      <c r="Q1316" s="1" t="s">
        <v>251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250</v>
      </c>
      <c r="O1317" s="1">
        <f>VLOOKUP(E1317,角色属性概况!Q:R,2,FALSE)</f>
        <v>6410.0000000000027</v>
      </c>
      <c r="P1317" s="1" t="s">
        <v>251</v>
      </c>
      <c r="Q1317" s="1" t="s">
        <v>251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250</v>
      </c>
      <c r="O1318" s="1">
        <f>VLOOKUP(E1318,角色属性概况!Q:R,2,FALSE)</f>
        <v>6409.9999999999927</v>
      </c>
      <c r="P1318" s="1" t="s">
        <v>251</v>
      </c>
      <c r="Q1318" s="1" t="s">
        <v>251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250</v>
      </c>
      <c r="O1319" s="1">
        <f>VLOOKUP(E1319,角色属性概况!Q:R,2,FALSE)</f>
        <v>12829.999999999995</v>
      </c>
      <c r="P1319" s="1" t="s">
        <v>251</v>
      </c>
      <c r="Q1319" s="1" t="s">
        <v>251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250</v>
      </c>
      <c r="O1320" s="1">
        <f>VLOOKUP(E1320,角色属性概况!Q:R,2,FALSE)</f>
        <v>12830.00000000002</v>
      </c>
      <c r="P1320" s="1" t="s">
        <v>251</v>
      </c>
      <c r="Q1320" s="1" t="s">
        <v>251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250</v>
      </c>
      <c r="O1321" s="1">
        <f>VLOOKUP(E1321,角色属性概况!Q:R,2,FALSE)</f>
        <v>25659.999999999989</v>
      </c>
      <c r="P1321" s="1" t="s">
        <v>251</v>
      </c>
      <c r="Q1321" s="1" t="s">
        <v>251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250</v>
      </c>
      <c r="O1322" s="1">
        <f>VLOOKUP(E1322,角色属性概况!Q:R,2,FALSE)</f>
        <v>25660.00000000004</v>
      </c>
      <c r="P1322" s="1" t="s">
        <v>251</v>
      </c>
      <c r="Q1322" s="1" t="s">
        <v>251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250</v>
      </c>
      <c r="O1323" s="1">
        <f>VLOOKUP(E1323,角色属性概况!Q:R,2,FALSE)</f>
        <v>51319.999999999978</v>
      </c>
      <c r="P1323" s="1" t="s">
        <v>251</v>
      </c>
      <c r="Q1323" s="1" t="s">
        <v>251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250</v>
      </c>
      <c r="O1324" s="1">
        <f>VLOOKUP(E1324,角色属性概况!Q:R,2,FALSE)</f>
        <v>51320.000000000058</v>
      </c>
      <c r="P1324" s="1" t="s">
        <v>251</v>
      </c>
      <c r="Q1324" s="1" t="s">
        <v>251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250</v>
      </c>
      <c r="O1325" s="1">
        <f>VLOOKUP(E1325,角色属性概况!Q:R,2,FALSE)</f>
        <v>102679.99999999993</v>
      </c>
      <c r="P1325" s="1" t="s">
        <v>251</v>
      </c>
      <c r="Q1325" s="1" t="s">
        <v>251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250</v>
      </c>
      <c r="O1326" s="1">
        <f>VLOOKUP(E1326,角色属性概况!Q:R,2,FALSE)</f>
        <v>154040</v>
      </c>
      <c r="P1326" s="1" t="s">
        <v>251</v>
      </c>
      <c r="Q1326" s="1" t="s">
        <v>251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06"/>
  <sheetViews>
    <sheetView topLeftCell="A386" workbookViewId="0">
      <selection activeCell="M427" sqref="M42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267</v>
      </c>
      <c r="D4" s="7" t="s">
        <v>257</v>
      </c>
      <c r="E4" s="7" t="s">
        <v>257</v>
      </c>
      <c r="F4" s="7"/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262</v>
      </c>
      <c r="G6" s="13"/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40"/>
  <sheetViews>
    <sheetView topLeftCell="Y1" workbookViewId="0">
      <selection activeCell="AO8" sqref="AO8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42" x14ac:dyDescent="0.15">
      <c r="B2" s="1" t="s">
        <v>124</v>
      </c>
      <c r="F2" t="s">
        <v>148</v>
      </c>
      <c r="J2" t="s">
        <v>150</v>
      </c>
      <c r="N2" t="s">
        <v>151</v>
      </c>
      <c r="R2" t="s">
        <v>160</v>
      </c>
      <c r="V2" t="s">
        <v>161</v>
      </c>
      <c r="Z2" t="s">
        <v>246</v>
      </c>
      <c r="AD2" t="s">
        <v>474</v>
      </c>
      <c r="AH2" t="s">
        <v>151</v>
      </c>
      <c r="AL2" t="s">
        <v>1451</v>
      </c>
      <c r="AM2" t="s">
        <v>1453</v>
      </c>
      <c r="AN2" t="s">
        <v>389</v>
      </c>
      <c r="AO2" t="s">
        <v>1452</v>
      </c>
    </row>
    <row r="3" spans="2:42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155</v>
      </c>
      <c r="S3">
        <v>1</v>
      </c>
      <c r="V3" t="s">
        <v>137</v>
      </c>
      <c r="W3">
        <v>1</v>
      </c>
      <c r="Z3" t="s">
        <v>172</v>
      </c>
      <c r="AA3" t="s">
        <v>208</v>
      </c>
      <c r="AD3" t="s">
        <v>471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</row>
    <row r="4" spans="2:42" x14ac:dyDescent="0.15">
      <c r="B4" t="s">
        <v>419</v>
      </c>
      <c r="C4">
        <v>2</v>
      </c>
      <c r="F4" t="s">
        <v>149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156</v>
      </c>
      <c r="S4">
        <v>2</v>
      </c>
      <c r="V4" t="s">
        <v>138</v>
      </c>
      <c r="W4">
        <v>2</v>
      </c>
      <c r="Z4" t="s">
        <v>173</v>
      </c>
      <c r="AA4" t="s">
        <v>209</v>
      </c>
      <c r="AD4" t="s">
        <v>472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</row>
    <row r="5" spans="2:42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157</v>
      </c>
      <c r="S5">
        <v>3</v>
      </c>
      <c r="V5" t="s">
        <v>156</v>
      </c>
      <c r="W5">
        <v>3</v>
      </c>
      <c r="Z5" t="s">
        <v>174</v>
      </c>
      <c r="AA5" t="s">
        <v>210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</row>
    <row r="6" spans="2:42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158</v>
      </c>
      <c r="S6">
        <v>4</v>
      </c>
      <c r="V6" t="s">
        <v>157</v>
      </c>
      <c r="W6">
        <v>4</v>
      </c>
      <c r="Z6" t="s">
        <v>175</v>
      </c>
      <c r="AA6" t="s">
        <v>211</v>
      </c>
      <c r="AD6" t="s">
        <v>475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</row>
    <row r="7" spans="2:42" x14ac:dyDescent="0.15">
      <c r="B7" s="1" t="s">
        <v>122</v>
      </c>
      <c r="C7">
        <v>5</v>
      </c>
      <c r="N7" t="s">
        <v>112</v>
      </c>
      <c r="O7">
        <v>5</v>
      </c>
      <c r="R7" t="s">
        <v>159</v>
      </c>
      <c r="S7">
        <v>5</v>
      </c>
      <c r="V7" t="s">
        <v>158</v>
      </c>
      <c r="W7">
        <v>5</v>
      </c>
      <c r="Z7" t="s">
        <v>176</v>
      </c>
      <c r="AA7" t="s">
        <v>212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</row>
    <row r="8" spans="2:42" x14ac:dyDescent="0.15">
      <c r="N8" t="s">
        <v>113</v>
      </c>
      <c r="O8">
        <v>6</v>
      </c>
      <c r="V8" t="s">
        <v>159</v>
      </c>
      <c r="W8">
        <v>6</v>
      </c>
      <c r="Z8" t="s">
        <v>177</v>
      </c>
      <c r="AA8" t="s">
        <v>213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</row>
    <row r="9" spans="2:42" x14ac:dyDescent="0.15">
      <c r="N9" s="4" t="s">
        <v>114</v>
      </c>
      <c r="O9">
        <v>7</v>
      </c>
      <c r="V9" t="s">
        <v>140</v>
      </c>
      <c r="W9">
        <v>7</v>
      </c>
      <c r="Z9" t="s">
        <v>178</v>
      </c>
      <c r="AA9" t="s">
        <v>214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</row>
    <row r="10" spans="2:42" x14ac:dyDescent="0.15">
      <c r="N10" s="4" t="s">
        <v>107</v>
      </c>
      <c r="O10">
        <v>8</v>
      </c>
      <c r="V10" t="s">
        <v>141</v>
      </c>
      <c r="W10">
        <v>8</v>
      </c>
      <c r="Z10" t="s">
        <v>179</v>
      </c>
      <c r="AA10" t="s">
        <v>215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</row>
    <row r="11" spans="2:42" x14ac:dyDescent="0.15">
      <c r="N11" s="4" t="s">
        <v>108</v>
      </c>
      <c r="O11">
        <v>9</v>
      </c>
      <c r="Z11" t="s">
        <v>180</v>
      </c>
      <c r="AA11" t="s">
        <v>216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</row>
    <row r="12" spans="2:42" x14ac:dyDescent="0.15">
      <c r="Z12" t="s">
        <v>181</v>
      </c>
      <c r="AA12" t="s">
        <v>217</v>
      </c>
    </row>
    <row r="13" spans="2:42" x14ac:dyDescent="0.15">
      <c r="Z13" t="s">
        <v>182</v>
      </c>
      <c r="AA13" t="s">
        <v>218</v>
      </c>
    </row>
    <row r="14" spans="2:42" x14ac:dyDescent="0.15">
      <c r="Z14" t="s">
        <v>183</v>
      </c>
      <c r="AA14" t="s">
        <v>219</v>
      </c>
    </row>
    <row r="15" spans="2:42" x14ac:dyDescent="0.15">
      <c r="Z15" t="s">
        <v>184</v>
      </c>
      <c r="AA15" t="s">
        <v>220</v>
      </c>
    </row>
    <row r="16" spans="2:42" x14ac:dyDescent="0.15">
      <c r="Z16" t="s">
        <v>185</v>
      </c>
      <c r="AA16" t="s">
        <v>221</v>
      </c>
    </row>
    <row r="17" spans="26:27" x14ac:dyDescent="0.15">
      <c r="Z17" t="s">
        <v>186</v>
      </c>
      <c r="AA17" t="s">
        <v>222</v>
      </c>
    </row>
    <row r="18" spans="26:27" x14ac:dyDescent="0.15">
      <c r="Z18" t="s">
        <v>187</v>
      </c>
      <c r="AA18" t="s">
        <v>223</v>
      </c>
    </row>
    <row r="19" spans="26:27" x14ac:dyDescent="0.15">
      <c r="Z19" t="s">
        <v>496</v>
      </c>
      <c r="AA19" t="s">
        <v>224</v>
      </c>
    </row>
    <row r="20" spans="26:27" x14ac:dyDescent="0.15">
      <c r="Z20" t="s">
        <v>188</v>
      </c>
      <c r="AA20" t="s">
        <v>225</v>
      </c>
    </row>
    <row r="21" spans="26:27" x14ac:dyDescent="0.15">
      <c r="Z21" t="s">
        <v>189</v>
      </c>
      <c r="AA21" t="s">
        <v>226</v>
      </c>
    </row>
    <row r="22" spans="26:27" x14ac:dyDescent="0.15">
      <c r="Z22" t="s">
        <v>190</v>
      </c>
      <c r="AA22" t="s">
        <v>227</v>
      </c>
    </row>
    <row r="23" spans="26:27" x14ac:dyDescent="0.15">
      <c r="Z23" t="s">
        <v>191</v>
      </c>
      <c r="AA23" t="s">
        <v>228</v>
      </c>
    </row>
    <row r="24" spans="26:27" x14ac:dyDescent="0.15">
      <c r="Z24" t="s">
        <v>192</v>
      </c>
      <c r="AA24" t="s">
        <v>229</v>
      </c>
    </row>
    <row r="25" spans="26:27" x14ac:dyDescent="0.15">
      <c r="Z25" t="s">
        <v>193</v>
      </c>
      <c r="AA25" t="s">
        <v>230</v>
      </c>
    </row>
    <row r="26" spans="26:27" x14ac:dyDescent="0.15">
      <c r="Z26" t="s">
        <v>194</v>
      </c>
      <c r="AA26" t="s">
        <v>231</v>
      </c>
    </row>
    <row r="27" spans="26:27" x14ac:dyDescent="0.15">
      <c r="Z27" t="s">
        <v>195</v>
      </c>
      <c r="AA27" t="s">
        <v>232</v>
      </c>
    </row>
    <row r="28" spans="26:27" x14ac:dyDescent="0.15">
      <c r="Z28" t="s">
        <v>196</v>
      </c>
      <c r="AA28" t="s">
        <v>233</v>
      </c>
    </row>
    <row r="29" spans="26:27" x14ac:dyDescent="0.15">
      <c r="Z29" t="s">
        <v>197</v>
      </c>
      <c r="AA29" t="s">
        <v>234</v>
      </c>
    </row>
    <row r="30" spans="26:27" x14ac:dyDescent="0.15">
      <c r="Z30" t="s">
        <v>198</v>
      </c>
      <c r="AA30" t="s">
        <v>235</v>
      </c>
    </row>
    <row r="31" spans="26:27" x14ac:dyDescent="0.15">
      <c r="Z31" t="s">
        <v>199</v>
      </c>
      <c r="AA31" t="s">
        <v>236</v>
      </c>
    </row>
    <row r="32" spans="26:27" x14ac:dyDescent="0.15">
      <c r="Z32" t="s">
        <v>200</v>
      </c>
      <c r="AA32" t="s">
        <v>237</v>
      </c>
    </row>
    <row r="33" spans="26:27" x14ac:dyDescent="0.15">
      <c r="Z33" t="s">
        <v>201</v>
      </c>
      <c r="AA33" t="s">
        <v>238</v>
      </c>
    </row>
    <row r="34" spans="26:27" x14ac:dyDescent="0.15">
      <c r="Z34" t="s">
        <v>202</v>
      </c>
      <c r="AA34" t="s">
        <v>239</v>
      </c>
    </row>
    <row r="35" spans="26:27" x14ac:dyDescent="0.15">
      <c r="Z35" t="s">
        <v>203</v>
      </c>
      <c r="AA35" t="s">
        <v>240</v>
      </c>
    </row>
    <row r="36" spans="26:27" x14ac:dyDescent="0.15">
      <c r="Z36" t="s">
        <v>204</v>
      </c>
      <c r="AA36" t="s">
        <v>241</v>
      </c>
    </row>
    <row r="37" spans="26:27" x14ac:dyDescent="0.15">
      <c r="Z37" t="s">
        <v>205</v>
      </c>
      <c r="AA37" t="s">
        <v>242</v>
      </c>
    </row>
    <row r="38" spans="26:27" x14ac:dyDescent="0.15">
      <c r="Z38" t="s">
        <v>497</v>
      </c>
      <c r="AA38" t="s">
        <v>243</v>
      </c>
    </row>
    <row r="39" spans="26:27" x14ac:dyDescent="0.15">
      <c r="Z39" t="s">
        <v>206</v>
      </c>
      <c r="AA39" t="s">
        <v>244</v>
      </c>
    </row>
    <row r="40" spans="26:27" x14ac:dyDescent="0.15">
      <c r="Z40" t="s">
        <v>207</v>
      </c>
      <c r="AA40" t="s">
        <v>245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3"/>
  <sheetViews>
    <sheetView topLeftCell="A166" workbookViewId="0">
      <selection activeCell="A179" sqref="A179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283</v>
      </c>
      <c r="Y1" s="1" t="s">
        <v>284</v>
      </c>
      <c r="Z1" s="1" t="s">
        <v>285</v>
      </c>
      <c r="AA1" s="1" t="s">
        <v>622</v>
      </c>
      <c r="AB1" s="1" t="s">
        <v>623</v>
      </c>
      <c r="AC1" s="1" t="s">
        <v>624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286</v>
      </c>
      <c r="Y3" s="1" t="s">
        <v>287</v>
      </c>
      <c r="Z3" s="1" t="s">
        <v>288</v>
      </c>
      <c r="AA3" s="1" t="s">
        <v>625</v>
      </c>
      <c r="AB3" s="1" t="s">
        <v>626</v>
      </c>
      <c r="AC3" s="1" t="s">
        <v>627</v>
      </c>
    </row>
    <row r="4" spans="1:29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对敌方单体攻击，造成100%攻击力（+26）点伤害。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26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</row>
    <row r="5" spans="1:29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对敌方单体攻击，造成100%攻击力（+32）点伤害。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32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</row>
    <row r="6" spans="1:29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对敌方单体攻击，造成100%攻击力（+50）点伤害。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50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</row>
    <row r="7" spans="1:29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对敌方单体攻击，造成100%攻击力（+80）点伤害。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80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</row>
    <row r="8" spans="1:29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对敌方单体攻击，造成100%攻击力（+113）点伤害。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113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</row>
    <row r="9" spans="1:29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对敌方单体攻击，造成100%攻击力（+160）点伤害。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160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</row>
    <row r="10" spans="1:29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对敌方单体攻击，造成100%攻击力（+226）点伤害。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226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</row>
    <row r="11" spans="1:29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对敌方单体攻击，造成100%攻击力（+320）点伤害。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320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</row>
    <row r="12" spans="1:29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对敌方单体攻击，造成100%攻击力（+452）点伤害。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452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</row>
    <row r="13" spans="1:29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对敌方单体攻击，造成100%攻击力（+640）点伤害。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640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</row>
    <row r="14" spans="1:29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对敌方单体攻击，造成100%攻击力（+906）点伤害。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906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</row>
    <row r="15" spans="1:29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对敌方单体攻击，造成100%攻击力（+1281）点伤害。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1281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</row>
    <row r="16" spans="1:29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对敌方单体攻击，造成100%攻击力（+1812）点伤害。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1812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</row>
    <row r="17" spans="1:29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对敌方单体攻击，造成100%攻击力（+2563）点伤害。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2563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</row>
    <row r="18" spans="1:29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对敌方单体攻击，造成100%攻击力（+3626）点伤害。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3626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</row>
    <row r="19" spans="1:29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对敌方单体攻击，造成100%攻击力（+5128）点伤害。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5128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</row>
    <row r="20" spans="1:29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对敌方单体攻击，造成100%攻击力（+7254）点伤害。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7254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</row>
    <row r="21" spans="1:29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对敌方单体攻击，造成100%攻击力（+10260）点伤害。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10260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</row>
    <row r="22" spans="1:29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对敌方单体攻击，造成100%攻击力（+14512）点伤害。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14512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</row>
    <row r="23" spans="1:29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对敌方单体攻击，造成100%攻击力（+20525）点伤害。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20525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</row>
    <row r="24" spans="1:29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对敌方前排攻击，造成125%攻击力（+130）点伤害。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50</v>
      </c>
      <c r="T24" s="31">
        <f>主动技能!Z27</f>
        <v>125</v>
      </c>
      <c r="U24" s="31">
        <f>主动技能!AB27</f>
        <v>130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2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</row>
    <row r="25" spans="1:29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对敌方前排攻击，造成125%攻击力（+160）点伤害。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50</v>
      </c>
      <c r="T25" s="31">
        <f>主动技能!Z28</f>
        <v>125</v>
      </c>
      <c r="U25" s="31">
        <f>主动技能!AB28</f>
        <v>160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2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</row>
    <row r="26" spans="1:29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对敌方前排攻击，造成125%攻击力（+250）点伤害。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50</v>
      </c>
      <c r="T26" s="31">
        <f>主动技能!Z29</f>
        <v>125</v>
      </c>
      <c r="U26" s="31">
        <f>主动技能!AB29</f>
        <v>250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2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</row>
    <row r="27" spans="1:29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对敌方前排攻击，造成125%攻击力（+400）点伤害。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50</v>
      </c>
      <c r="T27" s="31">
        <f>主动技能!Z30</f>
        <v>125</v>
      </c>
      <c r="U27" s="31">
        <f>主动技能!AB30</f>
        <v>400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2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</row>
    <row r="28" spans="1:29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对敌方前排攻击，造成125%攻击力（+565）点伤害。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50</v>
      </c>
      <c r="T28" s="31">
        <f>主动技能!Z31</f>
        <v>125</v>
      </c>
      <c r="U28" s="31">
        <f>主动技能!AB31</f>
        <v>565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2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</row>
    <row r="29" spans="1:29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对敌方前排攻击，造成125%攻击力（+800）点伤害。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50</v>
      </c>
      <c r="T29" s="31">
        <f>主动技能!Z32</f>
        <v>125</v>
      </c>
      <c r="U29" s="31">
        <f>主动技能!AB32</f>
        <v>800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2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</row>
    <row r="30" spans="1:29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对敌方前排攻击，造成125%攻击力（+1132）点伤害。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50</v>
      </c>
      <c r="T30" s="31">
        <f>主动技能!Z33</f>
        <v>125</v>
      </c>
      <c r="U30" s="31">
        <f>主动技能!AB33</f>
        <v>1132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2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</row>
    <row r="31" spans="1:29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对敌方前排攻击，造成125%攻击力（+1601）点伤害。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50</v>
      </c>
      <c r="T31" s="31">
        <f>主动技能!Z34</f>
        <v>125</v>
      </c>
      <c r="U31" s="31">
        <f>主动技能!AB34</f>
        <v>1601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2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</row>
    <row r="32" spans="1:29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对敌方前排攻击，造成125%攻击力（+2264）点伤害。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50</v>
      </c>
      <c r="T32" s="31">
        <f>主动技能!Z35</f>
        <v>125</v>
      </c>
      <c r="U32" s="31">
        <f>主动技能!AB35</f>
        <v>2264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2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</row>
    <row r="33" spans="1:29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对敌方前排攻击，造成125%攻击力（+3203）点伤害。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50</v>
      </c>
      <c r="T33" s="31">
        <f>主动技能!Z36</f>
        <v>125</v>
      </c>
      <c r="U33" s="31">
        <f>主动技能!AB36</f>
        <v>3203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2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</row>
    <row r="34" spans="1:29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对敌方前排攻击，造成125%攻击力（+4530）点伤害。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50</v>
      </c>
      <c r="T34" s="31">
        <f>主动技能!Z37</f>
        <v>125</v>
      </c>
      <c r="U34" s="31">
        <f>主动技能!AB37</f>
        <v>4530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2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</row>
    <row r="35" spans="1:29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对敌方前排攻击，造成125%攻击力（+6407）点伤害。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50</v>
      </c>
      <c r="T35" s="31">
        <f>主动技能!Z38</f>
        <v>125</v>
      </c>
      <c r="U35" s="31">
        <f>主动技能!AB38</f>
        <v>6407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2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</row>
    <row r="36" spans="1:29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对敌方前排攻击，造成125%攻击力（+9063）点伤害。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50</v>
      </c>
      <c r="T36" s="31">
        <f>主动技能!Z39</f>
        <v>125</v>
      </c>
      <c r="U36" s="31">
        <f>主动技能!AB39</f>
        <v>9063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2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</row>
    <row r="37" spans="1:29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对敌方前排攻击，造成125%攻击力（+12819）点伤害。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50</v>
      </c>
      <c r="T37" s="31">
        <f>主动技能!Z40</f>
        <v>125</v>
      </c>
      <c r="U37" s="31">
        <f>主动技能!AB40</f>
        <v>12819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2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</row>
    <row r="38" spans="1:29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对敌方前排攻击，造成125%攻击力（+18131）点伤害。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50</v>
      </c>
      <c r="T38" s="31">
        <f>主动技能!Z41</f>
        <v>125</v>
      </c>
      <c r="U38" s="31">
        <f>主动技能!AB41</f>
        <v>18131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2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</row>
    <row r="39" spans="1:29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对敌方前排攻击，造成125%攻击力（+25644）点伤害。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50</v>
      </c>
      <c r="T39" s="31">
        <f>主动技能!Z42</f>
        <v>125</v>
      </c>
      <c r="U39" s="31">
        <f>主动技能!AB42</f>
        <v>25644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2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</row>
    <row r="40" spans="1:29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对敌方前排攻击，造成125%攻击力（+36271）点伤害。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50</v>
      </c>
      <c r="T40" s="31">
        <f>主动技能!Z43</f>
        <v>125</v>
      </c>
      <c r="U40" s="31">
        <f>主动技能!AB43</f>
        <v>36271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2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</row>
    <row r="41" spans="1:29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对敌方前排攻击，造成125%攻击力（+51301）点伤害。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50</v>
      </c>
      <c r="T41" s="31">
        <f>主动技能!Z44</f>
        <v>125</v>
      </c>
      <c r="U41" s="31">
        <f>主动技能!AB44</f>
        <v>51301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2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</row>
    <row r="42" spans="1:29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对敌方前排攻击，造成125%攻击力（+72560）点伤害。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50</v>
      </c>
      <c r="T42" s="31">
        <f>主动技能!Z45</f>
        <v>125</v>
      </c>
      <c r="U42" s="31">
        <f>主动技能!AB45</f>
        <v>72560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2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</row>
    <row r="43" spans="1:29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对敌方前排攻击，造成125%攻击力（+102628）点伤害。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50</v>
      </c>
      <c r="T43" s="31">
        <f>主动技能!Z46</f>
        <v>125</v>
      </c>
      <c r="U43" s="31">
        <f>主动技能!AB46</f>
        <v>102628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2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</row>
    <row r="44" spans="1:29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对敌方全体攻击，造成125%攻击力（+65）点伤害。并附带流血。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100</v>
      </c>
      <c r="T44" s="31">
        <f>主动技能!Z47</f>
        <v>125</v>
      </c>
      <c r="U44" s="31">
        <f>主动技能!AB47</f>
        <v>65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3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</row>
    <row r="45" spans="1:29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对敌方全体攻击，造成125%攻击力（+80）点伤害。并附带流血。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100</v>
      </c>
      <c r="T45" s="31">
        <f>主动技能!Z48</f>
        <v>125</v>
      </c>
      <c r="U45" s="31">
        <f>主动技能!AB48</f>
        <v>80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3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</row>
    <row r="46" spans="1:29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对敌方全体攻击，造成125%攻击力（+125）点伤害。并附带流血。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100</v>
      </c>
      <c r="T46" s="31">
        <f>主动技能!Z49</f>
        <v>125</v>
      </c>
      <c r="U46" s="31">
        <f>主动技能!AB49</f>
        <v>125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3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</row>
    <row r="47" spans="1:29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对敌方全体攻击，造成125%攻击力（+200）点伤害。并附带流血。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100</v>
      </c>
      <c r="T47" s="31">
        <f>主动技能!Z50</f>
        <v>125</v>
      </c>
      <c r="U47" s="31">
        <f>主动技能!AB50</f>
        <v>200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3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</row>
    <row r="48" spans="1:29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对敌方全体攻击，造成125%攻击力（+282）点伤害。并附带流血。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100</v>
      </c>
      <c r="T48" s="31">
        <f>主动技能!Z51</f>
        <v>125</v>
      </c>
      <c r="U48" s="31">
        <f>主动技能!AB51</f>
        <v>282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3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</row>
    <row r="49" spans="1:29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对敌方全体攻击，造成125%攻击力（+400）点伤害。并附带流血。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100</v>
      </c>
      <c r="T49" s="31">
        <f>主动技能!Z52</f>
        <v>125</v>
      </c>
      <c r="U49" s="31">
        <f>主动技能!AB52</f>
        <v>400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3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</row>
    <row r="50" spans="1:29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对敌方全体攻击，造成125%攻击力（+566）点伤害。并附带流血。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100</v>
      </c>
      <c r="T50" s="31">
        <f>主动技能!Z53</f>
        <v>125</v>
      </c>
      <c r="U50" s="31">
        <f>主动技能!AB53</f>
        <v>566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3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</row>
    <row r="51" spans="1:29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对敌方全体攻击，造成125%攻击力（+800）点伤害。并附带流血。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100</v>
      </c>
      <c r="T51" s="31">
        <f>主动技能!Z54</f>
        <v>125</v>
      </c>
      <c r="U51" s="31">
        <f>主动技能!AB54</f>
        <v>800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3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</row>
    <row r="52" spans="1:29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对敌方全体攻击，造成125%攻击力（+1132）点伤害。并附带流血。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100</v>
      </c>
      <c r="T52" s="31">
        <f>主动技能!Z55</f>
        <v>125</v>
      </c>
      <c r="U52" s="31">
        <f>主动技能!AB55</f>
        <v>1132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3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</row>
    <row r="53" spans="1:29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对敌方全体攻击，造成125%攻击力（+1601）点伤害。并附带流血。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100</v>
      </c>
      <c r="T53" s="31">
        <f>主动技能!Z56</f>
        <v>125</v>
      </c>
      <c r="U53" s="31">
        <f>主动技能!AB56</f>
        <v>1601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3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</row>
    <row r="54" spans="1:29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对敌方全体攻击，造成125%攻击力（+2265）点伤害。并附带流血。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100</v>
      </c>
      <c r="T54" s="31">
        <f>主动技能!Z57</f>
        <v>125</v>
      </c>
      <c r="U54" s="31">
        <f>主动技能!AB57</f>
        <v>2265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3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</row>
    <row r="55" spans="1:29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对敌方全体攻击，造成125%攻击力（+3203）点伤害。并附带流血。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100</v>
      </c>
      <c r="T55" s="31">
        <f>主动技能!Z58</f>
        <v>125</v>
      </c>
      <c r="U55" s="31">
        <f>主动技能!AB58</f>
        <v>3203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3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</row>
    <row r="56" spans="1:29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对敌方全体攻击，造成125%攻击力（+4531）点伤害。并附带流血。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100</v>
      </c>
      <c r="T56" s="31">
        <f>主动技能!Z59</f>
        <v>125</v>
      </c>
      <c r="U56" s="31">
        <f>主动技能!AB59</f>
        <v>4531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3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</row>
    <row r="57" spans="1:29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对敌方全体攻击，造成125%攻击力（+6409）点伤害。并附带流血。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100</v>
      </c>
      <c r="T57" s="31">
        <f>主动技能!Z60</f>
        <v>125</v>
      </c>
      <c r="U57" s="31">
        <f>主动技能!AB60</f>
        <v>6409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3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</row>
    <row r="58" spans="1:29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对敌方全体攻击，造成125%攻击力（+9065）点伤害。并附带流血。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100</v>
      </c>
      <c r="T58" s="31">
        <f>主动技能!Z61</f>
        <v>125</v>
      </c>
      <c r="U58" s="31">
        <f>主动技能!AB61</f>
        <v>9065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3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</row>
    <row r="59" spans="1:29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对敌方全体攻击，造成125%攻击力（+12822）点伤害。并附带流血。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100</v>
      </c>
      <c r="T59" s="31">
        <f>主动技能!Z62</f>
        <v>125</v>
      </c>
      <c r="U59" s="31">
        <f>主动技能!AB62</f>
        <v>12822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3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</row>
    <row r="60" spans="1:29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对敌方全体攻击，造成125%攻击力（+18135）点伤害。并附带流血。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100</v>
      </c>
      <c r="T60" s="31">
        <f>主动技能!Z63</f>
        <v>125</v>
      </c>
      <c r="U60" s="31">
        <f>主动技能!AB63</f>
        <v>18135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3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</row>
    <row r="61" spans="1:29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对敌方全体攻击，造成125%攻击力（+25650）点伤害。并附带流血。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100</v>
      </c>
      <c r="T61" s="31">
        <f>主动技能!Z64</f>
        <v>125</v>
      </c>
      <c r="U61" s="31">
        <f>主动技能!AB64</f>
        <v>25650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3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</row>
    <row r="62" spans="1:29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对敌方全体攻击，造成125%攻击力（+36280）点伤害。并附带流血。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100</v>
      </c>
      <c r="T62" s="31">
        <f>主动技能!Z65</f>
        <v>125</v>
      </c>
      <c r="U62" s="31">
        <f>主动技能!AB65</f>
        <v>36280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3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</row>
    <row r="63" spans="1:29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对敌方全体攻击，造成125%攻击力（+51314）点伤害。并附带流血。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100</v>
      </c>
      <c r="T63" s="31">
        <f>主动技能!Z66</f>
        <v>125</v>
      </c>
      <c r="U63" s="31">
        <f>主动技能!AB66</f>
        <v>51314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3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</row>
    <row r="64" spans="1:29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对敌方单体攻击，造成100%攻击力（+26）点伤害。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26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</row>
    <row r="65" spans="1:29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对敌方单体攻击，造成100%攻击力（+32）点伤害。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32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</row>
    <row r="66" spans="1:29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对敌方单体攻击，造成100%攻击力（+50）点伤害。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50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</row>
    <row r="67" spans="1:29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对敌方单体攻击，造成100%攻击力（+80）点伤害。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80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</row>
    <row r="68" spans="1:29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对敌方单体攻击，造成100%攻击力（+113）点伤害。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113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</row>
    <row r="69" spans="1:29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对敌方单体攻击，造成100%攻击力（+160）点伤害。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160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</row>
    <row r="70" spans="1:29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对敌方单体攻击，造成100%攻击力（+226）点伤害。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226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</row>
    <row r="71" spans="1:29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对敌方单体攻击，造成100%攻击力（+320）点伤害。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320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</row>
    <row r="72" spans="1:29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对敌方单体攻击，造成100%攻击力（+452）点伤害。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452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</row>
    <row r="73" spans="1:29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对敌方单体攻击，造成100%攻击力（+640）点伤害。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640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</row>
    <row r="74" spans="1:29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对敌方单体攻击，造成100%攻击力（+906）点伤害。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906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</row>
    <row r="75" spans="1:29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对敌方单体攻击，造成100%攻击力（+1281）点伤害。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1281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</row>
    <row r="76" spans="1:29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对敌方单体攻击，造成100%攻击力（+1812）点伤害。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1812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</row>
    <row r="77" spans="1:29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对敌方单体攻击，造成100%攻击力（+2563）点伤害。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2563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</row>
    <row r="78" spans="1:29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对敌方单体攻击，造成100%攻击力（+3626）点伤害。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3626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</row>
    <row r="79" spans="1:29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对敌方单体攻击，造成100%攻击力（+5128）点伤害。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5128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</row>
    <row r="80" spans="1:29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对敌方单体攻击，造成100%攻击力（+7254）点伤害。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7254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</row>
    <row r="81" spans="1:29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对敌方单体攻击，造成100%攻击力（+10260）点伤害。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10260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</row>
    <row r="82" spans="1:29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对敌方单体攻击，造成100%攻击力（+14512）点伤害。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14512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</row>
    <row r="83" spans="1:29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对敌方单体攻击，造成100%攻击力（+20525）点伤害。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20525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</row>
    <row r="84" spans="1:29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对敌方范围攻击，造成125%攻击力（+130）点伤害。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50</v>
      </c>
      <c r="T84" s="31">
        <f>主动技能!Z87</f>
        <v>125</v>
      </c>
      <c r="U84" s="31">
        <f>主动技能!AB87</f>
        <v>130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2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</row>
    <row r="85" spans="1:29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对敌方范围攻击，造成125%攻击力（+160）点伤害。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50</v>
      </c>
      <c r="T85" s="31">
        <f>主动技能!Z88</f>
        <v>125</v>
      </c>
      <c r="U85" s="31">
        <f>主动技能!AB88</f>
        <v>160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2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</row>
    <row r="86" spans="1:29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对敌方范围攻击，造成125%攻击力（+250）点伤害。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50</v>
      </c>
      <c r="T86" s="31">
        <f>主动技能!Z89</f>
        <v>125</v>
      </c>
      <c r="U86" s="31">
        <f>主动技能!AB89</f>
        <v>250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2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</row>
    <row r="87" spans="1:29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对敌方范围攻击，造成125%攻击力（+400）点伤害。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50</v>
      </c>
      <c r="T87" s="31">
        <f>主动技能!Z90</f>
        <v>125</v>
      </c>
      <c r="U87" s="31">
        <f>主动技能!AB90</f>
        <v>400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2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</row>
    <row r="88" spans="1:29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对敌方范围攻击，造成125%攻击力（+565）点伤害。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50</v>
      </c>
      <c r="T88" s="31">
        <f>主动技能!Z91</f>
        <v>125</v>
      </c>
      <c r="U88" s="31">
        <f>主动技能!AB91</f>
        <v>565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2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</row>
    <row r="89" spans="1:29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对敌方范围攻击，造成125%攻击力（+800）点伤害。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50</v>
      </c>
      <c r="T89" s="31">
        <f>主动技能!Z92</f>
        <v>125</v>
      </c>
      <c r="U89" s="31">
        <f>主动技能!AB92</f>
        <v>800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2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</row>
    <row r="90" spans="1:29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对敌方范围攻击，造成125%攻击力（+1132）点伤害。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50</v>
      </c>
      <c r="T90" s="31">
        <f>主动技能!Z93</f>
        <v>125</v>
      </c>
      <c r="U90" s="31">
        <f>主动技能!AB93</f>
        <v>1132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2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</row>
    <row r="91" spans="1:29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对敌方范围攻击，造成125%攻击力（+1601）点伤害。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50</v>
      </c>
      <c r="T91" s="31">
        <f>主动技能!Z94</f>
        <v>125</v>
      </c>
      <c r="U91" s="31">
        <f>主动技能!AB94</f>
        <v>1601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2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</row>
    <row r="92" spans="1:29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对敌方范围攻击，造成125%攻击力（+2264）点伤害。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50</v>
      </c>
      <c r="T92" s="31">
        <f>主动技能!Z95</f>
        <v>125</v>
      </c>
      <c r="U92" s="31">
        <f>主动技能!AB95</f>
        <v>2264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2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</row>
    <row r="93" spans="1:29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对敌方范围攻击，造成125%攻击力（+3203）点伤害。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50</v>
      </c>
      <c r="T93" s="31">
        <f>主动技能!Z96</f>
        <v>125</v>
      </c>
      <c r="U93" s="31">
        <f>主动技能!AB96</f>
        <v>3203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2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</row>
    <row r="94" spans="1:29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对敌方范围攻击，造成125%攻击力（+4530）点伤害。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50</v>
      </c>
      <c r="T94" s="31">
        <f>主动技能!Z97</f>
        <v>125</v>
      </c>
      <c r="U94" s="31">
        <f>主动技能!AB97</f>
        <v>4530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2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</row>
    <row r="95" spans="1:29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对敌方范围攻击，造成125%攻击力（+6407）点伤害。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50</v>
      </c>
      <c r="T95" s="31">
        <f>主动技能!Z98</f>
        <v>125</v>
      </c>
      <c r="U95" s="31">
        <f>主动技能!AB98</f>
        <v>6407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2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</row>
    <row r="96" spans="1:29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对敌方范围攻击，造成125%攻击力（+9063）点伤害。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50</v>
      </c>
      <c r="T96" s="31">
        <f>主动技能!Z99</f>
        <v>125</v>
      </c>
      <c r="U96" s="31">
        <f>主动技能!AB99</f>
        <v>9063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2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</row>
    <row r="97" spans="1:29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对敌方范围攻击，造成125%攻击力（+12819）点伤害。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50</v>
      </c>
      <c r="T97" s="31">
        <f>主动技能!Z100</f>
        <v>125</v>
      </c>
      <c r="U97" s="31">
        <f>主动技能!AB100</f>
        <v>12819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2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</row>
    <row r="98" spans="1:29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对敌方范围攻击，造成125%攻击力（+18131）点伤害。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50</v>
      </c>
      <c r="T98" s="31">
        <f>主动技能!Z101</f>
        <v>125</v>
      </c>
      <c r="U98" s="31">
        <f>主动技能!AB101</f>
        <v>18131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2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</row>
    <row r="99" spans="1:29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对敌方范围攻击，造成125%攻击力（+25644）点伤害。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50</v>
      </c>
      <c r="T99" s="31">
        <f>主动技能!Z102</f>
        <v>125</v>
      </c>
      <c r="U99" s="31">
        <f>主动技能!AB102</f>
        <v>25644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2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</row>
    <row r="100" spans="1:29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对敌方范围攻击，造成125%攻击力（+36271）点伤害。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50</v>
      </c>
      <c r="T100" s="31">
        <f>主动技能!Z103</f>
        <v>125</v>
      </c>
      <c r="U100" s="31">
        <f>主动技能!AB103</f>
        <v>36271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2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</row>
    <row r="101" spans="1:29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对敌方范围攻击，造成125%攻击力（+51301）点伤害。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50</v>
      </c>
      <c r="T101" s="31">
        <f>主动技能!Z104</f>
        <v>125</v>
      </c>
      <c r="U101" s="31">
        <f>主动技能!AB104</f>
        <v>51301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2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</row>
    <row r="102" spans="1:29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对敌方范围攻击，造成125%攻击力（+72560）点伤害。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50</v>
      </c>
      <c r="T102" s="31">
        <f>主动技能!Z105</f>
        <v>125</v>
      </c>
      <c r="U102" s="31">
        <f>主动技能!AB105</f>
        <v>72560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2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</row>
    <row r="103" spans="1:29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对敌方范围攻击，造成125%攻击力（+102628）点伤害。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50</v>
      </c>
      <c r="T103" s="31">
        <f>主动技能!Z106</f>
        <v>125</v>
      </c>
      <c r="U103" s="31">
        <f>主动技能!AB106</f>
        <v>102628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2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</row>
    <row r="104" spans="1:29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100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3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</row>
    <row r="105" spans="1:29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100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3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</row>
    <row r="106" spans="1:29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100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3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</row>
    <row r="107" spans="1:29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100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3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</row>
    <row r="108" spans="1:29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100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3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</row>
    <row r="109" spans="1:29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100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3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</row>
    <row r="110" spans="1:29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100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3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</row>
    <row r="111" spans="1:29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100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3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</row>
    <row r="112" spans="1:29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100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3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</row>
    <row r="113" spans="1:29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100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3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</row>
    <row r="114" spans="1:29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100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3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</row>
    <row r="115" spans="1:29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100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3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</row>
    <row r="116" spans="1:29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100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3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</row>
    <row r="117" spans="1:29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100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3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</row>
    <row r="118" spans="1:29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100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3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</row>
    <row r="119" spans="1:29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100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3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</row>
    <row r="120" spans="1:29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100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3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</row>
    <row r="121" spans="1:29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100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3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</row>
    <row r="122" spans="1:29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100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3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</row>
    <row r="123" spans="1:29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100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3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</row>
    <row r="124" spans="1:29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对敌方单体攻击，造成100%攻击力（+26）点伤害。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26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</row>
    <row r="125" spans="1:29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对敌方单体攻击，造成100%攻击力（+32）点伤害。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32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</row>
    <row r="126" spans="1:29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对敌方单体攻击，造成100%攻击力（+50）点伤害。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50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</row>
    <row r="127" spans="1:29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对敌方单体攻击，造成100%攻击力（+80）点伤害。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80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</row>
    <row r="128" spans="1:29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对敌方单体攻击，造成100%攻击力（+113）点伤害。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113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</row>
    <row r="129" spans="1:29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对敌方单体攻击，造成100%攻击力（+160）点伤害。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160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</row>
    <row r="130" spans="1:29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对敌方单体攻击，造成100%攻击力（+226）点伤害。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226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</row>
    <row r="131" spans="1:29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对敌方单体攻击，造成100%攻击力（+320）点伤害。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320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</row>
    <row r="132" spans="1:29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对敌方单体攻击，造成100%攻击力（+452）点伤害。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452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</row>
    <row r="133" spans="1:29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对敌方单体攻击，造成100%攻击力（+640）点伤害。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640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</row>
    <row r="134" spans="1:29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对敌方单体攻击，造成100%攻击力（+906）点伤害。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906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</row>
    <row r="135" spans="1:29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对敌方单体攻击，造成100%攻击力（+1281）点伤害。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1281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</row>
    <row r="136" spans="1:29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对敌方单体攻击，造成100%攻击力（+1812）点伤害。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1812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</row>
    <row r="137" spans="1:29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对敌方单体攻击，造成100%攻击力（+2563）点伤害。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2563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</row>
    <row r="138" spans="1:29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对敌方单体攻击，造成100%攻击力（+3626）点伤害。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3626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</row>
    <row r="139" spans="1:29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对敌方单体攻击，造成100%攻击力（+5128）点伤害。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5128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</row>
    <row r="140" spans="1:29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对敌方单体攻击，造成100%攻击力（+7254）点伤害。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7254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</row>
    <row r="141" spans="1:29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对敌方单体攻击，造成100%攻击力（+10260）点伤害。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10260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</row>
    <row r="142" spans="1:29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对敌方单体攻击，造成100%攻击力（+14512）点伤害。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14512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</row>
    <row r="143" spans="1:29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对敌方单体攻击，造成100%攻击力（+20525）点伤害。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20525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</row>
    <row r="144" spans="1:29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对敌方范围攻击，造成125%攻击力（+130）点伤害。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50</v>
      </c>
      <c r="T144" s="31">
        <f>主动技能!Z147</f>
        <v>125</v>
      </c>
      <c r="U144" s="31">
        <f>主动技能!AB147</f>
        <v>130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2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</row>
    <row r="145" spans="1:29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对敌方范围攻击，造成125%攻击力（+160）点伤害。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50</v>
      </c>
      <c r="T145" s="31">
        <f>主动技能!Z148</f>
        <v>125</v>
      </c>
      <c r="U145" s="31">
        <f>主动技能!AB148</f>
        <v>160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2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</row>
    <row r="146" spans="1:29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对敌方范围攻击，造成125%攻击力（+250）点伤害。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50</v>
      </c>
      <c r="T146" s="31">
        <f>主动技能!Z149</f>
        <v>125</v>
      </c>
      <c r="U146" s="31">
        <f>主动技能!AB149</f>
        <v>250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2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</row>
    <row r="147" spans="1:29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对敌方范围攻击，造成125%攻击力（+400）点伤害。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50</v>
      </c>
      <c r="T147" s="31">
        <f>主动技能!Z150</f>
        <v>125</v>
      </c>
      <c r="U147" s="31">
        <f>主动技能!AB150</f>
        <v>400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2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</row>
    <row r="148" spans="1:29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对敌方范围攻击，造成125%攻击力（+565）点伤害。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50</v>
      </c>
      <c r="T148" s="31">
        <f>主动技能!Z151</f>
        <v>125</v>
      </c>
      <c r="U148" s="31">
        <f>主动技能!AB151</f>
        <v>565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2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</row>
    <row r="149" spans="1:29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对敌方范围攻击，造成125%攻击力（+800）点伤害。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50</v>
      </c>
      <c r="T149" s="31">
        <f>主动技能!Z152</f>
        <v>125</v>
      </c>
      <c r="U149" s="31">
        <f>主动技能!AB152</f>
        <v>800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2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</row>
    <row r="150" spans="1:29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对敌方范围攻击，造成125%攻击力（+1132）点伤害。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50</v>
      </c>
      <c r="T150" s="31">
        <f>主动技能!Z153</f>
        <v>125</v>
      </c>
      <c r="U150" s="31">
        <f>主动技能!AB153</f>
        <v>1132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2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</row>
    <row r="151" spans="1:29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对敌方范围攻击，造成125%攻击力（+1601）点伤害。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50</v>
      </c>
      <c r="T151" s="31">
        <f>主动技能!Z154</f>
        <v>125</v>
      </c>
      <c r="U151" s="31">
        <f>主动技能!AB154</f>
        <v>1601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2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</row>
    <row r="152" spans="1:29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对敌方范围攻击，造成125%攻击力（+2264）点伤害。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50</v>
      </c>
      <c r="T152" s="31">
        <f>主动技能!Z155</f>
        <v>125</v>
      </c>
      <c r="U152" s="31">
        <f>主动技能!AB155</f>
        <v>2264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2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</row>
    <row r="153" spans="1:29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对敌方范围攻击，造成125%攻击力（+3203）点伤害。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50</v>
      </c>
      <c r="T153" s="31">
        <f>主动技能!Z156</f>
        <v>125</v>
      </c>
      <c r="U153" s="31">
        <f>主动技能!AB156</f>
        <v>3203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2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</row>
    <row r="154" spans="1:29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对敌方范围攻击，造成125%攻击力（+4530）点伤害。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50</v>
      </c>
      <c r="T154" s="31">
        <f>主动技能!Z157</f>
        <v>125</v>
      </c>
      <c r="U154" s="31">
        <f>主动技能!AB157</f>
        <v>4530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2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</row>
    <row r="155" spans="1:29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对敌方范围攻击，造成125%攻击力（+6407）点伤害。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50</v>
      </c>
      <c r="T155" s="31">
        <f>主动技能!Z158</f>
        <v>125</v>
      </c>
      <c r="U155" s="31">
        <f>主动技能!AB158</f>
        <v>6407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2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</row>
    <row r="156" spans="1:29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对敌方范围攻击，造成125%攻击力（+9063）点伤害。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50</v>
      </c>
      <c r="T156" s="31">
        <f>主动技能!Z159</f>
        <v>125</v>
      </c>
      <c r="U156" s="31">
        <f>主动技能!AB159</f>
        <v>9063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2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</row>
    <row r="157" spans="1:29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对敌方范围攻击，造成125%攻击力（+12819）点伤害。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50</v>
      </c>
      <c r="T157" s="31">
        <f>主动技能!Z160</f>
        <v>125</v>
      </c>
      <c r="U157" s="31">
        <f>主动技能!AB160</f>
        <v>12819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2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</row>
    <row r="158" spans="1:29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对敌方范围攻击，造成125%攻击力（+18131）点伤害。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50</v>
      </c>
      <c r="T158" s="31">
        <f>主动技能!Z161</f>
        <v>125</v>
      </c>
      <c r="U158" s="31">
        <f>主动技能!AB161</f>
        <v>18131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2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</row>
    <row r="159" spans="1:29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对敌方范围攻击，造成125%攻击力（+25644）点伤害。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50</v>
      </c>
      <c r="T159" s="31">
        <f>主动技能!Z162</f>
        <v>125</v>
      </c>
      <c r="U159" s="31">
        <f>主动技能!AB162</f>
        <v>25644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2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</row>
    <row r="160" spans="1:29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对敌方范围攻击，造成125%攻击力（+36271）点伤害。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50</v>
      </c>
      <c r="T160" s="31">
        <f>主动技能!Z163</f>
        <v>125</v>
      </c>
      <c r="U160" s="31">
        <f>主动技能!AB163</f>
        <v>36271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2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</row>
    <row r="161" spans="1:29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对敌方范围攻击，造成125%攻击力（+51301）点伤害。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50</v>
      </c>
      <c r="T161" s="31">
        <f>主动技能!Z164</f>
        <v>125</v>
      </c>
      <c r="U161" s="31">
        <f>主动技能!AB164</f>
        <v>51301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2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</row>
    <row r="162" spans="1:29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对敌方范围攻击，造成125%攻击力（+72560）点伤害。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50</v>
      </c>
      <c r="T162" s="31">
        <f>主动技能!Z165</f>
        <v>125</v>
      </c>
      <c r="U162" s="31">
        <f>主动技能!AB165</f>
        <v>72560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2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</row>
    <row r="163" spans="1:29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对敌方范围攻击，造成125%攻击力（+102628）点伤害。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50</v>
      </c>
      <c r="T163" s="31">
        <f>主动技能!Z166</f>
        <v>125</v>
      </c>
      <c r="U163" s="31">
        <f>主动技能!AB166</f>
        <v>102628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2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</row>
    <row r="164" spans="1:29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对敌方全体攻击，造成125%攻击力（+65）点伤害。并使目标概率眩晕2回合。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100</v>
      </c>
      <c r="T164" s="31">
        <f>主动技能!Z167</f>
        <v>125</v>
      </c>
      <c r="U164" s="31">
        <f>主动技能!AB167</f>
        <v>65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3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</row>
    <row r="165" spans="1:29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对敌方全体攻击，造成125%攻击力（+80）点伤害。并使目标概率眩晕2回合。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100</v>
      </c>
      <c r="T165" s="31">
        <f>主动技能!Z168</f>
        <v>125</v>
      </c>
      <c r="U165" s="31">
        <f>主动技能!AB168</f>
        <v>80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3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</row>
    <row r="166" spans="1:29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对敌方全体攻击，造成125%攻击力（+125）点伤害。并使目标概率眩晕2回合。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100</v>
      </c>
      <c r="T166" s="31">
        <f>主动技能!Z169</f>
        <v>125</v>
      </c>
      <c r="U166" s="31">
        <f>主动技能!AB169</f>
        <v>125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3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</row>
    <row r="167" spans="1:29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对敌方全体攻击，造成125%攻击力（+200）点伤害。并使目标概率眩晕2回合。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100</v>
      </c>
      <c r="T167" s="31">
        <f>主动技能!Z170</f>
        <v>125</v>
      </c>
      <c r="U167" s="31">
        <f>主动技能!AB170</f>
        <v>200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3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</row>
    <row r="168" spans="1:29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对敌方全体攻击，造成125%攻击力（+282）点伤害。并使目标概率眩晕2回合。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100</v>
      </c>
      <c r="T168" s="31">
        <f>主动技能!Z171</f>
        <v>125</v>
      </c>
      <c r="U168" s="31">
        <f>主动技能!AB171</f>
        <v>282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3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</row>
    <row r="169" spans="1:29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对敌方全体攻击，造成125%攻击力（+400）点伤害。并使目标概率眩晕2回合。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100</v>
      </c>
      <c r="T169" s="31">
        <f>主动技能!Z172</f>
        <v>125</v>
      </c>
      <c r="U169" s="31">
        <f>主动技能!AB172</f>
        <v>400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3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</row>
    <row r="170" spans="1:29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对敌方全体攻击，造成125%攻击力（+566）点伤害。并使目标概率眩晕2回合。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100</v>
      </c>
      <c r="T170" s="31">
        <f>主动技能!Z173</f>
        <v>125</v>
      </c>
      <c r="U170" s="31">
        <f>主动技能!AB173</f>
        <v>566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3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</row>
    <row r="171" spans="1:29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对敌方全体攻击，造成125%攻击力（+800）点伤害。并使目标概率眩晕2回合。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100</v>
      </c>
      <c r="T171" s="31">
        <f>主动技能!Z174</f>
        <v>125</v>
      </c>
      <c r="U171" s="31">
        <f>主动技能!AB174</f>
        <v>800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3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</row>
    <row r="172" spans="1:29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对敌方全体攻击，造成125%攻击力（+1132）点伤害。并使目标概率眩晕2回合。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100</v>
      </c>
      <c r="T172" s="31">
        <f>主动技能!Z175</f>
        <v>125</v>
      </c>
      <c r="U172" s="31">
        <f>主动技能!AB175</f>
        <v>1132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3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</row>
    <row r="173" spans="1:29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对敌方全体攻击，造成125%攻击力（+1601）点伤害。并使目标概率眩晕2回合。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100</v>
      </c>
      <c r="T173" s="31">
        <f>主动技能!Z176</f>
        <v>125</v>
      </c>
      <c r="U173" s="31">
        <f>主动技能!AB176</f>
        <v>1601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3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</row>
    <row r="174" spans="1:29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对敌方全体攻击，造成125%攻击力（+2265）点伤害。并使目标概率眩晕2回合。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100</v>
      </c>
      <c r="T174" s="31">
        <f>主动技能!Z177</f>
        <v>125</v>
      </c>
      <c r="U174" s="31">
        <f>主动技能!AB177</f>
        <v>2265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3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</row>
    <row r="175" spans="1:29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对敌方全体攻击，造成125%攻击力（+3203）点伤害。并使目标概率眩晕2回合。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100</v>
      </c>
      <c r="T175" s="31">
        <f>主动技能!Z178</f>
        <v>125</v>
      </c>
      <c r="U175" s="31">
        <f>主动技能!AB178</f>
        <v>3203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3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</row>
    <row r="176" spans="1:29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对敌方全体攻击，造成125%攻击力（+4531）点伤害。并使目标概率眩晕2回合。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100</v>
      </c>
      <c r="T176" s="31">
        <f>主动技能!Z179</f>
        <v>125</v>
      </c>
      <c r="U176" s="31">
        <f>主动技能!AB179</f>
        <v>4531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3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</row>
    <row r="177" spans="1:29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对敌方全体攻击，造成125%攻击力（+6409）点伤害。并使目标概率眩晕2回合。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100</v>
      </c>
      <c r="T177" s="31">
        <f>主动技能!Z180</f>
        <v>125</v>
      </c>
      <c r="U177" s="31">
        <f>主动技能!AB180</f>
        <v>6409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3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</row>
    <row r="178" spans="1:29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对敌方全体攻击，造成125%攻击力（+9065）点伤害。并使目标概率眩晕2回合。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100</v>
      </c>
      <c r="T178" s="31">
        <f>主动技能!Z181</f>
        <v>125</v>
      </c>
      <c r="U178" s="31">
        <f>主动技能!AB181</f>
        <v>9065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3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</row>
    <row r="179" spans="1:29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对敌方全体攻击，造成125%攻击力（+12822）点伤害。并使目标概率眩晕2回合。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100</v>
      </c>
      <c r="T179" s="31">
        <f>主动技能!Z182</f>
        <v>125</v>
      </c>
      <c r="U179" s="31">
        <f>主动技能!AB182</f>
        <v>12822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3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</row>
    <row r="180" spans="1:29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对敌方全体攻击，造成125%攻击力（+18135）点伤害。并使目标概率眩晕2回合。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100</v>
      </c>
      <c r="T180" s="31">
        <f>主动技能!Z183</f>
        <v>125</v>
      </c>
      <c r="U180" s="31">
        <f>主动技能!AB183</f>
        <v>18135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3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</row>
    <row r="181" spans="1:29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对敌方全体攻击，造成125%攻击力（+25650）点伤害。并使目标概率眩晕2回合。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100</v>
      </c>
      <c r="T181" s="31">
        <f>主动技能!Z184</f>
        <v>125</v>
      </c>
      <c r="U181" s="31">
        <f>主动技能!AB184</f>
        <v>25650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3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</row>
    <row r="182" spans="1:29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对敌方全体攻击，造成125%攻击力（+36280）点伤害。并使目标概率眩晕2回合。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100</v>
      </c>
      <c r="T182" s="31">
        <f>主动技能!Z185</f>
        <v>125</v>
      </c>
      <c r="U182" s="31">
        <f>主动技能!AB185</f>
        <v>36280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3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</row>
    <row r="183" spans="1:29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对敌方全体攻击，造成125%攻击力（+51314）点伤害。并使目标概率眩晕2回合。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100</v>
      </c>
      <c r="T183" s="31">
        <f>主动技能!Z186</f>
        <v>125</v>
      </c>
      <c r="U183" s="31">
        <f>主动技能!AB186</f>
        <v>51314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3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</row>
    <row r="184" spans="1:29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对敌方单体攻击，造成100%攻击力（+26）点伤害。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26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</row>
    <row r="185" spans="1:29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对敌方单体攻击，造成100%攻击力（+32）点伤害。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32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</row>
    <row r="186" spans="1:29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对敌方单体攻击，造成100%攻击力（+50）点伤害。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50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</row>
    <row r="187" spans="1:29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对敌方单体攻击，造成100%攻击力（+80）点伤害。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80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</row>
    <row r="188" spans="1:29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对敌方单体攻击，造成100%攻击力（+113）点伤害。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113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</row>
    <row r="189" spans="1:29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对敌方单体攻击，造成100%攻击力（+160）点伤害。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160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</row>
    <row r="190" spans="1:29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对敌方单体攻击，造成100%攻击力（+226）点伤害。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226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</row>
    <row r="191" spans="1:29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对敌方单体攻击，造成100%攻击力（+320）点伤害。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320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</row>
    <row r="192" spans="1:29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对敌方单体攻击，造成100%攻击力（+452）点伤害。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452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</row>
    <row r="193" spans="1:29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对敌方单体攻击，造成100%攻击力（+640）点伤害。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640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</row>
    <row r="194" spans="1:29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对敌方单体攻击，造成100%攻击力（+906）点伤害。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906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</row>
    <row r="195" spans="1:29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对敌方单体攻击，造成100%攻击力（+1281）点伤害。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1281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</row>
    <row r="196" spans="1:29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对敌方单体攻击，造成100%攻击力（+1812）点伤害。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1812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</row>
    <row r="197" spans="1:29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对敌方单体攻击，造成100%攻击力（+2563）点伤害。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2563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</row>
    <row r="198" spans="1:29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对敌方单体攻击，造成100%攻击力（+3626）点伤害。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3626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</row>
    <row r="199" spans="1:29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对敌方单体攻击，造成100%攻击力（+5128）点伤害。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5128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</row>
    <row r="200" spans="1:29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对敌方单体攻击，造成100%攻击力（+7254）点伤害。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7254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</row>
    <row r="201" spans="1:29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对敌方单体攻击，造成100%攻击力（+10260）点伤害。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10260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</row>
    <row r="202" spans="1:29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对敌方单体攻击，造成100%攻击力（+14512）点伤害。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14512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</row>
    <row r="203" spans="1:29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对敌方单体攻击，造成100%攻击力（+20525）点伤害。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20525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</row>
    <row r="204" spans="1:29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对敌方单体攻击，造成150%攻击力（+130）点伤害。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50</v>
      </c>
      <c r="T204" s="31">
        <f>主动技能!Z207</f>
        <v>150</v>
      </c>
      <c r="U204" s="31">
        <f>主动技能!AB207</f>
        <v>130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2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</row>
    <row r="205" spans="1:29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对敌方单体攻击，造成150%攻击力（+160）点伤害。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50</v>
      </c>
      <c r="T205" s="31">
        <f>主动技能!Z208</f>
        <v>150</v>
      </c>
      <c r="U205" s="31">
        <f>主动技能!AB208</f>
        <v>160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2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</row>
    <row r="206" spans="1:29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对敌方单体攻击，造成150%攻击力（+250）点伤害。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50</v>
      </c>
      <c r="T206" s="31">
        <f>主动技能!Z209</f>
        <v>150</v>
      </c>
      <c r="U206" s="31">
        <f>主动技能!AB209</f>
        <v>250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2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</row>
    <row r="207" spans="1:29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对敌方单体攻击，造成150%攻击力（+400）点伤害。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50</v>
      </c>
      <c r="T207" s="31">
        <f>主动技能!Z210</f>
        <v>150</v>
      </c>
      <c r="U207" s="31">
        <f>主动技能!AB210</f>
        <v>400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2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</row>
    <row r="208" spans="1:29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对敌方单体攻击，造成150%攻击力（+565）点伤害。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50</v>
      </c>
      <c r="T208" s="31">
        <f>主动技能!Z211</f>
        <v>150</v>
      </c>
      <c r="U208" s="31">
        <f>主动技能!AB211</f>
        <v>565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2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</row>
    <row r="209" spans="1:29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对敌方单体攻击，造成150%攻击力（+800）点伤害。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50</v>
      </c>
      <c r="T209" s="31">
        <f>主动技能!Z212</f>
        <v>150</v>
      </c>
      <c r="U209" s="31">
        <f>主动技能!AB212</f>
        <v>800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2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</row>
    <row r="210" spans="1:29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对敌方单体攻击，造成150%攻击力（+1132）点伤害。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50</v>
      </c>
      <c r="T210" s="31">
        <f>主动技能!Z213</f>
        <v>150</v>
      </c>
      <c r="U210" s="31">
        <f>主动技能!AB213</f>
        <v>1132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2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</row>
    <row r="211" spans="1:29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对敌方单体攻击，造成150%攻击力（+1601）点伤害。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50</v>
      </c>
      <c r="T211" s="31">
        <f>主动技能!Z214</f>
        <v>150</v>
      </c>
      <c r="U211" s="31">
        <f>主动技能!AB214</f>
        <v>1601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2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</row>
    <row r="212" spans="1:29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对敌方单体攻击，造成150%攻击力（+2264）点伤害。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50</v>
      </c>
      <c r="T212" s="31">
        <f>主动技能!Z215</f>
        <v>150</v>
      </c>
      <c r="U212" s="31">
        <f>主动技能!AB215</f>
        <v>2264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2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</row>
    <row r="213" spans="1:29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对敌方单体攻击，造成150%攻击力（+3203）点伤害。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50</v>
      </c>
      <c r="T213" s="31">
        <f>主动技能!Z216</f>
        <v>150</v>
      </c>
      <c r="U213" s="31">
        <f>主动技能!AB216</f>
        <v>3203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2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</row>
    <row r="214" spans="1:29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对敌方单体攻击，造成150%攻击力（+4530）点伤害。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50</v>
      </c>
      <c r="T214" s="31">
        <f>主动技能!Z217</f>
        <v>150</v>
      </c>
      <c r="U214" s="31">
        <f>主动技能!AB217</f>
        <v>4530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2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</row>
    <row r="215" spans="1:29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对敌方单体攻击，造成150%攻击力（+6407）点伤害。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50</v>
      </c>
      <c r="T215" s="31">
        <f>主动技能!Z218</f>
        <v>150</v>
      </c>
      <c r="U215" s="31">
        <f>主动技能!AB218</f>
        <v>6407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2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</row>
    <row r="216" spans="1:29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对敌方单体攻击，造成150%攻击力（+9063）点伤害。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50</v>
      </c>
      <c r="T216" s="31">
        <f>主动技能!Z219</f>
        <v>150</v>
      </c>
      <c r="U216" s="31">
        <f>主动技能!AB219</f>
        <v>9063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2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</row>
    <row r="217" spans="1:29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对敌方单体攻击，造成150%攻击力（+12819）点伤害。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50</v>
      </c>
      <c r="T217" s="31">
        <f>主动技能!Z220</f>
        <v>150</v>
      </c>
      <c r="U217" s="31">
        <f>主动技能!AB220</f>
        <v>12819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2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</row>
    <row r="218" spans="1:29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对敌方单体攻击，造成150%攻击力（+18131）点伤害。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50</v>
      </c>
      <c r="T218" s="31">
        <f>主动技能!Z221</f>
        <v>150</v>
      </c>
      <c r="U218" s="31">
        <f>主动技能!AB221</f>
        <v>18131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2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</row>
    <row r="219" spans="1:29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对敌方单体攻击，造成150%攻击力（+25644）点伤害。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50</v>
      </c>
      <c r="T219" s="31">
        <f>主动技能!Z222</f>
        <v>150</v>
      </c>
      <c r="U219" s="31">
        <f>主动技能!AB222</f>
        <v>25644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2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</row>
    <row r="220" spans="1:29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对敌方单体攻击，造成150%攻击力（+36271）点伤害。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50</v>
      </c>
      <c r="T220" s="31">
        <f>主动技能!Z223</f>
        <v>150</v>
      </c>
      <c r="U220" s="31">
        <f>主动技能!AB223</f>
        <v>36271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2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</row>
    <row r="221" spans="1:29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对敌方单体攻击，造成150%攻击力（+51301）点伤害。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50</v>
      </c>
      <c r="T221" s="31">
        <f>主动技能!Z224</f>
        <v>150</v>
      </c>
      <c r="U221" s="31">
        <f>主动技能!AB224</f>
        <v>51301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2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</row>
    <row r="222" spans="1:29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对敌方单体攻击，造成150%攻击力（+72560）点伤害。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50</v>
      </c>
      <c r="T222" s="31">
        <f>主动技能!Z225</f>
        <v>150</v>
      </c>
      <c r="U222" s="31">
        <f>主动技能!AB225</f>
        <v>72560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2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</row>
    <row r="223" spans="1:29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对敌方单体攻击，造成150%攻击力（+102628）点伤害。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50</v>
      </c>
      <c r="T223" s="31">
        <f>主动技能!Z226</f>
        <v>150</v>
      </c>
      <c r="U223" s="31">
        <f>主动技能!AB226</f>
        <v>102628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2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</row>
    <row r="224" spans="1:29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对敌方贯穿攻击，造成125%攻击力（+130）点伤害。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100</v>
      </c>
      <c r="T224" s="31">
        <f>主动技能!Z227</f>
        <v>125</v>
      </c>
      <c r="U224" s="31">
        <f>主动技能!AB227</f>
        <v>130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3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</row>
    <row r="225" spans="1:29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对敌方贯穿攻击，造成125%攻击力（+160）点伤害。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100</v>
      </c>
      <c r="T225" s="31">
        <f>主动技能!Z228</f>
        <v>125</v>
      </c>
      <c r="U225" s="31">
        <f>主动技能!AB228</f>
        <v>160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3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</row>
    <row r="226" spans="1:29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对敌方贯穿攻击，造成125%攻击力（+250）点伤害。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100</v>
      </c>
      <c r="T226" s="31">
        <f>主动技能!Z229</f>
        <v>125</v>
      </c>
      <c r="U226" s="31">
        <f>主动技能!AB229</f>
        <v>250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3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</row>
    <row r="227" spans="1:29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对敌方贯穿攻击，造成125%攻击力（+400）点伤害。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100</v>
      </c>
      <c r="T227" s="31">
        <f>主动技能!Z230</f>
        <v>125</v>
      </c>
      <c r="U227" s="31">
        <f>主动技能!AB230</f>
        <v>400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3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</row>
    <row r="228" spans="1:29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对敌方贯穿攻击，造成125%攻击力（+565）点伤害。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100</v>
      </c>
      <c r="T228" s="31">
        <f>主动技能!Z231</f>
        <v>125</v>
      </c>
      <c r="U228" s="31">
        <f>主动技能!AB231</f>
        <v>565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3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</row>
    <row r="229" spans="1:29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对敌方贯穿攻击，造成125%攻击力（+800）点伤害。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100</v>
      </c>
      <c r="T229" s="31">
        <f>主动技能!Z232</f>
        <v>125</v>
      </c>
      <c r="U229" s="31">
        <f>主动技能!AB232</f>
        <v>800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3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</row>
    <row r="230" spans="1:29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对敌方贯穿攻击，造成125%攻击力（+1132）点伤害。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100</v>
      </c>
      <c r="T230" s="31">
        <f>主动技能!Z233</f>
        <v>125</v>
      </c>
      <c r="U230" s="31">
        <f>主动技能!AB233</f>
        <v>1132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3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</row>
    <row r="231" spans="1:29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对敌方贯穿攻击，造成125%攻击力（+1601）点伤害。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100</v>
      </c>
      <c r="T231" s="31">
        <f>主动技能!Z234</f>
        <v>125</v>
      </c>
      <c r="U231" s="31">
        <f>主动技能!AB234</f>
        <v>1601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3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</row>
    <row r="232" spans="1:29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对敌方贯穿攻击，造成125%攻击力（+2264）点伤害。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100</v>
      </c>
      <c r="T232" s="31">
        <f>主动技能!Z235</f>
        <v>125</v>
      </c>
      <c r="U232" s="31">
        <f>主动技能!AB235</f>
        <v>2264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3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</row>
    <row r="233" spans="1:29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对敌方贯穿攻击，造成125%攻击力（+3203）点伤害。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100</v>
      </c>
      <c r="T233" s="31">
        <f>主动技能!Z236</f>
        <v>125</v>
      </c>
      <c r="U233" s="31">
        <f>主动技能!AB236</f>
        <v>3203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3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</row>
    <row r="234" spans="1:29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对敌方贯穿攻击，造成125%攻击力（+4530）点伤害。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100</v>
      </c>
      <c r="T234" s="31">
        <f>主动技能!Z237</f>
        <v>125</v>
      </c>
      <c r="U234" s="31">
        <f>主动技能!AB237</f>
        <v>4530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3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</row>
    <row r="235" spans="1:29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对敌方贯穿攻击，造成125%攻击力（+6407）点伤害。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100</v>
      </c>
      <c r="T235" s="31">
        <f>主动技能!Z238</f>
        <v>125</v>
      </c>
      <c r="U235" s="31">
        <f>主动技能!AB238</f>
        <v>6407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3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</row>
    <row r="236" spans="1:29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对敌方贯穿攻击，造成125%攻击力（+9063）点伤害。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100</v>
      </c>
      <c r="T236" s="31">
        <f>主动技能!Z239</f>
        <v>125</v>
      </c>
      <c r="U236" s="31">
        <f>主动技能!AB239</f>
        <v>9063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3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</row>
    <row r="237" spans="1:29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对敌方贯穿攻击，造成125%攻击力（+12819）点伤害。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100</v>
      </c>
      <c r="T237" s="31">
        <f>主动技能!Z240</f>
        <v>125</v>
      </c>
      <c r="U237" s="31">
        <f>主动技能!AB240</f>
        <v>12819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3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</row>
    <row r="238" spans="1:29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对敌方贯穿攻击，造成125%攻击力（+18131）点伤害。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100</v>
      </c>
      <c r="T238" s="31">
        <f>主动技能!Z241</f>
        <v>125</v>
      </c>
      <c r="U238" s="31">
        <f>主动技能!AB241</f>
        <v>18131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3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</row>
    <row r="239" spans="1:29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对敌方贯穿攻击，造成125%攻击力（+25644）点伤害。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100</v>
      </c>
      <c r="T239" s="31">
        <f>主动技能!Z242</f>
        <v>125</v>
      </c>
      <c r="U239" s="31">
        <f>主动技能!AB242</f>
        <v>25644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3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</row>
    <row r="240" spans="1:29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对敌方贯穿攻击，造成125%攻击力（+36271）点伤害。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100</v>
      </c>
      <c r="T240" s="31">
        <f>主动技能!Z243</f>
        <v>125</v>
      </c>
      <c r="U240" s="31">
        <f>主动技能!AB243</f>
        <v>36271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3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</row>
    <row r="241" spans="1:29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对敌方贯穿攻击，造成125%攻击力（+51301）点伤害。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100</v>
      </c>
      <c r="T241" s="31">
        <f>主动技能!Z244</f>
        <v>125</v>
      </c>
      <c r="U241" s="31">
        <f>主动技能!AB244</f>
        <v>51301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3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</row>
    <row r="242" spans="1:29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对敌方贯穿攻击，造成125%攻击力（+72560）点伤害。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100</v>
      </c>
      <c r="T242" s="31">
        <f>主动技能!Z245</f>
        <v>125</v>
      </c>
      <c r="U242" s="31">
        <f>主动技能!AB245</f>
        <v>72560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3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</row>
    <row r="243" spans="1:29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对敌方贯穿攻击，造成125%攻击力（+102628）点伤害。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100</v>
      </c>
      <c r="T243" s="31">
        <f>主动技能!Z246</f>
        <v>125</v>
      </c>
      <c r="U243" s="31">
        <f>主动技能!AB246</f>
        <v>102628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3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</row>
    <row r="244" spans="1:29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对敌方单体攻击，造成100%攻击力（+26）点伤害。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26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</row>
    <row r="245" spans="1:29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对敌方单体攻击，造成100%攻击力（+32）点伤害。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32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</row>
    <row r="246" spans="1:29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对敌方单体攻击，造成100%攻击力（+50）点伤害。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50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</row>
    <row r="247" spans="1:29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对敌方单体攻击，造成100%攻击力（+80）点伤害。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80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</row>
    <row r="248" spans="1:29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对敌方单体攻击，造成100%攻击力（+113）点伤害。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113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</row>
    <row r="249" spans="1:29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对敌方单体攻击，造成100%攻击力（+160）点伤害。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160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</row>
    <row r="250" spans="1:29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对敌方单体攻击，造成100%攻击力（+226）点伤害。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226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</row>
    <row r="251" spans="1:29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对敌方单体攻击，造成100%攻击力（+320）点伤害。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320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</row>
    <row r="252" spans="1:29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对敌方单体攻击，造成100%攻击力（+452）点伤害。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452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</row>
    <row r="253" spans="1:29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对敌方单体攻击，造成100%攻击力（+640）点伤害。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640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</row>
    <row r="254" spans="1:29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对敌方单体攻击，造成100%攻击力（+906）点伤害。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906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</row>
    <row r="255" spans="1:29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对敌方单体攻击，造成100%攻击力（+1281）点伤害。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1281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</row>
    <row r="256" spans="1:29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对敌方单体攻击，造成100%攻击力（+1812）点伤害。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1812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</row>
    <row r="257" spans="1:29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对敌方单体攻击，造成100%攻击力（+2563）点伤害。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2563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</row>
    <row r="258" spans="1:29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对敌方单体攻击，造成100%攻击力（+3626）点伤害。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3626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</row>
    <row r="259" spans="1:29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对敌方单体攻击，造成100%攻击力（+5128）点伤害。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5128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</row>
    <row r="260" spans="1:29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对敌方单体攻击，造成100%攻击力（+7254）点伤害。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7254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</row>
    <row r="261" spans="1:29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对敌方单体攻击，造成100%攻击力（+10260）点伤害。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10260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</row>
    <row r="262" spans="1:29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对敌方单体攻击，造成100%攻击力（+14512）点伤害。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14512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</row>
    <row r="263" spans="1:29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对敌方单体攻击，造成100%攻击力（+20525）点伤害。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20525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</row>
    <row r="264" spans="1:29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对敌方后排单体攻击，造成150%攻击力（+130）点伤害。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50</v>
      </c>
      <c r="T264" s="31">
        <f>主动技能!Z267</f>
        <v>150</v>
      </c>
      <c r="U264" s="31">
        <f>主动技能!AB267</f>
        <v>130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2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</row>
    <row r="265" spans="1:29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对敌方后排单体攻击，造成150%攻击力（+160）点伤害。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50</v>
      </c>
      <c r="T265" s="31">
        <f>主动技能!Z268</f>
        <v>150</v>
      </c>
      <c r="U265" s="31">
        <f>主动技能!AB268</f>
        <v>160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2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</row>
    <row r="266" spans="1:29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对敌方后排单体攻击，造成150%攻击力（+250）点伤害。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50</v>
      </c>
      <c r="T266" s="31">
        <f>主动技能!Z269</f>
        <v>150</v>
      </c>
      <c r="U266" s="31">
        <f>主动技能!AB269</f>
        <v>250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2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</row>
    <row r="267" spans="1:29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对敌方后排单体攻击，造成150%攻击力（+400）点伤害。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50</v>
      </c>
      <c r="T267" s="31">
        <f>主动技能!Z270</f>
        <v>150</v>
      </c>
      <c r="U267" s="31">
        <f>主动技能!AB270</f>
        <v>400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2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</row>
    <row r="268" spans="1:29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对敌方后排单体攻击，造成150%攻击力（+565）点伤害。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50</v>
      </c>
      <c r="T268" s="31">
        <f>主动技能!Z271</f>
        <v>150</v>
      </c>
      <c r="U268" s="31">
        <f>主动技能!AB271</f>
        <v>565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2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</row>
    <row r="269" spans="1:29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对敌方后排单体攻击，造成150%攻击力（+800）点伤害。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50</v>
      </c>
      <c r="T269" s="31">
        <f>主动技能!Z272</f>
        <v>150</v>
      </c>
      <c r="U269" s="31">
        <f>主动技能!AB272</f>
        <v>800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2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</row>
    <row r="270" spans="1:29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对敌方后排单体攻击，造成150%攻击力（+1132）点伤害。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50</v>
      </c>
      <c r="T270" s="31">
        <f>主动技能!Z273</f>
        <v>150</v>
      </c>
      <c r="U270" s="31">
        <f>主动技能!AB273</f>
        <v>1132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2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</row>
    <row r="271" spans="1:29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对敌方后排单体攻击，造成150%攻击力（+1601）点伤害。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50</v>
      </c>
      <c r="T271" s="31">
        <f>主动技能!Z274</f>
        <v>150</v>
      </c>
      <c r="U271" s="31">
        <f>主动技能!AB274</f>
        <v>1601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2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</row>
    <row r="272" spans="1:29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对敌方后排单体攻击，造成150%攻击力（+2264）点伤害。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50</v>
      </c>
      <c r="T272" s="31">
        <f>主动技能!Z275</f>
        <v>150</v>
      </c>
      <c r="U272" s="31">
        <f>主动技能!AB275</f>
        <v>2264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2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</row>
    <row r="273" spans="1:29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对敌方后排单体攻击，造成150%攻击力（+3203）点伤害。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50</v>
      </c>
      <c r="T273" s="31">
        <f>主动技能!Z276</f>
        <v>150</v>
      </c>
      <c r="U273" s="31">
        <f>主动技能!AB276</f>
        <v>3203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2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</row>
    <row r="274" spans="1:29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对敌方后排单体攻击，造成150%攻击力（+4530）点伤害。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50</v>
      </c>
      <c r="T274" s="31">
        <f>主动技能!Z277</f>
        <v>150</v>
      </c>
      <c r="U274" s="31">
        <f>主动技能!AB277</f>
        <v>4530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2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</row>
    <row r="275" spans="1:29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对敌方后排单体攻击，造成150%攻击力（+6407）点伤害。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50</v>
      </c>
      <c r="T275" s="31">
        <f>主动技能!Z278</f>
        <v>150</v>
      </c>
      <c r="U275" s="31">
        <f>主动技能!AB278</f>
        <v>6407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2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</row>
    <row r="276" spans="1:29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对敌方后排单体攻击，造成150%攻击力（+9063）点伤害。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50</v>
      </c>
      <c r="T276" s="31">
        <f>主动技能!Z279</f>
        <v>150</v>
      </c>
      <c r="U276" s="31">
        <f>主动技能!AB279</f>
        <v>9063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2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</row>
    <row r="277" spans="1:29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对敌方后排单体攻击，造成150%攻击力（+12819）点伤害。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50</v>
      </c>
      <c r="T277" s="31">
        <f>主动技能!Z280</f>
        <v>150</v>
      </c>
      <c r="U277" s="31">
        <f>主动技能!AB280</f>
        <v>12819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2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</row>
    <row r="278" spans="1:29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对敌方后排单体攻击，造成150%攻击力（+18131）点伤害。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50</v>
      </c>
      <c r="T278" s="31">
        <f>主动技能!Z281</f>
        <v>150</v>
      </c>
      <c r="U278" s="31">
        <f>主动技能!AB281</f>
        <v>18131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2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</row>
    <row r="279" spans="1:29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对敌方后排单体攻击，造成150%攻击力（+25644）点伤害。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50</v>
      </c>
      <c r="T279" s="31">
        <f>主动技能!Z282</f>
        <v>150</v>
      </c>
      <c r="U279" s="31">
        <f>主动技能!AB282</f>
        <v>25644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2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</row>
    <row r="280" spans="1:29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对敌方后排单体攻击，造成150%攻击力（+36271）点伤害。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50</v>
      </c>
      <c r="T280" s="31">
        <f>主动技能!Z283</f>
        <v>150</v>
      </c>
      <c r="U280" s="31">
        <f>主动技能!AB283</f>
        <v>36271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2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</row>
    <row r="281" spans="1:29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对敌方后排单体攻击，造成150%攻击力（+51301）点伤害。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50</v>
      </c>
      <c r="T281" s="31">
        <f>主动技能!Z284</f>
        <v>150</v>
      </c>
      <c r="U281" s="31">
        <f>主动技能!AB284</f>
        <v>51301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2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</row>
    <row r="282" spans="1:29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对敌方后排单体攻击，造成150%攻击力（+72560）点伤害。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50</v>
      </c>
      <c r="T282" s="31">
        <f>主动技能!Z285</f>
        <v>150</v>
      </c>
      <c r="U282" s="31">
        <f>主动技能!AB285</f>
        <v>72560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2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</row>
    <row r="283" spans="1:29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对敌方后排单体攻击，造成150%攻击力（+102628）点伤害。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50</v>
      </c>
      <c r="T283" s="31">
        <f>主动技能!Z286</f>
        <v>150</v>
      </c>
      <c r="U283" s="31">
        <f>主动技能!AB286</f>
        <v>102628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2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</row>
    <row r="284" spans="1:29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对敌方全体攻击，造成125%攻击力（+65）点伤害。并附带减速。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100</v>
      </c>
      <c r="T284" s="31">
        <f>主动技能!Z287</f>
        <v>125</v>
      </c>
      <c r="U284" s="31">
        <f>主动技能!AB287</f>
        <v>65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3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</row>
    <row r="285" spans="1:29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对敌方全体攻击，造成125%攻击力（+80）点伤害。并附带减速。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100</v>
      </c>
      <c r="T285" s="31">
        <f>主动技能!Z288</f>
        <v>125</v>
      </c>
      <c r="U285" s="31">
        <f>主动技能!AB288</f>
        <v>80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3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</row>
    <row r="286" spans="1:29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对敌方全体攻击，造成125%攻击力（+125）点伤害。并附带减速。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100</v>
      </c>
      <c r="T286" s="31">
        <f>主动技能!Z289</f>
        <v>125</v>
      </c>
      <c r="U286" s="31">
        <f>主动技能!AB289</f>
        <v>125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3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</row>
    <row r="287" spans="1:29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对敌方全体攻击，造成125%攻击力（+200）点伤害。并附带减速。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100</v>
      </c>
      <c r="T287" s="31">
        <f>主动技能!Z290</f>
        <v>125</v>
      </c>
      <c r="U287" s="31">
        <f>主动技能!AB290</f>
        <v>200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3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</row>
    <row r="288" spans="1:29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对敌方全体攻击，造成125%攻击力（+282）点伤害。并附带减速。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100</v>
      </c>
      <c r="T288" s="31">
        <f>主动技能!Z291</f>
        <v>125</v>
      </c>
      <c r="U288" s="31">
        <f>主动技能!AB291</f>
        <v>282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3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</row>
    <row r="289" spans="1:29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对敌方全体攻击，造成125%攻击力（+400）点伤害。并附带减速。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100</v>
      </c>
      <c r="T289" s="31">
        <f>主动技能!Z292</f>
        <v>125</v>
      </c>
      <c r="U289" s="31">
        <f>主动技能!AB292</f>
        <v>400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3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</row>
    <row r="290" spans="1:29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对敌方全体攻击，造成125%攻击力（+566）点伤害。并附带减速。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100</v>
      </c>
      <c r="T290" s="31">
        <f>主动技能!Z293</f>
        <v>125</v>
      </c>
      <c r="U290" s="31">
        <f>主动技能!AB293</f>
        <v>566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3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</row>
    <row r="291" spans="1:29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对敌方全体攻击，造成125%攻击力（+800）点伤害。并附带减速。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100</v>
      </c>
      <c r="T291" s="31">
        <f>主动技能!Z294</f>
        <v>125</v>
      </c>
      <c r="U291" s="31">
        <f>主动技能!AB294</f>
        <v>800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3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</row>
    <row r="292" spans="1:29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对敌方全体攻击，造成125%攻击力（+1132）点伤害。并附带减速。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100</v>
      </c>
      <c r="T292" s="31">
        <f>主动技能!Z295</f>
        <v>125</v>
      </c>
      <c r="U292" s="31">
        <f>主动技能!AB295</f>
        <v>1132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3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</row>
    <row r="293" spans="1:29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对敌方全体攻击，造成125%攻击力（+1601）点伤害。并附带减速。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100</v>
      </c>
      <c r="T293" s="31">
        <f>主动技能!Z296</f>
        <v>125</v>
      </c>
      <c r="U293" s="31">
        <f>主动技能!AB296</f>
        <v>1601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3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</row>
    <row r="294" spans="1:29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对敌方全体攻击，造成125%攻击力（+2265）点伤害。并附带减速。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100</v>
      </c>
      <c r="T294" s="31">
        <f>主动技能!Z297</f>
        <v>125</v>
      </c>
      <c r="U294" s="31">
        <f>主动技能!AB297</f>
        <v>2265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3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</row>
    <row r="295" spans="1:29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对敌方全体攻击，造成125%攻击力（+3203）点伤害。并附带减速。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100</v>
      </c>
      <c r="T295" s="31">
        <f>主动技能!Z298</f>
        <v>125</v>
      </c>
      <c r="U295" s="31">
        <f>主动技能!AB298</f>
        <v>3203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3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</row>
    <row r="296" spans="1:29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对敌方全体攻击，造成125%攻击力（+4531）点伤害。并附带减速。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100</v>
      </c>
      <c r="T296" s="31">
        <f>主动技能!Z299</f>
        <v>125</v>
      </c>
      <c r="U296" s="31">
        <f>主动技能!AB299</f>
        <v>4531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3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</row>
    <row r="297" spans="1:29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对敌方全体攻击，造成125%攻击力（+6409）点伤害。并附带减速。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100</v>
      </c>
      <c r="T297" s="31">
        <f>主动技能!Z300</f>
        <v>125</v>
      </c>
      <c r="U297" s="31">
        <f>主动技能!AB300</f>
        <v>6409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3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</row>
    <row r="298" spans="1:29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对敌方全体攻击，造成125%攻击力（+9065）点伤害。并附带减速。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100</v>
      </c>
      <c r="T298" s="31">
        <f>主动技能!Z301</f>
        <v>125</v>
      </c>
      <c r="U298" s="31">
        <f>主动技能!AB301</f>
        <v>9065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3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</row>
    <row r="299" spans="1:29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对敌方全体攻击，造成125%攻击力（+12822）点伤害。并附带减速。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100</v>
      </c>
      <c r="T299" s="31">
        <f>主动技能!Z302</f>
        <v>125</v>
      </c>
      <c r="U299" s="31">
        <f>主动技能!AB302</f>
        <v>12822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3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</row>
    <row r="300" spans="1:29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对敌方全体攻击，造成125%攻击力（+18135）点伤害。并附带减速。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100</v>
      </c>
      <c r="T300" s="31">
        <f>主动技能!Z303</f>
        <v>125</v>
      </c>
      <c r="U300" s="31">
        <f>主动技能!AB303</f>
        <v>18135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3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</row>
    <row r="301" spans="1:29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对敌方全体攻击，造成125%攻击力（+25650）点伤害。并附带减速。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100</v>
      </c>
      <c r="T301" s="31">
        <f>主动技能!Z304</f>
        <v>125</v>
      </c>
      <c r="U301" s="31">
        <f>主动技能!AB304</f>
        <v>25650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3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</row>
    <row r="302" spans="1:29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对敌方全体攻击，造成125%攻击力（+36280）点伤害。并附带减速。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100</v>
      </c>
      <c r="T302" s="31">
        <f>主动技能!Z305</f>
        <v>125</v>
      </c>
      <c r="U302" s="31">
        <f>主动技能!AB305</f>
        <v>36280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3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</row>
    <row r="303" spans="1:29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对敌方全体攻击，造成125%攻击力（+51314）点伤害。并附带减速。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100</v>
      </c>
      <c r="T303" s="31">
        <f>主动技能!Z306</f>
        <v>125</v>
      </c>
      <c r="U303" s="31">
        <f>主动技能!AB306</f>
        <v>51314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3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</row>
    <row r="304" spans="1:29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对敌方单体攻击，造成100%攻击力（+26）点伤害。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26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</row>
    <row r="305" spans="1:29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对敌方单体攻击，造成100%攻击力（+32）点伤害。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32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</row>
    <row r="306" spans="1:29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对敌方单体攻击，造成100%攻击力（+50）点伤害。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50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</row>
    <row r="307" spans="1:29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对敌方单体攻击，造成100%攻击力（+80）点伤害。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80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</row>
    <row r="308" spans="1:29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对敌方单体攻击，造成100%攻击力（+113）点伤害。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113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</row>
    <row r="309" spans="1:29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对敌方单体攻击，造成100%攻击力（+160）点伤害。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160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</row>
    <row r="310" spans="1:29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对敌方单体攻击，造成100%攻击力（+226）点伤害。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226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</row>
    <row r="311" spans="1:29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对敌方单体攻击，造成100%攻击力（+320）点伤害。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320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</row>
    <row r="312" spans="1:29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对敌方单体攻击，造成100%攻击力（+452）点伤害。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452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</row>
    <row r="313" spans="1:29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对敌方单体攻击，造成100%攻击力（+640）点伤害。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640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</row>
    <row r="314" spans="1:29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对敌方单体攻击，造成100%攻击力（+906）点伤害。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906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</row>
    <row r="315" spans="1:29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对敌方单体攻击，造成100%攻击力（+1281）点伤害。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1281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</row>
    <row r="316" spans="1:29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对敌方单体攻击，造成100%攻击力（+1812）点伤害。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1812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</row>
    <row r="317" spans="1:29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对敌方单体攻击，造成100%攻击力（+2563）点伤害。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2563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</row>
    <row r="318" spans="1:29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对敌方单体攻击，造成100%攻击力（+3626）点伤害。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3626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</row>
    <row r="319" spans="1:29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对敌方单体攻击，造成100%攻击力（+5128）点伤害。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5128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</row>
    <row r="320" spans="1:29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对敌方单体攻击，造成100%攻击力（+7254）点伤害。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7254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</row>
    <row r="321" spans="1:29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对敌方单体攻击，造成100%攻击力（+10260）点伤害。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10260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</row>
    <row r="322" spans="1:29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对敌方单体攻击，造成100%攻击力（+14512）点伤害。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14512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</row>
    <row r="323" spans="1:29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对敌方单体攻击，造成100%攻击力（+20525）点伤害。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20525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</row>
    <row r="324" spans="1:29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增加己方全体10%（+52）点防御。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50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2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</row>
    <row r="325" spans="1:29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增加己方全体10%（+64）点防御。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50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2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</row>
    <row r="326" spans="1:29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增加己方全体10%（+100）点防御。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50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2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</row>
    <row r="327" spans="1:29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增加己方全体10%（+160）点防御。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50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2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</row>
    <row r="328" spans="1:29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增加己方全体10%（+226）点防御。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50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2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</row>
    <row r="329" spans="1:29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增加己方全体10%（+320）点防御。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50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2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</row>
    <row r="330" spans="1:29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增加己方全体10%（+452）点防御。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50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2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</row>
    <row r="331" spans="1:29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增加己方全体10%（+640）点防御。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50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2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</row>
    <row r="332" spans="1:29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增加己方全体10%（+905）点防御。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50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2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</row>
    <row r="333" spans="1:29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增加己方全体10%（+1281）点防御。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50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2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</row>
    <row r="334" spans="1:29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增加己方全体10%（+1812）点防御。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50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2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</row>
    <row r="335" spans="1:29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增加己方全体10%（+2563）点防御。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50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2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</row>
    <row r="336" spans="1:29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增加己方全体10%（+3625）点防御。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50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2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</row>
    <row r="337" spans="1:29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增加己方全体10%（+5127）点防御。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50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2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</row>
    <row r="338" spans="1:29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增加己方全体10%（+7252）点防御。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50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2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</row>
    <row r="339" spans="1:29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增加己方全体10%（+10257）点防御。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50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2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</row>
    <row r="340" spans="1:29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增加己方全体10%（+14508）点防御。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50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2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</row>
    <row r="341" spans="1:29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增加己方全体10%（+20520）点防御。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50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2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</row>
    <row r="342" spans="1:29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增加己方全体10%（+29024）点防御。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50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2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</row>
    <row r="343" spans="1:29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增加己方全体10%（+41051）点防御。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50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2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</row>
    <row r="344" spans="1:29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对敌方横扫攻击，造成125%攻击力（+130）点伤害。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100</v>
      </c>
      <c r="T344" s="31">
        <f>主动技能!Z347</f>
        <v>125</v>
      </c>
      <c r="U344" s="31">
        <f>主动技能!AB347</f>
        <v>130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3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</row>
    <row r="345" spans="1:29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对敌方横扫攻击，造成125%攻击力（+160）点伤害。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100</v>
      </c>
      <c r="T345" s="31">
        <f>主动技能!Z348</f>
        <v>125</v>
      </c>
      <c r="U345" s="31">
        <f>主动技能!AB348</f>
        <v>160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3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</row>
    <row r="346" spans="1:29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对敌方横扫攻击，造成125%攻击力（+250）点伤害。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100</v>
      </c>
      <c r="T346" s="31">
        <f>主动技能!Z349</f>
        <v>125</v>
      </c>
      <c r="U346" s="31">
        <f>主动技能!AB349</f>
        <v>250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3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</row>
    <row r="347" spans="1:29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对敌方横扫攻击，造成125%攻击力（+400）点伤害。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100</v>
      </c>
      <c r="T347" s="31">
        <f>主动技能!Z350</f>
        <v>125</v>
      </c>
      <c r="U347" s="31">
        <f>主动技能!AB350</f>
        <v>400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3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</row>
    <row r="348" spans="1:29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对敌方横扫攻击，造成125%攻击力（+565）点伤害。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100</v>
      </c>
      <c r="T348" s="31">
        <f>主动技能!Z351</f>
        <v>125</v>
      </c>
      <c r="U348" s="31">
        <f>主动技能!AB351</f>
        <v>565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3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</row>
    <row r="349" spans="1:29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对敌方横扫攻击，造成125%攻击力（+800）点伤害。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100</v>
      </c>
      <c r="T349" s="31">
        <f>主动技能!Z352</f>
        <v>125</v>
      </c>
      <c r="U349" s="31">
        <f>主动技能!AB352</f>
        <v>800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3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</row>
    <row r="350" spans="1:29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对敌方横扫攻击，造成125%攻击力（+1132）点伤害。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100</v>
      </c>
      <c r="T350" s="31">
        <f>主动技能!Z353</f>
        <v>125</v>
      </c>
      <c r="U350" s="31">
        <f>主动技能!AB353</f>
        <v>1132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3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</row>
    <row r="351" spans="1:29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对敌方横扫攻击，造成125%攻击力（+1601）点伤害。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100</v>
      </c>
      <c r="T351" s="31">
        <f>主动技能!Z354</f>
        <v>125</v>
      </c>
      <c r="U351" s="31">
        <f>主动技能!AB354</f>
        <v>1601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3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</row>
    <row r="352" spans="1:29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对敌方横扫攻击，造成125%攻击力（+2264）点伤害。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100</v>
      </c>
      <c r="T352" s="31">
        <f>主动技能!Z355</f>
        <v>125</v>
      </c>
      <c r="U352" s="31">
        <f>主动技能!AB355</f>
        <v>2264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3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</row>
    <row r="353" spans="1:29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对敌方横扫攻击，造成125%攻击力（+3203）点伤害。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100</v>
      </c>
      <c r="T353" s="31">
        <f>主动技能!Z356</f>
        <v>125</v>
      </c>
      <c r="U353" s="31">
        <f>主动技能!AB356</f>
        <v>3203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3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</row>
    <row r="354" spans="1:29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对敌方横扫攻击，造成125%攻击力（+4530）点伤害。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100</v>
      </c>
      <c r="T354" s="31">
        <f>主动技能!Z357</f>
        <v>125</v>
      </c>
      <c r="U354" s="31">
        <f>主动技能!AB357</f>
        <v>4530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3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</row>
    <row r="355" spans="1:29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对敌方横扫攻击，造成125%攻击力（+6407）点伤害。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100</v>
      </c>
      <c r="T355" s="31">
        <f>主动技能!Z358</f>
        <v>125</v>
      </c>
      <c r="U355" s="31">
        <f>主动技能!AB358</f>
        <v>6407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3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</row>
    <row r="356" spans="1:29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对敌方横扫攻击，造成125%攻击力（+9063）点伤害。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100</v>
      </c>
      <c r="T356" s="31">
        <f>主动技能!Z359</f>
        <v>125</v>
      </c>
      <c r="U356" s="31">
        <f>主动技能!AB359</f>
        <v>9063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3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</row>
    <row r="357" spans="1:29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对敌方横扫攻击，造成125%攻击力（+12819）点伤害。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100</v>
      </c>
      <c r="T357" s="31">
        <f>主动技能!Z360</f>
        <v>125</v>
      </c>
      <c r="U357" s="31">
        <f>主动技能!AB360</f>
        <v>12819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3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</row>
    <row r="358" spans="1:29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对敌方横扫攻击，造成125%攻击力（+18131）点伤害。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100</v>
      </c>
      <c r="T358" s="31">
        <f>主动技能!Z361</f>
        <v>125</v>
      </c>
      <c r="U358" s="31">
        <f>主动技能!AB361</f>
        <v>18131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3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</row>
    <row r="359" spans="1:29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对敌方横扫攻击，造成125%攻击力（+25644）点伤害。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100</v>
      </c>
      <c r="T359" s="31">
        <f>主动技能!Z362</f>
        <v>125</v>
      </c>
      <c r="U359" s="31">
        <f>主动技能!AB362</f>
        <v>25644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3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</row>
    <row r="360" spans="1:29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对敌方横扫攻击，造成125%攻击力（+36271）点伤害。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100</v>
      </c>
      <c r="T360" s="31">
        <f>主动技能!Z363</f>
        <v>125</v>
      </c>
      <c r="U360" s="31">
        <f>主动技能!AB363</f>
        <v>36271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3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</row>
    <row r="361" spans="1:29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对敌方横扫攻击，造成125%攻击力（+51301）点伤害。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100</v>
      </c>
      <c r="T361" s="31">
        <f>主动技能!Z364</f>
        <v>125</v>
      </c>
      <c r="U361" s="31">
        <f>主动技能!AB364</f>
        <v>51301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3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</row>
    <row r="362" spans="1:29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对敌方横扫攻击，造成125%攻击力（+72560）点伤害。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100</v>
      </c>
      <c r="T362" s="31">
        <f>主动技能!Z365</f>
        <v>125</v>
      </c>
      <c r="U362" s="31">
        <f>主动技能!AB365</f>
        <v>72560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3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</row>
    <row r="363" spans="1:29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对敌方横扫攻击，造成125%攻击力（+102628）点伤害。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100</v>
      </c>
      <c r="T363" s="31">
        <f>主动技能!Z366</f>
        <v>125</v>
      </c>
      <c r="U363" s="31">
        <f>主动技能!AB366</f>
        <v>102628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3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</row>
    <row r="364" spans="1:29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对敌方单体攻击，造成100%攻击力（+26）点伤害。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26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</row>
    <row r="365" spans="1:29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对敌方单体攻击，造成100%攻击力（+32）点伤害。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32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</row>
    <row r="366" spans="1:29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对敌方单体攻击，造成100%攻击力（+50）点伤害。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50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</row>
    <row r="367" spans="1:29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对敌方单体攻击，造成100%攻击力（+80）点伤害。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80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</row>
    <row r="368" spans="1:29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对敌方单体攻击，造成100%攻击力（+113）点伤害。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113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</row>
    <row r="369" spans="1:29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对敌方单体攻击，造成100%攻击力（+160）点伤害。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160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</row>
    <row r="370" spans="1:29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对敌方单体攻击，造成100%攻击力（+226）点伤害。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226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</row>
    <row r="371" spans="1:29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对敌方单体攻击，造成100%攻击力（+320）点伤害。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320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</row>
    <row r="372" spans="1:29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对敌方单体攻击，造成100%攻击力（+452）点伤害。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452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</row>
    <row r="373" spans="1:29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对敌方单体攻击，造成100%攻击力（+640）点伤害。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640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</row>
    <row r="374" spans="1:29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对敌方单体攻击，造成100%攻击力（+906）点伤害。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906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</row>
    <row r="375" spans="1:29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对敌方单体攻击，造成100%攻击力（+1281）点伤害。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1281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</row>
    <row r="376" spans="1:29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对敌方单体攻击，造成100%攻击力（+1812）点伤害。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1812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</row>
    <row r="377" spans="1:29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对敌方单体攻击，造成100%攻击力（+2563）点伤害。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2563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</row>
    <row r="378" spans="1:29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对敌方单体攻击，造成100%攻击力（+3626）点伤害。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3626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</row>
    <row r="379" spans="1:29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对敌方单体攻击，造成100%攻击力（+5128）点伤害。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5128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</row>
    <row r="380" spans="1:29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对敌方单体攻击，造成100%攻击力（+7254）点伤害。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7254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</row>
    <row r="381" spans="1:29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对敌方单体攻击，造成100%攻击力（+10260）点伤害。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10260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</row>
    <row r="382" spans="1:29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对敌方单体攻击，造成100%攻击力（+14512）点伤害。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14512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</row>
    <row r="383" spans="1:29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对敌方单体攻击，造成100%攻击力（+20525）点伤害。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20525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</row>
    <row r="384" spans="1:29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对敌方后排单体攻击，造成150%攻击力（+130）点伤害。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50</v>
      </c>
      <c r="T384" s="31">
        <f>主动技能!Z387</f>
        <v>150</v>
      </c>
      <c r="U384" s="31">
        <f>主动技能!AB387</f>
        <v>130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2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</row>
    <row r="385" spans="1:29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对敌方后排单体攻击，造成150%攻击力（+160）点伤害。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50</v>
      </c>
      <c r="T385" s="31">
        <f>主动技能!Z388</f>
        <v>150</v>
      </c>
      <c r="U385" s="31">
        <f>主动技能!AB388</f>
        <v>160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2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</row>
    <row r="386" spans="1:29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对敌方后排单体攻击，造成150%攻击力（+250）点伤害。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50</v>
      </c>
      <c r="T386" s="31">
        <f>主动技能!Z389</f>
        <v>150</v>
      </c>
      <c r="U386" s="31">
        <f>主动技能!AB389</f>
        <v>250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2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</row>
    <row r="387" spans="1:29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对敌方后排单体攻击，造成150%攻击力（+400）点伤害。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50</v>
      </c>
      <c r="T387" s="31">
        <f>主动技能!Z390</f>
        <v>150</v>
      </c>
      <c r="U387" s="31">
        <f>主动技能!AB390</f>
        <v>400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2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</row>
    <row r="388" spans="1:29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对敌方后排单体攻击，造成150%攻击力（+565）点伤害。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50</v>
      </c>
      <c r="T388" s="31">
        <f>主动技能!Z391</f>
        <v>150</v>
      </c>
      <c r="U388" s="31">
        <f>主动技能!AB391</f>
        <v>565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2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</row>
    <row r="389" spans="1:29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对敌方后排单体攻击，造成150%攻击力（+800）点伤害。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50</v>
      </c>
      <c r="T389" s="31">
        <f>主动技能!Z392</f>
        <v>150</v>
      </c>
      <c r="U389" s="31">
        <f>主动技能!AB392</f>
        <v>800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2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</row>
    <row r="390" spans="1:29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对敌方后排单体攻击，造成150%攻击力（+1132）点伤害。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50</v>
      </c>
      <c r="T390" s="31">
        <f>主动技能!Z393</f>
        <v>150</v>
      </c>
      <c r="U390" s="31">
        <f>主动技能!AB393</f>
        <v>1132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2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</row>
    <row r="391" spans="1:29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对敌方后排单体攻击，造成150%攻击力（+1601）点伤害。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50</v>
      </c>
      <c r="T391" s="31">
        <f>主动技能!Z394</f>
        <v>150</v>
      </c>
      <c r="U391" s="31">
        <f>主动技能!AB394</f>
        <v>1601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2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</row>
    <row r="392" spans="1:29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对敌方后排单体攻击，造成150%攻击力（+2264）点伤害。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50</v>
      </c>
      <c r="T392" s="31">
        <f>主动技能!Z395</f>
        <v>150</v>
      </c>
      <c r="U392" s="31">
        <f>主动技能!AB395</f>
        <v>2264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2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</row>
    <row r="393" spans="1:29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对敌方后排单体攻击，造成150%攻击力（+3203）点伤害。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50</v>
      </c>
      <c r="T393" s="31">
        <f>主动技能!Z396</f>
        <v>150</v>
      </c>
      <c r="U393" s="31">
        <f>主动技能!AB396</f>
        <v>3203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2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</row>
    <row r="394" spans="1:29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对敌方后排单体攻击，造成150%攻击力（+4530）点伤害。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50</v>
      </c>
      <c r="T394" s="31">
        <f>主动技能!Z397</f>
        <v>150</v>
      </c>
      <c r="U394" s="31">
        <f>主动技能!AB397</f>
        <v>4530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2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</row>
    <row r="395" spans="1:29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对敌方后排单体攻击，造成150%攻击力（+6407）点伤害。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50</v>
      </c>
      <c r="T395" s="31">
        <f>主动技能!Z398</f>
        <v>150</v>
      </c>
      <c r="U395" s="31">
        <f>主动技能!AB398</f>
        <v>6407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2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</row>
    <row r="396" spans="1:29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对敌方后排单体攻击，造成150%攻击力（+9063）点伤害。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50</v>
      </c>
      <c r="T396" s="31">
        <f>主动技能!Z399</f>
        <v>150</v>
      </c>
      <c r="U396" s="31">
        <f>主动技能!AB399</f>
        <v>9063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2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</row>
    <row r="397" spans="1:29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对敌方后排单体攻击，造成150%攻击力（+12819）点伤害。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50</v>
      </c>
      <c r="T397" s="31">
        <f>主动技能!Z400</f>
        <v>150</v>
      </c>
      <c r="U397" s="31">
        <f>主动技能!AB400</f>
        <v>12819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2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</row>
    <row r="398" spans="1:29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对敌方后排单体攻击，造成150%攻击力（+18131）点伤害。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50</v>
      </c>
      <c r="T398" s="31">
        <f>主动技能!Z401</f>
        <v>150</v>
      </c>
      <c r="U398" s="31">
        <f>主动技能!AB401</f>
        <v>18131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2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</row>
    <row r="399" spans="1:29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对敌方后排单体攻击，造成150%攻击力（+25644）点伤害。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50</v>
      </c>
      <c r="T399" s="31">
        <f>主动技能!Z402</f>
        <v>150</v>
      </c>
      <c r="U399" s="31">
        <f>主动技能!AB402</f>
        <v>25644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2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</row>
    <row r="400" spans="1:29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对敌方后排单体攻击，造成150%攻击力（+36271）点伤害。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50</v>
      </c>
      <c r="T400" s="31">
        <f>主动技能!Z403</f>
        <v>150</v>
      </c>
      <c r="U400" s="31">
        <f>主动技能!AB403</f>
        <v>36271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2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</row>
    <row r="401" spans="1:29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对敌方后排单体攻击，造成150%攻击力（+51301）点伤害。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50</v>
      </c>
      <c r="T401" s="31">
        <f>主动技能!Z404</f>
        <v>150</v>
      </c>
      <c r="U401" s="31">
        <f>主动技能!AB404</f>
        <v>51301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2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</row>
    <row r="402" spans="1:29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对敌方后排单体攻击，造成150%攻击力（+72560）点伤害。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50</v>
      </c>
      <c r="T402" s="31">
        <f>主动技能!Z405</f>
        <v>150</v>
      </c>
      <c r="U402" s="31">
        <f>主动技能!AB405</f>
        <v>72560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2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</row>
    <row r="403" spans="1:29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对敌方后排单体攻击，造成150%攻击力（+102628）点伤害。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50</v>
      </c>
      <c r="T403" s="31">
        <f>主动技能!Z406</f>
        <v>150</v>
      </c>
      <c r="U403" s="31">
        <f>主动技能!AB406</f>
        <v>102628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2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</row>
    <row r="404" spans="1:29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对敌方全体攻击，造成125%攻击力（+65）点伤害。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100</v>
      </c>
      <c r="T404" s="31">
        <f>主动技能!Z407</f>
        <v>125</v>
      </c>
      <c r="U404" s="31">
        <f>主动技能!AB407</f>
        <v>65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3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</row>
    <row r="405" spans="1:29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对敌方全体攻击，造成125%攻击力（+80）点伤害。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100</v>
      </c>
      <c r="T405" s="31">
        <f>主动技能!Z408</f>
        <v>125</v>
      </c>
      <c r="U405" s="31">
        <f>主动技能!AB408</f>
        <v>80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3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</row>
    <row r="406" spans="1:29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对敌方全体攻击，造成125%攻击力（+125）点伤害。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100</v>
      </c>
      <c r="T406" s="31">
        <f>主动技能!Z409</f>
        <v>125</v>
      </c>
      <c r="U406" s="31">
        <f>主动技能!AB409</f>
        <v>125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3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</row>
    <row r="407" spans="1:29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对敌方全体攻击，造成125%攻击力（+200）点伤害。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100</v>
      </c>
      <c r="T407" s="31">
        <f>主动技能!Z410</f>
        <v>125</v>
      </c>
      <c r="U407" s="31">
        <f>主动技能!AB410</f>
        <v>200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3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</row>
    <row r="408" spans="1:29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对敌方全体攻击，造成125%攻击力（+282）点伤害。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100</v>
      </c>
      <c r="T408" s="31">
        <f>主动技能!Z411</f>
        <v>125</v>
      </c>
      <c r="U408" s="31">
        <f>主动技能!AB411</f>
        <v>282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3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</row>
    <row r="409" spans="1:29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对敌方全体攻击，造成125%攻击力（+400）点伤害。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100</v>
      </c>
      <c r="T409" s="31">
        <f>主动技能!Z412</f>
        <v>125</v>
      </c>
      <c r="U409" s="31">
        <f>主动技能!AB412</f>
        <v>400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3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</row>
    <row r="410" spans="1:29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对敌方全体攻击，造成125%攻击力（+566）点伤害。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100</v>
      </c>
      <c r="T410" s="31">
        <f>主动技能!Z413</f>
        <v>125</v>
      </c>
      <c r="U410" s="31">
        <f>主动技能!AB413</f>
        <v>566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3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</row>
    <row r="411" spans="1:29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对敌方全体攻击，造成125%攻击力（+800）点伤害。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100</v>
      </c>
      <c r="T411" s="31">
        <f>主动技能!Z414</f>
        <v>125</v>
      </c>
      <c r="U411" s="31">
        <f>主动技能!AB414</f>
        <v>800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3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</row>
    <row r="412" spans="1:29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对敌方全体攻击，造成125%攻击力（+1132）点伤害。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100</v>
      </c>
      <c r="T412" s="31">
        <f>主动技能!Z415</f>
        <v>125</v>
      </c>
      <c r="U412" s="31">
        <f>主动技能!AB415</f>
        <v>1132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3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</row>
    <row r="413" spans="1:29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对敌方全体攻击，造成125%攻击力（+1601）点伤害。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100</v>
      </c>
      <c r="T413" s="31">
        <f>主动技能!Z416</f>
        <v>125</v>
      </c>
      <c r="U413" s="31">
        <f>主动技能!AB416</f>
        <v>1601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3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</row>
    <row r="414" spans="1:29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对敌方全体攻击，造成125%攻击力（+2265）点伤害。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100</v>
      </c>
      <c r="T414" s="31">
        <f>主动技能!Z417</f>
        <v>125</v>
      </c>
      <c r="U414" s="31">
        <f>主动技能!AB417</f>
        <v>2265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3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</row>
    <row r="415" spans="1:29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对敌方全体攻击，造成125%攻击力（+3203）点伤害。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100</v>
      </c>
      <c r="T415" s="31">
        <f>主动技能!Z418</f>
        <v>125</v>
      </c>
      <c r="U415" s="31">
        <f>主动技能!AB418</f>
        <v>3203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3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</row>
    <row r="416" spans="1:29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对敌方全体攻击，造成125%攻击力（+4531）点伤害。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100</v>
      </c>
      <c r="T416" s="31">
        <f>主动技能!Z419</f>
        <v>125</v>
      </c>
      <c r="U416" s="31">
        <f>主动技能!AB419</f>
        <v>4531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3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</row>
    <row r="417" spans="1:29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对敌方全体攻击，造成125%攻击力（+6409）点伤害。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100</v>
      </c>
      <c r="T417" s="31">
        <f>主动技能!Z420</f>
        <v>125</v>
      </c>
      <c r="U417" s="31">
        <f>主动技能!AB420</f>
        <v>6409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3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</row>
    <row r="418" spans="1:29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对敌方全体攻击，造成125%攻击力（+9065）点伤害。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100</v>
      </c>
      <c r="T418" s="31">
        <f>主动技能!Z421</f>
        <v>125</v>
      </c>
      <c r="U418" s="31">
        <f>主动技能!AB421</f>
        <v>9065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3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</row>
    <row r="419" spans="1:29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对敌方全体攻击，造成125%攻击力（+12822）点伤害。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100</v>
      </c>
      <c r="T419" s="31">
        <f>主动技能!Z422</f>
        <v>125</v>
      </c>
      <c r="U419" s="31">
        <f>主动技能!AB422</f>
        <v>12822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3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</row>
    <row r="420" spans="1:29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对敌方全体攻击，造成125%攻击力（+18135）点伤害。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100</v>
      </c>
      <c r="T420" s="31">
        <f>主动技能!Z423</f>
        <v>125</v>
      </c>
      <c r="U420" s="31">
        <f>主动技能!AB423</f>
        <v>18135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3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</row>
    <row r="421" spans="1:29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对敌方全体攻击，造成125%攻击力（+25650）点伤害。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100</v>
      </c>
      <c r="T421" s="31">
        <f>主动技能!Z424</f>
        <v>125</v>
      </c>
      <c r="U421" s="31">
        <f>主动技能!AB424</f>
        <v>25650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3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</row>
    <row r="422" spans="1:29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对敌方全体攻击，造成125%攻击力（+36280）点伤害。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100</v>
      </c>
      <c r="T422" s="31">
        <f>主动技能!Z425</f>
        <v>125</v>
      </c>
      <c r="U422" s="31">
        <f>主动技能!AB425</f>
        <v>36280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3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</row>
    <row r="423" spans="1:29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对敌方全体攻击，造成125%攻击力（+51314）点伤害。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100</v>
      </c>
      <c r="T423" s="31">
        <f>主动技能!Z426</f>
        <v>125</v>
      </c>
      <c r="U423" s="31">
        <f>主动技能!AB426</f>
        <v>51314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3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</row>
    <row r="424" spans="1:29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对敌方单体攻击，造成100%攻击力（+26）点伤害。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26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</row>
    <row r="425" spans="1:29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对敌方单体攻击，造成100%攻击力（+32）点伤害。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32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</row>
    <row r="426" spans="1:29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对敌方单体攻击，造成100%攻击力（+50）点伤害。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50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</row>
    <row r="427" spans="1:29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对敌方单体攻击，造成100%攻击力（+80）点伤害。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80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</row>
    <row r="428" spans="1:29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对敌方单体攻击，造成100%攻击力（+113）点伤害。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113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</row>
    <row r="429" spans="1:29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对敌方单体攻击，造成100%攻击力（+160）点伤害。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160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</row>
    <row r="430" spans="1:29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对敌方单体攻击，造成100%攻击力（+226）点伤害。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226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</row>
    <row r="431" spans="1:29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对敌方单体攻击，造成100%攻击力（+320）点伤害。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320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</row>
    <row r="432" spans="1:29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对敌方单体攻击，造成100%攻击力（+452）点伤害。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452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</row>
    <row r="433" spans="1:29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对敌方单体攻击，造成100%攻击力（+640）点伤害。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640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</row>
    <row r="434" spans="1:29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对敌方单体攻击，造成100%攻击力（+906）点伤害。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906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</row>
    <row r="435" spans="1:29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对敌方单体攻击，造成100%攻击力（+1281）点伤害。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1281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</row>
    <row r="436" spans="1:29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对敌方单体攻击，造成100%攻击力（+1812）点伤害。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1812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</row>
    <row r="437" spans="1:29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对敌方单体攻击，造成100%攻击力（+2563）点伤害。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2563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</row>
    <row r="438" spans="1:29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对敌方单体攻击，造成100%攻击力（+3626）点伤害。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3626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</row>
    <row r="439" spans="1:29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对敌方单体攻击，造成100%攻击力（+5128）点伤害。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5128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</row>
    <row r="440" spans="1:29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对敌方单体攻击，造成100%攻击力（+7254）点伤害。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7254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</row>
    <row r="441" spans="1:29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对敌方单体攻击，造成100%攻击力（+10260）点伤害。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10260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</row>
    <row r="442" spans="1:29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对敌方单体攻击，造成100%攻击力（+14512）点伤害。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14512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</row>
    <row r="443" spans="1:29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对敌方单体攻击，造成100%攻击力（+20525）点伤害。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20525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</row>
    <row r="444" spans="1:29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对敌方单体攻击，造成150%攻击力（+130）点伤害。并附带减速。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50</v>
      </c>
      <c r="T444" s="31">
        <f>主动技能!Z447</f>
        <v>150</v>
      </c>
      <c r="U444" s="31">
        <f>主动技能!AB447</f>
        <v>130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2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</row>
    <row r="445" spans="1:29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对敌方单体攻击，造成150%攻击力（+160）点伤害。并附带减速。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50</v>
      </c>
      <c r="T445" s="31">
        <f>主动技能!Z448</f>
        <v>150</v>
      </c>
      <c r="U445" s="31">
        <f>主动技能!AB448</f>
        <v>160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2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</row>
    <row r="446" spans="1:29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对敌方单体攻击，造成150%攻击力（+250）点伤害。并附带减速。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50</v>
      </c>
      <c r="T446" s="31">
        <f>主动技能!Z449</f>
        <v>150</v>
      </c>
      <c r="U446" s="31">
        <f>主动技能!AB449</f>
        <v>250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2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</row>
    <row r="447" spans="1:29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对敌方单体攻击，造成150%攻击力（+400）点伤害。并附带减速。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50</v>
      </c>
      <c r="T447" s="31">
        <f>主动技能!Z450</f>
        <v>150</v>
      </c>
      <c r="U447" s="31">
        <f>主动技能!AB450</f>
        <v>400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2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</row>
    <row r="448" spans="1:29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对敌方单体攻击，造成150%攻击力（+565）点伤害。并附带减速。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50</v>
      </c>
      <c r="T448" s="31">
        <f>主动技能!Z451</f>
        <v>150</v>
      </c>
      <c r="U448" s="31">
        <f>主动技能!AB451</f>
        <v>565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2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</row>
    <row r="449" spans="1:29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对敌方单体攻击，造成150%攻击力（+800）点伤害。并附带减速。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50</v>
      </c>
      <c r="T449" s="31">
        <f>主动技能!Z452</f>
        <v>150</v>
      </c>
      <c r="U449" s="31">
        <f>主动技能!AB452</f>
        <v>800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2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</row>
    <row r="450" spans="1:29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对敌方单体攻击，造成150%攻击力（+1132）点伤害。并附带减速。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50</v>
      </c>
      <c r="T450" s="31">
        <f>主动技能!Z453</f>
        <v>150</v>
      </c>
      <c r="U450" s="31">
        <f>主动技能!AB453</f>
        <v>1132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2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</row>
    <row r="451" spans="1:29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对敌方单体攻击，造成150%攻击力（+1601）点伤害。并附带减速。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50</v>
      </c>
      <c r="T451" s="31">
        <f>主动技能!Z454</f>
        <v>150</v>
      </c>
      <c r="U451" s="31">
        <f>主动技能!AB454</f>
        <v>1601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2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</row>
    <row r="452" spans="1:29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对敌方单体攻击，造成150%攻击力（+2264）点伤害。并附带减速。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50</v>
      </c>
      <c r="T452" s="31">
        <f>主动技能!Z455</f>
        <v>150</v>
      </c>
      <c r="U452" s="31">
        <f>主动技能!AB455</f>
        <v>2264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2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</row>
    <row r="453" spans="1:29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对敌方单体攻击，造成150%攻击力（+3203）点伤害。并附带减速。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50</v>
      </c>
      <c r="T453" s="31">
        <f>主动技能!Z456</f>
        <v>150</v>
      </c>
      <c r="U453" s="31">
        <f>主动技能!AB456</f>
        <v>3203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2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</row>
    <row r="454" spans="1:29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对敌方单体攻击，造成150%攻击力（+4530）点伤害。并附带减速。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50</v>
      </c>
      <c r="T454" s="31">
        <f>主动技能!Z457</f>
        <v>150</v>
      </c>
      <c r="U454" s="31">
        <f>主动技能!AB457</f>
        <v>4530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2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</row>
    <row r="455" spans="1:29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对敌方单体攻击，造成150%攻击力（+6407）点伤害。并附带减速。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50</v>
      </c>
      <c r="T455" s="31">
        <f>主动技能!Z458</f>
        <v>150</v>
      </c>
      <c r="U455" s="31">
        <f>主动技能!AB458</f>
        <v>6407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2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</row>
    <row r="456" spans="1:29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对敌方单体攻击，造成150%攻击力（+9063）点伤害。并附带减速。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50</v>
      </c>
      <c r="T456" s="31">
        <f>主动技能!Z459</f>
        <v>150</v>
      </c>
      <c r="U456" s="31">
        <f>主动技能!AB459</f>
        <v>9063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2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</row>
    <row r="457" spans="1:29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对敌方单体攻击，造成150%攻击力（+12819）点伤害。并附带减速。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50</v>
      </c>
      <c r="T457" s="31">
        <f>主动技能!Z460</f>
        <v>150</v>
      </c>
      <c r="U457" s="31">
        <f>主动技能!AB460</f>
        <v>12819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2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</row>
    <row r="458" spans="1:29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对敌方单体攻击，造成150%攻击力（+18131）点伤害。并附带减速。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50</v>
      </c>
      <c r="T458" s="31">
        <f>主动技能!Z461</f>
        <v>150</v>
      </c>
      <c r="U458" s="31">
        <f>主动技能!AB461</f>
        <v>18131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2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</row>
    <row r="459" spans="1:29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对敌方单体攻击，造成150%攻击力（+25644）点伤害。并附带减速。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50</v>
      </c>
      <c r="T459" s="31">
        <f>主动技能!Z462</f>
        <v>150</v>
      </c>
      <c r="U459" s="31">
        <f>主动技能!AB462</f>
        <v>25644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2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</row>
    <row r="460" spans="1:29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对敌方单体攻击，造成150%攻击力（+36271）点伤害。并附带减速。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50</v>
      </c>
      <c r="T460" s="31">
        <f>主动技能!Z463</f>
        <v>150</v>
      </c>
      <c r="U460" s="31">
        <f>主动技能!AB463</f>
        <v>36271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2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</row>
    <row r="461" spans="1:29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对敌方单体攻击，造成150%攻击力（+51301）点伤害。并附带减速。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50</v>
      </c>
      <c r="T461" s="31">
        <f>主动技能!Z464</f>
        <v>150</v>
      </c>
      <c r="U461" s="31">
        <f>主动技能!AB464</f>
        <v>51301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2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</row>
    <row r="462" spans="1:29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对敌方单体攻击，造成150%攻击力（+72560）点伤害。并附带减速。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50</v>
      </c>
      <c r="T462" s="31">
        <f>主动技能!Z465</f>
        <v>150</v>
      </c>
      <c r="U462" s="31">
        <f>主动技能!AB465</f>
        <v>72560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2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</row>
    <row r="463" spans="1:29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对敌方单体攻击，造成150%攻击力（+102628）点伤害。并附带减速。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50</v>
      </c>
      <c r="T463" s="31">
        <f>主动技能!Z466</f>
        <v>150</v>
      </c>
      <c r="U463" s="31">
        <f>主动技能!AB466</f>
        <v>102628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2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</row>
    <row r="464" spans="1:29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对敌方全体攻击，造成125%攻击力（+65）点伤害。并附带减速。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100</v>
      </c>
      <c r="T464" s="31">
        <f>主动技能!Z467</f>
        <v>125</v>
      </c>
      <c r="U464" s="31">
        <f>主动技能!AB467</f>
        <v>65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3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</row>
    <row r="465" spans="1:29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对敌方全体攻击，造成125%攻击力（+80）点伤害。并附带减速。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100</v>
      </c>
      <c r="T465" s="31">
        <f>主动技能!Z468</f>
        <v>125</v>
      </c>
      <c r="U465" s="31">
        <f>主动技能!AB468</f>
        <v>80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3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</row>
    <row r="466" spans="1:29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对敌方全体攻击，造成125%攻击力（+125）点伤害。并附带减速。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100</v>
      </c>
      <c r="T466" s="31">
        <f>主动技能!Z469</f>
        <v>125</v>
      </c>
      <c r="U466" s="31">
        <f>主动技能!AB469</f>
        <v>125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3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</row>
    <row r="467" spans="1:29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对敌方全体攻击，造成125%攻击力（+200）点伤害。并附带减速。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100</v>
      </c>
      <c r="T467" s="31">
        <f>主动技能!Z470</f>
        <v>125</v>
      </c>
      <c r="U467" s="31">
        <f>主动技能!AB470</f>
        <v>200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3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</row>
    <row r="468" spans="1:29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对敌方全体攻击，造成125%攻击力（+282）点伤害。并附带减速。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100</v>
      </c>
      <c r="T468" s="31">
        <f>主动技能!Z471</f>
        <v>125</v>
      </c>
      <c r="U468" s="31">
        <f>主动技能!AB471</f>
        <v>282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3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</row>
    <row r="469" spans="1:29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对敌方全体攻击，造成125%攻击力（+400）点伤害。并附带减速。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100</v>
      </c>
      <c r="T469" s="31">
        <f>主动技能!Z472</f>
        <v>125</v>
      </c>
      <c r="U469" s="31">
        <f>主动技能!AB472</f>
        <v>400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3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</row>
    <row r="470" spans="1:29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对敌方全体攻击，造成125%攻击力（+566）点伤害。并附带减速。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100</v>
      </c>
      <c r="T470" s="31">
        <f>主动技能!Z473</f>
        <v>125</v>
      </c>
      <c r="U470" s="31">
        <f>主动技能!AB473</f>
        <v>566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3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</row>
    <row r="471" spans="1:29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对敌方全体攻击，造成125%攻击力（+800）点伤害。并附带减速。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100</v>
      </c>
      <c r="T471" s="31">
        <f>主动技能!Z474</f>
        <v>125</v>
      </c>
      <c r="U471" s="31">
        <f>主动技能!AB474</f>
        <v>800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3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</row>
    <row r="472" spans="1:29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对敌方全体攻击，造成125%攻击力（+1132）点伤害。并附带减速。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100</v>
      </c>
      <c r="T472" s="31">
        <f>主动技能!Z475</f>
        <v>125</v>
      </c>
      <c r="U472" s="31">
        <f>主动技能!AB475</f>
        <v>1132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3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</row>
    <row r="473" spans="1:29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对敌方全体攻击，造成125%攻击力（+1601）点伤害。并附带减速。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100</v>
      </c>
      <c r="T473" s="31">
        <f>主动技能!Z476</f>
        <v>125</v>
      </c>
      <c r="U473" s="31">
        <f>主动技能!AB476</f>
        <v>1601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3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</row>
    <row r="474" spans="1:29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对敌方全体攻击，造成125%攻击力（+2265）点伤害。并附带减速。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100</v>
      </c>
      <c r="T474" s="31">
        <f>主动技能!Z477</f>
        <v>125</v>
      </c>
      <c r="U474" s="31">
        <f>主动技能!AB477</f>
        <v>2265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3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</row>
    <row r="475" spans="1:29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对敌方全体攻击，造成125%攻击力（+3203）点伤害。并附带减速。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100</v>
      </c>
      <c r="T475" s="31">
        <f>主动技能!Z478</f>
        <v>125</v>
      </c>
      <c r="U475" s="31">
        <f>主动技能!AB478</f>
        <v>3203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3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</row>
    <row r="476" spans="1:29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对敌方全体攻击，造成125%攻击力（+4531）点伤害。并附带减速。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100</v>
      </c>
      <c r="T476" s="31">
        <f>主动技能!Z479</f>
        <v>125</v>
      </c>
      <c r="U476" s="31">
        <f>主动技能!AB479</f>
        <v>4531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3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</row>
    <row r="477" spans="1:29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对敌方全体攻击，造成125%攻击力（+6409）点伤害。并附带减速。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100</v>
      </c>
      <c r="T477" s="31">
        <f>主动技能!Z480</f>
        <v>125</v>
      </c>
      <c r="U477" s="31">
        <f>主动技能!AB480</f>
        <v>6409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3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</row>
    <row r="478" spans="1:29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对敌方全体攻击，造成125%攻击力（+9065）点伤害。并附带减速。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100</v>
      </c>
      <c r="T478" s="31">
        <f>主动技能!Z481</f>
        <v>125</v>
      </c>
      <c r="U478" s="31">
        <f>主动技能!AB481</f>
        <v>9065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3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</row>
    <row r="479" spans="1:29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对敌方全体攻击，造成125%攻击力（+12822）点伤害。并附带减速。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100</v>
      </c>
      <c r="T479" s="31">
        <f>主动技能!Z482</f>
        <v>125</v>
      </c>
      <c r="U479" s="31">
        <f>主动技能!AB482</f>
        <v>12822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3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</row>
    <row r="480" spans="1:29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对敌方全体攻击，造成125%攻击力（+18135）点伤害。并附带减速。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100</v>
      </c>
      <c r="T480" s="31">
        <f>主动技能!Z483</f>
        <v>125</v>
      </c>
      <c r="U480" s="31">
        <f>主动技能!AB483</f>
        <v>18135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3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</row>
    <row r="481" spans="1:29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对敌方全体攻击，造成125%攻击力（+25650）点伤害。并附带减速。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100</v>
      </c>
      <c r="T481" s="31">
        <f>主动技能!Z484</f>
        <v>125</v>
      </c>
      <c r="U481" s="31">
        <f>主动技能!AB484</f>
        <v>25650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3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</row>
    <row r="482" spans="1:29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对敌方全体攻击，造成125%攻击力（+36280）点伤害。并附带减速。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100</v>
      </c>
      <c r="T482" s="31">
        <f>主动技能!Z485</f>
        <v>125</v>
      </c>
      <c r="U482" s="31">
        <f>主动技能!AB485</f>
        <v>36280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3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</row>
    <row r="483" spans="1:29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对敌方全体攻击，造成125%攻击力（+51314）点伤害。并附带减速。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100</v>
      </c>
      <c r="T483" s="31">
        <f>主动技能!Z486</f>
        <v>125</v>
      </c>
      <c r="U483" s="31">
        <f>主动技能!AB486</f>
        <v>51314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3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</row>
    <row r="484" spans="1:29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对敌方单体攻击，造成100%攻击力（+26）点伤害。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26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</row>
    <row r="485" spans="1:29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对敌方单体攻击，造成100%攻击力（+32）点伤害。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32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</row>
    <row r="486" spans="1:29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对敌方单体攻击，造成100%攻击力（+50）点伤害。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50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</row>
    <row r="487" spans="1:29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对敌方单体攻击，造成100%攻击力（+80）点伤害。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80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</row>
    <row r="488" spans="1:29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对敌方单体攻击，造成100%攻击力（+113）点伤害。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113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</row>
    <row r="489" spans="1:29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对敌方单体攻击，造成100%攻击力（+160）点伤害。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160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</row>
    <row r="490" spans="1:29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对敌方单体攻击，造成100%攻击力（+226）点伤害。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226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</row>
    <row r="491" spans="1:29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对敌方单体攻击，造成100%攻击力（+320）点伤害。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320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</row>
    <row r="492" spans="1:29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对敌方单体攻击，造成100%攻击力（+452）点伤害。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452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</row>
    <row r="493" spans="1:29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对敌方单体攻击，造成100%攻击力（+640）点伤害。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640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</row>
    <row r="494" spans="1:29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对敌方单体攻击，造成100%攻击力（+906）点伤害。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906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</row>
    <row r="495" spans="1:29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对敌方单体攻击，造成100%攻击力（+1281）点伤害。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1281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</row>
    <row r="496" spans="1:29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对敌方单体攻击，造成100%攻击力（+1812）点伤害。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1812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</row>
    <row r="497" spans="1:29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对敌方单体攻击，造成100%攻击力（+2563）点伤害。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2563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</row>
    <row r="498" spans="1:29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对敌方单体攻击，造成100%攻击力（+3626）点伤害。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3626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</row>
    <row r="499" spans="1:29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对敌方单体攻击，造成100%攻击力（+5128）点伤害。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5128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</row>
    <row r="500" spans="1:29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对敌方单体攻击，造成100%攻击力（+7254）点伤害。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7254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</row>
    <row r="501" spans="1:29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对敌方单体攻击，造成100%攻击力（+10260）点伤害。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10260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</row>
    <row r="502" spans="1:29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对敌方单体攻击，造成100%攻击力（+14512）点伤害。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14512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</row>
    <row r="503" spans="1:29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对敌方单体攻击，造成100%攻击力（+20525）点伤害。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20525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</row>
    <row r="504" spans="1:29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对敌方单体攻击，造成150%攻击力（+130）点伤害。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50</v>
      </c>
      <c r="T504" s="31">
        <f>主动技能!Z507</f>
        <v>150</v>
      </c>
      <c r="U504" s="31">
        <f>主动技能!AB507</f>
        <v>130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2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</row>
    <row r="505" spans="1:29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对敌方单体攻击，造成150%攻击力（+160）点伤害。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50</v>
      </c>
      <c r="T505" s="31">
        <f>主动技能!Z508</f>
        <v>150</v>
      </c>
      <c r="U505" s="31">
        <f>主动技能!AB508</f>
        <v>160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2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</row>
    <row r="506" spans="1:29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对敌方单体攻击，造成150%攻击力（+250）点伤害。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50</v>
      </c>
      <c r="T506" s="31">
        <f>主动技能!Z509</f>
        <v>150</v>
      </c>
      <c r="U506" s="31">
        <f>主动技能!AB509</f>
        <v>250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2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</row>
    <row r="507" spans="1:29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对敌方单体攻击，造成150%攻击力（+400）点伤害。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50</v>
      </c>
      <c r="T507" s="31">
        <f>主动技能!Z510</f>
        <v>150</v>
      </c>
      <c r="U507" s="31">
        <f>主动技能!AB510</f>
        <v>400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2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</row>
    <row r="508" spans="1:29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对敌方单体攻击，造成150%攻击力（+565）点伤害。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50</v>
      </c>
      <c r="T508" s="31">
        <f>主动技能!Z511</f>
        <v>150</v>
      </c>
      <c r="U508" s="31">
        <f>主动技能!AB511</f>
        <v>565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2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</row>
    <row r="509" spans="1:29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对敌方单体攻击，造成150%攻击力（+800）点伤害。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50</v>
      </c>
      <c r="T509" s="31">
        <f>主动技能!Z512</f>
        <v>150</v>
      </c>
      <c r="U509" s="31">
        <f>主动技能!AB512</f>
        <v>800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2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</row>
    <row r="510" spans="1:29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对敌方单体攻击，造成150%攻击力（+1132）点伤害。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50</v>
      </c>
      <c r="T510" s="31">
        <f>主动技能!Z513</f>
        <v>150</v>
      </c>
      <c r="U510" s="31">
        <f>主动技能!AB513</f>
        <v>1132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2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</row>
    <row r="511" spans="1:29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对敌方单体攻击，造成150%攻击力（+1601）点伤害。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50</v>
      </c>
      <c r="T511" s="31">
        <f>主动技能!Z514</f>
        <v>150</v>
      </c>
      <c r="U511" s="31">
        <f>主动技能!AB514</f>
        <v>1601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2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</row>
    <row r="512" spans="1:29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对敌方单体攻击，造成150%攻击力（+2264）点伤害。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50</v>
      </c>
      <c r="T512" s="31">
        <f>主动技能!Z515</f>
        <v>150</v>
      </c>
      <c r="U512" s="31">
        <f>主动技能!AB515</f>
        <v>2264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2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</row>
    <row r="513" spans="1:29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对敌方单体攻击，造成150%攻击力（+3203）点伤害。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50</v>
      </c>
      <c r="T513" s="31">
        <f>主动技能!Z516</f>
        <v>150</v>
      </c>
      <c r="U513" s="31">
        <f>主动技能!AB516</f>
        <v>3203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2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</row>
    <row r="514" spans="1:29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对敌方单体攻击，造成150%攻击力（+4530）点伤害。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50</v>
      </c>
      <c r="T514" s="31">
        <f>主动技能!Z517</f>
        <v>150</v>
      </c>
      <c r="U514" s="31">
        <f>主动技能!AB517</f>
        <v>4530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2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</row>
    <row r="515" spans="1:29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对敌方单体攻击，造成150%攻击力（+6407）点伤害。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50</v>
      </c>
      <c r="T515" s="31">
        <f>主动技能!Z518</f>
        <v>150</v>
      </c>
      <c r="U515" s="31">
        <f>主动技能!AB518</f>
        <v>6407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2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</row>
    <row r="516" spans="1:29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对敌方单体攻击，造成150%攻击力（+9063）点伤害。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50</v>
      </c>
      <c r="T516" s="31">
        <f>主动技能!Z519</f>
        <v>150</v>
      </c>
      <c r="U516" s="31">
        <f>主动技能!AB519</f>
        <v>9063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2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</row>
    <row r="517" spans="1:29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对敌方单体攻击，造成150%攻击力（+12819）点伤害。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50</v>
      </c>
      <c r="T517" s="31">
        <f>主动技能!Z520</f>
        <v>150</v>
      </c>
      <c r="U517" s="31">
        <f>主动技能!AB520</f>
        <v>12819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2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</row>
    <row r="518" spans="1:29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对敌方单体攻击，造成150%攻击力（+18131）点伤害。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50</v>
      </c>
      <c r="T518" s="31">
        <f>主动技能!Z521</f>
        <v>150</v>
      </c>
      <c r="U518" s="31">
        <f>主动技能!AB521</f>
        <v>18131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2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</row>
    <row r="519" spans="1:29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对敌方单体攻击，造成150%攻击力（+25644）点伤害。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50</v>
      </c>
      <c r="T519" s="31">
        <f>主动技能!Z522</f>
        <v>150</v>
      </c>
      <c r="U519" s="31">
        <f>主动技能!AB522</f>
        <v>25644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2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</row>
    <row r="520" spans="1:29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对敌方单体攻击，造成150%攻击力（+36271）点伤害。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50</v>
      </c>
      <c r="T520" s="31">
        <f>主动技能!Z523</f>
        <v>150</v>
      </c>
      <c r="U520" s="31">
        <f>主动技能!AB523</f>
        <v>36271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2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</row>
    <row r="521" spans="1:29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对敌方单体攻击，造成150%攻击力（+51301）点伤害。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50</v>
      </c>
      <c r="T521" s="31">
        <f>主动技能!Z524</f>
        <v>150</v>
      </c>
      <c r="U521" s="31">
        <f>主动技能!AB524</f>
        <v>51301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2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</row>
    <row r="522" spans="1:29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对敌方单体攻击，造成150%攻击力（+72560）点伤害。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50</v>
      </c>
      <c r="T522" s="31">
        <f>主动技能!Z525</f>
        <v>150</v>
      </c>
      <c r="U522" s="31">
        <f>主动技能!AB525</f>
        <v>72560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2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</row>
    <row r="523" spans="1:29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对敌方单体攻击，造成150%攻击力（+102628）点伤害。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50</v>
      </c>
      <c r="T523" s="31">
        <f>主动技能!Z526</f>
        <v>150</v>
      </c>
      <c r="U523" s="31">
        <f>主动技能!AB526</f>
        <v>102628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2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</row>
    <row r="524" spans="1:29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对敌方全体攻击，造成125%攻击力（+65）点伤害。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100</v>
      </c>
      <c r="T524" s="31">
        <f>主动技能!Z527</f>
        <v>125</v>
      </c>
      <c r="U524" s="31">
        <f>主动技能!AB527</f>
        <v>65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3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</row>
    <row r="525" spans="1:29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对敌方全体攻击，造成125%攻击力（+80）点伤害。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100</v>
      </c>
      <c r="T525" s="31">
        <f>主动技能!Z528</f>
        <v>125</v>
      </c>
      <c r="U525" s="31">
        <f>主动技能!AB528</f>
        <v>80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3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</row>
    <row r="526" spans="1:29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对敌方全体攻击，造成125%攻击力（+125）点伤害。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100</v>
      </c>
      <c r="T526" s="31">
        <f>主动技能!Z529</f>
        <v>125</v>
      </c>
      <c r="U526" s="31">
        <f>主动技能!AB529</f>
        <v>125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3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</row>
    <row r="527" spans="1:29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对敌方全体攻击，造成125%攻击力（+200）点伤害。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100</v>
      </c>
      <c r="T527" s="31">
        <f>主动技能!Z530</f>
        <v>125</v>
      </c>
      <c r="U527" s="31">
        <f>主动技能!AB530</f>
        <v>200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3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</row>
    <row r="528" spans="1:29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对敌方全体攻击，造成125%攻击力（+282）点伤害。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100</v>
      </c>
      <c r="T528" s="31">
        <f>主动技能!Z531</f>
        <v>125</v>
      </c>
      <c r="U528" s="31">
        <f>主动技能!AB531</f>
        <v>282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3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</row>
    <row r="529" spans="1:29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对敌方全体攻击，造成125%攻击力（+400）点伤害。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100</v>
      </c>
      <c r="T529" s="31">
        <f>主动技能!Z532</f>
        <v>125</v>
      </c>
      <c r="U529" s="31">
        <f>主动技能!AB532</f>
        <v>400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3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</row>
    <row r="530" spans="1:29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对敌方全体攻击，造成125%攻击力（+566）点伤害。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100</v>
      </c>
      <c r="T530" s="31">
        <f>主动技能!Z533</f>
        <v>125</v>
      </c>
      <c r="U530" s="31">
        <f>主动技能!AB533</f>
        <v>566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3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</row>
    <row r="531" spans="1:29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对敌方全体攻击，造成125%攻击力（+800）点伤害。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100</v>
      </c>
      <c r="T531" s="31">
        <f>主动技能!Z534</f>
        <v>125</v>
      </c>
      <c r="U531" s="31">
        <f>主动技能!AB534</f>
        <v>800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3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</row>
    <row r="532" spans="1:29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对敌方全体攻击，造成125%攻击力（+1132）点伤害。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100</v>
      </c>
      <c r="T532" s="31">
        <f>主动技能!Z535</f>
        <v>125</v>
      </c>
      <c r="U532" s="31">
        <f>主动技能!AB535</f>
        <v>1132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3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</row>
    <row r="533" spans="1:29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对敌方全体攻击，造成125%攻击力（+1601）点伤害。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100</v>
      </c>
      <c r="T533" s="31">
        <f>主动技能!Z536</f>
        <v>125</v>
      </c>
      <c r="U533" s="31">
        <f>主动技能!AB536</f>
        <v>1601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3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</row>
    <row r="534" spans="1:29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对敌方全体攻击，造成125%攻击力（+2265）点伤害。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100</v>
      </c>
      <c r="T534" s="31">
        <f>主动技能!Z537</f>
        <v>125</v>
      </c>
      <c r="U534" s="31">
        <f>主动技能!AB537</f>
        <v>2265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3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</row>
    <row r="535" spans="1:29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对敌方全体攻击，造成125%攻击力（+3203）点伤害。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100</v>
      </c>
      <c r="T535" s="31">
        <f>主动技能!Z538</f>
        <v>125</v>
      </c>
      <c r="U535" s="31">
        <f>主动技能!AB538</f>
        <v>3203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3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</row>
    <row r="536" spans="1:29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对敌方全体攻击，造成125%攻击力（+4531）点伤害。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100</v>
      </c>
      <c r="T536" s="31">
        <f>主动技能!Z539</f>
        <v>125</v>
      </c>
      <c r="U536" s="31">
        <f>主动技能!AB539</f>
        <v>4531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3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</row>
    <row r="537" spans="1:29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对敌方全体攻击，造成125%攻击力（+6409）点伤害。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100</v>
      </c>
      <c r="T537" s="31">
        <f>主动技能!Z540</f>
        <v>125</v>
      </c>
      <c r="U537" s="31">
        <f>主动技能!AB540</f>
        <v>6409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3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</row>
    <row r="538" spans="1:29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对敌方全体攻击，造成125%攻击力（+9065）点伤害。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100</v>
      </c>
      <c r="T538" s="31">
        <f>主动技能!Z541</f>
        <v>125</v>
      </c>
      <c r="U538" s="31">
        <f>主动技能!AB541</f>
        <v>9065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3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</row>
    <row r="539" spans="1:29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对敌方全体攻击，造成125%攻击力（+12822）点伤害。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100</v>
      </c>
      <c r="T539" s="31">
        <f>主动技能!Z542</f>
        <v>125</v>
      </c>
      <c r="U539" s="31">
        <f>主动技能!AB542</f>
        <v>12822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3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</row>
    <row r="540" spans="1:29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对敌方全体攻击，造成125%攻击力（+18135）点伤害。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100</v>
      </c>
      <c r="T540" s="31">
        <f>主动技能!Z543</f>
        <v>125</v>
      </c>
      <c r="U540" s="31">
        <f>主动技能!AB543</f>
        <v>18135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3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</row>
    <row r="541" spans="1:29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对敌方全体攻击，造成125%攻击力（+25650）点伤害。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100</v>
      </c>
      <c r="T541" s="31">
        <f>主动技能!Z544</f>
        <v>125</v>
      </c>
      <c r="U541" s="31">
        <f>主动技能!AB544</f>
        <v>25650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3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</row>
    <row r="542" spans="1:29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对敌方全体攻击，造成125%攻击力（+36280）点伤害。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100</v>
      </c>
      <c r="T542" s="31">
        <f>主动技能!Z545</f>
        <v>125</v>
      </c>
      <c r="U542" s="31">
        <f>主动技能!AB545</f>
        <v>36280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3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</row>
    <row r="543" spans="1:29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对敌方全体攻击，造成125%攻击力（+51314）点伤害。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100</v>
      </c>
      <c r="T543" s="31">
        <f>主动技能!Z546</f>
        <v>125</v>
      </c>
      <c r="U543" s="31">
        <f>主动技能!AB546</f>
        <v>51314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3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</row>
    <row r="544" spans="1:29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对敌方单体攻击，造成100%攻击力（+26）点伤害。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26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</row>
    <row r="545" spans="1:29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对敌方单体攻击，造成100%攻击力（+32）点伤害。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32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</row>
    <row r="546" spans="1:29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对敌方单体攻击，造成100%攻击力（+50）点伤害。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50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</row>
    <row r="547" spans="1:29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对敌方单体攻击，造成100%攻击力（+80）点伤害。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80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</row>
    <row r="548" spans="1:29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对敌方单体攻击，造成100%攻击力（+113）点伤害。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113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</row>
    <row r="549" spans="1:29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对敌方单体攻击，造成100%攻击力（+160）点伤害。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160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</row>
    <row r="550" spans="1:29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对敌方单体攻击，造成100%攻击力（+226）点伤害。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226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</row>
    <row r="551" spans="1:29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对敌方单体攻击，造成100%攻击力（+320）点伤害。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320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</row>
    <row r="552" spans="1:29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对敌方单体攻击，造成100%攻击力（+452）点伤害。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452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</row>
    <row r="553" spans="1:29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对敌方单体攻击，造成100%攻击力（+640）点伤害。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640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</row>
    <row r="554" spans="1:29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对敌方单体攻击，造成100%攻击力（+906）点伤害。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906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</row>
    <row r="555" spans="1:29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对敌方单体攻击，造成100%攻击力（+1281）点伤害。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1281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</row>
    <row r="556" spans="1:29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对敌方单体攻击，造成100%攻击力（+1812）点伤害。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1812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</row>
    <row r="557" spans="1:29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对敌方单体攻击，造成100%攻击力（+2563）点伤害。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2563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</row>
    <row r="558" spans="1:29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对敌方单体攻击，造成100%攻击力（+3626）点伤害。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3626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</row>
    <row r="559" spans="1:29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对敌方单体攻击，造成100%攻击力（+5128）点伤害。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5128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</row>
    <row r="560" spans="1:29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对敌方单体攻击，造成100%攻击力（+7254）点伤害。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7254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</row>
    <row r="561" spans="1:29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对敌方单体攻击，造成100%攻击力（+10260）点伤害。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10260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</row>
    <row r="562" spans="1:29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对敌方单体攻击，造成100%攻击力（+14512）点伤害。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14512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</row>
    <row r="563" spans="1:29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对敌方单体攻击，造成100%攻击力（+20525）点伤害。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20525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</row>
    <row r="564" spans="1:29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对我方随机3个单体回复10%（+83）点生命值。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50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2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</row>
    <row r="565" spans="1:29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对我方随机3个单体回复10%（+102）点生命值。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50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2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</row>
    <row r="566" spans="1:29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对我方随机3个单体回复10%（+160）点生命值。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50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2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</row>
    <row r="567" spans="1:29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对我方随机3个单体回复10%（+256）点生命值。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50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2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</row>
    <row r="568" spans="1:29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对我方随机3个单体回复10%（+361）点生命值。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50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2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</row>
    <row r="569" spans="1:29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对我方随机3个单体回复10%（+512）点生命值。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50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2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</row>
    <row r="570" spans="1:29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对我方随机3个单体回复10%（+724）点生命值。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50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2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</row>
    <row r="571" spans="1:29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对我方随机3个单体回复10%（+1024）点生命值。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50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2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</row>
    <row r="572" spans="1:29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对我方随机3个单体回复10%（+1449）点生命值。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50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2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</row>
    <row r="573" spans="1:29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对我方随机3个单体回复10%（+2049）点生命值。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50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2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</row>
    <row r="574" spans="1:29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对我方随机3个单体回复10%（+2899）点生命值。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50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2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</row>
    <row r="575" spans="1:29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对我方随机3个单体回复10%（+4100）点生命值。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50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2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</row>
    <row r="576" spans="1:29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对我方随机3个单体回复10%（+5800）点生命值。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50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2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</row>
    <row r="577" spans="1:29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对我方随机3个单体回复10%（+8204）点生命值。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50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2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</row>
    <row r="578" spans="1:29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对我方随机3个单体回复10%（+11603）点生命值。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50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2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</row>
    <row r="579" spans="1:29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对我方随机3个单体回复10%（+16412）点生命值。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50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2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</row>
    <row r="580" spans="1:29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对我方随机3个单体回复10%（+23213）点生命值。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50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2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</row>
    <row r="581" spans="1:29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对我方随机3个单体回复10%（+32832）点生命值。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50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2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</row>
    <row r="582" spans="1:29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对我方随机3个单体回复10%（+46438）点生命值。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50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2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</row>
    <row r="583" spans="1:29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对我方随机3个单体回复10%（+65681）点生命值。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50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2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</row>
    <row r="584" spans="1:29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对敌方全体攻击，造成125%攻击力（+65）点伤害。附带中毒.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100</v>
      </c>
      <c r="T584" s="31">
        <f>主动技能!Z587</f>
        <v>125</v>
      </c>
      <c r="U584" s="31">
        <f>主动技能!AB587</f>
        <v>65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3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</row>
    <row r="585" spans="1:29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对敌方全体攻击，造成125%攻击力（+80）点伤害。附带中毒.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100</v>
      </c>
      <c r="T585" s="31">
        <f>主动技能!Z588</f>
        <v>125</v>
      </c>
      <c r="U585" s="31">
        <f>主动技能!AB588</f>
        <v>80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3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</row>
    <row r="586" spans="1:29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对敌方全体攻击，造成125%攻击力（+125）点伤害。附带中毒.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100</v>
      </c>
      <c r="T586" s="31">
        <f>主动技能!Z589</f>
        <v>125</v>
      </c>
      <c r="U586" s="31">
        <f>主动技能!AB589</f>
        <v>125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3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</row>
    <row r="587" spans="1:29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对敌方全体攻击，造成125%攻击力（+200）点伤害。附带中毒.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100</v>
      </c>
      <c r="T587" s="31">
        <f>主动技能!Z590</f>
        <v>125</v>
      </c>
      <c r="U587" s="31">
        <f>主动技能!AB590</f>
        <v>200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3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</row>
    <row r="588" spans="1:29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对敌方全体攻击，造成125%攻击力（+282）点伤害。附带中毒.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100</v>
      </c>
      <c r="T588" s="31">
        <f>主动技能!Z591</f>
        <v>125</v>
      </c>
      <c r="U588" s="31">
        <f>主动技能!AB591</f>
        <v>282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3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</row>
    <row r="589" spans="1:29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对敌方全体攻击，造成125%攻击力（+400）点伤害。附带中毒.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100</v>
      </c>
      <c r="T589" s="31">
        <f>主动技能!Z592</f>
        <v>125</v>
      </c>
      <c r="U589" s="31">
        <f>主动技能!AB592</f>
        <v>400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3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</row>
    <row r="590" spans="1:29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对敌方全体攻击，造成125%攻击力（+566）点伤害。附带中毒.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100</v>
      </c>
      <c r="T590" s="31">
        <f>主动技能!Z593</f>
        <v>125</v>
      </c>
      <c r="U590" s="31">
        <f>主动技能!AB593</f>
        <v>566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3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</row>
    <row r="591" spans="1:29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对敌方全体攻击，造成125%攻击力（+800）点伤害。附带中毒.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100</v>
      </c>
      <c r="T591" s="31">
        <f>主动技能!Z594</f>
        <v>125</v>
      </c>
      <c r="U591" s="31">
        <f>主动技能!AB594</f>
        <v>800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3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</row>
    <row r="592" spans="1:29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对敌方全体攻击，造成125%攻击力（+1132）点伤害。附带中毒.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100</v>
      </c>
      <c r="T592" s="31">
        <f>主动技能!Z595</f>
        <v>125</v>
      </c>
      <c r="U592" s="31">
        <f>主动技能!AB595</f>
        <v>1132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3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</row>
    <row r="593" spans="1:29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对敌方全体攻击，造成125%攻击力（+1601）点伤害。附带中毒.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100</v>
      </c>
      <c r="T593" s="31">
        <f>主动技能!Z596</f>
        <v>125</v>
      </c>
      <c r="U593" s="31">
        <f>主动技能!AB596</f>
        <v>1601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3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</row>
    <row r="594" spans="1:29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对敌方全体攻击，造成125%攻击力（+2265）点伤害。附带中毒.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100</v>
      </c>
      <c r="T594" s="31">
        <f>主动技能!Z597</f>
        <v>125</v>
      </c>
      <c r="U594" s="31">
        <f>主动技能!AB597</f>
        <v>2265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3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</row>
    <row r="595" spans="1:29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对敌方全体攻击，造成125%攻击力（+3203）点伤害。附带中毒.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100</v>
      </c>
      <c r="T595" s="31">
        <f>主动技能!Z598</f>
        <v>125</v>
      </c>
      <c r="U595" s="31">
        <f>主动技能!AB598</f>
        <v>3203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3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</row>
    <row r="596" spans="1:29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对敌方全体攻击，造成125%攻击力（+4531）点伤害。附带中毒.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100</v>
      </c>
      <c r="T596" s="31">
        <f>主动技能!Z599</f>
        <v>125</v>
      </c>
      <c r="U596" s="31">
        <f>主动技能!AB599</f>
        <v>4531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3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</row>
    <row r="597" spans="1:29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对敌方全体攻击，造成125%攻击力（+6409）点伤害。附带中毒.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100</v>
      </c>
      <c r="T597" s="31">
        <f>主动技能!Z600</f>
        <v>125</v>
      </c>
      <c r="U597" s="31">
        <f>主动技能!AB600</f>
        <v>6409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3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</row>
    <row r="598" spans="1:29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对敌方全体攻击，造成125%攻击力（+9065）点伤害。附带中毒.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100</v>
      </c>
      <c r="T598" s="31">
        <f>主动技能!Z601</f>
        <v>125</v>
      </c>
      <c r="U598" s="31">
        <f>主动技能!AB601</f>
        <v>9065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3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</row>
    <row r="599" spans="1:29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对敌方全体攻击，造成125%攻击力（+12822）点伤害。附带中毒.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100</v>
      </c>
      <c r="T599" s="31">
        <f>主动技能!Z602</f>
        <v>125</v>
      </c>
      <c r="U599" s="31">
        <f>主动技能!AB602</f>
        <v>12822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3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</row>
    <row r="600" spans="1:29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对敌方全体攻击，造成125%攻击力（+18135）点伤害。附带中毒.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100</v>
      </c>
      <c r="T600" s="31">
        <f>主动技能!Z603</f>
        <v>125</v>
      </c>
      <c r="U600" s="31">
        <f>主动技能!AB603</f>
        <v>18135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3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</row>
    <row r="601" spans="1:29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对敌方全体攻击，造成125%攻击力（+25650）点伤害。附带中毒.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100</v>
      </c>
      <c r="T601" s="31">
        <f>主动技能!Z604</f>
        <v>125</v>
      </c>
      <c r="U601" s="31">
        <f>主动技能!AB604</f>
        <v>25650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3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</row>
    <row r="602" spans="1:29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对敌方全体攻击，造成125%攻击力（+36280）点伤害。附带中毒.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100</v>
      </c>
      <c r="T602" s="31">
        <f>主动技能!Z605</f>
        <v>125</v>
      </c>
      <c r="U602" s="31">
        <f>主动技能!AB605</f>
        <v>36280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3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</row>
    <row r="603" spans="1:29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对敌方全体攻击，造成125%攻击力（+51314）点伤害。附带中毒.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100</v>
      </c>
      <c r="T603" s="31">
        <f>主动技能!Z606</f>
        <v>125</v>
      </c>
      <c r="U603" s="31">
        <f>主动技能!AB606</f>
        <v>51314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3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</row>
    <row r="604" spans="1:29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对敌方单体攻击，造成100%攻击力（+26）点伤害。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26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</row>
    <row r="605" spans="1:29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对敌方单体攻击，造成100%攻击力（+32）点伤害。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32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</row>
    <row r="606" spans="1:29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对敌方单体攻击，造成100%攻击力（+50）点伤害。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50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</row>
    <row r="607" spans="1:29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对敌方单体攻击，造成100%攻击力（+80）点伤害。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80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</row>
    <row r="608" spans="1:29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对敌方单体攻击，造成100%攻击力（+113）点伤害。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113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</row>
    <row r="609" spans="1:29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对敌方单体攻击，造成100%攻击力（+160）点伤害。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160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</row>
    <row r="610" spans="1:29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对敌方单体攻击，造成100%攻击力（+226）点伤害。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226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</row>
    <row r="611" spans="1:29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对敌方单体攻击，造成100%攻击力（+320）点伤害。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320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</row>
    <row r="612" spans="1:29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对敌方单体攻击，造成100%攻击力（+452）点伤害。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452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</row>
    <row r="613" spans="1:29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对敌方单体攻击，造成100%攻击力（+640）点伤害。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640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</row>
    <row r="614" spans="1:29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对敌方单体攻击，造成100%攻击力（+906）点伤害。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906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</row>
    <row r="615" spans="1:29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对敌方单体攻击，造成100%攻击力（+1281）点伤害。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1281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</row>
    <row r="616" spans="1:29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对敌方单体攻击，造成100%攻击力（+1812）点伤害。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1812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</row>
    <row r="617" spans="1:29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对敌方单体攻击，造成100%攻击力（+2563）点伤害。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2563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</row>
    <row r="618" spans="1:29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对敌方单体攻击，造成100%攻击力（+3626）点伤害。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3626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</row>
    <row r="619" spans="1:29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对敌方单体攻击，造成100%攻击力（+5128）点伤害。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5128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</row>
    <row r="620" spans="1:29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对敌方单体攻击，造成100%攻击力（+7254）点伤害。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7254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</row>
    <row r="621" spans="1:29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对敌方单体攻击，造成100%攻击力（+10260）点伤害。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10260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</row>
    <row r="622" spans="1:29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对敌方单体攻击，造成100%攻击力（+14512）点伤害。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14512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</row>
    <row r="623" spans="1:29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对敌方单体攻击，造成100%攻击力（+20525）点伤害。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20525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</row>
    <row r="624" spans="1:29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对敌方单体攻击，造成100%攻击力（+65）点伤害。并眩晕目标。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50</v>
      </c>
      <c r="T624" s="31">
        <f>主动技能!Z627</f>
        <v>100</v>
      </c>
      <c r="U624" s="31">
        <f>主动技能!AB627</f>
        <v>65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2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</row>
    <row r="625" spans="1:29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对敌方单体攻击，造成100%攻击力（+80）点伤害。并眩晕目标。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50</v>
      </c>
      <c r="T625" s="31">
        <f>主动技能!Z628</f>
        <v>100</v>
      </c>
      <c r="U625" s="31">
        <f>主动技能!AB628</f>
        <v>80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2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</row>
    <row r="626" spans="1:29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对敌方单体攻击，造成100%攻击力（+125）点伤害。并眩晕目标。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50</v>
      </c>
      <c r="T626" s="31">
        <f>主动技能!Z629</f>
        <v>100</v>
      </c>
      <c r="U626" s="31">
        <f>主动技能!AB629</f>
        <v>125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2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</row>
    <row r="627" spans="1:29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对敌方单体攻击，造成100%攻击力（+200）点伤害。并眩晕目标。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50</v>
      </c>
      <c r="T627" s="31">
        <f>主动技能!Z630</f>
        <v>100</v>
      </c>
      <c r="U627" s="31">
        <f>主动技能!AB630</f>
        <v>200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2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</row>
    <row r="628" spans="1:29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对敌方单体攻击，造成100%攻击力（+282）点伤害。并眩晕目标。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50</v>
      </c>
      <c r="T628" s="31">
        <f>主动技能!Z631</f>
        <v>100</v>
      </c>
      <c r="U628" s="31">
        <f>主动技能!AB631</f>
        <v>282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2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</row>
    <row r="629" spans="1:29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对敌方单体攻击，造成100%攻击力（+400）点伤害。并眩晕目标。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50</v>
      </c>
      <c r="T629" s="31">
        <f>主动技能!Z632</f>
        <v>100</v>
      </c>
      <c r="U629" s="31">
        <f>主动技能!AB632</f>
        <v>400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2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</row>
    <row r="630" spans="1:29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对敌方单体攻击，造成100%攻击力（+566）点伤害。并眩晕目标。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50</v>
      </c>
      <c r="T630" s="31">
        <f>主动技能!Z633</f>
        <v>100</v>
      </c>
      <c r="U630" s="31">
        <f>主动技能!AB633</f>
        <v>566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2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</row>
    <row r="631" spans="1:29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对敌方单体攻击，造成100%攻击力（+800）点伤害。并眩晕目标。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50</v>
      </c>
      <c r="T631" s="31">
        <f>主动技能!Z634</f>
        <v>100</v>
      </c>
      <c r="U631" s="31">
        <f>主动技能!AB634</f>
        <v>800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2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</row>
    <row r="632" spans="1:29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对敌方单体攻击，造成100%攻击力（+1132）点伤害。并眩晕目标。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50</v>
      </c>
      <c r="T632" s="31">
        <f>主动技能!Z635</f>
        <v>100</v>
      </c>
      <c r="U632" s="31">
        <f>主动技能!AB635</f>
        <v>1132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2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</row>
    <row r="633" spans="1:29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对敌方单体攻击，造成100%攻击力（+1601）点伤害。并眩晕目标。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50</v>
      </c>
      <c r="T633" s="31">
        <f>主动技能!Z636</f>
        <v>100</v>
      </c>
      <c r="U633" s="31">
        <f>主动技能!AB636</f>
        <v>1601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2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</row>
    <row r="634" spans="1:29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对敌方单体攻击，造成100%攻击力（+2265）点伤害。并眩晕目标。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50</v>
      </c>
      <c r="T634" s="31">
        <f>主动技能!Z637</f>
        <v>100</v>
      </c>
      <c r="U634" s="31">
        <f>主动技能!AB637</f>
        <v>2265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2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</row>
    <row r="635" spans="1:29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对敌方单体攻击，造成100%攻击力（+3203）点伤害。并眩晕目标。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50</v>
      </c>
      <c r="T635" s="31">
        <f>主动技能!Z638</f>
        <v>100</v>
      </c>
      <c r="U635" s="31">
        <f>主动技能!AB638</f>
        <v>3203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2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</row>
    <row r="636" spans="1:29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对敌方单体攻击，造成100%攻击力（+4531）点伤害。并眩晕目标。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50</v>
      </c>
      <c r="T636" s="31">
        <f>主动技能!Z639</f>
        <v>100</v>
      </c>
      <c r="U636" s="31">
        <f>主动技能!AB639</f>
        <v>4531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2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</row>
    <row r="637" spans="1:29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对敌方单体攻击，造成100%攻击力（+6409）点伤害。并眩晕目标。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50</v>
      </c>
      <c r="T637" s="31">
        <f>主动技能!Z640</f>
        <v>100</v>
      </c>
      <c r="U637" s="31">
        <f>主动技能!AB640</f>
        <v>6409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2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</row>
    <row r="638" spans="1:29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对敌方单体攻击，造成100%攻击力（+9065）点伤害。并眩晕目标。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50</v>
      </c>
      <c r="T638" s="31">
        <f>主动技能!Z641</f>
        <v>100</v>
      </c>
      <c r="U638" s="31">
        <f>主动技能!AB641</f>
        <v>9065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2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</row>
    <row r="639" spans="1:29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对敌方单体攻击，造成100%攻击力（+12822）点伤害。并眩晕目标。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50</v>
      </c>
      <c r="T639" s="31">
        <f>主动技能!Z642</f>
        <v>100</v>
      </c>
      <c r="U639" s="31">
        <f>主动技能!AB642</f>
        <v>12822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2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</row>
    <row r="640" spans="1:29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对敌方单体攻击，造成100%攻击力（+18135）点伤害。并眩晕目标。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50</v>
      </c>
      <c r="T640" s="31">
        <f>主动技能!Z643</f>
        <v>100</v>
      </c>
      <c r="U640" s="31">
        <f>主动技能!AB643</f>
        <v>18135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2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</row>
    <row r="641" spans="1:29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对敌方单体攻击，造成100%攻击力（+25650）点伤害。并眩晕目标。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50</v>
      </c>
      <c r="T641" s="31">
        <f>主动技能!Z644</f>
        <v>100</v>
      </c>
      <c r="U641" s="31">
        <f>主动技能!AB644</f>
        <v>25650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2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</row>
    <row r="642" spans="1:29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对敌方单体攻击，造成100%攻击力（+36280）点伤害。并眩晕目标。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50</v>
      </c>
      <c r="T642" s="31">
        <f>主动技能!Z645</f>
        <v>100</v>
      </c>
      <c r="U642" s="31">
        <f>主动技能!AB645</f>
        <v>36280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2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</row>
    <row r="643" spans="1:29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对敌方单体攻击，造成100%攻击力（+51314）点伤害。并眩晕目标。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50</v>
      </c>
      <c r="T643" s="31">
        <f>主动技能!Z646</f>
        <v>100</v>
      </c>
      <c r="U643" s="31">
        <f>主动技能!AB646</f>
        <v>51314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2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</row>
    <row r="644" spans="1:29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100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3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</row>
    <row r="645" spans="1:29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100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3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</row>
    <row r="646" spans="1:29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100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3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</row>
    <row r="647" spans="1:29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100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3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</row>
    <row r="648" spans="1:29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100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3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</row>
    <row r="649" spans="1:29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100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3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</row>
    <row r="650" spans="1:29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100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3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</row>
    <row r="651" spans="1:29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100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3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</row>
    <row r="652" spans="1:29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100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3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</row>
    <row r="653" spans="1:29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100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3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</row>
    <row r="654" spans="1:29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100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3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</row>
    <row r="655" spans="1:29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100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3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</row>
    <row r="656" spans="1:29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100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3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</row>
    <row r="657" spans="1:29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100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3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</row>
    <row r="658" spans="1:29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100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3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</row>
    <row r="659" spans="1:29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100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3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</row>
    <row r="660" spans="1:29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100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3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</row>
    <row r="661" spans="1:29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100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3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</row>
    <row r="662" spans="1:29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100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3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</row>
    <row r="663" spans="1:29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100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3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</row>
    <row r="664" spans="1:29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对敌方单体攻击，造成100%攻击力（+26）点伤害。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26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</row>
    <row r="665" spans="1:29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对敌方单体攻击，造成100%攻击力（+32）点伤害。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32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</row>
    <row r="666" spans="1:29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对敌方单体攻击，造成100%攻击力（+50）点伤害。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50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</row>
    <row r="667" spans="1:29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对敌方单体攻击，造成100%攻击力（+80）点伤害。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80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</row>
    <row r="668" spans="1:29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对敌方单体攻击，造成100%攻击力（+113）点伤害。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113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</row>
    <row r="669" spans="1:29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对敌方单体攻击，造成100%攻击力（+160）点伤害。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160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</row>
    <row r="670" spans="1:29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对敌方单体攻击，造成100%攻击力（+226）点伤害。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226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</row>
    <row r="671" spans="1:29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对敌方单体攻击，造成100%攻击力（+320）点伤害。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320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</row>
    <row r="672" spans="1:29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对敌方单体攻击，造成100%攻击力（+452）点伤害。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452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</row>
    <row r="673" spans="1:29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对敌方单体攻击，造成100%攻击力（+640）点伤害。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640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</row>
    <row r="674" spans="1:29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对敌方单体攻击，造成100%攻击力（+906）点伤害。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906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</row>
    <row r="675" spans="1:29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对敌方单体攻击，造成100%攻击力（+1281）点伤害。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1281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</row>
    <row r="676" spans="1:29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对敌方单体攻击，造成100%攻击力（+1812）点伤害。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1812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</row>
    <row r="677" spans="1:29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对敌方单体攻击，造成100%攻击力（+2563）点伤害。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2563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</row>
    <row r="678" spans="1:29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对敌方单体攻击，造成100%攻击力（+3626）点伤害。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3626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</row>
    <row r="679" spans="1:29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对敌方单体攻击，造成100%攻击力（+5128）点伤害。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5128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</row>
    <row r="680" spans="1:29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对敌方单体攻击，造成100%攻击力（+7254）点伤害。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7254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</row>
    <row r="681" spans="1:29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对敌方单体攻击，造成100%攻击力（+10260）点伤害。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10260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</row>
    <row r="682" spans="1:29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对敌方单体攻击，造成100%攻击力（+14512）点伤害。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14512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</row>
    <row r="683" spans="1:29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对敌方单体攻击，造成100%攻击力（+20525）点伤害。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20525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</row>
    <row r="684" spans="1:29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对敌方单体攻击，造成150%攻击力（+130）点伤害。并附带中毒。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50</v>
      </c>
      <c r="T684" s="31">
        <f>主动技能!Z687</f>
        <v>150</v>
      </c>
      <c r="U684" s="31">
        <f>主动技能!AB687</f>
        <v>130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2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</row>
    <row r="685" spans="1:29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对敌方单体攻击，造成150%攻击力（+160）点伤害。并附带中毒。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50</v>
      </c>
      <c r="T685" s="31">
        <f>主动技能!Z688</f>
        <v>150</v>
      </c>
      <c r="U685" s="31">
        <f>主动技能!AB688</f>
        <v>160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2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</row>
    <row r="686" spans="1:29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对敌方单体攻击，造成150%攻击力（+250）点伤害。并附带中毒。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50</v>
      </c>
      <c r="T686" s="31">
        <f>主动技能!Z689</f>
        <v>150</v>
      </c>
      <c r="U686" s="31">
        <f>主动技能!AB689</f>
        <v>250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2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</row>
    <row r="687" spans="1:29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对敌方单体攻击，造成150%攻击力（+400）点伤害。并附带中毒。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50</v>
      </c>
      <c r="T687" s="31">
        <f>主动技能!Z690</f>
        <v>150</v>
      </c>
      <c r="U687" s="31">
        <f>主动技能!AB690</f>
        <v>400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2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</row>
    <row r="688" spans="1:29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对敌方单体攻击，造成150%攻击力（+565）点伤害。并附带中毒。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50</v>
      </c>
      <c r="T688" s="31">
        <f>主动技能!Z691</f>
        <v>150</v>
      </c>
      <c r="U688" s="31">
        <f>主动技能!AB691</f>
        <v>565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2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</row>
    <row r="689" spans="1:29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对敌方单体攻击，造成150%攻击力（+800）点伤害。并附带中毒。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50</v>
      </c>
      <c r="T689" s="31">
        <f>主动技能!Z692</f>
        <v>150</v>
      </c>
      <c r="U689" s="31">
        <f>主动技能!AB692</f>
        <v>800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2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</row>
    <row r="690" spans="1:29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对敌方单体攻击，造成150%攻击力（+1132）点伤害。并附带中毒。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50</v>
      </c>
      <c r="T690" s="31">
        <f>主动技能!Z693</f>
        <v>150</v>
      </c>
      <c r="U690" s="31">
        <f>主动技能!AB693</f>
        <v>1132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2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</row>
    <row r="691" spans="1:29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对敌方单体攻击，造成150%攻击力（+1601）点伤害。并附带中毒。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50</v>
      </c>
      <c r="T691" s="31">
        <f>主动技能!Z694</f>
        <v>150</v>
      </c>
      <c r="U691" s="31">
        <f>主动技能!AB694</f>
        <v>1601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2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</row>
    <row r="692" spans="1:29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对敌方单体攻击，造成150%攻击力（+2264）点伤害。并附带中毒。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50</v>
      </c>
      <c r="T692" s="31">
        <f>主动技能!Z695</f>
        <v>150</v>
      </c>
      <c r="U692" s="31">
        <f>主动技能!AB695</f>
        <v>2264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2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</row>
    <row r="693" spans="1:29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对敌方单体攻击，造成150%攻击力（+3203）点伤害。并附带中毒。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50</v>
      </c>
      <c r="T693" s="31">
        <f>主动技能!Z696</f>
        <v>150</v>
      </c>
      <c r="U693" s="31">
        <f>主动技能!AB696</f>
        <v>3203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2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</row>
    <row r="694" spans="1:29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对敌方单体攻击，造成150%攻击力（+4530）点伤害。并附带中毒。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50</v>
      </c>
      <c r="T694" s="31">
        <f>主动技能!Z697</f>
        <v>150</v>
      </c>
      <c r="U694" s="31">
        <f>主动技能!AB697</f>
        <v>4530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2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</row>
    <row r="695" spans="1:29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对敌方单体攻击，造成150%攻击力（+6407）点伤害。并附带中毒。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50</v>
      </c>
      <c r="T695" s="31">
        <f>主动技能!Z698</f>
        <v>150</v>
      </c>
      <c r="U695" s="31">
        <f>主动技能!AB698</f>
        <v>6407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2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</row>
    <row r="696" spans="1:29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对敌方单体攻击，造成150%攻击力（+9063）点伤害。并附带中毒。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50</v>
      </c>
      <c r="T696" s="31">
        <f>主动技能!Z699</f>
        <v>150</v>
      </c>
      <c r="U696" s="31">
        <f>主动技能!AB699</f>
        <v>9063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2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</row>
    <row r="697" spans="1:29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对敌方单体攻击，造成150%攻击力（+12819）点伤害。并附带中毒。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50</v>
      </c>
      <c r="T697" s="31">
        <f>主动技能!Z700</f>
        <v>150</v>
      </c>
      <c r="U697" s="31">
        <f>主动技能!AB700</f>
        <v>12819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2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</row>
    <row r="698" spans="1:29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对敌方单体攻击，造成150%攻击力（+18131）点伤害。并附带中毒。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50</v>
      </c>
      <c r="T698" s="31">
        <f>主动技能!Z701</f>
        <v>150</v>
      </c>
      <c r="U698" s="31">
        <f>主动技能!AB701</f>
        <v>18131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2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</row>
    <row r="699" spans="1:29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对敌方单体攻击，造成150%攻击力（+25644）点伤害。并附带中毒。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50</v>
      </c>
      <c r="T699" s="31">
        <f>主动技能!Z702</f>
        <v>150</v>
      </c>
      <c r="U699" s="31">
        <f>主动技能!AB702</f>
        <v>25644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2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</row>
    <row r="700" spans="1:29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对敌方单体攻击，造成150%攻击力（+36271）点伤害。并附带中毒。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50</v>
      </c>
      <c r="T700" s="31">
        <f>主动技能!Z703</f>
        <v>150</v>
      </c>
      <c r="U700" s="31">
        <f>主动技能!AB703</f>
        <v>36271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2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</row>
    <row r="701" spans="1:29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对敌方单体攻击，造成150%攻击力（+51301）点伤害。并附带中毒。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50</v>
      </c>
      <c r="T701" s="31">
        <f>主动技能!Z704</f>
        <v>150</v>
      </c>
      <c r="U701" s="31">
        <f>主动技能!AB704</f>
        <v>51301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2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</row>
    <row r="702" spans="1:29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对敌方单体攻击，造成150%攻击力（+72560）点伤害。并附带中毒。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50</v>
      </c>
      <c r="T702" s="31">
        <f>主动技能!Z705</f>
        <v>150</v>
      </c>
      <c r="U702" s="31">
        <f>主动技能!AB705</f>
        <v>72560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2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</row>
    <row r="703" spans="1:29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对敌方单体攻击，造成150%攻击力（+102628）点伤害。并附带中毒。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50</v>
      </c>
      <c r="T703" s="31">
        <f>主动技能!Z706</f>
        <v>150</v>
      </c>
      <c r="U703" s="31">
        <f>主动技能!AB706</f>
        <v>102628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2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</row>
    <row r="704" spans="1:29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对敌方全体攻击，造成125%攻击力（+65）点伤害。附带中毒.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100</v>
      </c>
      <c r="T704" s="31">
        <f>主动技能!Z707</f>
        <v>125</v>
      </c>
      <c r="U704" s="31">
        <f>主动技能!AB707</f>
        <v>65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3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</row>
    <row r="705" spans="1:29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对敌方全体攻击，造成125%攻击力（+80）点伤害。附带中毒.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100</v>
      </c>
      <c r="T705" s="31">
        <f>主动技能!Z708</f>
        <v>125</v>
      </c>
      <c r="U705" s="31">
        <f>主动技能!AB708</f>
        <v>80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3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</row>
    <row r="706" spans="1:29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对敌方全体攻击，造成125%攻击力（+125）点伤害。附带中毒.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100</v>
      </c>
      <c r="T706" s="31">
        <f>主动技能!Z709</f>
        <v>125</v>
      </c>
      <c r="U706" s="31">
        <f>主动技能!AB709</f>
        <v>125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3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</row>
    <row r="707" spans="1:29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对敌方全体攻击，造成125%攻击力（+200）点伤害。附带中毒.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100</v>
      </c>
      <c r="T707" s="31">
        <f>主动技能!Z710</f>
        <v>125</v>
      </c>
      <c r="U707" s="31">
        <f>主动技能!AB710</f>
        <v>200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3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</row>
    <row r="708" spans="1:29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对敌方全体攻击，造成125%攻击力（+282）点伤害。附带中毒.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100</v>
      </c>
      <c r="T708" s="31">
        <f>主动技能!Z711</f>
        <v>125</v>
      </c>
      <c r="U708" s="31">
        <f>主动技能!AB711</f>
        <v>282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3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</row>
    <row r="709" spans="1:29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对敌方全体攻击，造成125%攻击力（+400）点伤害。附带中毒.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100</v>
      </c>
      <c r="T709" s="31">
        <f>主动技能!Z712</f>
        <v>125</v>
      </c>
      <c r="U709" s="31">
        <f>主动技能!AB712</f>
        <v>400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3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</row>
    <row r="710" spans="1:29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对敌方全体攻击，造成125%攻击力（+566）点伤害。附带中毒.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100</v>
      </c>
      <c r="T710" s="31">
        <f>主动技能!Z713</f>
        <v>125</v>
      </c>
      <c r="U710" s="31">
        <f>主动技能!AB713</f>
        <v>566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3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</row>
    <row r="711" spans="1:29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对敌方全体攻击，造成125%攻击力（+800）点伤害。附带中毒.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100</v>
      </c>
      <c r="T711" s="31">
        <f>主动技能!Z714</f>
        <v>125</v>
      </c>
      <c r="U711" s="31">
        <f>主动技能!AB714</f>
        <v>800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3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</row>
    <row r="712" spans="1:29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对敌方全体攻击，造成125%攻击力（+1132）点伤害。附带中毒.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100</v>
      </c>
      <c r="T712" s="31">
        <f>主动技能!Z715</f>
        <v>125</v>
      </c>
      <c r="U712" s="31">
        <f>主动技能!AB715</f>
        <v>1132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3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</row>
    <row r="713" spans="1:29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对敌方全体攻击，造成125%攻击力（+1601）点伤害。附带中毒.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100</v>
      </c>
      <c r="T713" s="31">
        <f>主动技能!Z716</f>
        <v>125</v>
      </c>
      <c r="U713" s="31">
        <f>主动技能!AB716</f>
        <v>1601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3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</row>
    <row r="714" spans="1:29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对敌方全体攻击，造成125%攻击力（+2265）点伤害。附带中毒.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100</v>
      </c>
      <c r="T714" s="31">
        <f>主动技能!Z717</f>
        <v>125</v>
      </c>
      <c r="U714" s="31">
        <f>主动技能!AB717</f>
        <v>2265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3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</row>
    <row r="715" spans="1:29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对敌方全体攻击，造成125%攻击力（+3203）点伤害。附带中毒.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100</v>
      </c>
      <c r="T715" s="31">
        <f>主动技能!Z718</f>
        <v>125</v>
      </c>
      <c r="U715" s="31">
        <f>主动技能!AB718</f>
        <v>3203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3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</row>
    <row r="716" spans="1:29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对敌方全体攻击，造成125%攻击力（+4531）点伤害。附带中毒.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100</v>
      </c>
      <c r="T716" s="31">
        <f>主动技能!Z719</f>
        <v>125</v>
      </c>
      <c r="U716" s="31">
        <f>主动技能!AB719</f>
        <v>4531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3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</row>
    <row r="717" spans="1:29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对敌方全体攻击，造成125%攻击力（+6409）点伤害。附带中毒.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100</v>
      </c>
      <c r="T717" s="31">
        <f>主动技能!Z720</f>
        <v>125</v>
      </c>
      <c r="U717" s="31">
        <f>主动技能!AB720</f>
        <v>6409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3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</row>
    <row r="718" spans="1:29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对敌方全体攻击，造成125%攻击力（+9065）点伤害。附带中毒.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100</v>
      </c>
      <c r="T718" s="31">
        <f>主动技能!Z721</f>
        <v>125</v>
      </c>
      <c r="U718" s="31">
        <f>主动技能!AB721</f>
        <v>9065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3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</row>
    <row r="719" spans="1:29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对敌方全体攻击，造成125%攻击力（+12822）点伤害。附带中毒.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100</v>
      </c>
      <c r="T719" s="31">
        <f>主动技能!Z722</f>
        <v>125</v>
      </c>
      <c r="U719" s="31">
        <f>主动技能!AB722</f>
        <v>12822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3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</row>
    <row r="720" spans="1:29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对敌方全体攻击，造成125%攻击力（+18135）点伤害。附带中毒.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100</v>
      </c>
      <c r="T720" s="31">
        <f>主动技能!Z723</f>
        <v>125</v>
      </c>
      <c r="U720" s="31">
        <f>主动技能!AB723</f>
        <v>18135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3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</row>
    <row r="721" spans="1:29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对敌方全体攻击，造成125%攻击力（+25650）点伤害。附带中毒.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100</v>
      </c>
      <c r="T721" s="31">
        <f>主动技能!Z724</f>
        <v>125</v>
      </c>
      <c r="U721" s="31">
        <f>主动技能!AB724</f>
        <v>25650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3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</row>
    <row r="722" spans="1:29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对敌方全体攻击，造成125%攻击力（+36280）点伤害。附带中毒.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100</v>
      </c>
      <c r="T722" s="31">
        <f>主动技能!Z725</f>
        <v>125</v>
      </c>
      <c r="U722" s="31">
        <f>主动技能!AB725</f>
        <v>36280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3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</row>
    <row r="723" spans="1:29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对敌方全体攻击，造成125%攻击力（+51314）点伤害。附带中毒.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100</v>
      </c>
      <c r="T723" s="31">
        <f>主动技能!Z726</f>
        <v>125</v>
      </c>
      <c r="U723" s="31">
        <f>主动技能!AB726</f>
        <v>51314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3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</row>
    <row r="724" spans="1:29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对敌方单体攻击，造成100%攻击力（+26）点伤害。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26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</row>
    <row r="725" spans="1:29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对敌方单体攻击，造成100%攻击力（+32）点伤害。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32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</row>
    <row r="726" spans="1:29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对敌方单体攻击，造成100%攻击力（+50）点伤害。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50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</row>
    <row r="727" spans="1:29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对敌方单体攻击，造成100%攻击力（+80）点伤害。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80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</row>
    <row r="728" spans="1:29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对敌方单体攻击，造成100%攻击力（+113）点伤害。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113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</row>
    <row r="729" spans="1:29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对敌方单体攻击，造成100%攻击力（+160）点伤害。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160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</row>
    <row r="730" spans="1:29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对敌方单体攻击，造成100%攻击力（+226）点伤害。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226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</row>
    <row r="731" spans="1:29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对敌方单体攻击，造成100%攻击力（+320）点伤害。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320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</row>
    <row r="732" spans="1:29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对敌方单体攻击，造成100%攻击力（+452）点伤害。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452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</row>
    <row r="733" spans="1:29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对敌方单体攻击，造成100%攻击力（+640）点伤害。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640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</row>
    <row r="734" spans="1:29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对敌方单体攻击，造成100%攻击力（+906）点伤害。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906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</row>
    <row r="735" spans="1:29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对敌方单体攻击，造成100%攻击力（+1281）点伤害。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1281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</row>
    <row r="736" spans="1:29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对敌方单体攻击，造成100%攻击力（+1812）点伤害。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1812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</row>
    <row r="737" spans="1:29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对敌方单体攻击，造成100%攻击力（+2563）点伤害。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2563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</row>
    <row r="738" spans="1:29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对敌方单体攻击，造成100%攻击力（+3626）点伤害。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3626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</row>
    <row r="739" spans="1:29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对敌方单体攻击，造成100%攻击力（+5128）点伤害。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5128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</row>
    <row r="740" spans="1:29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对敌方单体攻击，造成100%攻击力（+7254）点伤害。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7254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</row>
    <row r="741" spans="1:29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对敌方单体攻击，造成100%攻击力（+10260）点伤害。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10260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</row>
    <row r="742" spans="1:29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对敌方单体攻击，造成100%攻击力（+14512）点伤害。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14512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</row>
    <row r="743" spans="1:29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对敌方单体攻击，造成100%攻击力（+20525）点伤害。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20525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</row>
    <row r="744" spans="1:29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对我方随机3个单体回复10%（+83）点生命值。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50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2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</row>
    <row r="745" spans="1:29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对我方随机3个单体回复10%（+102）点生命值。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50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2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</row>
    <row r="746" spans="1:29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对我方随机3个单体回复10%（+160）点生命值。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50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2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</row>
    <row r="747" spans="1:29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对我方随机3个单体回复10%（+256）点生命值。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50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2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</row>
    <row r="748" spans="1:29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对我方随机3个单体回复10%（+361）点生命值。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50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2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</row>
    <row r="749" spans="1:29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对我方随机3个单体回复10%（+512）点生命值。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50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2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</row>
    <row r="750" spans="1:29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对我方随机3个单体回复10%（+724）点生命值。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50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2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</row>
    <row r="751" spans="1:29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对我方随机3个单体回复10%（+1024）点生命值。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50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2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</row>
    <row r="752" spans="1:29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对我方随机3个单体回复10%（+1449）点生命值。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50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2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</row>
    <row r="753" spans="1:29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对我方随机3个单体回复10%（+2049）点生命值。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50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2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</row>
    <row r="754" spans="1:29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对我方随机3个单体回复10%（+2899）点生命值。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50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2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</row>
    <row r="755" spans="1:29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对我方随机3个单体回复10%（+4100）点生命值。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50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2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</row>
    <row r="756" spans="1:29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对我方随机3个单体回复10%（+5800）点生命值。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50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2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</row>
    <row r="757" spans="1:29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对我方随机3个单体回复10%（+8204）点生命值。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50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2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</row>
    <row r="758" spans="1:29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对我方随机3个单体回复10%（+11603）点生命值。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50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2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</row>
    <row r="759" spans="1:29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对我方随机3个单体回复10%（+16412）点生命值。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50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2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</row>
    <row r="760" spans="1:29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对我方随机3个单体回复10%（+23213）点生命值。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50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2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</row>
    <row r="761" spans="1:29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对我方随机3个单体回复10%（+32832）点生命值。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50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2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</row>
    <row r="762" spans="1:29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对我方随机3个单体回复10%（+46438）点生命值。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50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2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</row>
    <row r="763" spans="1:29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对我方随机3个单体回复10%（+65681）点生命值。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50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2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</row>
    <row r="764" spans="1:29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100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3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</row>
    <row r="765" spans="1:29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100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3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</row>
    <row r="766" spans="1:29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100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3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</row>
    <row r="767" spans="1:29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100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3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</row>
    <row r="768" spans="1:29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100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3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</row>
    <row r="769" spans="1:29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100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3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</row>
    <row r="770" spans="1:29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100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3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</row>
    <row r="771" spans="1:29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100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3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</row>
    <row r="772" spans="1:29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100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3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</row>
    <row r="773" spans="1:29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100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3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</row>
    <row r="774" spans="1:29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100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3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</row>
    <row r="775" spans="1:29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100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3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</row>
    <row r="776" spans="1:29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100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3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</row>
    <row r="777" spans="1:29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100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3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</row>
    <row r="778" spans="1:29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100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3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</row>
    <row r="779" spans="1:29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100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3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</row>
    <row r="780" spans="1:29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100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3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</row>
    <row r="781" spans="1:29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100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3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</row>
    <row r="782" spans="1:29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100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3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</row>
    <row r="783" spans="1:29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100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3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</row>
    <row r="784" spans="1:29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对敌方单体攻击，造成100%攻击力（+26）点伤害。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26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</row>
    <row r="785" spans="1:29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对敌方单体攻击，造成100%攻击力（+32）点伤害。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32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</row>
    <row r="786" spans="1:29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对敌方单体攻击，造成100%攻击力（+50）点伤害。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50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</row>
    <row r="787" spans="1:29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对敌方单体攻击，造成100%攻击力（+80）点伤害。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80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</row>
    <row r="788" spans="1:29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对敌方单体攻击，造成100%攻击力（+113）点伤害。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113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</row>
    <row r="789" spans="1:29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对敌方单体攻击，造成100%攻击力（+160）点伤害。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160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</row>
    <row r="790" spans="1:29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对敌方单体攻击，造成100%攻击力（+226）点伤害。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226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</row>
    <row r="791" spans="1:29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对敌方单体攻击，造成100%攻击力（+320）点伤害。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320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</row>
    <row r="792" spans="1:29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对敌方单体攻击，造成100%攻击力（+452）点伤害。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452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</row>
    <row r="793" spans="1:29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对敌方单体攻击，造成100%攻击力（+640）点伤害。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640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</row>
    <row r="794" spans="1:29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对敌方单体攻击，造成100%攻击力（+906）点伤害。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906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</row>
    <row r="795" spans="1:29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对敌方单体攻击，造成100%攻击力（+1281）点伤害。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1281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</row>
    <row r="796" spans="1:29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对敌方单体攻击，造成100%攻击力（+1812）点伤害。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1812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</row>
    <row r="797" spans="1:29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对敌方单体攻击，造成100%攻击力（+2563）点伤害。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2563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</row>
    <row r="798" spans="1:29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对敌方单体攻击，造成100%攻击力（+3626）点伤害。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3626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</row>
    <row r="799" spans="1:29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对敌方单体攻击，造成100%攻击力（+5128）点伤害。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5128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</row>
    <row r="800" spans="1:29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对敌方单体攻击，造成100%攻击力（+7254）点伤害。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7254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</row>
    <row r="801" spans="1:29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对敌方单体攻击，造成100%攻击力（+10260）点伤害。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10260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</row>
    <row r="802" spans="1:29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对敌方单体攻击，造成100%攻击力（+14512）点伤害。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14512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</row>
    <row r="803" spans="1:29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对敌方单体攻击，造成100%攻击力（+20525）点伤害。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20525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</row>
    <row r="804" spans="1:29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对敌方单体攻击，造成150%攻击力（+130）点伤害。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50</v>
      </c>
      <c r="T804" s="31">
        <f>主动技能!Z807</f>
        <v>150</v>
      </c>
      <c r="U804" s="31">
        <f>主动技能!AB807</f>
        <v>130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2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</row>
    <row r="805" spans="1:29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对敌方单体攻击，造成150%攻击力（+160）点伤害。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50</v>
      </c>
      <c r="T805" s="31">
        <f>主动技能!Z808</f>
        <v>150</v>
      </c>
      <c r="U805" s="31">
        <f>主动技能!AB808</f>
        <v>160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2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</row>
    <row r="806" spans="1:29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对敌方单体攻击，造成150%攻击力（+250）点伤害。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50</v>
      </c>
      <c r="T806" s="31">
        <f>主动技能!Z809</f>
        <v>150</v>
      </c>
      <c r="U806" s="31">
        <f>主动技能!AB809</f>
        <v>250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2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</row>
    <row r="807" spans="1:29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对敌方单体攻击，造成150%攻击力（+400）点伤害。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50</v>
      </c>
      <c r="T807" s="31">
        <f>主动技能!Z810</f>
        <v>150</v>
      </c>
      <c r="U807" s="31">
        <f>主动技能!AB810</f>
        <v>400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2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</row>
    <row r="808" spans="1:29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对敌方单体攻击，造成150%攻击力（+565）点伤害。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50</v>
      </c>
      <c r="T808" s="31">
        <f>主动技能!Z811</f>
        <v>150</v>
      </c>
      <c r="U808" s="31">
        <f>主动技能!AB811</f>
        <v>565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2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</row>
    <row r="809" spans="1:29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对敌方单体攻击，造成150%攻击力（+800）点伤害。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50</v>
      </c>
      <c r="T809" s="31">
        <f>主动技能!Z812</f>
        <v>150</v>
      </c>
      <c r="U809" s="31">
        <f>主动技能!AB812</f>
        <v>800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2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</row>
    <row r="810" spans="1:29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对敌方单体攻击，造成150%攻击力（+1132）点伤害。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50</v>
      </c>
      <c r="T810" s="31">
        <f>主动技能!Z813</f>
        <v>150</v>
      </c>
      <c r="U810" s="31">
        <f>主动技能!AB813</f>
        <v>1132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2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</row>
    <row r="811" spans="1:29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对敌方单体攻击，造成150%攻击力（+1601）点伤害。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50</v>
      </c>
      <c r="T811" s="31">
        <f>主动技能!Z814</f>
        <v>150</v>
      </c>
      <c r="U811" s="31">
        <f>主动技能!AB814</f>
        <v>1601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2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</row>
    <row r="812" spans="1:29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对敌方单体攻击，造成150%攻击力（+2264）点伤害。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50</v>
      </c>
      <c r="T812" s="31">
        <f>主动技能!Z815</f>
        <v>150</v>
      </c>
      <c r="U812" s="31">
        <f>主动技能!AB815</f>
        <v>2264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2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</row>
    <row r="813" spans="1:29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对敌方单体攻击，造成150%攻击力（+3203）点伤害。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50</v>
      </c>
      <c r="T813" s="31">
        <f>主动技能!Z816</f>
        <v>150</v>
      </c>
      <c r="U813" s="31">
        <f>主动技能!AB816</f>
        <v>3203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2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</row>
    <row r="814" spans="1:29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对敌方单体攻击，造成150%攻击力（+4530）点伤害。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50</v>
      </c>
      <c r="T814" s="31">
        <f>主动技能!Z817</f>
        <v>150</v>
      </c>
      <c r="U814" s="31">
        <f>主动技能!AB817</f>
        <v>4530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2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</row>
    <row r="815" spans="1:29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对敌方单体攻击，造成150%攻击力（+6407）点伤害。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50</v>
      </c>
      <c r="T815" s="31">
        <f>主动技能!Z818</f>
        <v>150</v>
      </c>
      <c r="U815" s="31">
        <f>主动技能!AB818</f>
        <v>6407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2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</row>
    <row r="816" spans="1:29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对敌方单体攻击，造成150%攻击力（+9063）点伤害。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50</v>
      </c>
      <c r="T816" s="31">
        <f>主动技能!Z819</f>
        <v>150</v>
      </c>
      <c r="U816" s="31">
        <f>主动技能!AB819</f>
        <v>9063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2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</row>
    <row r="817" spans="1:29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对敌方单体攻击，造成150%攻击力（+12819）点伤害。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50</v>
      </c>
      <c r="T817" s="31">
        <f>主动技能!Z820</f>
        <v>150</v>
      </c>
      <c r="U817" s="31">
        <f>主动技能!AB820</f>
        <v>12819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2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</row>
    <row r="818" spans="1:29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对敌方单体攻击，造成150%攻击力（+18131）点伤害。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50</v>
      </c>
      <c r="T818" s="31">
        <f>主动技能!Z821</f>
        <v>150</v>
      </c>
      <c r="U818" s="31">
        <f>主动技能!AB821</f>
        <v>18131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2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</row>
    <row r="819" spans="1:29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对敌方单体攻击，造成150%攻击力（+25644）点伤害。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50</v>
      </c>
      <c r="T819" s="31">
        <f>主动技能!Z822</f>
        <v>150</v>
      </c>
      <c r="U819" s="31">
        <f>主动技能!AB822</f>
        <v>25644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2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</row>
    <row r="820" spans="1:29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对敌方单体攻击，造成150%攻击力（+36271）点伤害。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50</v>
      </c>
      <c r="T820" s="31">
        <f>主动技能!Z823</f>
        <v>150</v>
      </c>
      <c r="U820" s="31">
        <f>主动技能!AB823</f>
        <v>36271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2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</row>
    <row r="821" spans="1:29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对敌方单体攻击，造成150%攻击力（+51301）点伤害。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50</v>
      </c>
      <c r="T821" s="31">
        <f>主动技能!Z824</f>
        <v>150</v>
      </c>
      <c r="U821" s="31">
        <f>主动技能!AB824</f>
        <v>51301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2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</row>
    <row r="822" spans="1:29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对敌方单体攻击，造成150%攻击力（+72560）点伤害。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50</v>
      </c>
      <c r="T822" s="31">
        <f>主动技能!Z825</f>
        <v>150</v>
      </c>
      <c r="U822" s="31">
        <f>主动技能!AB825</f>
        <v>72560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2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</row>
    <row r="823" spans="1:29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对敌方单体攻击，造成150%攻击力（+102628）点伤害。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50</v>
      </c>
      <c r="T823" s="31">
        <f>主动技能!Z826</f>
        <v>150</v>
      </c>
      <c r="U823" s="31">
        <f>主动技能!AB826</f>
        <v>102628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2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</row>
    <row r="824" spans="1:29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对敌方全体攻击，造成125%攻击力（+65）点伤害。并目标攻击-20%,目标防御-10%。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100</v>
      </c>
      <c r="T824" s="31">
        <f>主动技能!Z827</f>
        <v>125</v>
      </c>
      <c r="U824" s="31">
        <f>主动技能!AB827</f>
        <v>65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3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</row>
    <row r="825" spans="1:29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对敌方全体攻击，造成125%攻击力（+80）点伤害。并目标攻击-22%,目标防御-10%。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100</v>
      </c>
      <c r="T825" s="31">
        <f>主动技能!Z828</f>
        <v>125</v>
      </c>
      <c r="U825" s="31">
        <f>主动技能!AB828</f>
        <v>80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3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</row>
    <row r="826" spans="1:29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对敌方全体攻击，造成125%攻击力（+125）点伤害。并目标攻击-22%,目标防御-11%。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100</v>
      </c>
      <c r="T826" s="31">
        <f>主动技能!Z829</f>
        <v>125</v>
      </c>
      <c r="U826" s="31">
        <f>主动技能!AB829</f>
        <v>125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3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</row>
    <row r="827" spans="1:29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对敌方全体攻击，造成125%攻击力（+200）点伤害。并目标攻击-24%,目标防御-11%。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100</v>
      </c>
      <c r="T827" s="31">
        <f>主动技能!Z830</f>
        <v>125</v>
      </c>
      <c r="U827" s="31">
        <f>主动技能!AB830</f>
        <v>200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3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</row>
    <row r="828" spans="1:29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对敌方全体攻击，造成125%攻击力（+282）点伤害。并目标攻击-24%,目标防御-12%。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100</v>
      </c>
      <c r="T828" s="31">
        <f>主动技能!Z831</f>
        <v>125</v>
      </c>
      <c r="U828" s="31">
        <f>主动技能!AB831</f>
        <v>282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3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</row>
    <row r="829" spans="1:29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对敌方全体攻击，造成125%攻击力（+400）点伤害。并目标攻击-26%,目标防御-12%。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100</v>
      </c>
      <c r="T829" s="31">
        <f>主动技能!Z832</f>
        <v>125</v>
      </c>
      <c r="U829" s="31">
        <f>主动技能!AB832</f>
        <v>400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3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</row>
    <row r="830" spans="1:29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对敌方全体攻击，造成125%攻击力（+566）点伤害。并目标攻击-26%,目标防御-13%。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100</v>
      </c>
      <c r="T830" s="31">
        <f>主动技能!Z833</f>
        <v>125</v>
      </c>
      <c r="U830" s="31">
        <f>主动技能!AB833</f>
        <v>566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3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</row>
    <row r="831" spans="1:29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对敌方全体攻击，造成125%攻击力（+800）点伤害。并目标攻击-28%,目标防御-13%。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100</v>
      </c>
      <c r="T831" s="31">
        <f>主动技能!Z834</f>
        <v>125</v>
      </c>
      <c r="U831" s="31">
        <f>主动技能!AB834</f>
        <v>800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3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</row>
    <row r="832" spans="1:29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对敌方全体攻击，造成125%攻击力（+1132）点伤害。并目标攻击-28%,目标防御-14%。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100</v>
      </c>
      <c r="T832" s="31">
        <f>主动技能!Z835</f>
        <v>125</v>
      </c>
      <c r="U832" s="31">
        <f>主动技能!AB835</f>
        <v>1132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3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</row>
    <row r="833" spans="1:29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对敌方全体攻击，造成125%攻击力（+1601）点伤害。并目标攻击-30%,目标防御-14%。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100</v>
      </c>
      <c r="T833" s="31">
        <f>主动技能!Z836</f>
        <v>125</v>
      </c>
      <c r="U833" s="31">
        <f>主动技能!AB836</f>
        <v>1601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3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</row>
    <row r="834" spans="1:29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对敌方全体攻击，造成125%攻击力（+2265）点伤害。并目标攻击-30%,目标防御-15%。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100</v>
      </c>
      <c r="T834" s="31">
        <f>主动技能!Z837</f>
        <v>125</v>
      </c>
      <c r="U834" s="31">
        <f>主动技能!AB837</f>
        <v>2265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3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</row>
    <row r="835" spans="1:29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对敌方全体攻击，造成125%攻击力（+3203）点伤害。并目标攻击-32%,目标防御-15%。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100</v>
      </c>
      <c r="T835" s="31">
        <f>主动技能!Z838</f>
        <v>125</v>
      </c>
      <c r="U835" s="31">
        <f>主动技能!AB838</f>
        <v>3203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3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</row>
    <row r="836" spans="1:29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对敌方全体攻击，造成125%攻击力（+4531）点伤害。并目标攻击-32%,目标防御-16%。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100</v>
      </c>
      <c r="T836" s="31">
        <f>主动技能!Z839</f>
        <v>125</v>
      </c>
      <c r="U836" s="31">
        <f>主动技能!AB839</f>
        <v>4531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3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</row>
    <row r="837" spans="1:29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对敌方全体攻击，造成125%攻击力（+6409）点伤害。并目标攻击-34%,目标防御-16%。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100</v>
      </c>
      <c r="T837" s="31">
        <f>主动技能!Z840</f>
        <v>125</v>
      </c>
      <c r="U837" s="31">
        <f>主动技能!AB840</f>
        <v>6409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3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</row>
    <row r="838" spans="1:29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对敌方全体攻击，造成125%攻击力（+9065）点伤害。并目标攻击-34%,目标防御-17%。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100</v>
      </c>
      <c r="T838" s="31">
        <f>主动技能!Z841</f>
        <v>125</v>
      </c>
      <c r="U838" s="31">
        <f>主动技能!AB841</f>
        <v>9065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3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</row>
    <row r="839" spans="1:29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对敌方全体攻击，造成125%攻击力（+12822）点伤害。并目标攻击-36%,目标防御-17%。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100</v>
      </c>
      <c r="T839" s="31">
        <f>主动技能!Z842</f>
        <v>125</v>
      </c>
      <c r="U839" s="31">
        <f>主动技能!AB842</f>
        <v>12822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3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</row>
    <row r="840" spans="1:29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对敌方全体攻击，造成125%攻击力（+18135）点伤害。并目标攻击-36%,目标防御-18%。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100</v>
      </c>
      <c r="T840" s="31">
        <f>主动技能!Z843</f>
        <v>125</v>
      </c>
      <c r="U840" s="31">
        <f>主动技能!AB843</f>
        <v>18135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3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</row>
    <row r="841" spans="1:29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对敌方全体攻击，造成125%攻击力（+25650）点伤害。并目标攻击-38%,目标防御-18%。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100</v>
      </c>
      <c r="T841" s="31">
        <f>主动技能!Z844</f>
        <v>125</v>
      </c>
      <c r="U841" s="31">
        <f>主动技能!AB844</f>
        <v>25650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3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</row>
    <row r="842" spans="1:29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对敌方全体攻击，造成125%攻击力（+36280）点伤害。并目标攻击-38%,目标防御-19%。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100</v>
      </c>
      <c r="T842" s="31">
        <f>主动技能!Z845</f>
        <v>125</v>
      </c>
      <c r="U842" s="31">
        <f>主动技能!AB845</f>
        <v>36280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3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</row>
    <row r="843" spans="1:29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对敌方全体攻击，造成125%攻击力（+51314）点伤害。并目标攻击-40%,目标防御-20%。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100</v>
      </c>
      <c r="T843" s="31">
        <f>主动技能!Z846</f>
        <v>125</v>
      </c>
      <c r="U843" s="31">
        <f>主动技能!AB846</f>
        <v>51314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3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</row>
    <row r="844" spans="1:29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26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</row>
    <row r="845" spans="1:29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32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</row>
    <row r="846" spans="1:29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50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</row>
    <row r="847" spans="1:29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80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</row>
    <row r="848" spans="1:29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113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</row>
    <row r="849" spans="1:29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160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</row>
    <row r="850" spans="1:29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226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</row>
    <row r="851" spans="1:29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320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</row>
    <row r="852" spans="1:29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452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</row>
    <row r="853" spans="1:29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640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</row>
    <row r="854" spans="1:29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906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</row>
    <row r="855" spans="1:29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1281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</row>
    <row r="856" spans="1:29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1812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</row>
    <row r="857" spans="1:29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2563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</row>
    <row r="858" spans="1:29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3626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</row>
    <row r="859" spans="1:29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5128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</row>
    <row r="860" spans="1:29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7254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</row>
    <row r="861" spans="1:29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10260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</row>
    <row r="862" spans="1:29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14512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</row>
    <row r="863" spans="1:29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20525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</row>
    <row r="864" spans="1:29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对敌方后排单体攻击，造成150%攻击力（+130）点伤害。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50</v>
      </c>
      <c r="T864" s="31">
        <f>主动技能!Z867</f>
        <v>150</v>
      </c>
      <c r="U864" s="31">
        <f>主动技能!AB867</f>
        <v>130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2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</row>
    <row r="865" spans="1:29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对敌方后排单体攻击，造成150%攻击力（+160）点伤害。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50</v>
      </c>
      <c r="T865" s="31">
        <f>主动技能!Z868</f>
        <v>150</v>
      </c>
      <c r="U865" s="31">
        <f>主动技能!AB868</f>
        <v>160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2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</row>
    <row r="866" spans="1:29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对敌方后排单体攻击，造成150%攻击力（+250）点伤害。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50</v>
      </c>
      <c r="T866" s="31">
        <f>主动技能!Z869</f>
        <v>150</v>
      </c>
      <c r="U866" s="31">
        <f>主动技能!AB869</f>
        <v>250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2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</row>
    <row r="867" spans="1:29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对敌方后排单体攻击，造成150%攻击力（+400）点伤害。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50</v>
      </c>
      <c r="T867" s="31">
        <f>主动技能!Z870</f>
        <v>150</v>
      </c>
      <c r="U867" s="31">
        <f>主动技能!AB870</f>
        <v>400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2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</row>
    <row r="868" spans="1:29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对敌方后排单体攻击，造成150%攻击力（+565）点伤害。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50</v>
      </c>
      <c r="T868" s="31">
        <f>主动技能!Z871</f>
        <v>150</v>
      </c>
      <c r="U868" s="31">
        <f>主动技能!AB871</f>
        <v>565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2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</row>
    <row r="869" spans="1:29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对敌方后排单体攻击，造成150%攻击力（+800）点伤害。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50</v>
      </c>
      <c r="T869" s="31">
        <f>主动技能!Z872</f>
        <v>150</v>
      </c>
      <c r="U869" s="31">
        <f>主动技能!AB872</f>
        <v>800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2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</row>
    <row r="870" spans="1:29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对敌方后排单体攻击，造成150%攻击力（+1132）点伤害。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50</v>
      </c>
      <c r="T870" s="31">
        <f>主动技能!Z873</f>
        <v>150</v>
      </c>
      <c r="U870" s="31">
        <f>主动技能!AB873</f>
        <v>1132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2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</row>
    <row r="871" spans="1:29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对敌方后排单体攻击，造成150%攻击力（+1601）点伤害。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50</v>
      </c>
      <c r="T871" s="31">
        <f>主动技能!Z874</f>
        <v>150</v>
      </c>
      <c r="U871" s="31">
        <f>主动技能!AB874</f>
        <v>1601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2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</row>
    <row r="872" spans="1:29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对敌方后排单体攻击，造成150%攻击力（+2264）点伤害。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50</v>
      </c>
      <c r="T872" s="31">
        <f>主动技能!Z875</f>
        <v>150</v>
      </c>
      <c r="U872" s="31">
        <f>主动技能!AB875</f>
        <v>2264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2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</row>
    <row r="873" spans="1:29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对敌方后排单体攻击，造成150%攻击力（+3203）点伤害。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50</v>
      </c>
      <c r="T873" s="31">
        <f>主动技能!Z876</f>
        <v>150</v>
      </c>
      <c r="U873" s="31">
        <f>主动技能!AB876</f>
        <v>3203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2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</row>
    <row r="874" spans="1:29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对敌方后排单体攻击，造成150%攻击力（+4530）点伤害。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50</v>
      </c>
      <c r="T874" s="31">
        <f>主动技能!Z877</f>
        <v>150</v>
      </c>
      <c r="U874" s="31">
        <f>主动技能!AB877</f>
        <v>4530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2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</row>
    <row r="875" spans="1:29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对敌方后排单体攻击，造成150%攻击力（+6407）点伤害。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50</v>
      </c>
      <c r="T875" s="31">
        <f>主动技能!Z878</f>
        <v>150</v>
      </c>
      <c r="U875" s="31">
        <f>主动技能!AB878</f>
        <v>6407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2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</row>
    <row r="876" spans="1:29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对敌方后排单体攻击，造成150%攻击力（+9063）点伤害。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50</v>
      </c>
      <c r="T876" s="31">
        <f>主动技能!Z879</f>
        <v>150</v>
      </c>
      <c r="U876" s="31">
        <f>主动技能!AB879</f>
        <v>9063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2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</row>
    <row r="877" spans="1:29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对敌方后排单体攻击，造成150%攻击力（+12819）点伤害。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50</v>
      </c>
      <c r="T877" s="31">
        <f>主动技能!Z880</f>
        <v>150</v>
      </c>
      <c r="U877" s="31">
        <f>主动技能!AB880</f>
        <v>12819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2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</row>
    <row r="878" spans="1:29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对敌方后排单体攻击，造成150%攻击力（+18131）点伤害。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50</v>
      </c>
      <c r="T878" s="31">
        <f>主动技能!Z881</f>
        <v>150</v>
      </c>
      <c r="U878" s="31">
        <f>主动技能!AB881</f>
        <v>18131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2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</row>
    <row r="879" spans="1:29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对敌方后排单体攻击，造成150%攻击力（+25644）点伤害。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50</v>
      </c>
      <c r="T879" s="31">
        <f>主动技能!Z882</f>
        <v>150</v>
      </c>
      <c r="U879" s="31">
        <f>主动技能!AB882</f>
        <v>25644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2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</row>
    <row r="880" spans="1:29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对敌方后排单体攻击，造成150%攻击力（+36271）点伤害。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50</v>
      </c>
      <c r="T880" s="31">
        <f>主动技能!Z883</f>
        <v>150</v>
      </c>
      <c r="U880" s="31">
        <f>主动技能!AB883</f>
        <v>36271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2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</row>
    <row r="881" spans="1:29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对敌方后排单体攻击，造成150%攻击力（+51301）点伤害。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50</v>
      </c>
      <c r="T881" s="31">
        <f>主动技能!Z884</f>
        <v>150</v>
      </c>
      <c r="U881" s="31">
        <f>主动技能!AB884</f>
        <v>51301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2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</row>
    <row r="882" spans="1:29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对敌方后排单体攻击，造成150%攻击力（+72560）点伤害。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50</v>
      </c>
      <c r="T882" s="31">
        <f>主动技能!Z885</f>
        <v>150</v>
      </c>
      <c r="U882" s="31">
        <f>主动技能!AB885</f>
        <v>72560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2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</row>
    <row r="883" spans="1:29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对敌方后排单体攻击，造成150%攻击力（+102628）点伤害。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50</v>
      </c>
      <c r="T883" s="31">
        <f>主动技能!Z886</f>
        <v>150</v>
      </c>
      <c r="U883" s="31">
        <f>主动技能!AB886</f>
        <v>102628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2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</row>
    <row r="884" spans="1:29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对敌方全体攻击，造成125%攻击力（+65）点伤害。并使目标眩晕2回合。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100</v>
      </c>
      <c r="T884" s="31">
        <f>主动技能!Z887</f>
        <v>125</v>
      </c>
      <c r="U884" s="31">
        <f>主动技能!AB887</f>
        <v>65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3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</row>
    <row r="885" spans="1:29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对敌方全体攻击，造成125%攻击力（+80）点伤害。并使目标眩晕2回合。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100</v>
      </c>
      <c r="T885" s="31">
        <f>主动技能!Z888</f>
        <v>125</v>
      </c>
      <c r="U885" s="31">
        <f>主动技能!AB888</f>
        <v>80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3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</row>
    <row r="886" spans="1:29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对敌方全体攻击，造成125%攻击力（+125）点伤害。并使目标眩晕2回合。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100</v>
      </c>
      <c r="T886" s="31">
        <f>主动技能!Z889</f>
        <v>125</v>
      </c>
      <c r="U886" s="31">
        <f>主动技能!AB889</f>
        <v>125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3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</row>
    <row r="887" spans="1:29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对敌方全体攻击，造成125%攻击力（+200）点伤害。并使目标眩晕2回合。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100</v>
      </c>
      <c r="T887" s="31">
        <f>主动技能!Z890</f>
        <v>125</v>
      </c>
      <c r="U887" s="31">
        <f>主动技能!AB890</f>
        <v>200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3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</row>
    <row r="888" spans="1:29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对敌方全体攻击，造成125%攻击力（+282）点伤害。并使目标眩晕2回合。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100</v>
      </c>
      <c r="T888" s="31">
        <f>主动技能!Z891</f>
        <v>125</v>
      </c>
      <c r="U888" s="31">
        <f>主动技能!AB891</f>
        <v>282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3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</row>
    <row r="889" spans="1:29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对敌方全体攻击，造成125%攻击力（+400）点伤害。并使目标眩晕2回合。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100</v>
      </c>
      <c r="T889" s="31">
        <f>主动技能!Z892</f>
        <v>125</v>
      </c>
      <c r="U889" s="31">
        <f>主动技能!AB892</f>
        <v>400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3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</row>
    <row r="890" spans="1:29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对敌方全体攻击，造成125%攻击力（+566）点伤害。并使目标眩晕2回合。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100</v>
      </c>
      <c r="T890" s="31">
        <f>主动技能!Z893</f>
        <v>125</v>
      </c>
      <c r="U890" s="31">
        <f>主动技能!AB893</f>
        <v>566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3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</row>
    <row r="891" spans="1:29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对敌方全体攻击，造成125%攻击力（+800）点伤害。并使目标眩晕2回合。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100</v>
      </c>
      <c r="T891" s="31">
        <f>主动技能!Z894</f>
        <v>125</v>
      </c>
      <c r="U891" s="31">
        <f>主动技能!AB894</f>
        <v>800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3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</row>
    <row r="892" spans="1:29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对敌方全体攻击，造成125%攻击力（+1132）点伤害。并使目标眩晕2回合。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100</v>
      </c>
      <c r="T892" s="31">
        <f>主动技能!Z895</f>
        <v>125</v>
      </c>
      <c r="U892" s="31">
        <f>主动技能!AB895</f>
        <v>1132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3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</row>
    <row r="893" spans="1:29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对敌方全体攻击，造成125%攻击力（+1601）点伤害。并使目标眩晕2回合。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100</v>
      </c>
      <c r="T893" s="31">
        <f>主动技能!Z896</f>
        <v>125</v>
      </c>
      <c r="U893" s="31">
        <f>主动技能!AB896</f>
        <v>1601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3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</row>
    <row r="894" spans="1:29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对敌方全体攻击，造成125%攻击力（+2265）点伤害。并使目标眩晕2回合。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100</v>
      </c>
      <c r="T894" s="31">
        <f>主动技能!Z897</f>
        <v>125</v>
      </c>
      <c r="U894" s="31">
        <f>主动技能!AB897</f>
        <v>2265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3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</row>
    <row r="895" spans="1:29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对敌方全体攻击，造成125%攻击力（+3203）点伤害。并使目标眩晕2回合。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100</v>
      </c>
      <c r="T895" s="31">
        <f>主动技能!Z898</f>
        <v>125</v>
      </c>
      <c r="U895" s="31">
        <f>主动技能!AB898</f>
        <v>3203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3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</row>
    <row r="896" spans="1:29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对敌方全体攻击，造成125%攻击力（+4531）点伤害。并使目标眩晕2回合。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100</v>
      </c>
      <c r="T896" s="31">
        <f>主动技能!Z899</f>
        <v>125</v>
      </c>
      <c r="U896" s="31">
        <f>主动技能!AB899</f>
        <v>4531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3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</row>
    <row r="897" spans="1:29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对敌方全体攻击，造成125%攻击力（+6409）点伤害。并使目标眩晕2回合。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100</v>
      </c>
      <c r="T897" s="31">
        <f>主动技能!Z900</f>
        <v>125</v>
      </c>
      <c r="U897" s="31">
        <f>主动技能!AB900</f>
        <v>6409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3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</row>
    <row r="898" spans="1:29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对敌方全体攻击，造成125%攻击力（+9065）点伤害。并使目标眩晕2回合。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100</v>
      </c>
      <c r="T898" s="31">
        <f>主动技能!Z901</f>
        <v>125</v>
      </c>
      <c r="U898" s="31">
        <f>主动技能!AB901</f>
        <v>9065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3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</row>
    <row r="899" spans="1:29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对敌方全体攻击，造成125%攻击力（+12822）点伤害。并使目标眩晕2回合。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100</v>
      </c>
      <c r="T899" s="31">
        <f>主动技能!Z902</f>
        <v>125</v>
      </c>
      <c r="U899" s="31">
        <f>主动技能!AB902</f>
        <v>12822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3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</row>
    <row r="900" spans="1:29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对敌方全体攻击，造成125%攻击力（+18135）点伤害。并使目标眩晕2回合。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100</v>
      </c>
      <c r="T900" s="31">
        <f>主动技能!Z903</f>
        <v>125</v>
      </c>
      <c r="U900" s="31">
        <f>主动技能!AB903</f>
        <v>18135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3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</row>
    <row r="901" spans="1:29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对敌方全体攻击，造成125%攻击力（+25650）点伤害。并使目标眩晕2回合。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100</v>
      </c>
      <c r="T901" s="31">
        <f>主动技能!Z904</f>
        <v>125</v>
      </c>
      <c r="U901" s="31">
        <f>主动技能!AB904</f>
        <v>25650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3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</row>
    <row r="902" spans="1:29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对敌方全体攻击，造成125%攻击力（+36280）点伤害。并使目标眩晕2回合。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100</v>
      </c>
      <c r="T902" s="31">
        <f>主动技能!Z905</f>
        <v>125</v>
      </c>
      <c r="U902" s="31">
        <f>主动技能!AB905</f>
        <v>36280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3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</row>
    <row r="903" spans="1:29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对敌方全体攻击，造成125%攻击力（+51314）点伤害。并使目标眩晕2回合。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100</v>
      </c>
      <c r="T903" s="31">
        <f>主动技能!Z906</f>
        <v>125</v>
      </c>
      <c r="U903" s="31">
        <f>主动技能!AB906</f>
        <v>51314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3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</row>
    <row r="904" spans="1:29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26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</row>
    <row r="905" spans="1:29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32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</row>
    <row r="906" spans="1:29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50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</row>
    <row r="907" spans="1:29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80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</row>
    <row r="908" spans="1:29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113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</row>
    <row r="909" spans="1:29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160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</row>
    <row r="910" spans="1:29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226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</row>
    <row r="911" spans="1:29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320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</row>
    <row r="912" spans="1:29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452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</row>
    <row r="913" spans="1:29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640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</row>
    <row r="914" spans="1:29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906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</row>
    <row r="915" spans="1:29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1281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</row>
    <row r="916" spans="1:29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1812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</row>
    <row r="917" spans="1:29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2563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</row>
    <row r="918" spans="1:29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3626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</row>
    <row r="919" spans="1:29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5128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</row>
    <row r="920" spans="1:29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7254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</row>
    <row r="921" spans="1:29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10260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</row>
    <row r="922" spans="1:29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14512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</row>
    <row r="923" spans="1:29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20525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</row>
    <row r="924" spans="1:29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对敌方单体攻击，造成150%攻击力（+130）点伤害。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50</v>
      </c>
      <c r="T924" s="31">
        <f>主动技能!Z927</f>
        <v>150</v>
      </c>
      <c r="U924" s="31">
        <f>主动技能!AB927</f>
        <v>130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2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</row>
    <row r="925" spans="1:29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对敌方单体攻击，造成150%攻击力（+160）点伤害。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50</v>
      </c>
      <c r="T925" s="31">
        <f>主动技能!Z928</f>
        <v>150</v>
      </c>
      <c r="U925" s="31">
        <f>主动技能!AB928</f>
        <v>160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2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</row>
    <row r="926" spans="1:29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对敌方单体攻击，造成150%攻击力（+250）点伤害。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50</v>
      </c>
      <c r="T926" s="31">
        <f>主动技能!Z929</f>
        <v>150</v>
      </c>
      <c r="U926" s="31">
        <f>主动技能!AB929</f>
        <v>250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2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</row>
    <row r="927" spans="1:29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对敌方单体攻击，造成150%攻击力（+400）点伤害。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50</v>
      </c>
      <c r="T927" s="31">
        <f>主动技能!Z930</f>
        <v>150</v>
      </c>
      <c r="U927" s="31">
        <f>主动技能!AB930</f>
        <v>400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2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</row>
    <row r="928" spans="1:29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对敌方单体攻击，造成150%攻击力（+565）点伤害。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50</v>
      </c>
      <c r="T928" s="31">
        <f>主动技能!Z931</f>
        <v>150</v>
      </c>
      <c r="U928" s="31">
        <f>主动技能!AB931</f>
        <v>565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2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</row>
    <row r="929" spans="1:29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对敌方单体攻击，造成150%攻击力（+800）点伤害。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50</v>
      </c>
      <c r="T929" s="31">
        <f>主动技能!Z932</f>
        <v>150</v>
      </c>
      <c r="U929" s="31">
        <f>主动技能!AB932</f>
        <v>800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2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</row>
    <row r="930" spans="1:29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对敌方单体攻击，造成150%攻击力（+1132）点伤害。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50</v>
      </c>
      <c r="T930" s="31">
        <f>主动技能!Z933</f>
        <v>150</v>
      </c>
      <c r="U930" s="31">
        <f>主动技能!AB933</f>
        <v>1132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2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</row>
    <row r="931" spans="1:29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对敌方单体攻击，造成150%攻击力（+1601）点伤害。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50</v>
      </c>
      <c r="T931" s="31">
        <f>主动技能!Z934</f>
        <v>150</v>
      </c>
      <c r="U931" s="31">
        <f>主动技能!AB934</f>
        <v>1601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2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</row>
    <row r="932" spans="1:29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对敌方单体攻击，造成150%攻击力（+2264）点伤害。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50</v>
      </c>
      <c r="T932" s="31">
        <f>主动技能!Z935</f>
        <v>150</v>
      </c>
      <c r="U932" s="31">
        <f>主动技能!AB935</f>
        <v>2264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2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</row>
    <row r="933" spans="1:29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对敌方单体攻击，造成150%攻击力（+3203）点伤害。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50</v>
      </c>
      <c r="T933" s="31">
        <f>主动技能!Z936</f>
        <v>150</v>
      </c>
      <c r="U933" s="31">
        <f>主动技能!AB936</f>
        <v>3203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2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</row>
    <row r="934" spans="1:29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对敌方单体攻击，造成150%攻击力（+4530）点伤害。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50</v>
      </c>
      <c r="T934" s="31">
        <f>主动技能!Z937</f>
        <v>150</v>
      </c>
      <c r="U934" s="31">
        <f>主动技能!AB937</f>
        <v>4530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2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</row>
    <row r="935" spans="1:29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对敌方单体攻击，造成150%攻击力（+6407）点伤害。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50</v>
      </c>
      <c r="T935" s="31">
        <f>主动技能!Z938</f>
        <v>150</v>
      </c>
      <c r="U935" s="31">
        <f>主动技能!AB938</f>
        <v>6407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2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</row>
    <row r="936" spans="1:29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对敌方单体攻击，造成150%攻击力（+9063）点伤害。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50</v>
      </c>
      <c r="T936" s="31">
        <f>主动技能!Z939</f>
        <v>150</v>
      </c>
      <c r="U936" s="31">
        <f>主动技能!AB939</f>
        <v>9063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2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</row>
    <row r="937" spans="1:29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对敌方单体攻击，造成150%攻击力（+12819）点伤害。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50</v>
      </c>
      <c r="T937" s="31">
        <f>主动技能!Z940</f>
        <v>150</v>
      </c>
      <c r="U937" s="31">
        <f>主动技能!AB940</f>
        <v>12819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2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</row>
    <row r="938" spans="1:29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对敌方单体攻击，造成150%攻击力（+18131）点伤害。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50</v>
      </c>
      <c r="T938" s="31">
        <f>主动技能!Z941</f>
        <v>150</v>
      </c>
      <c r="U938" s="31">
        <f>主动技能!AB941</f>
        <v>18131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2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</row>
    <row r="939" spans="1:29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对敌方单体攻击，造成150%攻击力（+25644）点伤害。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50</v>
      </c>
      <c r="T939" s="31">
        <f>主动技能!Z942</f>
        <v>150</v>
      </c>
      <c r="U939" s="31">
        <f>主动技能!AB942</f>
        <v>25644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2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</row>
    <row r="940" spans="1:29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对敌方单体攻击，造成150%攻击力（+36271）点伤害。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50</v>
      </c>
      <c r="T940" s="31">
        <f>主动技能!Z943</f>
        <v>150</v>
      </c>
      <c r="U940" s="31">
        <f>主动技能!AB943</f>
        <v>36271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2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</row>
    <row r="941" spans="1:29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对敌方单体攻击，造成150%攻击力（+51301）点伤害。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50</v>
      </c>
      <c r="T941" s="31">
        <f>主动技能!Z944</f>
        <v>150</v>
      </c>
      <c r="U941" s="31">
        <f>主动技能!AB944</f>
        <v>51301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2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</row>
    <row r="942" spans="1:29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对敌方单体攻击，造成150%攻击力（+72560）点伤害。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50</v>
      </c>
      <c r="T942" s="31">
        <f>主动技能!Z945</f>
        <v>150</v>
      </c>
      <c r="U942" s="31">
        <f>主动技能!AB945</f>
        <v>72560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2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</row>
    <row r="943" spans="1:29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对敌方单体攻击，造成150%攻击力（+102628）点伤害。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50</v>
      </c>
      <c r="T943" s="31">
        <f>主动技能!Z946</f>
        <v>150</v>
      </c>
      <c r="U943" s="31">
        <f>主动技能!AB946</f>
        <v>102628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2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</row>
    <row r="944" spans="1:29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对敌方横扫攻击，造成125%攻击力（+130）点伤害。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100</v>
      </c>
      <c r="T944" s="31">
        <f>主动技能!Z947</f>
        <v>125</v>
      </c>
      <c r="U944" s="31">
        <f>主动技能!AB947</f>
        <v>130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3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</row>
    <row r="945" spans="1:29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对敌方横扫攻击，造成125%攻击力（+160）点伤害。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100</v>
      </c>
      <c r="T945" s="31">
        <f>主动技能!Z948</f>
        <v>125</v>
      </c>
      <c r="U945" s="31">
        <f>主动技能!AB948</f>
        <v>160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3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</row>
    <row r="946" spans="1:29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对敌方横扫攻击，造成125%攻击力（+250）点伤害。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100</v>
      </c>
      <c r="T946" s="31">
        <f>主动技能!Z949</f>
        <v>125</v>
      </c>
      <c r="U946" s="31">
        <f>主动技能!AB949</f>
        <v>250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3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</row>
    <row r="947" spans="1:29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对敌方横扫攻击，造成125%攻击力（+400）点伤害。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100</v>
      </c>
      <c r="T947" s="31">
        <f>主动技能!Z950</f>
        <v>125</v>
      </c>
      <c r="U947" s="31">
        <f>主动技能!AB950</f>
        <v>400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3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</row>
    <row r="948" spans="1:29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对敌方横扫攻击，造成125%攻击力（+565）点伤害。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100</v>
      </c>
      <c r="T948" s="31">
        <f>主动技能!Z951</f>
        <v>125</v>
      </c>
      <c r="U948" s="31">
        <f>主动技能!AB951</f>
        <v>565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3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</row>
    <row r="949" spans="1:29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对敌方横扫攻击，造成125%攻击力（+800）点伤害。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100</v>
      </c>
      <c r="T949" s="31">
        <f>主动技能!Z952</f>
        <v>125</v>
      </c>
      <c r="U949" s="31">
        <f>主动技能!AB952</f>
        <v>800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3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</row>
    <row r="950" spans="1:29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对敌方横扫攻击，造成125%攻击力（+1132）点伤害。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100</v>
      </c>
      <c r="T950" s="31">
        <f>主动技能!Z953</f>
        <v>125</v>
      </c>
      <c r="U950" s="31">
        <f>主动技能!AB953</f>
        <v>1132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3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</row>
    <row r="951" spans="1:29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对敌方横扫攻击，造成125%攻击力（+1601）点伤害。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100</v>
      </c>
      <c r="T951" s="31">
        <f>主动技能!Z954</f>
        <v>125</v>
      </c>
      <c r="U951" s="31">
        <f>主动技能!AB954</f>
        <v>1601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3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</row>
    <row r="952" spans="1:29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对敌方横扫攻击，造成125%攻击力（+2264）点伤害。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100</v>
      </c>
      <c r="T952" s="31">
        <f>主动技能!Z955</f>
        <v>125</v>
      </c>
      <c r="U952" s="31">
        <f>主动技能!AB955</f>
        <v>2264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3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</row>
    <row r="953" spans="1:29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对敌方横扫攻击，造成125%攻击力（+3203）点伤害。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100</v>
      </c>
      <c r="T953" s="31">
        <f>主动技能!Z956</f>
        <v>125</v>
      </c>
      <c r="U953" s="31">
        <f>主动技能!AB956</f>
        <v>3203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3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</row>
    <row r="954" spans="1:29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对敌方横扫攻击，造成125%攻击力（+4530）点伤害。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100</v>
      </c>
      <c r="T954" s="31">
        <f>主动技能!Z957</f>
        <v>125</v>
      </c>
      <c r="U954" s="31">
        <f>主动技能!AB957</f>
        <v>4530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3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</row>
    <row r="955" spans="1:29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对敌方横扫攻击，造成125%攻击力（+6407）点伤害。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100</v>
      </c>
      <c r="T955" s="31">
        <f>主动技能!Z958</f>
        <v>125</v>
      </c>
      <c r="U955" s="31">
        <f>主动技能!AB958</f>
        <v>6407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3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</row>
    <row r="956" spans="1:29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对敌方横扫攻击，造成125%攻击力（+9063）点伤害。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100</v>
      </c>
      <c r="T956" s="31">
        <f>主动技能!Z959</f>
        <v>125</v>
      </c>
      <c r="U956" s="31">
        <f>主动技能!AB959</f>
        <v>9063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3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</row>
    <row r="957" spans="1:29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对敌方横扫攻击，造成125%攻击力（+12819）点伤害。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100</v>
      </c>
      <c r="T957" s="31">
        <f>主动技能!Z960</f>
        <v>125</v>
      </c>
      <c r="U957" s="31">
        <f>主动技能!AB960</f>
        <v>12819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3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</row>
    <row r="958" spans="1:29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对敌方横扫攻击，造成125%攻击力（+18131）点伤害。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100</v>
      </c>
      <c r="T958" s="31">
        <f>主动技能!Z961</f>
        <v>125</v>
      </c>
      <c r="U958" s="31">
        <f>主动技能!AB961</f>
        <v>18131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3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</row>
    <row r="959" spans="1:29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对敌方横扫攻击，造成125%攻击力（+25644）点伤害。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100</v>
      </c>
      <c r="T959" s="31">
        <f>主动技能!Z962</f>
        <v>125</v>
      </c>
      <c r="U959" s="31">
        <f>主动技能!AB962</f>
        <v>25644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3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</row>
    <row r="960" spans="1:29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对敌方横扫攻击，造成125%攻击力（+36271）点伤害。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100</v>
      </c>
      <c r="T960" s="31">
        <f>主动技能!Z963</f>
        <v>125</v>
      </c>
      <c r="U960" s="31">
        <f>主动技能!AB963</f>
        <v>36271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3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</row>
    <row r="961" spans="1:29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对敌方横扫攻击，造成125%攻击力（+51301）点伤害。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100</v>
      </c>
      <c r="T961" s="31">
        <f>主动技能!Z964</f>
        <v>125</v>
      </c>
      <c r="U961" s="31">
        <f>主动技能!AB964</f>
        <v>51301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3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</row>
    <row r="962" spans="1:29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对敌方横扫攻击，造成125%攻击力（+72560）点伤害。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100</v>
      </c>
      <c r="T962" s="31">
        <f>主动技能!Z965</f>
        <v>125</v>
      </c>
      <c r="U962" s="31">
        <f>主动技能!AB965</f>
        <v>72560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3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</row>
    <row r="963" spans="1:29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对敌方横扫攻击，造成125%攻击力（+102628）点伤害。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100</v>
      </c>
      <c r="T963" s="31">
        <f>主动技能!Z966</f>
        <v>125</v>
      </c>
      <c r="U963" s="31">
        <f>主动技能!AB966</f>
        <v>102628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3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</row>
    <row r="964" spans="1:29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26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</row>
    <row r="965" spans="1:29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32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</row>
    <row r="966" spans="1:29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50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</row>
    <row r="967" spans="1:29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80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</row>
    <row r="968" spans="1:29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113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</row>
    <row r="969" spans="1:29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160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</row>
    <row r="970" spans="1:29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226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</row>
    <row r="971" spans="1:29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320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</row>
    <row r="972" spans="1:29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452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</row>
    <row r="973" spans="1:29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640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</row>
    <row r="974" spans="1:29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906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</row>
    <row r="975" spans="1:29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1281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</row>
    <row r="976" spans="1:29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1812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</row>
    <row r="977" spans="1:29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2563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</row>
    <row r="978" spans="1:29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3626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</row>
    <row r="979" spans="1:29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5128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</row>
    <row r="980" spans="1:29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7254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</row>
    <row r="981" spans="1:29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10260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</row>
    <row r="982" spans="1:29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14512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</row>
    <row r="983" spans="1:29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20525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</row>
    <row r="984" spans="1:29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对敌方单体攻击，造成150%攻击力（+130）点伤害。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50</v>
      </c>
      <c r="T984" s="31">
        <f>主动技能!Z987</f>
        <v>150</v>
      </c>
      <c r="U984" s="31">
        <f>主动技能!AB987</f>
        <v>130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2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</row>
    <row r="985" spans="1:29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对敌方单体攻击，造成150%攻击力（+160）点伤害。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50</v>
      </c>
      <c r="T985" s="31">
        <f>主动技能!Z988</f>
        <v>150</v>
      </c>
      <c r="U985" s="31">
        <f>主动技能!AB988</f>
        <v>160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2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</row>
    <row r="986" spans="1:29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对敌方单体攻击，造成150%攻击力（+250）点伤害。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50</v>
      </c>
      <c r="T986" s="31">
        <f>主动技能!Z989</f>
        <v>150</v>
      </c>
      <c r="U986" s="31">
        <f>主动技能!AB989</f>
        <v>250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2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</row>
    <row r="987" spans="1:29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对敌方单体攻击，造成150%攻击力（+400）点伤害。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50</v>
      </c>
      <c r="T987" s="31">
        <f>主动技能!Z990</f>
        <v>150</v>
      </c>
      <c r="U987" s="31">
        <f>主动技能!AB990</f>
        <v>400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2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</row>
    <row r="988" spans="1:29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对敌方单体攻击，造成150%攻击力（+565）点伤害。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50</v>
      </c>
      <c r="T988" s="31">
        <f>主动技能!Z991</f>
        <v>150</v>
      </c>
      <c r="U988" s="31">
        <f>主动技能!AB991</f>
        <v>565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2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</row>
    <row r="989" spans="1:29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对敌方单体攻击，造成150%攻击力（+800）点伤害。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50</v>
      </c>
      <c r="T989" s="31">
        <f>主动技能!Z992</f>
        <v>150</v>
      </c>
      <c r="U989" s="31">
        <f>主动技能!AB992</f>
        <v>800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2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</row>
    <row r="990" spans="1:29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对敌方单体攻击，造成150%攻击力（+1132）点伤害。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50</v>
      </c>
      <c r="T990" s="31">
        <f>主动技能!Z993</f>
        <v>150</v>
      </c>
      <c r="U990" s="31">
        <f>主动技能!AB993</f>
        <v>1132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2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</row>
    <row r="991" spans="1:29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对敌方单体攻击，造成150%攻击力（+1601）点伤害。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50</v>
      </c>
      <c r="T991" s="31">
        <f>主动技能!Z994</f>
        <v>150</v>
      </c>
      <c r="U991" s="31">
        <f>主动技能!AB994</f>
        <v>1601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2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</row>
    <row r="992" spans="1:29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对敌方单体攻击，造成150%攻击力（+2264）点伤害。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50</v>
      </c>
      <c r="T992" s="31">
        <f>主动技能!Z995</f>
        <v>150</v>
      </c>
      <c r="U992" s="31">
        <f>主动技能!AB995</f>
        <v>2264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2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</row>
    <row r="993" spans="1:29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对敌方单体攻击，造成150%攻击力（+3203）点伤害。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50</v>
      </c>
      <c r="T993" s="31">
        <f>主动技能!Z996</f>
        <v>150</v>
      </c>
      <c r="U993" s="31">
        <f>主动技能!AB996</f>
        <v>3203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2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</row>
    <row r="994" spans="1:29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对敌方单体攻击，造成150%攻击力（+4530）点伤害。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50</v>
      </c>
      <c r="T994" s="31">
        <f>主动技能!Z997</f>
        <v>150</v>
      </c>
      <c r="U994" s="31">
        <f>主动技能!AB997</f>
        <v>4530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2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</row>
    <row r="995" spans="1:29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对敌方单体攻击，造成150%攻击力（+6407）点伤害。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50</v>
      </c>
      <c r="T995" s="31">
        <f>主动技能!Z998</f>
        <v>150</v>
      </c>
      <c r="U995" s="31">
        <f>主动技能!AB998</f>
        <v>6407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2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</row>
    <row r="996" spans="1:29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对敌方单体攻击，造成150%攻击力（+9063）点伤害。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50</v>
      </c>
      <c r="T996" s="31">
        <f>主动技能!Z999</f>
        <v>150</v>
      </c>
      <c r="U996" s="31">
        <f>主动技能!AB999</f>
        <v>9063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2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</row>
    <row r="997" spans="1:29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对敌方单体攻击，造成150%攻击力（+12819）点伤害。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50</v>
      </c>
      <c r="T997" s="31">
        <f>主动技能!Z1000</f>
        <v>150</v>
      </c>
      <c r="U997" s="31">
        <f>主动技能!AB1000</f>
        <v>12819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2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</row>
    <row r="998" spans="1:29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对敌方单体攻击，造成150%攻击力（+18131）点伤害。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50</v>
      </c>
      <c r="T998" s="31">
        <f>主动技能!Z1001</f>
        <v>150</v>
      </c>
      <c r="U998" s="31">
        <f>主动技能!AB1001</f>
        <v>18131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2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</row>
    <row r="999" spans="1:29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对敌方单体攻击，造成150%攻击力（+25644）点伤害。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50</v>
      </c>
      <c r="T999" s="31">
        <f>主动技能!Z1002</f>
        <v>150</v>
      </c>
      <c r="U999" s="31">
        <f>主动技能!AB1002</f>
        <v>25644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2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</row>
    <row r="1000" spans="1:29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对敌方单体攻击，造成150%攻击力（+36271）点伤害。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50</v>
      </c>
      <c r="T1000" s="31">
        <f>主动技能!Z1003</f>
        <v>150</v>
      </c>
      <c r="U1000" s="31">
        <f>主动技能!AB1003</f>
        <v>36271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2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</row>
    <row r="1001" spans="1:29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对敌方单体攻击，造成150%攻击力（+51301）点伤害。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50</v>
      </c>
      <c r="T1001" s="31">
        <f>主动技能!Z1004</f>
        <v>150</v>
      </c>
      <c r="U1001" s="31">
        <f>主动技能!AB1004</f>
        <v>51301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2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</row>
    <row r="1002" spans="1:29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对敌方单体攻击，造成150%攻击力（+72560）点伤害。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50</v>
      </c>
      <c r="T1002" s="31">
        <f>主动技能!Z1005</f>
        <v>150</v>
      </c>
      <c r="U1002" s="31">
        <f>主动技能!AB1005</f>
        <v>72560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2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</row>
    <row r="1003" spans="1:29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对敌方单体攻击，造成150%攻击力（+102628）点伤害。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50</v>
      </c>
      <c r="T1003" s="31">
        <f>主动技能!Z1006</f>
        <v>150</v>
      </c>
      <c r="U1003" s="31">
        <f>主动技能!AB1006</f>
        <v>102628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2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</row>
    <row r="1004" spans="1:29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对敌方全体攻击，造成125%攻击力（+65）点伤害。并使目标眩晕2回合。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100</v>
      </c>
      <c r="T1004" s="31">
        <f>主动技能!Z1007</f>
        <v>125</v>
      </c>
      <c r="U1004" s="31">
        <f>主动技能!AB1007</f>
        <v>65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3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</row>
    <row r="1005" spans="1:29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对敌方全体攻击，造成125%攻击力（+80）点伤害。并使目标眩晕2回合。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100</v>
      </c>
      <c r="T1005" s="31">
        <f>主动技能!Z1008</f>
        <v>125</v>
      </c>
      <c r="U1005" s="31">
        <f>主动技能!AB1008</f>
        <v>80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3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</row>
    <row r="1006" spans="1:29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对敌方全体攻击，造成125%攻击力（+125）点伤害。并使目标眩晕2回合。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100</v>
      </c>
      <c r="T1006" s="31">
        <f>主动技能!Z1009</f>
        <v>125</v>
      </c>
      <c r="U1006" s="31">
        <f>主动技能!AB1009</f>
        <v>125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3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</row>
    <row r="1007" spans="1:29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对敌方全体攻击，造成125%攻击力（+200）点伤害。并使目标眩晕2回合。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100</v>
      </c>
      <c r="T1007" s="31">
        <f>主动技能!Z1010</f>
        <v>125</v>
      </c>
      <c r="U1007" s="31">
        <f>主动技能!AB1010</f>
        <v>200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3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</row>
    <row r="1008" spans="1:29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对敌方全体攻击，造成125%攻击力（+282）点伤害。并使目标眩晕2回合。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100</v>
      </c>
      <c r="T1008" s="31">
        <f>主动技能!Z1011</f>
        <v>125</v>
      </c>
      <c r="U1008" s="31">
        <f>主动技能!AB1011</f>
        <v>282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3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</row>
    <row r="1009" spans="1:29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对敌方全体攻击，造成125%攻击力（+400）点伤害。并使目标眩晕2回合。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100</v>
      </c>
      <c r="T1009" s="31">
        <f>主动技能!Z1012</f>
        <v>125</v>
      </c>
      <c r="U1009" s="31">
        <f>主动技能!AB1012</f>
        <v>400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3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</row>
    <row r="1010" spans="1:29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对敌方全体攻击，造成125%攻击力（+566）点伤害。并使目标眩晕2回合。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100</v>
      </c>
      <c r="T1010" s="31">
        <f>主动技能!Z1013</f>
        <v>125</v>
      </c>
      <c r="U1010" s="31">
        <f>主动技能!AB1013</f>
        <v>566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3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</row>
    <row r="1011" spans="1:29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对敌方全体攻击，造成125%攻击力（+800）点伤害。并使目标眩晕2回合。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100</v>
      </c>
      <c r="T1011" s="31">
        <f>主动技能!Z1014</f>
        <v>125</v>
      </c>
      <c r="U1011" s="31">
        <f>主动技能!AB1014</f>
        <v>800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3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</row>
    <row r="1012" spans="1:29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对敌方全体攻击，造成125%攻击力（+1132）点伤害。并使目标眩晕2回合。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100</v>
      </c>
      <c r="T1012" s="31">
        <f>主动技能!Z1015</f>
        <v>125</v>
      </c>
      <c r="U1012" s="31">
        <f>主动技能!AB1015</f>
        <v>1132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3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</row>
    <row r="1013" spans="1:29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对敌方全体攻击，造成125%攻击力（+1601）点伤害。并使目标眩晕2回合。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100</v>
      </c>
      <c r="T1013" s="31">
        <f>主动技能!Z1016</f>
        <v>125</v>
      </c>
      <c r="U1013" s="31">
        <f>主动技能!AB1016</f>
        <v>1601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3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</row>
    <row r="1014" spans="1:29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对敌方全体攻击，造成125%攻击力（+2265）点伤害。并使目标眩晕2回合。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100</v>
      </c>
      <c r="T1014" s="31">
        <f>主动技能!Z1017</f>
        <v>125</v>
      </c>
      <c r="U1014" s="31">
        <f>主动技能!AB1017</f>
        <v>2265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3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</row>
    <row r="1015" spans="1:29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对敌方全体攻击，造成125%攻击力（+3203）点伤害。并使目标眩晕2回合。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100</v>
      </c>
      <c r="T1015" s="31">
        <f>主动技能!Z1018</f>
        <v>125</v>
      </c>
      <c r="U1015" s="31">
        <f>主动技能!AB1018</f>
        <v>3203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3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</row>
    <row r="1016" spans="1:29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对敌方全体攻击，造成125%攻击力（+4531）点伤害。并使目标眩晕2回合。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100</v>
      </c>
      <c r="T1016" s="31">
        <f>主动技能!Z1019</f>
        <v>125</v>
      </c>
      <c r="U1016" s="31">
        <f>主动技能!AB1019</f>
        <v>4531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3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</row>
    <row r="1017" spans="1:29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对敌方全体攻击，造成125%攻击力（+6409）点伤害。并使目标眩晕2回合。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100</v>
      </c>
      <c r="T1017" s="31">
        <f>主动技能!Z1020</f>
        <v>125</v>
      </c>
      <c r="U1017" s="31">
        <f>主动技能!AB1020</f>
        <v>6409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3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</row>
    <row r="1018" spans="1:29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对敌方全体攻击，造成125%攻击力（+9065）点伤害。并使目标眩晕2回合。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100</v>
      </c>
      <c r="T1018" s="31">
        <f>主动技能!Z1021</f>
        <v>125</v>
      </c>
      <c r="U1018" s="31">
        <f>主动技能!AB1021</f>
        <v>9065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3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</row>
    <row r="1019" spans="1:29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对敌方全体攻击，造成125%攻击力（+12822）点伤害。并使目标眩晕2回合。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100</v>
      </c>
      <c r="T1019" s="31">
        <f>主动技能!Z1022</f>
        <v>125</v>
      </c>
      <c r="U1019" s="31">
        <f>主动技能!AB1022</f>
        <v>12822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3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</row>
    <row r="1020" spans="1:29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对敌方全体攻击，造成125%攻击力（+18135）点伤害。并使目标眩晕2回合。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100</v>
      </c>
      <c r="T1020" s="31">
        <f>主动技能!Z1023</f>
        <v>125</v>
      </c>
      <c r="U1020" s="31">
        <f>主动技能!AB1023</f>
        <v>18135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3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</row>
    <row r="1021" spans="1:29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对敌方全体攻击，造成125%攻击力（+25650）点伤害。并使目标眩晕2回合。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100</v>
      </c>
      <c r="T1021" s="31">
        <f>主动技能!Z1024</f>
        <v>125</v>
      </c>
      <c r="U1021" s="31">
        <f>主动技能!AB1024</f>
        <v>25650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3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</row>
    <row r="1022" spans="1:29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对敌方全体攻击，造成125%攻击力（+36280）点伤害。并使目标眩晕2回合。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100</v>
      </c>
      <c r="T1022" s="31">
        <f>主动技能!Z1025</f>
        <v>125</v>
      </c>
      <c r="U1022" s="31">
        <f>主动技能!AB1025</f>
        <v>36280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3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</row>
    <row r="1023" spans="1:29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对敌方全体攻击，造成125%攻击力（+51314）点伤害。并使目标眩晕2回合。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100</v>
      </c>
      <c r="T1023" s="31">
        <f>主动技能!Z1026</f>
        <v>125</v>
      </c>
      <c r="U1023" s="31">
        <f>主动技能!AB1026</f>
        <v>51314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3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</row>
    <row r="1024" spans="1:29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26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</row>
    <row r="1025" spans="1:29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32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</row>
    <row r="1026" spans="1:29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50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</row>
    <row r="1027" spans="1:29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80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</row>
    <row r="1028" spans="1:29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113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</row>
    <row r="1029" spans="1:29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160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</row>
    <row r="1030" spans="1:29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226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</row>
    <row r="1031" spans="1:29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320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</row>
    <row r="1032" spans="1:29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452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</row>
    <row r="1033" spans="1:29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640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</row>
    <row r="1034" spans="1:29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906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</row>
    <row r="1035" spans="1:29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1281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</row>
    <row r="1036" spans="1:29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1812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</row>
    <row r="1037" spans="1:29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2563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</row>
    <row r="1038" spans="1:29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3626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</row>
    <row r="1039" spans="1:29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5128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</row>
    <row r="1040" spans="1:29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7254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</row>
    <row r="1041" spans="1:29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10260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</row>
    <row r="1042" spans="1:29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14512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</row>
    <row r="1043" spans="1:29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20525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</row>
    <row r="1044" spans="1:29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对敌方后排单体攻击，造成150%攻击力（+130）点伤害。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50</v>
      </c>
      <c r="T1044" s="31">
        <f>主动技能!Z1047</f>
        <v>150</v>
      </c>
      <c r="U1044" s="31">
        <f>主动技能!AB1047</f>
        <v>130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2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</row>
    <row r="1045" spans="1:29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对敌方后排单体攻击，造成150%攻击力（+160）点伤害。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50</v>
      </c>
      <c r="T1045" s="31">
        <f>主动技能!Z1048</f>
        <v>150</v>
      </c>
      <c r="U1045" s="31">
        <f>主动技能!AB1048</f>
        <v>160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2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</row>
    <row r="1046" spans="1:29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对敌方后排单体攻击，造成150%攻击力（+250）点伤害。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50</v>
      </c>
      <c r="T1046" s="31">
        <f>主动技能!Z1049</f>
        <v>150</v>
      </c>
      <c r="U1046" s="31">
        <f>主动技能!AB1049</f>
        <v>250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2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</row>
    <row r="1047" spans="1:29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对敌方后排单体攻击，造成150%攻击力（+400）点伤害。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50</v>
      </c>
      <c r="T1047" s="31">
        <f>主动技能!Z1050</f>
        <v>150</v>
      </c>
      <c r="U1047" s="31">
        <f>主动技能!AB1050</f>
        <v>400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2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</row>
    <row r="1048" spans="1:29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对敌方后排单体攻击，造成150%攻击力（+565）点伤害。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50</v>
      </c>
      <c r="T1048" s="31">
        <f>主动技能!Z1051</f>
        <v>150</v>
      </c>
      <c r="U1048" s="31">
        <f>主动技能!AB1051</f>
        <v>565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2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</row>
    <row r="1049" spans="1:29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对敌方后排单体攻击，造成150%攻击力（+800）点伤害。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50</v>
      </c>
      <c r="T1049" s="31">
        <f>主动技能!Z1052</f>
        <v>150</v>
      </c>
      <c r="U1049" s="31">
        <f>主动技能!AB1052</f>
        <v>800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2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</row>
    <row r="1050" spans="1:29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对敌方后排单体攻击，造成150%攻击力（+1132）点伤害。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50</v>
      </c>
      <c r="T1050" s="31">
        <f>主动技能!Z1053</f>
        <v>150</v>
      </c>
      <c r="U1050" s="31">
        <f>主动技能!AB1053</f>
        <v>1132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2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</row>
    <row r="1051" spans="1:29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对敌方后排单体攻击，造成150%攻击力（+1601）点伤害。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50</v>
      </c>
      <c r="T1051" s="31">
        <f>主动技能!Z1054</f>
        <v>150</v>
      </c>
      <c r="U1051" s="31">
        <f>主动技能!AB1054</f>
        <v>1601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2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</row>
    <row r="1052" spans="1:29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对敌方后排单体攻击，造成150%攻击力（+2264）点伤害。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50</v>
      </c>
      <c r="T1052" s="31">
        <f>主动技能!Z1055</f>
        <v>150</v>
      </c>
      <c r="U1052" s="31">
        <f>主动技能!AB1055</f>
        <v>2264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2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</row>
    <row r="1053" spans="1:29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对敌方后排单体攻击，造成150%攻击力（+3203）点伤害。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50</v>
      </c>
      <c r="T1053" s="31">
        <f>主动技能!Z1056</f>
        <v>150</v>
      </c>
      <c r="U1053" s="31">
        <f>主动技能!AB1056</f>
        <v>3203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2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</row>
    <row r="1054" spans="1:29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对敌方后排单体攻击，造成150%攻击力（+4530）点伤害。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50</v>
      </c>
      <c r="T1054" s="31">
        <f>主动技能!Z1057</f>
        <v>150</v>
      </c>
      <c r="U1054" s="31">
        <f>主动技能!AB1057</f>
        <v>4530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2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</row>
    <row r="1055" spans="1:29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对敌方后排单体攻击，造成150%攻击力（+6407）点伤害。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50</v>
      </c>
      <c r="T1055" s="31">
        <f>主动技能!Z1058</f>
        <v>150</v>
      </c>
      <c r="U1055" s="31">
        <f>主动技能!AB1058</f>
        <v>6407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2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</row>
    <row r="1056" spans="1:29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对敌方后排单体攻击，造成150%攻击力（+9063）点伤害。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50</v>
      </c>
      <c r="T1056" s="31">
        <f>主动技能!Z1059</f>
        <v>150</v>
      </c>
      <c r="U1056" s="31">
        <f>主动技能!AB1059</f>
        <v>9063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2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</row>
    <row r="1057" spans="1:29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对敌方后排单体攻击，造成150%攻击力（+12819）点伤害。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50</v>
      </c>
      <c r="T1057" s="31">
        <f>主动技能!Z1060</f>
        <v>150</v>
      </c>
      <c r="U1057" s="31">
        <f>主动技能!AB1060</f>
        <v>12819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2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</row>
    <row r="1058" spans="1:29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对敌方后排单体攻击，造成150%攻击力（+18131）点伤害。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50</v>
      </c>
      <c r="T1058" s="31">
        <f>主动技能!Z1061</f>
        <v>150</v>
      </c>
      <c r="U1058" s="31">
        <f>主动技能!AB1061</f>
        <v>18131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2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</row>
    <row r="1059" spans="1:29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对敌方后排单体攻击，造成150%攻击力（+25644）点伤害。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50</v>
      </c>
      <c r="T1059" s="31">
        <f>主动技能!Z1062</f>
        <v>150</v>
      </c>
      <c r="U1059" s="31">
        <f>主动技能!AB1062</f>
        <v>25644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2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</row>
    <row r="1060" spans="1:29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对敌方后排单体攻击，造成150%攻击力（+36271）点伤害。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50</v>
      </c>
      <c r="T1060" s="31">
        <f>主动技能!Z1063</f>
        <v>150</v>
      </c>
      <c r="U1060" s="31">
        <f>主动技能!AB1063</f>
        <v>36271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2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</row>
    <row r="1061" spans="1:29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对敌方后排单体攻击，造成150%攻击力（+51301）点伤害。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50</v>
      </c>
      <c r="T1061" s="31">
        <f>主动技能!Z1064</f>
        <v>150</v>
      </c>
      <c r="U1061" s="31">
        <f>主动技能!AB1064</f>
        <v>51301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2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</row>
    <row r="1062" spans="1:29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对敌方后排单体攻击，造成150%攻击力（+72560）点伤害。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50</v>
      </c>
      <c r="T1062" s="31">
        <f>主动技能!Z1065</f>
        <v>150</v>
      </c>
      <c r="U1062" s="31">
        <f>主动技能!AB1065</f>
        <v>72560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2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</row>
    <row r="1063" spans="1:29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对敌方后排单体攻击，造成150%攻击力（+102628）点伤害。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50</v>
      </c>
      <c r="T1063" s="31">
        <f>主动技能!Z1066</f>
        <v>150</v>
      </c>
      <c r="U1063" s="31">
        <f>主动技能!AB1066</f>
        <v>102628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2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</row>
    <row r="1064" spans="1:29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对敌方全体攻击，造成125%攻击力（+65）点伤害。并附带流血。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100</v>
      </c>
      <c r="T1064" s="31">
        <f>主动技能!Z1067</f>
        <v>125</v>
      </c>
      <c r="U1064" s="31">
        <f>主动技能!AB1067</f>
        <v>65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3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</row>
    <row r="1065" spans="1:29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对敌方全体攻击，造成125%攻击力（+80）点伤害。并附带流血。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100</v>
      </c>
      <c r="T1065" s="31">
        <f>主动技能!Z1068</f>
        <v>125</v>
      </c>
      <c r="U1065" s="31">
        <f>主动技能!AB1068</f>
        <v>80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3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</row>
    <row r="1066" spans="1:29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对敌方全体攻击，造成125%攻击力（+125）点伤害。并附带流血。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100</v>
      </c>
      <c r="T1066" s="31">
        <f>主动技能!Z1069</f>
        <v>125</v>
      </c>
      <c r="U1066" s="31">
        <f>主动技能!AB1069</f>
        <v>125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3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</row>
    <row r="1067" spans="1:29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对敌方全体攻击，造成125%攻击力（+200）点伤害。并附带流血。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100</v>
      </c>
      <c r="T1067" s="31">
        <f>主动技能!Z1070</f>
        <v>125</v>
      </c>
      <c r="U1067" s="31">
        <f>主动技能!AB1070</f>
        <v>200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3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</row>
    <row r="1068" spans="1:29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对敌方全体攻击，造成125%攻击力（+282）点伤害。并附带流血。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100</v>
      </c>
      <c r="T1068" s="31">
        <f>主动技能!Z1071</f>
        <v>125</v>
      </c>
      <c r="U1068" s="31">
        <f>主动技能!AB1071</f>
        <v>282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3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</row>
    <row r="1069" spans="1:29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对敌方全体攻击，造成125%攻击力（+400）点伤害。并附带流血。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100</v>
      </c>
      <c r="T1069" s="31">
        <f>主动技能!Z1072</f>
        <v>125</v>
      </c>
      <c r="U1069" s="31">
        <f>主动技能!AB1072</f>
        <v>400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3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</row>
    <row r="1070" spans="1:29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对敌方全体攻击，造成125%攻击力（+566）点伤害。并附带流血。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100</v>
      </c>
      <c r="T1070" s="31">
        <f>主动技能!Z1073</f>
        <v>125</v>
      </c>
      <c r="U1070" s="31">
        <f>主动技能!AB1073</f>
        <v>566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3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</row>
    <row r="1071" spans="1:29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对敌方全体攻击，造成125%攻击力（+800）点伤害。并附带流血。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100</v>
      </c>
      <c r="T1071" s="31">
        <f>主动技能!Z1074</f>
        <v>125</v>
      </c>
      <c r="U1071" s="31">
        <f>主动技能!AB1074</f>
        <v>800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3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</row>
    <row r="1072" spans="1:29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对敌方全体攻击，造成125%攻击力（+1132）点伤害。并附带流血。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100</v>
      </c>
      <c r="T1072" s="31">
        <f>主动技能!Z1075</f>
        <v>125</v>
      </c>
      <c r="U1072" s="31">
        <f>主动技能!AB1075</f>
        <v>1132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3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</row>
    <row r="1073" spans="1:29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对敌方全体攻击，造成125%攻击力（+1601）点伤害。并附带流血。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100</v>
      </c>
      <c r="T1073" s="31">
        <f>主动技能!Z1076</f>
        <v>125</v>
      </c>
      <c r="U1073" s="31">
        <f>主动技能!AB1076</f>
        <v>1601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3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</row>
    <row r="1074" spans="1:29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对敌方全体攻击，造成125%攻击力（+2265）点伤害。并附带流血。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100</v>
      </c>
      <c r="T1074" s="31">
        <f>主动技能!Z1077</f>
        <v>125</v>
      </c>
      <c r="U1074" s="31">
        <f>主动技能!AB1077</f>
        <v>2265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3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</row>
    <row r="1075" spans="1:29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对敌方全体攻击，造成125%攻击力（+3203）点伤害。并附带流血。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100</v>
      </c>
      <c r="T1075" s="31">
        <f>主动技能!Z1078</f>
        <v>125</v>
      </c>
      <c r="U1075" s="31">
        <f>主动技能!AB1078</f>
        <v>3203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3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</row>
    <row r="1076" spans="1:29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对敌方全体攻击，造成125%攻击力（+4531）点伤害。并附带流血。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100</v>
      </c>
      <c r="T1076" s="31">
        <f>主动技能!Z1079</f>
        <v>125</v>
      </c>
      <c r="U1076" s="31">
        <f>主动技能!AB1079</f>
        <v>4531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3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</row>
    <row r="1077" spans="1:29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对敌方全体攻击，造成125%攻击力（+6409）点伤害。并附带流血。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100</v>
      </c>
      <c r="T1077" s="31">
        <f>主动技能!Z1080</f>
        <v>125</v>
      </c>
      <c r="U1077" s="31">
        <f>主动技能!AB1080</f>
        <v>6409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3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</row>
    <row r="1078" spans="1:29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对敌方全体攻击，造成125%攻击力（+9065）点伤害。并附带流血。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100</v>
      </c>
      <c r="T1078" s="31">
        <f>主动技能!Z1081</f>
        <v>125</v>
      </c>
      <c r="U1078" s="31">
        <f>主动技能!AB1081</f>
        <v>9065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3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</row>
    <row r="1079" spans="1:29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对敌方全体攻击，造成125%攻击力（+12822）点伤害。并附带流血。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100</v>
      </c>
      <c r="T1079" s="31">
        <f>主动技能!Z1082</f>
        <v>125</v>
      </c>
      <c r="U1079" s="31">
        <f>主动技能!AB1082</f>
        <v>12822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3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</row>
    <row r="1080" spans="1:29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对敌方全体攻击，造成125%攻击力（+18135）点伤害。并附带流血。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100</v>
      </c>
      <c r="T1080" s="31">
        <f>主动技能!Z1083</f>
        <v>125</v>
      </c>
      <c r="U1080" s="31">
        <f>主动技能!AB1083</f>
        <v>18135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3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</row>
    <row r="1081" spans="1:29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对敌方全体攻击，造成125%攻击力（+25650）点伤害。并附带流血。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100</v>
      </c>
      <c r="T1081" s="31">
        <f>主动技能!Z1084</f>
        <v>125</v>
      </c>
      <c r="U1081" s="31">
        <f>主动技能!AB1084</f>
        <v>25650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3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</row>
    <row r="1082" spans="1:29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对敌方全体攻击，造成125%攻击力（+36280）点伤害。并附带流血。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100</v>
      </c>
      <c r="T1082" s="31">
        <f>主动技能!Z1085</f>
        <v>125</v>
      </c>
      <c r="U1082" s="31">
        <f>主动技能!AB1085</f>
        <v>36280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3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</row>
    <row r="1083" spans="1:29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对敌方全体攻击，造成125%攻击力（+51314）点伤害。并附带流血。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100</v>
      </c>
      <c r="T1083" s="31">
        <f>主动技能!Z1086</f>
        <v>125</v>
      </c>
      <c r="U1083" s="31">
        <f>主动技能!AB1086</f>
        <v>51314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3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</row>
    <row r="1084" spans="1:29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26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</row>
    <row r="1085" spans="1:29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32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</row>
    <row r="1086" spans="1:29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50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</row>
    <row r="1087" spans="1:29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80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</row>
    <row r="1088" spans="1:29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113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</row>
    <row r="1089" spans="1:29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160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</row>
    <row r="1090" spans="1:29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226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</row>
    <row r="1091" spans="1:29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320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</row>
    <row r="1092" spans="1:29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452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</row>
    <row r="1093" spans="1:29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640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</row>
    <row r="1094" spans="1:29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906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</row>
    <row r="1095" spans="1:29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1281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</row>
    <row r="1096" spans="1:29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1812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</row>
    <row r="1097" spans="1:29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2563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</row>
    <row r="1098" spans="1:29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3626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</row>
    <row r="1099" spans="1:29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5128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</row>
    <row r="1100" spans="1:29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7254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</row>
    <row r="1101" spans="1:29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10260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</row>
    <row r="1102" spans="1:29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14512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</row>
    <row r="1103" spans="1:29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20525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</row>
    <row r="1104" spans="1:29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增加己方全体10%（+52）点防御。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50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2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</row>
    <row r="1105" spans="1:29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增加己方全体10%（+64）点防御。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50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2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</row>
    <row r="1106" spans="1:29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增加己方全体10%（+100）点防御。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50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2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</row>
    <row r="1107" spans="1:29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增加己方全体10%（+160）点防御。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50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2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</row>
    <row r="1108" spans="1:29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增加己方全体10%（+226）点防御。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50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2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</row>
    <row r="1109" spans="1:29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增加己方全体10%（+320）点防御。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50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2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</row>
    <row r="1110" spans="1:29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增加己方全体10%（+452）点防御。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50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2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</row>
    <row r="1111" spans="1:29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增加己方全体10%（+640）点防御。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50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2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</row>
    <row r="1112" spans="1:29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增加己方全体10%（+905）点防御。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50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2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</row>
    <row r="1113" spans="1:29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增加己方全体10%（+1281）点防御。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50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2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</row>
    <row r="1114" spans="1:29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增加己方全体10%（+1812）点防御。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50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2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</row>
    <row r="1115" spans="1:29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增加己方全体10%（+2563）点防御。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50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2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</row>
    <row r="1116" spans="1:29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增加己方全体10%（+3625）点防御。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50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2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</row>
    <row r="1117" spans="1:29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增加己方全体10%（+5127）点防御。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50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2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</row>
    <row r="1118" spans="1:29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增加己方全体10%（+7252）点防御。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50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2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</row>
    <row r="1119" spans="1:29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增加己方全体10%（+10257）点防御。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50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2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</row>
    <row r="1120" spans="1:29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增加己方全体10%（+14508）点防御。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50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2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</row>
    <row r="1121" spans="1:29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增加己方全体10%（+20520）点防御。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50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2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</row>
    <row r="1122" spans="1:29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增加己方全体10%（+29024）点防御。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50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2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</row>
    <row r="1123" spans="1:29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增加己方全体10%（+41051）点防御。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50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2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</row>
    <row r="1124" spans="1:29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对敌方贯穿攻击，造成125%攻击力（+130）点伤害。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100</v>
      </c>
      <c r="T1124" s="31">
        <f>主动技能!Z1127</f>
        <v>125</v>
      </c>
      <c r="U1124" s="31">
        <f>主动技能!AB1127</f>
        <v>130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3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</row>
    <row r="1125" spans="1:29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对敌方贯穿攻击，造成125%攻击力（+160）点伤害。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100</v>
      </c>
      <c r="T1125" s="31">
        <f>主动技能!Z1128</f>
        <v>125</v>
      </c>
      <c r="U1125" s="31">
        <f>主动技能!AB1128</f>
        <v>160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3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</row>
    <row r="1126" spans="1:29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对敌方贯穿攻击，造成125%攻击力（+250）点伤害。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100</v>
      </c>
      <c r="T1126" s="31">
        <f>主动技能!Z1129</f>
        <v>125</v>
      </c>
      <c r="U1126" s="31">
        <f>主动技能!AB1129</f>
        <v>250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3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</row>
    <row r="1127" spans="1:29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对敌方贯穿攻击，造成125%攻击力（+400）点伤害。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100</v>
      </c>
      <c r="T1127" s="31">
        <f>主动技能!Z1130</f>
        <v>125</v>
      </c>
      <c r="U1127" s="31">
        <f>主动技能!AB1130</f>
        <v>400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3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</row>
    <row r="1128" spans="1:29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对敌方贯穿攻击，造成125%攻击力（+565）点伤害。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100</v>
      </c>
      <c r="T1128" s="31">
        <f>主动技能!Z1131</f>
        <v>125</v>
      </c>
      <c r="U1128" s="31">
        <f>主动技能!AB1131</f>
        <v>565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3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</row>
    <row r="1129" spans="1:29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对敌方贯穿攻击，造成125%攻击力（+800）点伤害。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100</v>
      </c>
      <c r="T1129" s="31">
        <f>主动技能!Z1132</f>
        <v>125</v>
      </c>
      <c r="U1129" s="31">
        <f>主动技能!AB1132</f>
        <v>800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3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</row>
    <row r="1130" spans="1:29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对敌方贯穿攻击，造成125%攻击力（+1132）点伤害。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100</v>
      </c>
      <c r="T1130" s="31">
        <f>主动技能!Z1133</f>
        <v>125</v>
      </c>
      <c r="U1130" s="31">
        <f>主动技能!AB1133</f>
        <v>1132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3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</row>
    <row r="1131" spans="1:29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对敌方贯穿攻击，造成125%攻击力（+1601）点伤害。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100</v>
      </c>
      <c r="T1131" s="31">
        <f>主动技能!Z1134</f>
        <v>125</v>
      </c>
      <c r="U1131" s="31">
        <f>主动技能!AB1134</f>
        <v>1601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3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</row>
    <row r="1132" spans="1:29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对敌方贯穿攻击，造成125%攻击力（+2264）点伤害。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100</v>
      </c>
      <c r="T1132" s="31">
        <f>主动技能!Z1135</f>
        <v>125</v>
      </c>
      <c r="U1132" s="31">
        <f>主动技能!AB1135</f>
        <v>2264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3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</row>
    <row r="1133" spans="1:29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对敌方贯穿攻击，造成125%攻击力（+3203）点伤害。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100</v>
      </c>
      <c r="T1133" s="31">
        <f>主动技能!Z1136</f>
        <v>125</v>
      </c>
      <c r="U1133" s="31">
        <f>主动技能!AB1136</f>
        <v>3203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3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</row>
    <row r="1134" spans="1:29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对敌方贯穿攻击，造成125%攻击力（+4530）点伤害。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100</v>
      </c>
      <c r="T1134" s="31">
        <f>主动技能!Z1137</f>
        <v>125</v>
      </c>
      <c r="U1134" s="31">
        <f>主动技能!AB1137</f>
        <v>4530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3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</row>
    <row r="1135" spans="1:29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对敌方贯穿攻击，造成125%攻击力（+6407）点伤害。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100</v>
      </c>
      <c r="T1135" s="31">
        <f>主动技能!Z1138</f>
        <v>125</v>
      </c>
      <c r="U1135" s="31">
        <f>主动技能!AB1138</f>
        <v>6407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3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</row>
    <row r="1136" spans="1:29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对敌方贯穿攻击，造成125%攻击力（+9063）点伤害。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100</v>
      </c>
      <c r="T1136" s="31">
        <f>主动技能!Z1139</f>
        <v>125</v>
      </c>
      <c r="U1136" s="31">
        <f>主动技能!AB1139</f>
        <v>9063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3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</row>
    <row r="1137" spans="1:29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对敌方贯穿攻击，造成125%攻击力（+12819）点伤害。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100</v>
      </c>
      <c r="T1137" s="31">
        <f>主动技能!Z1140</f>
        <v>125</v>
      </c>
      <c r="U1137" s="31">
        <f>主动技能!AB1140</f>
        <v>12819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3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</row>
    <row r="1138" spans="1:29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对敌方贯穿攻击，造成125%攻击力（+18131）点伤害。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100</v>
      </c>
      <c r="T1138" s="31">
        <f>主动技能!Z1141</f>
        <v>125</v>
      </c>
      <c r="U1138" s="31">
        <f>主动技能!AB1141</f>
        <v>18131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3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</row>
    <row r="1139" spans="1:29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对敌方贯穿攻击，造成125%攻击力（+25644）点伤害。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100</v>
      </c>
      <c r="T1139" s="31">
        <f>主动技能!Z1142</f>
        <v>125</v>
      </c>
      <c r="U1139" s="31">
        <f>主动技能!AB1142</f>
        <v>25644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3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</row>
    <row r="1140" spans="1:29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对敌方贯穿攻击，造成125%攻击力（+36271）点伤害。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100</v>
      </c>
      <c r="T1140" s="31">
        <f>主动技能!Z1143</f>
        <v>125</v>
      </c>
      <c r="U1140" s="31">
        <f>主动技能!AB1143</f>
        <v>36271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3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</row>
    <row r="1141" spans="1:29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对敌方贯穿攻击，造成125%攻击力（+51301）点伤害。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100</v>
      </c>
      <c r="T1141" s="31">
        <f>主动技能!Z1144</f>
        <v>125</v>
      </c>
      <c r="U1141" s="31">
        <f>主动技能!AB1144</f>
        <v>51301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3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</row>
    <row r="1142" spans="1:29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对敌方贯穿攻击，造成125%攻击力（+72560）点伤害。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100</v>
      </c>
      <c r="T1142" s="31">
        <f>主动技能!Z1145</f>
        <v>125</v>
      </c>
      <c r="U1142" s="31">
        <f>主动技能!AB1145</f>
        <v>72560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3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</row>
    <row r="1143" spans="1:29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对敌方贯穿攻击，造成125%攻击力（+102628）点伤害。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100</v>
      </c>
      <c r="T1143" s="31">
        <f>主动技能!Z1146</f>
        <v>125</v>
      </c>
      <c r="U1143" s="31">
        <f>主动技能!AB1146</f>
        <v>102628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3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</row>
    <row r="1144" spans="1:29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26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</row>
    <row r="1145" spans="1:29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32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</row>
    <row r="1146" spans="1:29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50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</row>
    <row r="1147" spans="1:29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80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</row>
    <row r="1148" spans="1:29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113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</row>
    <row r="1149" spans="1:29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160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</row>
    <row r="1150" spans="1:29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226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</row>
    <row r="1151" spans="1:29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320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</row>
    <row r="1152" spans="1:29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452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</row>
    <row r="1153" spans="1:29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640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</row>
    <row r="1154" spans="1:29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906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</row>
    <row r="1155" spans="1:29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1281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</row>
    <row r="1156" spans="1:29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1812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</row>
    <row r="1157" spans="1:29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2563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</row>
    <row r="1158" spans="1:29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3626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</row>
    <row r="1159" spans="1:29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5128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</row>
    <row r="1160" spans="1:29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7254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</row>
    <row r="1161" spans="1:29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10260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</row>
    <row r="1162" spans="1:29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14512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</row>
    <row r="1163" spans="1:29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20525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</row>
    <row r="1164" spans="1:29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对敌方前排攻击，造成125%攻击力（+130）点伤害。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50</v>
      </c>
      <c r="T1164" s="31">
        <f>主动技能!Z1167</f>
        <v>125</v>
      </c>
      <c r="U1164" s="31">
        <f>主动技能!AB1167</f>
        <v>130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2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</row>
    <row r="1165" spans="1:29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对敌方前排攻击，造成125%攻击力（+160）点伤害。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50</v>
      </c>
      <c r="T1165" s="31">
        <f>主动技能!Z1168</f>
        <v>125</v>
      </c>
      <c r="U1165" s="31">
        <f>主动技能!AB1168</f>
        <v>160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2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</row>
    <row r="1166" spans="1:29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对敌方前排攻击，造成125%攻击力（+250）点伤害。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50</v>
      </c>
      <c r="T1166" s="31">
        <f>主动技能!Z1169</f>
        <v>125</v>
      </c>
      <c r="U1166" s="31">
        <f>主动技能!AB1169</f>
        <v>250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2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</row>
    <row r="1167" spans="1:29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对敌方前排攻击，造成125%攻击力（+400）点伤害。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50</v>
      </c>
      <c r="T1167" s="31">
        <f>主动技能!Z1170</f>
        <v>125</v>
      </c>
      <c r="U1167" s="31">
        <f>主动技能!AB1170</f>
        <v>400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2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</row>
    <row r="1168" spans="1:29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对敌方前排攻击，造成125%攻击力（+565）点伤害。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50</v>
      </c>
      <c r="T1168" s="31">
        <f>主动技能!Z1171</f>
        <v>125</v>
      </c>
      <c r="U1168" s="31">
        <f>主动技能!AB1171</f>
        <v>565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2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</row>
    <row r="1169" spans="1:29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对敌方前排攻击，造成125%攻击力（+800）点伤害。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50</v>
      </c>
      <c r="T1169" s="31">
        <f>主动技能!Z1172</f>
        <v>125</v>
      </c>
      <c r="U1169" s="31">
        <f>主动技能!AB1172</f>
        <v>800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2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</row>
    <row r="1170" spans="1:29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对敌方前排攻击，造成125%攻击力（+1132）点伤害。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50</v>
      </c>
      <c r="T1170" s="31">
        <f>主动技能!Z1173</f>
        <v>125</v>
      </c>
      <c r="U1170" s="31">
        <f>主动技能!AB1173</f>
        <v>1132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2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</row>
    <row r="1171" spans="1:29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对敌方前排攻击，造成125%攻击力（+1601）点伤害。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50</v>
      </c>
      <c r="T1171" s="31">
        <f>主动技能!Z1174</f>
        <v>125</v>
      </c>
      <c r="U1171" s="31">
        <f>主动技能!AB1174</f>
        <v>1601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2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</row>
    <row r="1172" spans="1:29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对敌方前排攻击，造成125%攻击力（+2264）点伤害。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50</v>
      </c>
      <c r="T1172" s="31">
        <f>主动技能!Z1175</f>
        <v>125</v>
      </c>
      <c r="U1172" s="31">
        <f>主动技能!AB1175</f>
        <v>2264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2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</row>
    <row r="1173" spans="1:29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对敌方前排攻击，造成125%攻击力（+3203）点伤害。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50</v>
      </c>
      <c r="T1173" s="31">
        <f>主动技能!Z1176</f>
        <v>125</v>
      </c>
      <c r="U1173" s="31">
        <f>主动技能!AB1176</f>
        <v>3203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2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</row>
    <row r="1174" spans="1:29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对敌方前排攻击，造成125%攻击力（+4530）点伤害。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50</v>
      </c>
      <c r="T1174" s="31">
        <f>主动技能!Z1177</f>
        <v>125</v>
      </c>
      <c r="U1174" s="31">
        <f>主动技能!AB1177</f>
        <v>4530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2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</row>
    <row r="1175" spans="1:29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对敌方前排攻击，造成125%攻击力（+6407）点伤害。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50</v>
      </c>
      <c r="T1175" s="31">
        <f>主动技能!Z1178</f>
        <v>125</v>
      </c>
      <c r="U1175" s="31">
        <f>主动技能!AB1178</f>
        <v>6407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2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</row>
    <row r="1176" spans="1:29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对敌方前排攻击，造成125%攻击力（+9063）点伤害。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50</v>
      </c>
      <c r="T1176" s="31">
        <f>主动技能!Z1179</f>
        <v>125</v>
      </c>
      <c r="U1176" s="31">
        <f>主动技能!AB1179</f>
        <v>9063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2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</row>
    <row r="1177" spans="1:29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对敌方前排攻击，造成125%攻击力（+12819）点伤害。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50</v>
      </c>
      <c r="T1177" s="31">
        <f>主动技能!Z1180</f>
        <v>125</v>
      </c>
      <c r="U1177" s="31">
        <f>主动技能!AB1180</f>
        <v>12819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2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</row>
    <row r="1178" spans="1:29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对敌方前排攻击，造成125%攻击力（+18131）点伤害。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50</v>
      </c>
      <c r="T1178" s="31">
        <f>主动技能!Z1181</f>
        <v>125</v>
      </c>
      <c r="U1178" s="31">
        <f>主动技能!AB1181</f>
        <v>18131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2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</row>
    <row r="1179" spans="1:29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对敌方前排攻击，造成125%攻击力（+25644）点伤害。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50</v>
      </c>
      <c r="T1179" s="31">
        <f>主动技能!Z1182</f>
        <v>125</v>
      </c>
      <c r="U1179" s="31">
        <f>主动技能!AB1182</f>
        <v>25644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2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</row>
    <row r="1180" spans="1:29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对敌方前排攻击，造成125%攻击力（+36271）点伤害。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50</v>
      </c>
      <c r="T1180" s="31">
        <f>主动技能!Z1183</f>
        <v>125</v>
      </c>
      <c r="U1180" s="31">
        <f>主动技能!AB1183</f>
        <v>36271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2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</row>
    <row r="1181" spans="1:29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对敌方前排攻击，造成125%攻击力（+51301）点伤害。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50</v>
      </c>
      <c r="T1181" s="31">
        <f>主动技能!Z1184</f>
        <v>125</v>
      </c>
      <c r="U1181" s="31">
        <f>主动技能!AB1184</f>
        <v>51301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2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</row>
    <row r="1182" spans="1:29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对敌方前排攻击，造成125%攻击力（+72560）点伤害。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50</v>
      </c>
      <c r="T1182" s="31">
        <f>主动技能!Z1185</f>
        <v>125</v>
      </c>
      <c r="U1182" s="31">
        <f>主动技能!AB1185</f>
        <v>72560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2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</row>
    <row r="1183" spans="1:29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对敌方前排攻击，造成125%攻击力（+102628）点伤害。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50</v>
      </c>
      <c r="T1183" s="31">
        <f>主动技能!Z1186</f>
        <v>125</v>
      </c>
      <c r="U1183" s="31">
        <f>主动技能!AB1186</f>
        <v>102628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2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</row>
    <row r="1184" spans="1:29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100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3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</row>
    <row r="1185" spans="1:29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100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3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</row>
    <row r="1186" spans="1:29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100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3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</row>
    <row r="1187" spans="1:29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100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3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</row>
    <row r="1188" spans="1:29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100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3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</row>
    <row r="1189" spans="1:29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100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3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</row>
    <row r="1190" spans="1:29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100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3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</row>
    <row r="1191" spans="1:29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100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3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</row>
    <row r="1192" spans="1:29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100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3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</row>
    <row r="1193" spans="1:29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100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3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</row>
    <row r="1194" spans="1:29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100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3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</row>
    <row r="1195" spans="1:29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100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3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</row>
    <row r="1196" spans="1:29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100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3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</row>
    <row r="1197" spans="1:29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100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3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</row>
    <row r="1198" spans="1:29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100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3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</row>
    <row r="1199" spans="1:29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100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3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</row>
    <row r="1200" spans="1:29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100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3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</row>
    <row r="1201" spans="1:29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100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3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</row>
    <row r="1202" spans="1:29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100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3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</row>
    <row r="1203" spans="1:29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100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3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</row>
    <row r="1204" spans="1:29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26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</row>
    <row r="1205" spans="1:29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32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</row>
    <row r="1206" spans="1:29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50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</row>
    <row r="1207" spans="1:29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80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</row>
    <row r="1208" spans="1:29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113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</row>
    <row r="1209" spans="1:29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160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</row>
    <row r="1210" spans="1:29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226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</row>
    <row r="1211" spans="1:29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320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</row>
    <row r="1212" spans="1:29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452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</row>
    <row r="1213" spans="1:29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640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</row>
    <row r="1214" spans="1:29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906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</row>
    <row r="1215" spans="1:29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1281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</row>
    <row r="1216" spans="1:29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1812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</row>
    <row r="1217" spans="1:29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2563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</row>
    <row r="1218" spans="1:29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3626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</row>
    <row r="1219" spans="1:29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5128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</row>
    <row r="1220" spans="1:29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7254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</row>
    <row r="1221" spans="1:29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10260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</row>
    <row r="1222" spans="1:29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14512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</row>
    <row r="1223" spans="1:29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20525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</row>
    <row r="1224" spans="1:29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对敌方范围攻击，造成125%攻击力（+130）点伤害。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50</v>
      </c>
      <c r="T1224" s="31">
        <f>主动技能!Z1227</f>
        <v>125</v>
      </c>
      <c r="U1224" s="31">
        <f>主动技能!AB1227</f>
        <v>130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2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</row>
    <row r="1225" spans="1:29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对敌方范围攻击，造成125%攻击力（+160）点伤害。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50</v>
      </c>
      <c r="T1225" s="31">
        <f>主动技能!Z1228</f>
        <v>125</v>
      </c>
      <c r="U1225" s="31">
        <f>主动技能!AB1228</f>
        <v>160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2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</row>
    <row r="1226" spans="1:29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对敌方范围攻击，造成125%攻击力（+250）点伤害。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50</v>
      </c>
      <c r="T1226" s="31">
        <f>主动技能!Z1229</f>
        <v>125</v>
      </c>
      <c r="U1226" s="31">
        <f>主动技能!AB1229</f>
        <v>250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2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</row>
    <row r="1227" spans="1:29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对敌方范围攻击，造成125%攻击力（+400）点伤害。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50</v>
      </c>
      <c r="T1227" s="31">
        <f>主动技能!Z1230</f>
        <v>125</v>
      </c>
      <c r="U1227" s="31">
        <f>主动技能!AB1230</f>
        <v>400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2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</row>
    <row r="1228" spans="1:29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对敌方范围攻击，造成125%攻击力（+565）点伤害。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50</v>
      </c>
      <c r="T1228" s="31">
        <f>主动技能!Z1231</f>
        <v>125</v>
      </c>
      <c r="U1228" s="31">
        <f>主动技能!AB1231</f>
        <v>565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2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</row>
    <row r="1229" spans="1:29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对敌方范围攻击，造成125%攻击力（+800）点伤害。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50</v>
      </c>
      <c r="T1229" s="31">
        <f>主动技能!Z1232</f>
        <v>125</v>
      </c>
      <c r="U1229" s="31">
        <f>主动技能!AB1232</f>
        <v>800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2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</row>
    <row r="1230" spans="1:29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对敌方范围攻击，造成125%攻击力（+1132）点伤害。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50</v>
      </c>
      <c r="T1230" s="31">
        <f>主动技能!Z1233</f>
        <v>125</v>
      </c>
      <c r="U1230" s="31">
        <f>主动技能!AB1233</f>
        <v>1132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2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</row>
    <row r="1231" spans="1:29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对敌方范围攻击，造成125%攻击力（+1601）点伤害。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50</v>
      </c>
      <c r="T1231" s="31">
        <f>主动技能!Z1234</f>
        <v>125</v>
      </c>
      <c r="U1231" s="31">
        <f>主动技能!AB1234</f>
        <v>1601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2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</row>
    <row r="1232" spans="1:29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对敌方范围攻击，造成125%攻击力（+2264）点伤害。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50</v>
      </c>
      <c r="T1232" s="31">
        <f>主动技能!Z1235</f>
        <v>125</v>
      </c>
      <c r="U1232" s="31">
        <f>主动技能!AB1235</f>
        <v>2264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2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</row>
    <row r="1233" spans="1:29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对敌方范围攻击，造成125%攻击力（+3203）点伤害。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50</v>
      </c>
      <c r="T1233" s="31">
        <f>主动技能!Z1236</f>
        <v>125</v>
      </c>
      <c r="U1233" s="31">
        <f>主动技能!AB1236</f>
        <v>3203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2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</row>
    <row r="1234" spans="1:29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对敌方范围攻击，造成125%攻击力（+4530）点伤害。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50</v>
      </c>
      <c r="T1234" s="31">
        <f>主动技能!Z1237</f>
        <v>125</v>
      </c>
      <c r="U1234" s="31">
        <f>主动技能!AB1237</f>
        <v>4530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2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</row>
    <row r="1235" spans="1:29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对敌方范围攻击，造成125%攻击力（+6407）点伤害。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50</v>
      </c>
      <c r="T1235" s="31">
        <f>主动技能!Z1238</f>
        <v>125</v>
      </c>
      <c r="U1235" s="31">
        <f>主动技能!AB1238</f>
        <v>6407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2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</row>
    <row r="1236" spans="1:29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对敌方范围攻击，造成125%攻击力（+9063）点伤害。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50</v>
      </c>
      <c r="T1236" s="31">
        <f>主动技能!Z1239</f>
        <v>125</v>
      </c>
      <c r="U1236" s="31">
        <f>主动技能!AB1239</f>
        <v>9063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2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</row>
    <row r="1237" spans="1:29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对敌方范围攻击，造成125%攻击力（+12819）点伤害。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50</v>
      </c>
      <c r="T1237" s="31">
        <f>主动技能!Z1240</f>
        <v>125</v>
      </c>
      <c r="U1237" s="31">
        <f>主动技能!AB1240</f>
        <v>12819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2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</row>
    <row r="1238" spans="1:29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对敌方范围攻击，造成125%攻击力（+18131）点伤害。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50</v>
      </c>
      <c r="T1238" s="31">
        <f>主动技能!Z1241</f>
        <v>125</v>
      </c>
      <c r="U1238" s="31">
        <f>主动技能!AB1241</f>
        <v>18131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2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</row>
    <row r="1239" spans="1:29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对敌方范围攻击，造成125%攻击力（+25644）点伤害。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50</v>
      </c>
      <c r="T1239" s="31">
        <f>主动技能!Z1242</f>
        <v>125</v>
      </c>
      <c r="U1239" s="31">
        <f>主动技能!AB1242</f>
        <v>25644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2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</row>
    <row r="1240" spans="1:29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对敌方范围攻击，造成125%攻击力（+36271）点伤害。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50</v>
      </c>
      <c r="T1240" s="31">
        <f>主动技能!Z1243</f>
        <v>125</v>
      </c>
      <c r="U1240" s="31">
        <f>主动技能!AB1243</f>
        <v>36271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2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</row>
    <row r="1241" spans="1:29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对敌方范围攻击，造成125%攻击力（+51301）点伤害。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50</v>
      </c>
      <c r="T1241" s="31">
        <f>主动技能!Z1244</f>
        <v>125</v>
      </c>
      <c r="U1241" s="31">
        <f>主动技能!AB1244</f>
        <v>51301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2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</row>
    <row r="1242" spans="1:29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对敌方范围攻击，造成125%攻击力（+72560）点伤害。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50</v>
      </c>
      <c r="T1242" s="31">
        <f>主动技能!Z1245</f>
        <v>125</v>
      </c>
      <c r="U1242" s="31">
        <f>主动技能!AB1245</f>
        <v>72560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2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</row>
    <row r="1243" spans="1:29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对敌方范围攻击，造成125%攻击力（+102628）点伤害。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50</v>
      </c>
      <c r="T1243" s="31">
        <f>主动技能!Z1246</f>
        <v>125</v>
      </c>
      <c r="U1243" s="31">
        <f>主动技能!AB1246</f>
        <v>102628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2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</row>
    <row r="1244" spans="1:29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对敌方全体攻击，造成125%攻击力（+65）点伤害。并目标攻击-20%,目标防御-10%。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100</v>
      </c>
      <c r="T1244" s="31">
        <f>主动技能!Z1247</f>
        <v>125</v>
      </c>
      <c r="U1244" s="31">
        <f>主动技能!AB1247</f>
        <v>65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3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</row>
    <row r="1245" spans="1:29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对敌方全体攻击，造成125%攻击力（+80）点伤害。并目标攻击-22%,目标防御-10%。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100</v>
      </c>
      <c r="T1245" s="31">
        <f>主动技能!Z1248</f>
        <v>125</v>
      </c>
      <c r="U1245" s="31">
        <f>主动技能!AB1248</f>
        <v>80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3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</row>
    <row r="1246" spans="1:29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对敌方全体攻击，造成125%攻击力（+125）点伤害。并目标攻击-22%,目标防御-11%。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100</v>
      </c>
      <c r="T1246" s="31">
        <f>主动技能!Z1249</f>
        <v>125</v>
      </c>
      <c r="U1246" s="31">
        <f>主动技能!AB1249</f>
        <v>125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3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</row>
    <row r="1247" spans="1:29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对敌方全体攻击，造成125%攻击力（+200）点伤害。并目标攻击-24%,目标防御-11%。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100</v>
      </c>
      <c r="T1247" s="31">
        <f>主动技能!Z1250</f>
        <v>125</v>
      </c>
      <c r="U1247" s="31">
        <f>主动技能!AB1250</f>
        <v>200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3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</row>
    <row r="1248" spans="1:29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对敌方全体攻击，造成125%攻击力（+282）点伤害。并目标攻击-24%,目标防御-12%。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100</v>
      </c>
      <c r="T1248" s="31">
        <f>主动技能!Z1251</f>
        <v>125</v>
      </c>
      <c r="U1248" s="31">
        <f>主动技能!AB1251</f>
        <v>282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3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</row>
    <row r="1249" spans="1:29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对敌方全体攻击，造成125%攻击力（+400）点伤害。并目标攻击-26%,目标防御-12%。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100</v>
      </c>
      <c r="T1249" s="31">
        <f>主动技能!Z1252</f>
        <v>125</v>
      </c>
      <c r="U1249" s="31">
        <f>主动技能!AB1252</f>
        <v>400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3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</row>
    <row r="1250" spans="1:29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对敌方全体攻击，造成125%攻击力（+566）点伤害。并目标攻击-26%,目标防御-13%。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100</v>
      </c>
      <c r="T1250" s="31">
        <f>主动技能!Z1253</f>
        <v>125</v>
      </c>
      <c r="U1250" s="31">
        <f>主动技能!AB1253</f>
        <v>566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3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</row>
    <row r="1251" spans="1:29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对敌方全体攻击，造成125%攻击力（+800）点伤害。并目标攻击-28%,目标防御-13%。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100</v>
      </c>
      <c r="T1251" s="31">
        <f>主动技能!Z1254</f>
        <v>125</v>
      </c>
      <c r="U1251" s="31">
        <f>主动技能!AB1254</f>
        <v>800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3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</row>
    <row r="1252" spans="1:29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对敌方全体攻击，造成125%攻击力（+1132）点伤害。并目标攻击-28%,目标防御-14%。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100</v>
      </c>
      <c r="T1252" s="31">
        <f>主动技能!Z1255</f>
        <v>125</v>
      </c>
      <c r="U1252" s="31">
        <f>主动技能!AB1255</f>
        <v>1132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3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</row>
    <row r="1253" spans="1:29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对敌方全体攻击，造成125%攻击力（+1601）点伤害。并目标攻击-30%,目标防御-14%。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100</v>
      </c>
      <c r="T1253" s="31">
        <f>主动技能!Z1256</f>
        <v>125</v>
      </c>
      <c r="U1253" s="31">
        <f>主动技能!AB1256</f>
        <v>1601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3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</row>
    <row r="1254" spans="1:29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对敌方全体攻击，造成125%攻击力（+2265）点伤害。并目标攻击-30%,目标防御-15%。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100</v>
      </c>
      <c r="T1254" s="31">
        <f>主动技能!Z1257</f>
        <v>125</v>
      </c>
      <c r="U1254" s="31">
        <f>主动技能!AB1257</f>
        <v>2265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3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</row>
    <row r="1255" spans="1:29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对敌方全体攻击，造成125%攻击力（+3203）点伤害。并目标攻击-32%,目标防御-15%。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100</v>
      </c>
      <c r="T1255" s="31">
        <f>主动技能!Z1258</f>
        <v>125</v>
      </c>
      <c r="U1255" s="31">
        <f>主动技能!AB1258</f>
        <v>3203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3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</row>
    <row r="1256" spans="1:29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对敌方全体攻击，造成125%攻击力（+4531）点伤害。并目标攻击-32%,目标防御-16%。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100</v>
      </c>
      <c r="T1256" s="31">
        <f>主动技能!Z1259</f>
        <v>125</v>
      </c>
      <c r="U1256" s="31">
        <f>主动技能!AB1259</f>
        <v>4531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3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</row>
    <row r="1257" spans="1:29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对敌方全体攻击，造成125%攻击力（+6409）点伤害。并目标攻击-34%,目标防御-16%。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100</v>
      </c>
      <c r="T1257" s="31">
        <f>主动技能!Z1260</f>
        <v>125</v>
      </c>
      <c r="U1257" s="31">
        <f>主动技能!AB1260</f>
        <v>6409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3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</row>
    <row r="1258" spans="1:29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对敌方全体攻击，造成125%攻击力（+9065）点伤害。并目标攻击-34%,目标防御-17%。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100</v>
      </c>
      <c r="T1258" s="31">
        <f>主动技能!Z1261</f>
        <v>125</v>
      </c>
      <c r="U1258" s="31">
        <f>主动技能!AB1261</f>
        <v>9065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3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</row>
    <row r="1259" spans="1:29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对敌方全体攻击，造成125%攻击力（+12822）点伤害。并目标攻击-36%,目标防御-17%。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100</v>
      </c>
      <c r="T1259" s="31">
        <f>主动技能!Z1262</f>
        <v>125</v>
      </c>
      <c r="U1259" s="31">
        <f>主动技能!AB1262</f>
        <v>12822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3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</row>
    <row r="1260" spans="1:29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对敌方全体攻击，造成125%攻击力（+18135）点伤害。并目标攻击-36%,目标防御-18%。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100</v>
      </c>
      <c r="T1260" s="31">
        <f>主动技能!Z1263</f>
        <v>125</v>
      </c>
      <c r="U1260" s="31">
        <f>主动技能!AB1263</f>
        <v>18135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3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</row>
    <row r="1261" spans="1:29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对敌方全体攻击，造成125%攻击力（+25650）点伤害。并目标攻击-38%,目标防御-18%。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100</v>
      </c>
      <c r="T1261" s="31">
        <f>主动技能!Z1264</f>
        <v>125</v>
      </c>
      <c r="U1261" s="31">
        <f>主动技能!AB1264</f>
        <v>25650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3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</row>
    <row r="1262" spans="1:29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对敌方全体攻击，造成125%攻击力（+36280）点伤害。并目标攻击-38%,目标防御-19%。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100</v>
      </c>
      <c r="T1262" s="31">
        <f>主动技能!Z1265</f>
        <v>125</v>
      </c>
      <c r="U1262" s="31">
        <f>主动技能!AB1265</f>
        <v>36280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3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</row>
    <row r="1263" spans="1:29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对敌方全体攻击，造成125%攻击力（+51314）点伤害。并目标攻击-40%,目标防御-20%。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100</v>
      </c>
      <c r="T1263" s="31">
        <f>主动技能!Z1266</f>
        <v>125</v>
      </c>
      <c r="U1263" s="31">
        <f>主动技能!AB1266</f>
        <v>51314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3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</row>
    <row r="1264" spans="1:29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对敌方单体攻击，造成100%攻击力（+26）点伤害。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26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</row>
    <row r="1265" spans="1:29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对敌方单体攻击，造成100%攻击力（+32）点伤害。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32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</row>
    <row r="1266" spans="1:29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对敌方单体攻击，造成100%攻击力（+50）点伤害。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50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</row>
    <row r="1267" spans="1:29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对敌方单体攻击，造成100%攻击力（+80）点伤害。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80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</row>
    <row r="1268" spans="1:29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对敌方单体攻击，造成100%攻击力（+113）点伤害。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113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</row>
    <row r="1269" spans="1:29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对敌方单体攻击，造成100%攻击力（+160）点伤害。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160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</row>
    <row r="1270" spans="1:29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对敌方单体攻击，造成100%攻击力（+226）点伤害。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226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</row>
    <row r="1271" spans="1:29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对敌方单体攻击，造成100%攻击力（+320）点伤害。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320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</row>
    <row r="1272" spans="1:29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对敌方单体攻击，造成100%攻击力（+452）点伤害。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452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</row>
    <row r="1273" spans="1:29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对敌方单体攻击，造成100%攻击力（+640）点伤害。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640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</row>
    <row r="1274" spans="1:29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对敌方单体攻击，造成100%攻击力（+906）点伤害。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906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</row>
    <row r="1275" spans="1:29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对敌方单体攻击，造成100%攻击力（+1281）点伤害。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1281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</row>
    <row r="1276" spans="1:29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对敌方单体攻击，造成100%攻击力（+1812）点伤害。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1812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</row>
    <row r="1277" spans="1:29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对敌方单体攻击，造成100%攻击力（+2563）点伤害。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2563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</row>
    <row r="1278" spans="1:29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对敌方单体攻击，造成100%攻击力（+3626）点伤害。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3626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</row>
    <row r="1279" spans="1:29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对敌方单体攻击，造成100%攻击力（+5128）点伤害。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5128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</row>
    <row r="1280" spans="1:29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对敌方单体攻击，造成100%攻击力（+7254）点伤害。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7254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</row>
    <row r="1281" spans="1:29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对敌方单体攻击，造成100%攻击力（+10260）点伤害。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10260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</row>
    <row r="1282" spans="1:29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对敌方单体攻击，造成100%攻击力（+14512）点伤害。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14512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</row>
    <row r="1283" spans="1:29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对敌方单体攻击，造成100%攻击力（+20525）点伤害。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20525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</row>
    <row r="1284" spans="1:29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对我方随机3个单体回复10%（+83）点生命值。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50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2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</row>
    <row r="1285" spans="1:29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对我方随机3个单体回复10%（+102）点生命值。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50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2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</row>
    <row r="1286" spans="1:29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对我方随机3个单体回复10%（+160）点生命值。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50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2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</row>
    <row r="1287" spans="1:29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对我方随机3个单体回复10%（+256）点生命值。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50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2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</row>
    <row r="1288" spans="1:29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对我方随机3个单体回复10%（+361）点生命值。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50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2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</row>
    <row r="1289" spans="1:29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对我方随机3个单体回复10%（+512）点生命值。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50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2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</row>
    <row r="1290" spans="1:29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对我方随机3个单体回复10%（+724）点生命值。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50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2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</row>
    <row r="1291" spans="1:29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对我方随机3个单体回复10%（+1024）点生命值。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50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2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</row>
    <row r="1292" spans="1:29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对我方随机3个单体回复10%（+1449）点生命值。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50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2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</row>
    <row r="1293" spans="1:29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对我方随机3个单体回复10%（+2049）点生命值。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50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2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</row>
    <row r="1294" spans="1:29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对我方随机3个单体回复10%（+2899）点生命值。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50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2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</row>
    <row r="1295" spans="1:29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对我方随机3个单体回复10%（+4100）点生命值。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50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2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</row>
    <row r="1296" spans="1:29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对我方随机3个单体回复10%（+5800）点生命值。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50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2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</row>
    <row r="1297" spans="1:29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对我方随机3个单体回复10%（+8204）点生命值。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50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2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</row>
    <row r="1298" spans="1:29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对我方随机3个单体回复10%（+11603）点生命值。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50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2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</row>
    <row r="1299" spans="1:29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对我方随机3个单体回复10%（+16412）点生命值。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50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2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</row>
    <row r="1300" spans="1:29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对我方随机3个单体回复10%（+23213）点生命值。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50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2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</row>
    <row r="1301" spans="1:29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对我方随机3个单体回复10%（+32832）点生命值。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50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2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</row>
    <row r="1302" spans="1:29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对我方随机3个单体回复10%（+46438）点生命值。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50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2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</row>
    <row r="1303" spans="1:29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对我方随机3个单体回复10%（+65681）点生命值。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50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2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</row>
    <row r="1304" spans="1:29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对敌方全体攻击，造成125%攻击力（+65）点伤害。并附带减速。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100</v>
      </c>
      <c r="T1304" s="31">
        <f>主动技能!Z1307</f>
        <v>125</v>
      </c>
      <c r="U1304" s="31">
        <f>主动技能!AB1307</f>
        <v>65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3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</row>
    <row r="1305" spans="1:29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对敌方全体攻击，造成125%攻击力（+80）点伤害。并附带减速。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100</v>
      </c>
      <c r="T1305" s="31">
        <f>主动技能!Z1308</f>
        <v>125</v>
      </c>
      <c r="U1305" s="31">
        <f>主动技能!AB1308</f>
        <v>80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3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</row>
    <row r="1306" spans="1:29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对敌方全体攻击，造成125%攻击力（+125）点伤害。并附带减速。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100</v>
      </c>
      <c r="T1306" s="31">
        <f>主动技能!Z1309</f>
        <v>125</v>
      </c>
      <c r="U1306" s="31">
        <f>主动技能!AB1309</f>
        <v>125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3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</row>
    <row r="1307" spans="1:29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对敌方全体攻击，造成125%攻击力（+200）点伤害。并附带减速。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100</v>
      </c>
      <c r="T1307" s="31">
        <f>主动技能!Z1310</f>
        <v>125</v>
      </c>
      <c r="U1307" s="31">
        <f>主动技能!AB1310</f>
        <v>200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3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</row>
    <row r="1308" spans="1:29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对敌方全体攻击，造成125%攻击力（+282）点伤害。并附带减速。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100</v>
      </c>
      <c r="T1308" s="31">
        <f>主动技能!Z1311</f>
        <v>125</v>
      </c>
      <c r="U1308" s="31">
        <f>主动技能!AB1311</f>
        <v>282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3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</row>
    <row r="1309" spans="1:29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对敌方全体攻击，造成125%攻击力（+400）点伤害。并附带减速。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100</v>
      </c>
      <c r="T1309" s="31">
        <f>主动技能!Z1312</f>
        <v>125</v>
      </c>
      <c r="U1309" s="31">
        <f>主动技能!AB1312</f>
        <v>400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3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</row>
    <row r="1310" spans="1:29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对敌方全体攻击，造成125%攻击力（+566）点伤害。并附带减速。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100</v>
      </c>
      <c r="T1310" s="31">
        <f>主动技能!Z1313</f>
        <v>125</v>
      </c>
      <c r="U1310" s="31">
        <f>主动技能!AB1313</f>
        <v>566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3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</row>
    <row r="1311" spans="1:29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对敌方全体攻击，造成125%攻击力（+800）点伤害。并附带减速。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100</v>
      </c>
      <c r="T1311" s="31">
        <f>主动技能!Z1314</f>
        <v>125</v>
      </c>
      <c r="U1311" s="31">
        <f>主动技能!AB1314</f>
        <v>800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3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</row>
    <row r="1312" spans="1:29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对敌方全体攻击，造成125%攻击力（+1132）点伤害。并附带减速。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100</v>
      </c>
      <c r="T1312" s="31">
        <f>主动技能!Z1315</f>
        <v>125</v>
      </c>
      <c r="U1312" s="31">
        <f>主动技能!AB1315</f>
        <v>1132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3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</row>
    <row r="1313" spans="1:29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对敌方全体攻击，造成125%攻击力（+1601）点伤害。并附带减速。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100</v>
      </c>
      <c r="T1313" s="31">
        <f>主动技能!Z1316</f>
        <v>125</v>
      </c>
      <c r="U1313" s="31">
        <f>主动技能!AB1316</f>
        <v>1601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3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</row>
    <row r="1314" spans="1:29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对敌方全体攻击，造成125%攻击力（+2265）点伤害。并附带减速。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100</v>
      </c>
      <c r="T1314" s="31">
        <f>主动技能!Z1317</f>
        <v>125</v>
      </c>
      <c r="U1314" s="31">
        <f>主动技能!AB1317</f>
        <v>2265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3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</row>
    <row r="1315" spans="1:29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对敌方全体攻击，造成125%攻击力（+3203）点伤害。并附带减速。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100</v>
      </c>
      <c r="T1315" s="31">
        <f>主动技能!Z1318</f>
        <v>125</v>
      </c>
      <c r="U1315" s="31">
        <f>主动技能!AB1318</f>
        <v>3203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3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</row>
    <row r="1316" spans="1:29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对敌方全体攻击，造成125%攻击力（+4531）点伤害。并附带减速。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100</v>
      </c>
      <c r="T1316" s="31">
        <f>主动技能!Z1319</f>
        <v>125</v>
      </c>
      <c r="U1316" s="31">
        <f>主动技能!AB1319</f>
        <v>4531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3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</row>
    <row r="1317" spans="1:29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对敌方全体攻击，造成125%攻击力（+6409）点伤害。并附带减速。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100</v>
      </c>
      <c r="T1317" s="31">
        <f>主动技能!Z1320</f>
        <v>125</v>
      </c>
      <c r="U1317" s="31">
        <f>主动技能!AB1320</f>
        <v>6409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3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</row>
    <row r="1318" spans="1:29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对敌方全体攻击，造成125%攻击力（+9065）点伤害。并附带减速。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100</v>
      </c>
      <c r="T1318" s="31">
        <f>主动技能!Z1321</f>
        <v>125</v>
      </c>
      <c r="U1318" s="31">
        <f>主动技能!AB1321</f>
        <v>9065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3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</row>
    <row r="1319" spans="1:29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对敌方全体攻击，造成125%攻击力（+12822）点伤害。并附带减速。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100</v>
      </c>
      <c r="T1319" s="31">
        <f>主动技能!Z1322</f>
        <v>125</v>
      </c>
      <c r="U1319" s="31">
        <f>主动技能!AB1322</f>
        <v>12822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3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</row>
    <row r="1320" spans="1:29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对敌方全体攻击，造成125%攻击力（+18135）点伤害。并附带减速。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100</v>
      </c>
      <c r="T1320" s="31">
        <f>主动技能!Z1323</f>
        <v>125</v>
      </c>
      <c r="U1320" s="31">
        <f>主动技能!AB1323</f>
        <v>18135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3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</row>
    <row r="1321" spans="1:29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对敌方全体攻击，造成125%攻击力（+25650）点伤害。并附带减速。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100</v>
      </c>
      <c r="T1321" s="31">
        <f>主动技能!Z1324</f>
        <v>125</v>
      </c>
      <c r="U1321" s="31">
        <f>主动技能!AB1324</f>
        <v>25650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3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</row>
    <row r="1322" spans="1:29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对敌方全体攻击，造成125%攻击力（+36280）点伤害。并附带减速。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100</v>
      </c>
      <c r="T1322" s="31">
        <f>主动技能!Z1325</f>
        <v>125</v>
      </c>
      <c r="U1322" s="31">
        <f>主动技能!AB1325</f>
        <v>36280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3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</row>
    <row r="1323" spans="1:29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对敌方全体攻击，造成125%攻击力（+51314）点伤害。并附带减速。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100</v>
      </c>
      <c r="T1323" s="31">
        <f>主动技能!Z1326</f>
        <v>125</v>
      </c>
      <c r="U1323" s="31">
        <f>主动技能!AB1326</f>
        <v>51314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3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274" workbookViewId="0">
      <selection activeCell="J286" sqref="J286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624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627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提升自身攻击5%。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提升自身攻击6%。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提升自身攻击7%。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提升自身攻击8%。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提升自身攻击9%。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提升自身攻击10%。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提升自身攻击11%。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提升自身攻击12%。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提升自身攻击13%。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提升自身攻击14%。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提升自身攻击15%。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提升自身攻击16%。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提升自身攻击17%。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提升自身攻击18%。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提升自身攻击19%。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提升自身攻击20%。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提升自身攻击21%。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提升自身攻击22%。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提升自身攻击23%。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提升自身攻击24%。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提升自身防御5%。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提升自身防御6%。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提升自身防御7%。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提升自身防御8%。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提升自身防御9%。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提升自身防御10%。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提升自身防御11%。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提升自身防御12%。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提升自身防御13%。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提升自身防御14%。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提升自身防御15%。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提升自身防御16%。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提升自身防御17%。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提升自身防御18%。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提升自身防御19%。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提升自身防御20%。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提升自身防御21%。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提升自身防御22%。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提升自身防御23%。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提升自身防御24%。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提升自身速度5%。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提升自身速度6%。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提升自身速度7%。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提升自身速度8%。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提升自身速度9%。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提升自身速度10%。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提升自身速度11%。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提升自身速度12%。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提升自身速度13%。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提升自身速度14%。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提升自身速度15%。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提升自身速度16%。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提升自身速度17%。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提升自身速度18%。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提升自身速度19%。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提升自身速度20%。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提升自身速度21%。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提升自身速度22%。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提升自身速度23%。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提升自身速度24%。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提升自身命中5%。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提升自身命中6%。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提升自身命中7%。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提升自身命中8%。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提升自身命中9%。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提升自身命中10%。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提升自身命中11%。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提升自身命中12%。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提升自身命中13%。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提升自身命中14%。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提升自身命中15%。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提升自身命中16%。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提升自身命中17%。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提升自身命中18%。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提升自身命中19%。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提升自身命中20%。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提升自身命中21%。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提升自身命中22%。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提升自身命中23%。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提升自身命中24%。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提升自身回避5%。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提升自身回避6%。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提升自身回避7%。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提升自身回避8%。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提升自身回避9%。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提升自身回避10%。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提升自身回避11%。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提升自身回避12%。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提升自身回避13%。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提升自身回避14%。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提升自身回避15%。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提升自身回避16%。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提升自身回避17%。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提升自身回避18%。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提升自身回避19%。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提升自身回避20%。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提升自身回避21%。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提升自身回避22%。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提升自身回避23%。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提升自身回避24%。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提升自身格挡5%。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提升自身格挡6%。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提升自身格挡7%。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提升自身格挡8%。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提升自身格挡9%。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提升自身格挡10%。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提升自身格挡11%。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提升自身格挡12%。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提升自身格挡13%。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提升自身格挡14%。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提升自身格挡15%。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提升自身格挡16%。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提升自身格挡17%。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提升自身格挡18%。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提升自身格挡19%。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提升自身格挡20%。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提升自身格挡21%。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提升自身格挡22%。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提升自身格挡23%。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提升自身格挡24%。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提升自身反击5%。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提升自身反击6%。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提升自身反击7%。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提升自身反击8%。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提升自身反击9%。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提升自身反击10%。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提升自身反击11%。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提升自身反击12%。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提升自身反击13%。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提升自身反击14%。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提升自身反击15%。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提升自身反击16%。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提升自身反击17%。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提升自身反击18%。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提升自身反击19%。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提升自身反击20%。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提升自身反击21%。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提升自身反击22%。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提升自身反击23%。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提升自身反击24%。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提升自身连击5%。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提升自身连击6%。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提升自身连击7%。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提升自身连击8%。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提升自身连击9%。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提升自身连击10%。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提升自身连击11%。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提升自身连击12%。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提升自身连击13%。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提升自身连击14%。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提升自身连击15%。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提升自身连击16%。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提升自身连击17%。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提升自身连击18%。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提升自身连击19%。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提升自身连击20%。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提升自身连击21%。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提升自身连击22%。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提升自身连击23%。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提升自身连击24%。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提升自身暴击5%。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提升自身暴击6%。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提升自身暴击7%。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提升自身暴击8%。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提升自身暴击9%。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提升自身暴击10%。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提升自身暴击11%。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提升自身暴击12%。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提升自身暴击13%。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提升自身暴击14%。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提升自身暴击15%。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提升自身暴击16%。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提升自身暴击17%。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提升自身暴击18%。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提升自身暴击19%。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提升自身暴击20%。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提升自身暴击21%。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提升自身暴击22%。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提升自身暴击23%。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提升自身暴击24%。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提升自身暴伤5%。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提升自身暴伤6%。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提升自身暴伤7%。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提升自身暴伤8%。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提升自身暴伤9%。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提升自身暴伤10%。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提升自身暴伤11%。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提升自身暴伤12%。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提升自身暴伤13%。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提升自身暴伤14%。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提升自身暴伤15%。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提升自身暴伤16%。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提升自身暴伤17%。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提升自身暴伤18%。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提升自身暴伤19%。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提升自身暴伤20%。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提升自身暴伤21%。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提升自身暴伤22%。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提升自身暴伤23%。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提升自身暴伤24%。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提升自身破甲5%。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提升自身破甲6%。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提升自身破甲7%。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提升自身破甲8%。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提升自身破甲9%。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提升自身破甲10%。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提升自身破甲11%。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提升自身破甲12%。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提升自身破甲13%。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提升自身破甲14%。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提升自身破甲15%。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提升自身破甲16%。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提升自身破甲17%。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提升自身破甲18%。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提升自身破甲19%。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提升自身破甲20%。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提升自身破甲21%。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提升自身破甲22%。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提升自身破甲23%。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提升自身破甲24%。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提升自身免伤5%。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提升自身免伤6%。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提升自身免伤7%。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提升自身免伤8%。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提升自身免伤9%。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提升自身免伤10%。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提升自身免伤11%。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提升自身免伤12%。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提升自身免伤13%。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提升自身免伤14%。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提升自身免伤15%。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提升自身免伤16%。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提升自身免伤17%。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提升自身免伤18%。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提升自身免伤19%。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提升自身免伤20%。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提升自身免伤21%。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提升自身免伤22%。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提升自身免伤23%。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提升自身免伤24%。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提升自身冷静3%。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提升自身冷静3%。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提升自身冷静4%。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提升自身冷静4%。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提升自身冷静5%。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提升自身冷静5%。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提升自身冷静6%。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提升自身冷静6%。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提升自身冷静7%。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提升自身冷静7%。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提升自身冷静8%。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提升自身冷静8%。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提升自身冷静9%。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提升自身冷静9%。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提升自身冷静10%。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提升自身冷静10%。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提升自身冷静11%。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提升自身冷静11%。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提升自身冷静12%。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提升自身冷静12%。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提升自身精准3%。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提升自身精准3%。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提升自身精准4%。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提升自身精准4%。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提升自身精准5%。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提升自身精准5%。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提升自身精准6%。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提升自身精准6%。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提升自身精准7%。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提升自身精准7%。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提升自身精准8%。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提升自身精准8%。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提升自身精准9%。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提升自身精准9%。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提升自身精准10%。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提升自身精准10%。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提升自身精准11%。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提升自身精准11%。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提升自身精准12%。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提升自身精准12%。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提升自身急速3%。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提升自身急速3%。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提升自身急速4%。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提升自身急速4%。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提升自身急速5%。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提升自身急速5%。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提升自身急速6%。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提升自身急速6%。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提升自身急速7%。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提升自身急速7%。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提升自身急速8%。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提升自身急速8%。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提升自身急速9%。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提升自身急速9%。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提升自身急速10%。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提升自身急速10%。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提升自身急速11%。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提升自身急速11%。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提升自身急速12%。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提升自身急速12%。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提升自身守护3%。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提升自身守护3%。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提升自身守护4%。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提升自身守护4%。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提升自身守护5%。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提升自身守护5%。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提升自身守护6%。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提升自身守护6%。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提升自身守护7%。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提升自身守护7%。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提升自身守护8%。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提升自身守护8%。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提升自身守护9%。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提升自身守护9%。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提升自身守护10%。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提升自身守护10%。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提升自身守护11%。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提升自身守护11%。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提升自身守护12%。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提升自身守护12%。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提升自身刚烈3%。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提升自身刚烈3%。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提升自身刚烈4%。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提升自身刚烈4%。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提升自身刚烈5%。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提升自身刚烈5%。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提升自身刚烈6%。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提升自身刚烈6%。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提升自身刚烈7%。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提升自身刚烈7%。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提升自身刚烈8%。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提升自身刚烈8%。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提升自身刚烈9%。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提升自身刚烈9%。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提升自身刚烈10%。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提升自身刚烈10%。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提升自身刚烈11%。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提升自身刚烈11%。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提升自身刚烈12%。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提升自身刚烈12%。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提升自身灵活3%。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提升自身灵活3%。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提升自身灵活4%。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提升自身灵活4%。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提升自身灵活5%。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提升自身灵活5%。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提升自身灵活6%。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提升自身灵活6%。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提升自身灵活7%。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提升自身灵活7%。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提升自身灵活8%。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提升自身灵活8%。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提升自身灵活9%。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提升自身灵活9%。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提升自身灵活10%。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提升自身灵活10%。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提升自身灵活11%。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提升自身灵活11%。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提升自身灵活12%。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提升自身灵活12%。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提升自身狂战3%。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提升自身狂战3%。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提升自身狂战4%。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提升自身狂战4%。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提升自身狂战5%。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提升自身狂战5%。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提升自身狂战6%。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提升自身狂战6%。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提升自身狂战7%。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提升自身狂战7%。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提升自身狂战8%。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提升自身狂战8%。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提升自身狂战9%。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提升自身狂战9%。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提升自身狂战10%。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提升自身狂战10%。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提升自身狂战11%。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提升自身狂战11%。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提升自身狂战12%。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提升自身狂战12%。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提升自身致命3%。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提升自身致命3%。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提升自身致命4%。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提升自身致命4%。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提升自身致命5%。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提升自身致命5%。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提升自身致命6%。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提升自身致命6%。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提升自身致命7%。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提升自身致命7%。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提升自身致命8%。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提升自身致命8%。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提升自身致命9%。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提升自身致命9%。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提升自身致命10%。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提升自身致命10%。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提升自身致命11%。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提升自身致命11%。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提升自身致命12%。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提升自身致命12%。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tabSelected="1" topLeftCell="A456" workbookViewId="0">
      <selection activeCell="A495" sqref="A495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868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buff_32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buff_33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buff_34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buff_32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buff_33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buff_41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buff_41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buff_41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buff_41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buff_41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buff_41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buff_41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buff_41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buff_41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buff_41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buff_41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83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102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160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256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361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512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724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1024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1449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2049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2899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4100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5800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8204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11603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16412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23213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32832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46438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65681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DEF:52|DEF_P:10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buff_35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DEF:64|DEF_P:10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buff_35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DEF:100|DEF_P:10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buff_35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DEF:160|DEF_P:10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buff_35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DEF:226|DEF_P:10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buff_35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DEF:320|DEF_P:10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buff_35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DEF:452|DEF_P:10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buff_35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DEF:640|DEF_P:10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buff_35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DEF:905|DEF_P:10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buff_35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DEF:1281|DEF_P:10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buff_35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DEF:1812|DEF_P:10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buff_35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DEF:2563|DEF_P:10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buff_35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DEF:3625|DEF_P:10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buff_35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DEF:5127|DEF_P:10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buff_35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DEF:7252|DEF_P:10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buff_35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DEF:10257|DEF_P:10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buff_35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DEF:14508|DEF_P:10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buff_35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DEF:20520|DEF_P:10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buff_35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DEF:29024|DEF_P:10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buff_35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DEF:41051|DEF_P:10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buff_35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buff_37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buff_37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buff_37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buff_37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buff_37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buff_37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buff_37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buff_37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buff_37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buff_37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buff_37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buff_37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buff_37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buff_37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buff_37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buff_37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buff_37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buff_37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buff_37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buff_37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buff_37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buff_37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  <row r="495" spans="1:22" x14ac:dyDescent="0.15">
      <c r="A495" s="31">
        <f>buff!Q496</f>
        <v>400001</v>
      </c>
      <c r="B495" s="31" t="str">
        <f>buff!S496</f>
        <v>攻击力提升10%</v>
      </c>
      <c r="C495" s="31" t="str">
        <f>buff!T496</f>
        <v>攻击力提升10%</v>
      </c>
      <c r="D495" s="31">
        <f>VLOOKUP(buff!U496,对应表!V:W,2,FALSE)</f>
        <v>1</v>
      </c>
      <c r="E495" s="31">
        <f>buff!V496</f>
        <v>0</v>
      </c>
      <c r="F495" s="31">
        <f>buff!W496</f>
        <v>0</v>
      </c>
      <c r="G495" s="31">
        <f>buff!X496</f>
        <v>0</v>
      </c>
      <c r="H495" s="31">
        <f>buff!Y496</f>
        <v>0</v>
      </c>
      <c r="I495" s="31" t="str">
        <f>buff!AJ496</f>
        <v>ATK_P:10</v>
      </c>
      <c r="J495" s="31">
        <f>buff!AK496</f>
        <v>0</v>
      </c>
      <c r="K495" s="31">
        <f>buff!AL496</f>
        <v>0</v>
      </c>
      <c r="L495" s="31">
        <f>buff!AM496</f>
        <v>0</v>
      </c>
      <c r="M495" s="31">
        <f>buff!AN496</f>
        <v>0</v>
      </c>
      <c r="N495" s="31">
        <f>buff!AO496</f>
        <v>0</v>
      </c>
      <c r="O495" s="31">
        <f>buff!AP496</f>
        <v>0</v>
      </c>
      <c r="P495" s="31">
        <f>buff!AQ496</f>
        <v>0</v>
      </c>
      <c r="Q495" s="31">
        <f>buff!AR496</f>
        <v>0</v>
      </c>
      <c r="R495" s="31">
        <f>buff!AS496</f>
        <v>999</v>
      </c>
      <c r="S495" s="31">
        <f>buff!AT496</f>
        <v>0</v>
      </c>
      <c r="T495" s="31">
        <f>buff!AU496</f>
        <v>0</v>
      </c>
      <c r="U495" s="31" t="str">
        <f>buff!BA496</f>
        <v/>
      </c>
      <c r="V495" s="31" t="str">
        <f>IF(buff!BL496=0,"",buff!BL496)</f>
        <v/>
      </c>
    </row>
    <row r="496" spans="1:22" x14ac:dyDescent="0.15">
      <c r="A496" s="31">
        <f>buff!Q497</f>
        <v>400002</v>
      </c>
      <c r="B496" s="31" t="str">
        <f>buff!S497</f>
        <v>攻击力附带5%吸血</v>
      </c>
      <c r="C496" s="31" t="str">
        <f>buff!T497</f>
        <v>攻击力附带5%吸血</v>
      </c>
      <c r="D496" s="31">
        <f>VLOOKUP(buff!U497,对应表!V:W,2,FALSE)</f>
        <v>4</v>
      </c>
      <c r="E496" s="31">
        <f>buff!V497</f>
        <v>0</v>
      </c>
      <c r="F496" s="31">
        <f>buff!W497</f>
        <v>0</v>
      </c>
      <c r="G496" s="31">
        <f>buff!X497</f>
        <v>0</v>
      </c>
      <c r="H496" s="31">
        <f>buff!Y497</f>
        <v>0</v>
      </c>
      <c r="I496" s="31" t="str">
        <f>buff!AJ497</f>
        <v/>
      </c>
      <c r="J496" s="31">
        <f>buff!AK497</f>
        <v>0</v>
      </c>
      <c r="K496" s="31">
        <f>buff!AL497</f>
        <v>0</v>
      </c>
      <c r="L496" s="31">
        <f>buff!AM497</f>
        <v>0</v>
      </c>
      <c r="M496" s="31">
        <f>buff!AN497</f>
        <v>0</v>
      </c>
      <c r="N496" s="31">
        <f>buff!AO497</f>
        <v>0</v>
      </c>
      <c r="O496" s="31">
        <f>buff!AP497</f>
        <v>5</v>
      </c>
      <c r="P496" s="31">
        <f>buff!AQ497</f>
        <v>0</v>
      </c>
      <c r="Q496" s="31">
        <f>buff!AR497</f>
        <v>0</v>
      </c>
      <c r="R496" s="31">
        <f>buff!AS497</f>
        <v>999</v>
      </c>
      <c r="S496" s="31">
        <f>buff!AT497</f>
        <v>0</v>
      </c>
      <c r="T496" s="31">
        <f>buff!AU497</f>
        <v>0</v>
      </c>
      <c r="U496" s="31" t="str">
        <f>buff!BA497</f>
        <v/>
      </c>
      <c r="V496" s="31" t="str">
        <f>IF(buff!BL497=0,"",buff!BL497)</f>
        <v/>
      </c>
    </row>
    <row r="497" spans="1:22" x14ac:dyDescent="0.15">
      <c r="A497" s="31">
        <f>buff!Q498</f>
        <v>400003</v>
      </c>
      <c r="B497" s="31" t="str">
        <f>buff!S498</f>
        <v>防御力提升10%</v>
      </c>
      <c r="C497" s="31" t="str">
        <f>buff!T498</f>
        <v>防御力提升10%</v>
      </c>
      <c r="D497" s="31">
        <f>VLOOKUP(buff!U498,对应表!V:W,2,FALSE)</f>
        <v>1</v>
      </c>
      <c r="E497" s="31">
        <f>buff!V498</f>
        <v>0</v>
      </c>
      <c r="F497" s="31">
        <f>buff!W498</f>
        <v>0</v>
      </c>
      <c r="G497" s="31">
        <f>buff!X498</f>
        <v>0</v>
      </c>
      <c r="H497" s="31">
        <f>buff!Y498</f>
        <v>0</v>
      </c>
      <c r="I497" s="31" t="str">
        <f>buff!AJ498</f>
        <v>DEF_P:10</v>
      </c>
      <c r="J497" s="31">
        <f>buff!AK498</f>
        <v>0</v>
      </c>
      <c r="K497" s="31">
        <f>buff!AL498</f>
        <v>0</v>
      </c>
      <c r="L497" s="31">
        <f>buff!AM498</f>
        <v>0</v>
      </c>
      <c r="M497" s="31">
        <f>buff!AN498</f>
        <v>0</v>
      </c>
      <c r="N497" s="31">
        <f>buff!AO498</f>
        <v>0</v>
      </c>
      <c r="O497" s="31">
        <f>buff!AP498</f>
        <v>0</v>
      </c>
      <c r="P497" s="31">
        <f>buff!AQ498</f>
        <v>0</v>
      </c>
      <c r="Q497" s="31">
        <f>buff!AR498</f>
        <v>0</v>
      </c>
      <c r="R497" s="31">
        <f>buff!AS498</f>
        <v>999</v>
      </c>
      <c r="S497" s="31">
        <f>buff!AT498</f>
        <v>0</v>
      </c>
      <c r="T497" s="31">
        <f>buff!AU498</f>
        <v>0</v>
      </c>
      <c r="U497" s="31" t="str">
        <f>buff!BA498</f>
        <v/>
      </c>
      <c r="V497" s="31" t="str">
        <f>IF(buff!BL498=0,"",buff!BL498)</f>
        <v/>
      </c>
    </row>
    <row r="498" spans="1:22" x14ac:dyDescent="0.15">
      <c r="A498" s="31">
        <f>buff!Q499</f>
        <v>400004</v>
      </c>
      <c r="B498" s="31" t="str">
        <f>buff!S499</f>
        <v>速度提升10%</v>
      </c>
      <c r="C498" s="31" t="str">
        <f>buff!T499</f>
        <v>速度提升10%</v>
      </c>
      <c r="D498" s="31">
        <f>VLOOKUP(buff!U499,对应表!V:W,2,FALSE)</f>
        <v>1</v>
      </c>
      <c r="E498" s="31">
        <f>buff!V499</f>
        <v>0</v>
      </c>
      <c r="F498" s="31">
        <f>buff!W499</f>
        <v>0</v>
      </c>
      <c r="G498" s="31">
        <f>buff!X499</f>
        <v>0</v>
      </c>
      <c r="H498" s="31">
        <f>buff!Y499</f>
        <v>0</v>
      </c>
      <c r="I498" s="31" t="str">
        <f>buff!AJ499</f>
        <v>SPD_P:10</v>
      </c>
      <c r="J498" s="31">
        <f>buff!AK499</f>
        <v>0</v>
      </c>
      <c r="K498" s="31">
        <f>buff!AL499</f>
        <v>0</v>
      </c>
      <c r="L498" s="31">
        <f>buff!AM499</f>
        <v>0</v>
      </c>
      <c r="M498" s="31">
        <f>buff!AN499</f>
        <v>0</v>
      </c>
      <c r="N498" s="31">
        <f>buff!AO499</f>
        <v>0</v>
      </c>
      <c r="O498" s="31">
        <f>buff!AP499</f>
        <v>0</v>
      </c>
      <c r="P498" s="31">
        <f>buff!AQ499</f>
        <v>0</v>
      </c>
      <c r="Q498" s="31">
        <f>buff!AR499</f>
        <v>0</v>
      </c>
      <c r="R498" s="31">
        <f>buff!AS499</f>
        <v>999</v>
      </c>
      <c r="S498" s="31">
        <f>buff!AT499</f>
        <v>0</v>
      </c>
      <c r="T498" s="31">
        <f>buff!AU499</f>
        <v>0</v>
      </c>
      <c r="U498" s="31" t="str">
        <f>buff!BA499</f>
        <v/>
      </c>
      <c r="V498" s="31" t="str">
        <f>IF(buff!BL499=0,"",buff!BL499)</f>
        <v/>
      </c>
    </row>
    <row r="499" spans="1:22" x14ac:dyDescent="0.15">
      <c r="A499" s="31">
        <f>buff!Q500</f>
        <v>400005</v>
      </c>
      <c r="B499" s="31" t="str">
        <f>buff!S500</f>
        <v>降低敌方攻击10%</v>
      </c>
      <c r="C499" s="31" t="str">
        <f>buff!T500</f>
        <v>降低敌方攻击10%</v>
      </c>
      <c r="D499" s="31">
        <f>VLOOKUP(buff!U500,对应表!V:W,2,FALSE)</f>
        <v>1</v>
      </c>
      <c r="E499" s="31">
        <f>buff!V500</f>
        <v>0</v>
      </c>
      <c r="F499" s="31">
        <f>buff!W500</f>
        <v>0</v>
      </c>
      <c r="G499" s="31">
        <f>buff!X500</f>
        <v>0</v>
      </c>
      <c r="H499" s="31">
        <f>buff!Y500</f>
        <v>0</v>
      </c>
      <c r="I499" s="31" t="str">
        <f>buff!AJ500</f>
        <v>ATK_P:-10</v>
      </c>
      <c r="J499" s="31">
        <f>buff!AK500</f>
        <v>0</v>
      </c>
      <c r="K499" s="31">
        <f>buff!AL500</f>
        <v>0</v>
      </c>
      <c r="L499" s="31">
        <f>buff!AM500</f>
        <v>0</v>
      </c>
      <c r="M499" s="31">
        <f>buff!AN500</f>
        <v>0</v>
      </c>
      <c r="N499" s="31">
        <f>buff!AO500</f>
        <v>0</v>
      </c>
      <c r="O499" s="31">
        <f>buff!AP500</f>
        <v>0</v>
      </c>
      <c r="P499" s="31">
        <f>buff!AQ500</f>
        <v>0</v>
      </c>
      <c r="Q499" s="31">
        <f>buff!AR500</f>
        <v>0</v>
      </c>
      <c r="R499" s="31">
        <f>buff!AS500</f>
        <v>999</v>
      </c>
      <c r="S499" s="31">
        <f>buff!AT500</f>
        <v>0</v>
      </c>
      <c r="T499" s="31">
        <f>buff!AU500</f>
        <v>0</v>
      </c>
      <c r="U499" s="31" t="str">
        <f>buff!BA500</f>
        <v/>
      </c>
      <c r="V499" s="31" t="str">
        <f>IF(buff!BL500=0,"",buff!BL500)</f>
        <v/>
      </c>
    </row>
    <row r="500" spans="1:22" x14ac:dyDescent="0.15">
      <c r="A500" s="31">
        <f>buff!Q501</f>
        <v>400006</v>
      </c>
      <c r="B500" s="31" t="str">
        <f>buff!S501</f>
        <v>降低敌方防御10%</v>
      </c>
      <c r="C500" s="31" t="str">
        <f>buff!T501</f>
        <v>降低敌方防御10%</v>
      </c>
      <c r="D500" s="31">
        <f>VLOOKUP(buff!U501,对应表!V:W,2,FALSE)</f>
        <v>1</v>
      </c>
      <c r="E500" s="31">
        <f>buff!V501</f>
        <v>0</v>
      </c>
      <c r="F500" s="31">
        <f>buff!W501</f>
        <v>0</v>
      </c>
      <c r="G500" s="31">
        <f>buff!X501</f>
        <v>0</v>
      </c>
      <c r="H500" s="31">
        <f>buff!Y501</f>
        <v>0</v>
      </c>
      <c r="I500" s="31" t="str">
        <f>buff!AJ501</f>
        <v>DEF_P:-10</v>
      </c>
      <c r="J500" s="31">
        <f>buff!AK501</f>
        <v>0</v>
      </c>
      <c r="K500" s="31">
        <f>buff!AL501</f>
        <v>0</v>
      </c>
      <c r="L500" s="31">
        <f>buff!AM501</f>
        <v>0</v>
      </c>
      <c r="M500" s="31">
        <f>buff!AN501</f>
        <v>0</v>
      </c>
      <c r="N500" s="31">
        <f>buff!AO501</f>
        <v>0</v>
      </c>
      <c r="O500" s="31">
        <f>buff!AP501</f>
        <v>0</v>
      </c>
      <c r="P500" s="31">
        <f>buff!AQ501</f>
        <v>0</v>
      </c>
      <c r="Q500" s="31">
        <f>buff!AR501</f>
        <v>0</v>
      </c>
      <c r="R500" s="31">
        <f>buff!AS501</f>
        <v>999</v>
      </c>
      <c r="S500" s="31">
        <f>buff!AT501</f>
        <v>0</v>
      </c>
      <c r="T500" s="31">
        <f>buff!AU501</f>
        <v>0</v>
      </c>
      <c r="U500" s="31" t="str">
        <f>buff!BA501</f>
        <v/>
      </c>
      <c r="V500" s="31" t="str">
        <f>IF(buff!BL501=0,"",buff!BL501)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3"/>
  <sheetViews>
    <sheetView topLeftCell="A1301" workbookViewId="0">
      <selection activeCell="B1324" sqref="B1324"/>
    </sheetView>
  </sheetViews>
  <sheetFormatPr baseColWidth="10" defaultRowHeight="15" x14ac:dyDescent="0.15"/>
  <sheetData>
    <row r="1" spans="1:8" x14ac:dyDescent="0.15">
      <c r="A1" s="1" t="s">
        <v>265</v>
      </c>
      <c r="B1" s="1" t="s">
        <v>90</v>
      </c>
      <c r="C1" s="1" t="s">
        <v>248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249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65" workbookViewId="0">
      <selection activeCell="S402" sqref="S402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2017-06-26T09:22:29Z</dcterms:modified>
</cp:coreProperties>
</file>