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sacid-my.sharepoint.com/personal/5003201158_mahasiswa_integra_its_ac_id/Documents/SEMESTER 3/Analisis Numerik/Tugas Praktikum/"/>
    </mc:Choice>
  </mc:AlternateContent>
  <xr:revisionPtr revIDLastSave="238" documentId="8_{072C8E21-C77A-44D8-A2CE-43DF30E12165}" xr6:coauthVersionLast="47" xr6:coauthVersionMax="47" xr10:uidLastSave="{49DE4F08-87CD-404F-B8BC-CF6F8566AEB6}"/>
  <bookViews>
    <workbookView minimized="1" xWindow="4680" yWindow="4110" windowWidth="7500" windowHeight="6000" xr2:uid="{F019994F-3C91-4314-B862-ABF81429E20E}"/>
  </bookViews>
  <sheets>
    <sheet name="a)" sheetId="1" r:id="rId1"/>
    <sheet name="b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22" i="2"/>
  <c r="C23" i="2" s="1"/>
  <c r="E23" i="2" s="1"/>
  <c r="E22" i="2"/>
  <c r="L43" i="1"/>
  <c r="K43" i="1"/>
  <c r="J44" i="1" s="1"/>
  <c r="G22" i="1"/>
  <c r="F22" i="1"/>
  <c r="E35" i="2"/>
  <c r="D35" i="2"/>
  <c r="K23" i="2"/>
  <c r="K22" i="2"/>
  <c r="G13" i="2"/>
  <c r="F13" i="2"/>
  <c r="L23" i="2"/>
  <c r="M23" i="2" s="1"/>
  <c r="K37" i="1"/>
  <c r="L37" i="1"/>
  <c r="D54" i="1"/>
  <c r="D53" i="1"/>
  <c r="E37" i="1"/>
  <c r="D37" i="1"/>
  <c r="G15" i="1"/>
  <c r="F15" i="1"/>
  <c r="D23" i="2" l="1"/>
  <c r="C24" i="2" s="1"/>
  <c r="M44" i="1"/>
  <c r="N44" i="1" s="1"/>
  <c r="K44" i="1"/>
  <c r="L44" i="1"/>
  <c r="E15" i="1"/>
  <c r="E22" i="1"/>
  <c r="H22" i="1" s="1"/>
  <c r="I22" i="1" s="1"/>
  <c r="K22" i="1"/>
  <c r="E13" i="2"/>
  <c r="H13" i="2" s="1"/>
  <c r="C36" i="2"/>
  <c r="E36" i="2" s="1"/>
  <c r="J24" i="2"/>
  <c r="F23" i="2"/>
  <c r="G23" i="2" s="1"/>
  <c r="E54" i="1"/>
  <c r="F54" i="1" s="1"/>
  <c r="C38" i="1"/>
  <c r="E24" i="2" l="1"/>
  <c r="D24" i="2"/>
  <c r="C25" i="2" s="1"/>
  <c r="J45" i="1"/>
  <c r="J22" i="1"/>
  <c r="D23" i="1"/>
  <c r="C23" i="1"/>
  <c r="F23" i="1" s="1"/>
  <c r="F36" i="2"/>
  <c r="G36" i="2" s="1"/>
  <c r="D36" i="2"/>
  <c r="C37" i="2" s="1"/>
  <c r="K24" i="2"/>
  <c r="J25" i="2" s="1"/>
  <c r="L24" i="2"/>
  <c r="M24" i="2" s="1"/>
  <c r="F24" i="2"/>
  <c r="G24" i="2" s="1"/>
  <c r="J38" i="1"/>
  <c r="D38" i="1"/>
  <c r="C39" i="1" s="1"/>
  <c r="E38" i="1"/>
  <c r="C55" i="1"/>
  <c r="K15" i="1"/>
  <c r="H15" i="1"/>
  <c r="F38" i="1"/>
  <c r="G38" i="1" s="1"/>
  <c r="E25" i="2" l="1"/>
  <c r="D25" i="2"/>
  <c r="C26" i="2" s="1"/>
  <c r="M45" i="1"/>
  <c r="N45" i="1" s="1"/>
  <c r="K45" i="1"/>
  <c r="L45" i="1"/>
  <c r="G23" i="1"/>
  <c r="E23" i="1" s="1"/>
  <c r="D37" i="2"/>
  <c r="E37" i="2"/>
  <c r="F37" i="2"/>
  <c r="G37" i="2" s="1"/>
  <c r="K25" i="2"/>
  <c r="J26" i="2" s="1"/>
  <c r="L25" i="2"/>
  <c r="M25" i="2" s="1"/>
  <c r="F25" i="2"/>
  <c r="G25" i="2" s="1"/>
  <c r="K38" i="1"/>
  <c r="L38" i="1"/>
  <c r="M38" i="1"/>
  <c r="N38" i="1" s="1"/>
  <c r="D55" i="1"/>
  <c r="C56" i="1" s="1"/>
  <c r="E55" i="1"/>
  <c r="F55" i="1" s="1"/>
  <c r="D39" i="1"/>
  <c r="C40" i="1" s="1"/>
  <c r="E39" i="1"/>
  <c r="J15" i="1"/>
  <c r="F39" i="1"/>
  <c r="G39" i="1" s="1"/>
  <c r="E26" i="2" l="1"/>
  <c r="D26" i="2"/>
  <c r="C27" i="2" s="1"/>
  <c r="J46" i="1"/>
  <c r="K46" i="1" s="1"/>
  <c r="M46" i="1"/>
  <c r="N46" i="1" s="1"/>
  <c r="H23" i="1"/>
  <c r="I23" i="1" s="1"/>
  <c r="L23" i="1"/>
  <c r="M23" i="1" s="1"/>
  <c r="C38" i="2"/>
  <c r="K26" i="2"/>
  <c r="J27" i="2" s="1"/>
  <c r="L26" i="2"/>
  <c r="M26" i="2" s="1"/>
  <c r="F26" i="2"/>
  <c r="G26" i="2" s="1"/>
  <c r="J39" i="1"/>
  <c r="L39" i="1" s="1"/>
  <c r="D56" i="1"/>
  <c r="C57" i="1" s="1"/>
  <c r="E56" i="1"/>
  <c r="F56" i="1" s="1"/>
  <c r="D40" i="1"/>
  <c r="C41" i="1" s="1"/>
  <c r="E40" i="1"/>
  <c r="I15" i="1"/>
  <c r="C16" i="1" s="1"/>
  <c r="F16" i="1" s="1"/>
  <c r="F40" i="1"/>
  <c r="G40" i="1" s="1"/>
  <c r="E27" i="2" l="1"/>
  <c r="D27" i="2"/>
  <c r="C28" i="2" s="1"/>
  <c r="L46" i="1"/>
  <c r="J47" i="1" s="1"/>
  <c r="D24" i="1"/>
  <c r="C24" i="1"/>
  <c r="F24" i="1" s="1"/>
  <c r="J23" i="1"/>
  <c r="E38" i="2"/>
  <c r="F38" i="2"/>
  <c r="G38" i="2" s="1"/>
  <c r="D38" i="2"/>
  <c r="K27" i="2"/>
  <c r="J28" i="2" s="1"/>
  <c r="L27" i="2"/>
  <c r="M27" i="2" s="1"/>
  <c r="F27" i="2"/>
  <c r="G27" i="2" s="1"/>
  <c r="K39" i="1"/>
  <c r="J40" i="1" s="1"/>
  <c r="K40" i="1" s="1"/>
  <c r="M39" i="1"/>
  <c r="N39" i="1" s="1"/>
  <c r="D57" i="1"/>
  <c r="C58" i="1" s="1"/>
  <c r="E57" i="1"/>
  <c r="F57" i="1" s="1"/>
  <c r="E41" i="1"/>
  <c r="D41" i="1"/>
  <c r="C42" i="1" s="1"/>
  <c r="G16" i="1"/>
  <c r="F41" i="1"/>
  <c r="G41" i="1" s="1"/>
  <c r="E28" i="2" l="1"/>
  <c r="D28" i="2"/>
  <c r="C29" i="2" s="1"/>
  <c r="M47" i="1"/>
  <c r="N47" i="1" s="1"/>
  <c r="K47" i="1"/>
  <c r="L47" i="1"/>
  <c r="G24" i="1"/>
  <c r="E24" i="1" s="1"/>
  <c r="C39" i="2"/>
  <c r="E39" i="2" s="1"/>
  <c r="K28" i="2"/>
  <c r="J29" i="2" s="1"/>
  <c r="L28" i="2"/>
  <c r="M28" i="2" s="1"/>
  <c r="F28" i="2"/>
  <c r="G28" i="2" s="1"/>
  <c r="M40" i="1"/>
  <c r="N40" i="1" s="1"/>
  <c r="L40" i="1"/>
  <c r="D58" i="1"/>
  <c r="C59" i="1" s="1"/>
  <c r="E58" i="1"/>
  <c r="F58" i="1" s="1"/>
  <c r="D42" i="1"/>
  <c r="C43" i="1" s="1"/>
  <c r="E42" i="1"/>
  <c r="E16" i="1"/>
  <c r="H16" i="1" s="1"/>
  <c r="F42" i="1"/>
  <c r="G42" i="1" s="1"/>
  <c r="E29" i="2" l="1"/>
  <c r="D29" i="2"/>
  <c r="J48" i="1"/>
  <c r="K48" i="1" s="1"/>
  <c r="L24" i="1"/>
  <c r="M24" i="1" s="1"/>
  <c r="H24" i="1"/>
  <c r="I24" i="1" s="1"/>
  <c r="D39" i="2"/>
  <c r="F39" i="2"/>
  <c r="G39" i="2" s="1"/>
  <c r="L29" i="2"/>
  <c r="M29" i="2" s="1"/>
  <c r="K29" i="2"/>
  <c r="J30" i="2" s="1"/>
  <c r="F29" i="2"/>
  <c r="G29" i="2" s="1"/>
  <c r="E59" i="1"/>
  <c r="F59" i="1" s="1"/>
  <c r="D59" i="1"/>
  <c r="D43" i="1"/>
  <c r="C44" i="1" s="1"/>
  <c r="E43" i="1"/>
  <c r="L16" i="1"/>
  <c r="M16" i="1" s="1"/>
  <c r="I16" i="1"/>
  <c r="J16" i="1"/>
  <c r="F43" i="1"/>
  <c r="G43" i="1" s="1"/>
  <c r="M48" i="1" l="1"/>
  <c r="N48" i="1" s="1"/>
  <c r="L48" i="1"/>
  <c r="J49" i="1" s="1"/>
  <c r="M49" i="1" s="1"/>
  <c r="N49" i="1" s="1"/>
  <c r="D25" i="1"/>
  <c r="C25" i="1"/>
  <c r="F25" i="1" s="1"/>
  <c r="J24" i="1"/>
  <c r="L30" i="2"/>
  <c r="M30" i="2" s="1"/>
  <c r="K30" i="2"/>
  <c r="D44" i="1"/>
  <c r="C45" i="1" s="1"/>
  <c r="E44" i="1"/>
  <c r="D17" i="1"/>
  <c r="G17" i="1" s="1"/>
  <c r="C17" i="1"/>
  <c r="F17" i="1" s="1"/>
  <c r="F44" i="1"/>
  <c r="G44" i="1" s="1"/>
  <c r="K49" i="1" l="1"/>
  <c r="L49" i="1"/>
  <c r="G25" i="1"/>
  <c r="E45" i="1"/>
  <c r="D45" i="1"/>
  <c r="C46" i="1" s="1"/>
  <c r="E17" i="1"/>
  <c r="H17" i="1" s="1"/>
  <c r="F45" i="1"/>
  <c r="G45" i="1" s="1"/>
  <c r="E25" i="1" l="1"/>
  <c r="D46" i="1"/>
  <c r="C47" i="1" s="1"/>
  <c r="E46" i="1"/>
  <c r="L17" i="1"/>
  <c r="M17" i="1" s="1"/>
  <c r="I17" i="1"/>
  <c r="F46" i="1"/>
  <c r="G46" i="1" s="1"/>
  <c r="L25" i="1" l="1"/>
  <c r="M25" i="1" s="1"/>
  <c r="H25" i="1"/>
  <c r="D47" i="1"/>
  <c r="E47" i="1"/>
  <c r="D18" i="1"/>
  <c r="G18" i="1" s="1"/>
  <c r="C18" i="1"/>
  <c r="F18" i="1" s="1"/>
  <c r="J17" i="1"/>
  <c r="F47" i="1"/>
  <c r="G47" i="1" s="1"/>
  <c r="I25" i="1" l="1"/>
  <c r="J25" i="1"/>
  <c r="E18" i="1"/>
  <c r="H18" i="1" s="1"/>
  <c r="C26" i="1" l="1"/>
  <c r="F26" i="1" s="1"/>
  <c r="D26" i="1"/>
  <c r="L18" i="1"/>
  <c r="M18" i="1" s="1"/>
  <c r="I18" i="1"/>
  <c r="G26" i="1" l="1"/>
  <c r="E26" i="1" s="1"/>
  <c r="C19" i="1"/>
  <c r="F19" i="1" s="1"/>
  <c r="D19" i="1"/>
  <c r="G19" i="1" s="1"/>
  <c r="J18" i="1"/>
  <c r="L26" i="1" l="1"/>
  <c r="M26" i="1" s="1"/>
  <c r="H26" i="1"/>
  <c r="E19" i="1"/>
  <c r="H19" i="1" s="1"/>
  <c r="J26" i="1" l="1"/>
  <c r="I26" i="1"/>
  <c r="L19" i="1"/>
  <c r="M19" i="1" s="1"/>
  <c r="I19" i="1"/>
  <c r="C27" i="1" l="1"/>
  <c r="F27" i="1" s="1"/>
  <c r="D27" i="1"/>
  <c r="J19" i="1"/>
  <c r="G27" i="1" l="1"/>
  <c r="E27" i="1" s="1"/>
  <c r="K13" i="2"/>
  <c r="J13" i="2"/>
  <c r="L27" i="1" l="1"/>
  <c r="M27" i="1" s="1"/>
  <c r="H27" i="1"/>
  <c r="I27" i="1" s="1"/>
  <c r="I13" i="2"/>
  <c r="D28" i="1" l="1"/>
  <c r="G28" i="1" s="1"/>
  <c r="C28" i="1"/>
  <c r="F28" i="1" s="1"/>
  <c r="J27" i="1"/>
  <c r="C14" i="2"/>
  <c r="F14" i="2" s="1"/>
  <c r="D14" i="2"/>
  <c r="E28" i="1" l="1"/>
  <c r="G14" i="2"/>
  <c r="E14" i="2" s="1"/>
  <c r="H28" i="1" l="1"/>
  <c r="L28" i="1"/>
  <c r="M28" i="1" s="1"/>
  <c r="H14" i="2"/>
  <c r="I14" i="2" s="1"/>
  <c r="D15" i="2" s="1"/>
  <c r="G15" i="2" s="1"/>
  <c r="L14" i="2"/>
  <c r="M14" i="2" s="1"/>
  <c r="I28" i="1" l="1"/>
  <c r="J28" i="1"/>
  <c r="C15" i="2"/>
  <c r="F15" i="2" s="1"/>
  <c r="E15" i="2" s="1"/>
  <c r="J14" i="2"/>
  <c r="D29" i="1" l="1"/>
  <c r="C29" i="1"/>
  <c r="F29" i="1" s="1"/>
  <c r="L15" i="2"/>
  <c r="M15" i="2" s="1"/>
  <c r="H15" i="2"/>
  <c r="G29" i="1" l="1"/>
  <c r="E29" i="1" s="1"/>
  <c r="I15" i="2"/>
  <c r="J15" i="2"/>
  <c r="L29" i="1" l="1"/>
  <c r="M29" i="1" s="1"/>
  <c r="H29" i="1"/>
  <c r="I29" i="1" s="1"/>
  <c r="C16" i="2"/>
  <c r="F16" i="2" s="1"/>
  <c r="D16" i="2"/>
  <c r="G16" i="2" s="1"/>
  <c r="J29" i="1" l="1"/>
  <c r="C30" i="1"/>
  <c r="F30" i="1" s="1"/>
  <c r="D30" i="1"/>
  <c r="G30" i="1" s="1"/>
  <c r="E16" i="2"/>
  <c r="E30" i="1" l="1"/>
  <c r="L16" i="2"/>
  <c r="M16" i="2" s="1"/>
  <c r="H16" i="2"/>
  <c r="L30" i="1" l="1"/>
  <c r="M30" i="1" s="1"/>
  <c r="H30" i="1"/>
  <c r="J16" i="2"/>
  <c r="I16" i="2"/>
  <c r="I30" i="1" l="1"/>
  <c r="J30" i="1"/>
  <c r="D31" i="1" l="1"/>
  <c r="C31" i="1"/>
  <c r="F31" i="1" s="1"/>
  <c r="G31" i="1" l="1"/>
  <c r="E31" i="1" s="1"/>
  <c r="H31" i="1" l="1"/>
  <c r="L31" i="1"/>
  <c r="M31" i="1" s="1"/>
  <c r="J31" i="1" l="1"/>
  <c r="I31" i="1"/>
</calcChain>
</file>

<file path=xl/sharedStrings.xml><?xml version="1.0" encoding="utf-8"?>
<sst xmlns="http://schemas.openxmlformats.org/spreadsheetml/2006/main" count="119" uniqueCount="32">
  <si>
    <t>FALSE POSITION</t>
  </si>
  <si>
    <t>Suku</t>
  </si>
  <si>
    <t>x lower</t>
  </si>
  <si>
    <t>x upper</t>
  </si>
  <si>
    <t>x root</t>
  </si>
  <si>
    <t>f(xl)</t>
  </si>
  <si>
    <t>f(xu)</t>
  </si>
  <si>
    <t>f(xr)</t>
  </si>
  <si>
    <t>f(xl)f(xr)</t>
  </si>
  <si>
    <t>f(xu)f(xr)</t>
  </si>
  <si>
    <t>Es</t>
  </si>
  <si>
    <t>n</t>
  </si>
  <si>
    <t>i</t>
  </si>
  <si>
    <t>Xi</t>
  </si>
  <si>
    <t>g(x)</t>
  </si>
  <si>
    <t>|Ea| %</t>
  </si>
  <si>
    <t>-</t>
  </si>
  <si>
    <t>SECANT</t>
  </si>
  <si>
    <t>NEWTON - RHAPSON</t>
  </si>
  <si>
    <t>f(xl)f(xu)</t>
  </si>
  <si>
    <t>HARUS NEGATIF</t>
  </si>
  <si>
    <t>ITERASI SATU TITIK</t>
  </si>
  <si>
    <t>Keterangan</t>
  </si>
  <si>
    <t>x = sqrt(exp(x)/3)</t>
  </si>
  <si>
    <t>f '(x) = exp(x) - 6x</t>
  </si>
  <si>
    <t>f(x)</t>
  </si>
  <si>
    <t>xi</t>
  </si>
  <si>
    <t>f '(x)</t>
  </si>
  <si>
    <t>f '(x) = cos(x) - exp(x)</t>
  </si>
  <si>
    <t>x = sin(x) - exp(x) + x</t>
  </si>
  <si>
    <t>akar 1</t>
  </si>
  <si>
    <t>akar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</si>
</sst>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460092</xdr:colOff>
      <xdr:row>2</xdr:row>
      <xdr:rowOff>28227</xdr:rowOff>
    </xdr:from>
    <xdr:to>
      <xdr:col>6</xdr:col>
      <xdr:colOff>154714</xdr:colOff>
      <xdr:row>8</xdr:row>
      <xdr:rowOff>141637</xdr:rowOff>
    </xdr:to>
    <xdr:pic>
      <xdr:nvPicPr>
        <xdr:cNvPr id="2" name="Gambar 1">
          <a:extLst>
            <a:ext uri="{FF2B5EF4-FFF2-40B4-BE49-F238E27FC236}">
              <a16:creationId xmlns:a16="http://schemas.microsoft.com/office/drawing/2014/main" id="{3143AA29-F3E2-4BEB-868C-DE0E549448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121" t="39189" r="63763" b="55241"/>
        <a:stretch/>
      </xdr:blipFill>
      <xdr:spPr>
        <a:xfrm>
          <a:off x="1106431" y="391084"/>
          <a:ext cx="4551941" cy="12019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207580</xdr:colOff>
      <xdr:row>1</xdr:row>
      <xdr:rowOff>103097</xdr:rowOff>
    </xdr:from>
    <xdr:to>
      <xdr:col>10</xdr:col>
      <xdr:colOff>221296</xdr:colOff>
      <xdr:row>6</xdr:row>
      <xdr:rowOff>11097</xdr:rowOff>
    </xdr:to>
    <xdr:pic>
      <xdr:nvPicPr>
        <xdr:cNvPr id="2" name="Gambar 1">
          <a:extLst>
            <a:ext uri="{FF2B5EF4-FFF2-40B4-BE49-F238E27FC236}">
              <a16:creationId xmlns:a16="http://schemas.microsoft.com/office/drawing/2014/main" id="{1AB1E1D2-E82E-4458-B4DE-1D89ECBD88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165" t="50008" r="56342" b="45025"/>
        <a:stretch/>
      </xdr:blipFill>
      <xdr:spPr>
        <a:xfrm>
          <a:off x="207580" y="284526"/>
          <a:ext cx="8458963" cy="8151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B0563-42D0-4245-B6E2-039A14095D43}">
  <dimension ref="B5:AJ59"/>
  <sheetViews>
    <sheetView tabSelected="1" topLeftCell="B9" zoomScale="95" zoomScaleNormal="40" workbookViewId="0">
      <selection activeCell="D17" sqref="D17"/>
    </sheetView>
  </sheetViews>
  <sheetFormatPr defaultRowHeight="14" x14ac:dyDescent="0.3"/>
  <cols>
    <col min="1" max="1" width="9.1796875" style="6" bestFit="1" customWidth="1"/>
    <col min="2" max="2" width="13.453125" style="6" customWidth="1"/>
    <col min="3" max="3" width="13.81640625" style="6" bestFit="1" customWidth="1"/>
    <col min="4" max="4" width="14.36328125" style="6" bestFit="1" customWidth="1"/>
    <col min="5" max="5" width="12.7265625" style="6" bestFit="1" customWidth="1"/>
    <col min="6" max="6" width="15.08984375" style="6" customWidth="1"/>
    <col min="7" max="7" width="12.6328125" style="6" bestFit="1" customWidth="1"/>
    <col min="8" max="8" width="13.81640625" style="6" bestFit="1" customWidth="1"/>
    <col min="9" max="9" width="13.7265625" style="6" bestFit="1" customWidth="1"/>
    <col min="10" max="10" width="14.36328125" style="6" bestFit="1" customWidth="1"/>
    <col min="11" max="11" width="12.7265625" style="6" bestFit="1" customWidth="1"/>
    <col min="12" max="12" width="13.08984375" style="6" customWidth="1"/>
    <col min="13" max="13" width="14.36328125" style="6" customWidth="1"/>
    <col min="14" max="14" width="10.36328125" style="6" customWidth="1"/>
    <col min="15" max="18" width="9.1796875" style="6" bestFit="1" customWidth="1"/>
    <col min="19" max="19" width="15.453125" style="6" customWidth="1"/>
    <col min="20" max="20" width="9" style="6" customWidth="1"/>
    <col min="21" max="21" width="9" style="6" bestFit="1" customWidth="1"/>
    <col min="22" max="22" width="9.26953125" style="6" bestFit="1" customWidth="1"/>
    <col min="23" max="23" width="12.90625" style="6" bestFit="1" customWidth="1"/>
    <col min="24" max="24" width="13.7265625" style="6" bestFit="1" customWidth="1"/>
    <col min="25" max="25" width="12.54296875" style="6" customWidth="1"/>
    <col min="26" max="26" width="13" style="6" customWidth="1"/>
    <col min="27" max="27" width="8.90625" style="6" bestFit="1" customWidth="1"/>
    <col min="28" max="28" width="9" style="6" bestFit="1" customWidth="1"/>
    <col min="29" max="29" width="13.1796875" style="6" bestFit="1" customWidth="1"/>
    <col min="30" max="30" width="12.26953125" style="6" bestFit="1" customWidth="1"/>
    <col min="31" max="31" width="12.6328125" style="6" bestFit="1" customWidth="1"/>
    <col min="32" max="32" width="12.08984375" style="6" bestFit="1" customWidth="1"/>
    <col min="33" max="33" width="12.36328125" style="6" bestFit="1" customWidth="1"/>
    <col min="34" max="34" width="15.81640625" style="6" customWidth="1"/>
    <col min="35" max="16384" width="8.7265625" style="6"/>
  </cols>
  <sheetData>
    <row r="5" spans="2:36" x14ac:dyDescent="0.3">
      <c r="K5" s="8" t="s">
        <v>10</v>
      </c>
      <c r="L5" s="8">
        <v>5.0000000000000001E-3</v>
      </c>
    </row>
    <row r="6" spans="2:36" x14ac:dyDescent="0.3">
      <c r="K6" s="8" t="s">
        <v>11</v>
      </c>
      <c r="L6" s="8">
        <v>2</v>
      </c>
    </row>
    <row r="7" spans="2:36" x14ac:dyDescent="0.3">
      <c r="K7" s="8"/>
      <c r="L7" s="8"/>
    </row>
    <row r="9" spans="2:36" x14ac:dyDescent="0.3">
      <c r="AA9" s="7"/>
    </row>
    <row r="11" spans="2:36" x14ac:dyDescent="0.3">
      <c r="T11" s="7"/>
    </row>
    <row r="12" spans="2:36" x14ac:dyDescent="0.3">
      <c r="C12" s="9" t="s">
        <v>0</v>
      </c>
    </row>
    <row r="13" spans="2:36" x14ac:dyDescent="0.3">
      <c r="B13" s="6" t="s">
        <v>30</v>
      </c>
    </row>
    <row r="14" spans="2:36" ht="14.5" x14ac:dyDescent="0.3"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19</v>
      </c>
      <c r="L14" s="1" t="s">
        <v>15</v>
      </c>
      <c r="M14" s="1" t="s">
        <v>22</v>
      </c>
    </row>
    <row r="15" spans="2:36" ht="14.5" x14ac:dyDescent="0.3">
      <c r="B15" s="2">
        <v>1</v>
      </c>
      <c r="C15" s="2">
        <v>0</v>
      </c>
      <c r="D15" s="2">
        <v>1</v>
      </c>
      <c r="E15" s="2">
        <f>D15-((G15*(C15-D15))/(F15-G15))</f>
        <v>0.78020271710569788</v>
      </c>
      <c r="F15" s="2">
        <f>EXP(C15)-3*C15^2</f>
        <v>1</v>
      </c>
      <c r="G15" s="2">
        <f>EXP(D15)-3*D15^2</f>
        <v>-0.28171817154095491</v>
      </c>
      <c r="H15" s="2">
        <f>EXP(E15)-3*E15^2</f>
        <v>0.35576569273066716</v>
      </c>
      <c r="I15" s="3">
        <f>F15*H15</f>
        <v>0.35576569273066716</v>
      </c>
      <c r="J15" s="2">
        <f>G15*H15</f>
        <v>-0.10022566045308474</v>
      </c>
      <c r="K15" s="2">
        <f>F15*G15</f>
        <v>-0.28171817154095491</v>
      </c>
      <c r="L15" s="5" t="s">
        <v>16</v>
      </c>
      <c r="M15" s="5" t="s">
        <v>16</v>
      </c>
      <c r="AJ15" s="7"/>
    </row>
    <row r="16" spans="2:36" ht="14.5" customHeight="1" x14ac:dyDescent="0.3">
      <c r="B16" s="2">
        <v>2</v>
      </c>
      <c r="C16" s="2">
        <f>IF(I15&gt;0,E15,C15)</f>
        <v>0.78020271710569788</v>
      </c>
      <c r="D16" s="2">
        <f>IF(I15&lt;0,'a)'!E15,D15)</f>
        <v>1</v>
      </c>
      <c r="E16" s="2">
        <f t="shared" ref="E16:E19" si="0">D16-((G16*(C16-D16))/(F16-G16))</f>
        <v>0.90286673574490783</v>
      </c>
      <c r="F16" s="2">
        <f t="shared" ref="F16:F19" si="1">EXP(C16)-3*C16^2</f>
        <v>0.35576569273066716</v>
      </c>
      <c r="G16" s="2">
        <f t="shared" ref="G16:G19" si="2">EXP(D16)-3*D16^2</f>
        <v>-0.28171817154095491</v>
      </c>
      <c r="H16" s="2">
        <f t="shared" ref="H16:H19" si="3">EXP(E16)-3*E16^2</f>
        <v>2.1159232157649477E-2</v>
      </c>
      <c r="I16" s="3">
        <f t="shared" ref="I16:I19" si="4">F16*H16</f>
        <v>7.5277288862151751E-3</v>
      </c>
      <c r="J16" s="2">
        <f t="shared" ref="J16:J19" si="5">G16*H16</f>
        <v>-5.9609401946635844E-3</v>
      </c>
      <c r="K16" s="15" t="s">
        <v>20</v>
      </c>
      <c r="L16" s="2">
        <f>ABS((E16-E15)/E16*100)</f>
        <v>13.586060243764139</v>
      </c>
      <c r="M16" s="5" t="str">
        <f>IF(L16&lt;0.005,"STOP","LANJUTT")</f>
        <v>LANJUTT</v>
      </c>
      <c r="AJ16" s="7"/>
    </row>
    <row r="17" spans="2:13" ht="14.5" x14ac:dyDescent="0.3">
      <c r="B17" s="2">
        <v>3</v>
      </c>
      <c r="C17" s="2">
        <f t="shared" ref="C17:C19" si="6">IF(I16&gt;0,E16,C16)</f>
        <v>0.90286673574490783</v>
      </c>
      <c r="D17" s="2">
        <f t="shared" ref="D17:D19" si="7">IF(I16&lt;0,E16,D16)</f>
        <v>1</v>
      </c>
      <c r="E17" s="2">
        <f t="shared" si="0"/>
        <v>0.90965253509311217</v>
      </c>
      <c r="F17" s="2">
        <f t="shared" si="1"/>
        <v>2.1159232157649477E-2</v>
      </c>
      <c r="G17" s="2">
        <f t="shared" si="2"/>
        <v>-0.28171817154095491</v>
      </c>
      <c r="H17" s="2">
        <f t="shared" si="3"/>
        <v>1.0562646341716331E-3</v>
      </c>
      <c r="I17" s="3">
        <f t="shared" si="4"/>
        <v>2.234974861435228E-5</v>
      </c>
      <c r="J17" s="2">
        <f t="shared" si="5"/>
        <v>-2.9756894140220809E-4</v>
      </c>
      <c r="K17" s="16"/>
      <c r="L17" s="2">
        <f t="shared" ref="L17:L19" si="8">ABS((E17-E16)/E17*100)</f>
        <v>0.74597707216962128</v>
      </c>
      <c r="M17" s="5" t="str">
        <f t="shared" ref="M17:M19" si="9">IF(L17&lt;0.005,"STOP","LANJUTT")</f>
        <v>LANJUTT</v>
      </c>
    </row>
    <row r="18" spans="2:13" ht="14.5" x14ac:dyDescent="0.3">
      <c r="B18" s="2">
        <v>4</v>
      </c>
      <c r="C18" s="2">
        <f t="shared" si="6"/>
        <v>0.90965253509311217</v>
      </c>
      <c r="D18" s="2">
        <f t="shared" si="7"/>
        <v>1</v>
      </c>
      <c r="E18" s="2">
        <f t="shared" si="0"/>
        <v>0.90999001550067316</v>
      </c>
      <c r="F18" s="2">
        <f t="shared" si="1"/>
        <v>1.0562646341716331E-3</v>
      </c>
      <c r="G18" s="2">
        <f t="shared" si="2"/>
        <v>-0.28171817154095491</v>
      </c>
      <c r="H18" s="2">
        <f t="shared" si="3"/>
        <v>5.2243859239187174E-5</v>
      </c>
      <c r="I18" s="3">
        <f t="shared" si="4"/>
        <v>5.5183340866994332E-8</v>
      </c>
      <c r="J18" s="2">
        <f t="shared" si="5"/>
        <v>-1.4718044499106835E-5</v>
      </c>
      <c r="K18" s="16"/>
      <c r="L18" s="2">
        <f t="shared" si="8"/>
        <v>3.7086165981206461E-2</v>
      </c>
      <c r="M18" s="5" t="str">
        <f t="shared" si="9"/>
        <v>LANJUTT</v>
      </c>
    </row>
    <row r="19" spans="2:13" ht="14.5" x14ac:dyDescent="0.3">
      <c r="B19" s="2">
        <v>5</v>
      </c>
      <c r="C19" s="2">
        <f t="shared" si="6"/>
        <v>0.90999001550067316</v>
      </c>
      <c r="D19" s="2">
        <f t="shared" si="7"/>
        <v>1</v>
      </c>
      <c r="E19" s="4">
        <f t="shared" si="0"/>
        <v>0.91000670450953747</v>
      </c>
      <c r="F19" s="2">
        <f t="shared" si="1"/>
        <v>5.2243859239187174E-5</v>
      </c>
      <c r="G19" s="2">
        <f t="shared" si="2"/>
        <v>-0.28171817154095491</v>
      </c>
      <c r="H19" s="2">
        <f t="shared" si="3"/>
        <v>2.5828478458223003E-6</v>
      </c>
      <c r="I19" s="3">
        <f t="shared" si="4"/>
        <v>1.3493793929337807E-10</v>
      </c>
      <c r="J19" s="2">
        <f t="shared" si="5"/>
        <v>-7.2763517249355268E-7</v>
      </c>
      <c r="K19" s="17"/>
      <c r="L19" s="2">
        <f t="shared" si="8"/>
        <v>1.8339435063071492E-3</v>
      </c>
      <c r="M19" s="5" t="str">
        <f t="shared" si="9"/>
        <v>STOP</v>
      </c>
    </row>
    <row r="20" spans="2:13" ht="14.5" customHeight="1" x14ac:dyDescent="0.3">
      <c r="B20" s="6" t="s">
        <v>31</v>
      </c>
    </row>
    <row r="21" spans="2:13" ht="14.5" customHeight="1" x14ac:dyDescent="0.3"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19</v>
      </c>
      <c r="L21" s="1" t="s">
        <v>15</v>
      </c>
      <c r="M21" s="1" t="s">
        <v>22</v>
      </c>
    </row>
    <row r="22" spans="2:13" ht="14.5" x14ac:dyDescent="0.3">
      <c r="B22" s="2">
        <v>1</v>
      </c>
      <c r="C22" s="2">
        <v>-1</v>
      </c>
      <c r="D22" s="2">
        <v>0</v>
      </c>
      <c r="E22" s="2">
        <f>D22-((G22*(C22-D22))/(F22-G22))</f>
        <v>-0.27532125759683568</v>
      </c>
      <c r="F22" s="2">
        <f>EXP(C22)-3*C22^2</f>
        <v>-2.6321205588285577</v>
      </c>
      <c r="G22" s="2">
        <f>EXP(D22)-3*D22^2</f>
        <v>1</v>
      </c>
      <c r="H22" s="2">
        <f>EXP(E22)-3*E22^2</f>
        <v>0.53192275944810008</v>
      </c>
      <c r="I22" s="3">
        <f>F22*H22</f>
        <v>-1.4000848308521616</v>
      </c>
      <c r="J22" s="2">
        <f>G22*H22</f>
        <v>0.53192275944810008</v>
      </c>
      <c r="K22" s="2">
        <f>F22*G22</f>
        <v>-2.6321205588285577</v>
      </c>
      <c r="L22" s="5" t="s">
        <v>16</v>
      </c>
      <c r="M22" s="5" t="s">
        <v>16</v>
      </c>
    </row>
    <row r="23" spans="2:13" ht="29" customHeight="1" x14ac:dyDescent="0.3">
      <c r="B23" s="2">
        <v>2</v>
      </c>
      <c r="C23" s="2">
        <f>IF(I22&gt;0,E22,C22)</f>
        <v>-1</v>
      </c>
      <c r="D23" s="2">
        <f>IF(I22&lt;0,E22,D22)</f>
        <v>-0.27532125759683568</v>
      </c>
      <c r="E23" s="2">
        <f t="shared" ref="E23:E25" si="10">D23-((G23*(C23-D23))/(F23-G23))</f>
        <v>-0.39715053665437511</v>
      </c>
      <c r="F23" s="2">
        <f t="shared" ref="F23:F25" si="11">EXP(C23)-3*C23^2</f>
        <v>-2.6321205588285577</v>
      </c>
      <c r="G23" s="2">
        <f t="shared" ref="G23:G25" si="12">EXP(D23)-3*D23^2</f>
        <v>0.53192275944810008</v>
      </c>
      <c r="H23" s="2">
        <f t="shared" ref="H23:H25" si="13">EXP(E23)-3*E23^2</f>
        <v>0.19904717604083561</v>
      </c>
      <c r="I23" s="3">
        <f t="shared" ref="I23:I25" si="14">F23*H23</f>
        <v>-0.52391616423385046</v>
      </c>
      <c r="J23" s="2">
        <f t="shared" ref="J23:J25" si="15">G23*H23</f>
        <v>0.10587772313999302</v>
      </c>
      <c r="K23" s="15" t="s">
        <v>20</v>
      </c>
      <c r="L23" s="2">
        <f>ABS((E23-E22)/E23*100)</f>
        <v>30.675843997049107</v>
      </c>
      <c r="M23" s="5" t="str">
        <f>IF(L23&lt;0.005,"STOP","LANJUTT")</f>
        <v>LANJUTT</v>
      </c>
    </row>
    <row r="24" spans="2:13" ht="14.5" x14ac:dyDescent="0.3">
      <c r="B24" s="2">
        <v>3</v>
      </c>
      <c r="C24" s="2">
        <f t="shared" ref="C24:C25" si="16">IF(I23&gt;0,E23,C23)</f>
        <v>-1</v>
      </c>
      <c r="D24" s="2">
        <f t="shared" ref="D24:D25" si="17">IF(I23&lt;0,E23,D23)</f>
        <v>-0.39715053665437511</v>
      </c>
      <c r="E24" s="2">
        <f t="shared" si="10"/>
        <v>-0.43953427880387214</v>
      </c>
      <c r="F24" s="2">
        <f t="shared" si="11"/>
        <v>-2.6321205588285577</v>
      </c>
      <c r="G24" s="2">
        <f t="shared" si="12"/>
        <v>0.19904717604083561</v>
      </c>
      <c r="H24" s="2">
        <f t="shared" si="13"/>
        <v>6.4765285619978852E-2</v>
      </c>
      <c r="I24" s="3">
        <f t="shared" si="14"/>
        <v>-0.17047003977874989</v>
      </c>
      <c r="J24" s="2">
        <f t="shared" si="15"/>
        <v>1.2891347208134929E-2</v>
      </c>
      <c r="K24" s="16"/>
      <c r="L24" s="2">
        <f t="shared" ref="L24:L25" si="18">ABS((E24-E23)/E24*100)</f>
        <v>9.642875241684937</v>
      </c>
      <c r="M24" s="5" t="str">
        <f t="shared" ref="M24:M25" si="19">IF(L24&lt;0.005,"STOP","LANJUTT")</f>
        <v>LANJUTT</v>
      </c>
    </row>
    <row r="25" spans="2:13" ht="14.5" x14ac:dyDescent="0.3">
      <c r="B25" s="2">
        <v>4</v>
      </c>
      <c r="C25" s="2">
        <f t="shared" si="16"/>
        <v>-1</v>
      </c>
      <c r="D25" s="2">
        <f t="shared" si="17"/>
        <v>-0.43953427880387214</v>
      </c>
      <c r="E25" s="2">
        <f t="shared" si="10"/>
        <v>-0.45299377416523295</v>
      </c>
      <c r="F25" s="2">
        <f t="shared" si="11"/>
        <v>-2.6321205588285577</v>
      </c>
      <c r="G25" s="2">
        <f t="shared" si="12"/>
        <v>6.4765285619978852E-2</v>
      </c>
      <c r="H25" s="2">
        <f t="shared" si="13"/>
        <v>2.0112013217406965E-2</v>
      </c>
      <c r="I25" s="3">
        <f t="shared" si="14"/>
        <v>-5.293724346896856E-2</v>
      </c>
      <c r="J25" s="2">
        <f t="shared" si="15"/>
        <v>1.3025602804181519E-3</v>
      </c>
      <c r="K25" s="16"/>
      <c r="L25" s="2">
        <f t="shared" si="18"/>
        <v>2.971231864315063</v>
      </c>
      <c r="M25" s="5" t="str">
        <f t="shared" si="19"/>
        <v>LANJUTT</v>
      </c>
    </row>
    <row r="26" spans="2:13" ht="14.5" x14ac:dyDescent="0.3">
      <c r="B26" s="2">
        <v>5</v>
      </c>
      <c r="C26" s="2">
        <f t="shared" ref="C26:C31" si="20">IF(I25&gt;0,E25,C25)</f>
        <v>-1</v>
      </c>
      <c r="D26" s="2">
        <f t="shared" ref="D26:D31" si="21">IF(I25&lt;0,E25,D25)</f>
        <v>-0.45299377416523295</v>
      </c>
      <c r="E26" s="2">
        <f t="shared" ref="E26:E31" si="22">D26-((G26*(C26-D26))/(F26-G26))</f>
        <v>-0.45714174993475837</v>
      </c>
      <c r="F26" s="2">
        <f t="shared" ref="F26:F31" si="23">EXP(C26)-3*C26^2</f>
        <v>-2.6321205588285577</v>
      </c>
      <c r="G26" s="2">
        <f t="shared" ref="G26:G31" si="24">EXP(D26)-3*D26^2</f>
        <v>2.0112013217406965E-2</v>
      </c>
      <c r="H26" s="2">
        <f t="shared" ref="H26:H31" si="25">EXP(E26)-3*E26^2</f>
        <v>6.15485455158582E-3</v>
      </c>
      <c r="I26" s="3">
        <f t="shared" ref="I26:I31" si="26">F26*H26</f>
        <v>-1.6200319201828559E-2</v>
      </c>
      <c r="J26" s="2">
        <f t="shared" ref="J26:J31" si="27">G26*H26</f>
        <v>1.2378651609271142E-4</v>
      </c>
      <c r="K26" s="16"/>
      <c r="L26" s="2">
        <f t="shared" ref="L26:L31" si="28">ABS((E26-E25)/E26*100)</f>
        <v>0.90737189725449452</v>
      </c>
      <c r="M26" s="5" t="str">
        <f t="shared" ref="M26:M31" si="29">IF(L26&lt;0.005,"STOP","LANJUTT")</f>
        <v>LANJUTT</v>
      </c>
    </row>
    <row r="27" spans="2:13" ht="14.5" x14ac:dyDescent="0.3">
      <c r="B27" s="2">
        <v>6</v>
      </c>
      <c r="C27" s="2">
        <f t="shared" si="20"/>
        <v>-1</v>
      </c>
      <c r="D27" s="2">
        <f t="shared" si="21"/>
        <v>-0.45714174993475837</v>
      </c>
      <c r="E27" s="2">
        <f t="shared" si="22"/>
        <v>-0.45840818844013004</v>
      </c>
      <c r="F27" s="2">
        <f t="shared" si="23"/>
        <v>-2.6321205588285577</v>
      </c>
      <c r="G27" s="2">
        <f t="shared" si="24"/>
        <v>6.15485455158582E-3</v>
      </c>
      <c r="H27" s="2">
        <f t="shared" si="25"/>
        <v>1.8751286425227054E-3</v>
      </c>
      <c r="I27" s="3">
        <f t="shared" si="26"/>
        <v>-4.9355646504322982E-3</v>
      </c>
      <c r="J27" s="2">
        <f t="shared" si="27"/>
        <v>1.1541144060239813E-5</v>
      </c>
      <c r="K27" s="16"/>
      <c r="L27" s="2">
        <f t="shared" si="28"/>
        <v>0.27626873544320896</v>
      </c>
      <c r="M27" s="5" t="str">
        <f t="shared" si="29"/>
        <v>LANJUTT</v>
      </c>
    </row>
    <row r="28" spans="2:13" ht="14.5" x14ac:dyDescent="0.3">
      <c r="B28" s="2">
        <v>7</v>
      </c>
      <c r="C28" s="2">
        <f t="shared" si="20"/>
        <v>-1</v>
      </c>
      <c r="D28" s="2">
        <f t="shared" si="21"/>
        <v>-0.45840818844013004</v>
      </c>
      <c r="E28" s="2">
        <f t="shared" si="22"/>
        <v>-0.45879374500092557</v>
      </c>
      <c r="F28" s="2">
        <f t="shared" si="23"/>
        <v>-2.6321205588285577</v>
      </c>
      <c r="G28" s="2">
        <f t="shared" si="24"/>
        <v>1.8751286425227054E-3</v>
      </c>
      <c r="H28" s="2">
        <f t="shared" si="25"/>
        <v>5.704926639414909E-4</v>
      </c>
      <c r="I28" s="3">
        <f t="shared" si="26"/>
        <v>-1.5016054694212695E-3</v>
      </c>
      <c r="J28" s="2">
        <f t="shared" si="27"/>
        <v>1.0697471345057697E-6</v>
      </c>
      <c r="K28" s="16"/>
      <c r="L28" s="2">
        <f t="shared" si="28"/>
        <v>8.4037013363107732E-2</v>
      </c>
      <c r="M28" s="5" t="str">
        <f t="shared" si="29"/>
        <v>LANJUTT</v>
      </c>
    </row>
    <row r="29" spans="2:13" ht="14.5" x14ac:dyDescent="0.3">
      <c r="B29" s="2">
        <v>8</v>
      </c>
      <c r="C29" s="2">
        <f t="shared" si="20"/>
        <v>-1</v>
      </c>
      <c r="D29" s="2">
        <f t="shared" si="21"/>
        <v>-0.45879374500092557</v>
      </c>
      <c r="E29" s="2">
        <f t="shared" si="22"/>
        <v>-0.45891102203500111</v>
      </c>
      <c r="F29" s="2">
        <f t="shared" si="23"/>
        <v>-2.6321205588285577</v>
      </c>
      <c r="G29" s="2">
        <f t="shared" si="24"/>
        <v>5.704926639414909E-4</v>
      </c>
      <c r="H29" s="2">
        <f t="shared" si="25"/>
        <v>1.734954979463188E-4</v>
      </c>
      <c r="I29" s="3">
        <f t="shared" si="26"/>
        <v>-4.5666106700870351E-4</v>
      </c>
      <c r="J29" s="2">
        <f t="shared" si="27"/>
        <v>9.8977908805250875E-8</v>
      </c>
      <c r="K29" s="16"/>
      <c r="L29" s="2">
        <f t="shared" si="28"/>
        <v>2.5555506066403041E-2</v>
      </c>
      <c r="M29" s="5" t="str">
        <f t="shared" si="29"/>
        <v>LANJUTT</v>
      </c>
    </row>
    <row r="30" spans="2:13" ht="14.5" x14ac:dyDescent="0.3">
      <c r="B30" s="2">
        <v>9</v>
      </c>
      <c r="C30" s="2">
        <f t="shared" si="20"/>
        <v>-1</v>
      </c>
      <c r="D30" s="2">
        <f t="shared" si="21"/>
        <v>-0.45891102203500111</v>
      </c>
      <c r="E30" s="2">
        <f t="shared" si="22"/>
        <v>-0.45894668541444422</v>
      </c>
      <c r="F30" s="2">
        <f t="shared" si="23"/>
        <v>-2.6321205588285577</v>
      </c>
      <c r="G30" s="2">
        <f t="shared" si="24"/>
        <v>1.734954979463188E-4</v>
      </c>
      <c r="H30" s="2">
        <f t="shared" si="25"/>
        <v>5.2755938277693204E-5</v>
      </c>
      <c r="I30" s="3">
        <f t="shared" si="26"/>
        <v>-1.3885998974100673E-4</v>
      </c>
      <c r="J30" s="2">
        <f t="shared" si="27"/>
        <v>9.1529177811136431E-9</v>
      </c>
      <c r="K30" s="16"/>
      <c r="L30" s="2">
        <f t="shared" si="28"/>
        <v>7.7707020393669333E-3</v>
      </c>
      <c r="M30" s="5" t="str">
        <f t="shared" si="29"/>
        <v>LANJUTT</v>
      </c>
    </row>
    <row r="31" spans="2:13" ht="14.5" x14ac:dyDescent="0.3">
      <c r="B31" s="2">
        <v>10</v>
      </c>
      <c r="C31" s="2">
        <f t="shared" si="20"/>
        <v>-1</v>
      </c>
      <c r="D31" s="2">
        <f t="shared" si="21"/>
        <v>-0.45894668541444422</v>
      </c>
      <c r="E31" s="4">
        <f t="shared" si="22"/>
        <v>-0.45895752959978303</v>
      </c>
      <c r="F31" s="2">
        <f t="shared" si="23"/>
        <v>-2.6321205588285577</v>
      </c>
      <c r="G31" s="2">
        <f t="shared" si="24"/>
        <v>5.2755938277693204E-5</v>
      </c>
      <c r="H31" s="2">
        <f t="shared" si="25"/>
        <v>1.6041233754648943E-5</v>
      </c>
      <c r="I31" s="3">
        <f t="shared" si="26"/>
        <v>-4.2222461154586099E-5</v>
      </c>
      <c r="J31" s="2">
        <f t="shared" si="27"/>
        <v>8.462703378583084E-10</v>
      </c>
      <c r="K31" s="17"/>
      <c r="L31" s="2">
        <f t="shared" si="28"/>
        <v>2.3627862360741702E-3</v>
      </c>
      <c r="M31" s="5" t="str">
        <f t="shared" si="29"/>
        <v>STOP</v>
      </c>
    </row>
    <row r="34" spans="2:14" x14ac:dyDescent="0.3">
      <c r="C34" s="9" t="s">
        <v>21</v>
      </c>
      <c r="F34" s="6" t="s">
        <v>23</v>
      </c>
      <c r="J34" s="9" t="s">
        <v>18</v>
      </c>
      <c r="M34" s="6" t="s">
        <v>24</v>
      </c>
    </row>
    <row r="35" spans="2:14" x14ac:dyDescent="0.3">
      <c r="I35" s="6" t="s">
        <v>30</v>
      </c>
    </row>
    <row r="36" spans="2:14" ht="14.5" x14ac:dyDescent="0.3">
      <c r="B36" s="10" t="s">
        <v>12</v>
      </c>
      <c r="C36" s="10" t="s">
        <v>13</v>
      </c>
      <c r="D36" s="10" t="s">
        <v>14</v>
      </c>
      <c r="E36" s="10" t="s">
        <v>25</v>
      </c>
      <c r="F36" s="10" t="s">
        <v>15</v>
      </c>
      <c r="G36" s="1" t="s">
        <v>22</v>
      </c>
      <c r="I36" s="10" t="s">
        <v>12</v>
      </c>
      <c r="J36" s="10" t="s">
        <v>26</v>
      </c>
      <c r="K36" s="10" t="s">
        <v>25</v>
      </c>
      <c r="L36" s="10" t="s">
        <v>27</v>
      </c>
      <c r="M36" s="10" t="s">
        <v>15</v>
      </c>
      <c r="N36" s="1" t="s">
        <v>22</v>
      </c>
    </row>
    <row r="37" spans="2:14" ht="14.5" x14ac:dyDescent="0.3">
      <c r="B37" s="11">
        <v>0</v>
      </c>
      <c r="C37" s="11">
        <v>1</v>
      </c>
      <c r="D37" s="13">
        <f>SQRT(EXP(C37)/3)</f>
        <v>0.95188966945738085</v>
      </c>
      <c r="E37" s="13">
        <f>EXP(C37)-3*C37^2</f>
        <v>-0.28171817154095491</v>
      </c>
      <c r="F37" s="13" t="s">
        <v>16</v>
      </c>
      <c r="G37" s="5" t="s">
        <v>16</v>
      </c>
      <c r="I37" s="11">
        <v>0</v>
      </c>
      <c r="J37" s="11">
        <v>1</v>
      </c>
      <c r="K37" s="13">
        <f>EXP(J37)-3*J37^2</f>
        <v>-0.28171817154095491</v>
      </c>
      <c r="L37" s="13">
        <f>EXP(J37)-6*J37</f>
        <v>-3.2817181715409549</v>
      </c>
      <c r="M37" s="13" t="s">
        <v>16</v>
      </c>
      <c r="N37" s="5" t="s">
        <v>16</v>
      </c>
    </row>
    <row r="38" spans="2:14" ht="14.5" x14ac:dyDescent="0.3">
      <c r="B38" s="11">
        <v>1</v>
      </c>
      <c r="C38" s="11">
        <f>D37</f>
        <v>0.95188966945738085</v>
      </c>
      <c r="D38" s="13">
        <f t="shared" ref="D38:D47" si="30">SQRT(EXP(C38)/3)</f>
        <v>0.9292650169866411</v>
      </c>
      <c r="E38" s="13">
        <f t="shared" ref="E38:E47" si="31">EXP(C38)-3*C38^2</f>
        <v>-0.12768141307349801</v>
      </c>
      <c r="F38" s="11">
        <f t="shared" ref="F38:F47" si="32">ABS((C38-C37)/C38*100)</f>
        <v>5.0541918970550617</v>
      </c>
      <c r="G38" s="5" t="str">
        <f>IF(F38&lt;0.005,"STOP","LANJUTT")</f>
        <v>LANJUTT</v>
      </c>
      <c r="I38" s="11">
        <v>1</v>
      </c>
      <c r="J38" s="11">
        <f>J37-(K37/L37)</f>
        <v>0.91415528183254324</v>
      </c>
      <c r="K38" s="13">
        <f t="shared" ref="K38:K40" si="33">EXP(J38)-3*J38^2</f>
        <v>-1.237256688275945E-2</v>
      </c>
      <c r="L38" s="13">
        <f t="shared" ref="L38:L40" si="34">EXP(J38)-6*J38</f>
        <v>-2.9902646199710095</v>
      </c>
      <c r="M38" s="11">
        <f>ABS((J38-J37)/J38*100)</f>
        <v>9.3906057180318268</v>
      </c>
      <c r="N38" s="5" t="str">
        <f>IF(M38&lt;0.005,"STOP","LANJUTT")</f>
        <v>LANJUTT</v>
      </c>
    </row>
    <row r="39" spans="2:14" ht="14.5" x14ac:dyDescent="0.3">
      <c r="B39" s="11">
        <v>2</v>
      </c>
      <c r="C39" s="11">
        <f t="shared" ref="C39:C47" si="35">D38</f>
        <v>0.9292650169866411</v>
      </c>
      <c r="D39" s="13">
        <f t="shared" si="30"/>
        <v>0.91881210281326198</v>
      </c>
      <c r="E39" s="13">
        <f t="shared" si="31"/>
        <v>-5.7953374557162096E-2</v>
      </c>
      <c r="F39" s="11">
        <f t="shared" si="32"/>
        <v>2.4346824702500336</v>
      </c>
      <c r="G39" s="5" t="str">
        <f t="shared" ref="G39:G47" si="36">IF(F39&lt;0.005,"STOP","LANJUTT")</f>
        <v>LANJUTT</v>
      </c>
      <c r="I39" s="11">
        <v>2</v>
      </c>
      <c r="J39" s="11">
        <f t="shared" ref="J39:J40" si="37">J38-(K38/L38)</f>
        <v>0.91001766578340593</v>
      </c>
      <c r="K39" s="13">
        <f t="shared" si="33"/>
        <v>-3.003483737851198E-5</v>
      </c>
      <c r="L39" s="13">
        <f t="shared" si="34"/>
        <v>-2.9757395734241778</v>
      </c>
      <c r="M39" s="11">
        <f>ABS((J39-J38)/J39*100)</f>
        <v>0.4546742557547353</v>
      </c>
      <c r="N39" s="5" t="str">
        <f t="shared" ref="N39:N40" si="38">IF(M39&lt;0.005,"STOP","LANJUTT")</f>
        <v>LANJUTT</v>
      </c>
    </row>
    <row r="40" spans="2:14" ht="14.5" x14ac:dyDescent="0.3">
      <c r="B40" s="11">
        <v>3</v>
      </c>
      <c r="C40" s="11">
        <f t="shared" si="35"/>
        <v>0.91881210281326198</v>
      </c>
      <c r="D40" s="13">
        <f t="shared" si="30"/>
        <v>0.91402249802180346</v>
      </c>
      <c r="E40" s="13">
        <f t="shared" si="31"/>
        <v>-2.6335660158331553E-2</v>
      </c>
      <c r="F40" s="11">
        <f t="shared" si="32"/>
        <v>1.1376552552337853</v>
      </c>
      <c r="G40" s="5" t="str">
        <f t="shared" si="36"/>
        <v>LANJUTT</v>
      </c>
      <c r="I40" s="11">
        <v>3</v>
      </c>
      <c r="J40" s="12">
        <f t="shared" si="37"/>
        <v>0.91000757254888809</v>
      </c>
      <c r="K40" s="13">
        <f t="shared" si="33"/>
        <v>-1.790749770691491E-10</v>
      </c>
      <c r="L40" s="13">
        <f t="shared" si="34"/>
        <v>-2.9757040891834441</v>
      </c>
      <c r="M40" s="11">
        <f t="shared" ref="M40" si="39">ABS((J40-J39)/J40*100)</f>
        <v>1.1091374206445028E-3</v>
      </c>
      <c r="N40" s="5" t="str">
        <f t="shared" si="38"/>
        <v>STOP</v>
      </c>
    </row>
    <row r="41" spans="2:14" ht="14.5" x14ac:dyDescent="0.3">
      <c r="B41" s="11">
        <v>4</v>
      </c>
      <c r="C41" s="11">
        <f t="shared" si="35"/>
        <v>0.91402249802180346</v>
      </c>
      <c r="D41" s="13">
        <f t="shared" si="30"/>
        <v>0.91183621365818224</v>
      </c>
      <c r="E41" s="13">
        <f t="shared" si="31"/>
        <v>-1.1975539054582374E-2</v>
      </c>
      <c r="F41" s="11">
        <f t="shared" si="32"/>
        <v>0.52401388388409886</v>
      </c>
      <c r="G41" s="5" t="str">
        <f t="shared" si="36"/>
        <v>LANJUTT</v>
      </c>
      <c r="I41" s="6" t="s">
        <v>31</v>
      </c>
    </row>
    <row r="42" spans="2:14" ht="14.5" x14ac:dyDescent="0.3">
      <c r="B42" s="11">
        <v>5</v>
      </c>
      <c r="C42" s="11">
        <f t="shared" si="35"/>
        <v>0.91183621365818224</v>
      </c>
      <c r="D42" s="13">
        <f t="shared" si="30"/>
        <v>0.91083999163549156</v>
      </c>
      <c r="E42" s="13">
        <f t="shared" si="31"/>
        <v>-5.4473705278437201E-3</v>
      </c>
      <c r="F42" s="11">
        <f t="shared" si="32"/>
        <v>0.23976722254209507</v>
      </c>
      <c r="G42" s="5" t="str">
        <f t="shared" si="36"/>
        <v>LANJUTT</v>
      </c>
      <c r="I42" s="10" t="s">
        <v>12</v>
      </c>
      <c r="J42" s="10" t="s">
        <v>26</v>
      </c>
      <c r="K42" s="10" t="s">
        <v>25</v>
      </c>
      <c r="L42" s="10" t="s">
        <v>27</v>
      </c>
      <c r="M42" s="10" t="s">
        <v>15</v>
      </c>
      <c r="N42" s="1" t="s">
        <v>22</v>
      </c>
    </row>
    <row r="43" spans="2:14" ht="14.5" x14ac:dyDescent="0.3">
      <c r="B43" s="11">
        <v>6</v>
      </c>
      <c r="C43" s="11">
        <f t="shared" si="35"/>
        <v>0.91083999163549156</v>
      </c>
      <c r="D43" s="13">
        <f t="shared" si="30"/>
        <v>0.91038640518366576</v>
      </c>
      <c r="E43" s="13">
        <f t="shared" si="31"/>
        <v>-2.4782508579139773E-3</v>
      </c>
      <c r="F43" s="11">
        <f t="shared" si="32"/>
        <v>0.10937398794950487</v>
      </c>
      <c r="G43" s="5" t="str">
        <f>IF(F43&lt;0.005,"STOP","LANJUTT")</f>
        <v>LANJUTT</v>
      </c>
      <c r="I43" s="11">
        <v>0</v>
      </c>
      <c r="J43" s="11">
        <v>0</v>
      </c>
      <c r="K43" s="13">
        <f>EXP(J43)-3*J43^2</f>
        <v>1</v>
      </c>
      <c r="L43" s="13">
        <f>EXP(J43)-6*J43</f>
        <v>1</v>
      </c>
      <c r="M43" s="13" t="s">
        <v>16</v>
      </c>
      <c r="N43" s="5" t="s">
        <v>16</v>
      </c>
    </row>
    <row r="44" spans="2:14" ht="14.5" x14ac:dyDescent="0.3">
      <c r="B44" s="11">
        <v>7</v>
      </c>
      <c r="C44" s="11">
        <f t="shared" si="35"/>
        <v>0.91038640518366576</v>
      </c>
      <c r="D44" s="13">
        <f t="shared" si="30"/>
        <v>0.91017995912517569</v>
      </c>
      <c r="E44" s="13">
        <f t="shared" si="31"/>
        <v>-1.1275462503936851E-3</v>
      </c>
      <c r="F44" s="11">
        <f t="shared" si="32"/>
        <v>4.98235089235868E-2</v>
      </c>
      <c r="G44" s="5" t="str">
        <f t="shared" si="36"/>
        <v>LANJUTT</v>
      </c>
      <c r="I44" s="11">
        <v>1</v>
      </c>
      <c r="J44" s="11">
        <f>J43-(K43/L43)</f>
        <v>-1</v>
      </c>
      <c r="K44" s="13">
        <f t="shared" ref="K44:K45" si="40">EXP(J44)-3*J44^2</f>
        <v>-2.6321205588285577</v>
      </c>
      <c r="L44" s="13">
        <f t="shared" ref="L44:L45" si="41">EXP(J44)-6*J44</f>
        <v>6.3678794411714428</v>
      </c>
      <c r="M44" s="11">
        <f>ABS((J44-J43)/J44*100)</f>
        <v>100</v>
      </c>
      <c r="N44" s="5" t="str">
        <f>IF(M44&lt;0.005,"STOP","LANJUTT")</f>
        <v>LANJUTT</v>
      </c>
    </row>
    <row r="45" spans="2:14" ht="14.5" x14ac:dyDescent="0.3">
      <c r="B45" s="11">
        <v>8</v>
      </c>
      <c r="C45" s="11">
        <f t="shared" si="35"/>
        <v>0.91017995912517569</v>
      </c>
      <c r="D45" s="13">
        <f t="shared" si="30"/>
        <v>0.91008601244145071</v>
      </c>
      <c r="E45" s="13">
        <f t="shared" si="31"/>
        <v>-5.1302385457896449E-4</v>
      </c>
      <c r="F45" s="11">
        <f t="shared" si="32"/>
        <v>2.2681894544074519E-2</v>
      </c>
      <c r="G45" s="5" t="str">
        <f t="shared" si="36"/>
        <v>LANJUTT</v>
      </c>
      <c r="H45" s="7"/>
      <c r="I45" s="11">
        <v>2</v>
      </c>
      <c r="J45" s="11">
        <f t="shared" ref="J45" si="42">J44-(K44/L44)</f>
        <v>-0.58665665970203262</v>
      </c>
      <c r="K45" s="13">
        <f t="shared" si="40"/>
        <v>-0.47631441806461916</v>
      </c>
      <c r="L45" s="13">
        <f t="shared" si="41"/>
        <v>4.0761236492658162</v>
      </c>
      <c r="M45" s="11">
        <f>ABS((J45-J44)/J45*100)</f>
        <v>70.457453002904231</v>
      </c>
      <c r="N45" s="5" t="str">
        <f t="shared" ref="N45" si="43">IF(M45&lt;0.005,"STOP","LANJUTT")</f>
        <v>LANJUTT</v>
      </c>
    </row>
    <row r="46" spans="2:14" ht="14.5" x14ac:dyDescent="0.3">
      <c r="B46" s="11">
        <v>9</v>
      </c>
      <c r="C46" s="11">
        <f t="shared" si="35"/>
        <v>0.91008601244145071</v>
      </c>
      <c r="D46" s="13">
        <f t="shared" si="30"/>
        <v>0.91004326366409827</v>
      </c>
      <c r="E46" s="13">
        <f t="shared" si="31"/>
        <v>-2.3342490353073231E-4</v>
      </c>
      <c r="F46" s="11">
        <f t="shared" si="32"/>
        <v>1.0322835692524271E-2</v>
      </c>
      <c r="G46" s="5" t="str">
        <f t="shared" si="36"/>
        <v>LANJUTT</v>
      </c>
      <c r="I46" s="11">
        <v>3</v>
      </c>
      <c r="J46" s="11">
        <f t="shared" ref="J46:J49" si="44">J45-(K45/L45)</f>
        <v>-0.46980190772452279</v>
      </c>
      <c r="K46" s="13">
        <f t="shared" ref="K46:K49" si="45">EXP(J46)-3*J46^2</f>
        <v>-3.7015408837073771E-2</v>
      </c>
      <c r="L46" s="13">
        <f t="shared" ref="L46:L49" si="46">EXP(J46)-6*J46</f>
        <v>3.4439375350148662</v>
      </c>
      <c r="M46" s="11">
        <f t="shared" ref="M46:M48" si="47">ABS((J46-J45)/J46*100)</f>
        <v>24.87319656565333</v>
      </c>
      <c r="N46" s="5" t="str">
        <f t="shared" ref="N46:N49" si="48">IF(M46&lt;0.005,"STOP","LANJUTT")</f>
        <v>LANJUTT</v>
      </c>
    </row>
    <row r="47" spans="2:14" ht="14.5" x14ac:dyDescent="0.3">
      <c r="B47" s="11">
        <v>10</v>
      </c>
      <c r="C47" s="12">
        <f t="shared" si="35"/>
        <v>0.91004326366409827</v>
      </c>
      <c r="D47" s="13">
        <f t="shared" si="30"/>
        <v>0.91002381225355033</v>
      </c>
      <c r="E47" s="13">
        <f t="shared" si="31"/>
        <v>-1.0620861575549867E-4</v>
      </c>
      <c r="F47" s="11">
        <f t="shared" si="32"/>
        <v>4.6974445127281701E-3</v>
      </c>
      <c r="G47" s="5" t="str">
        <f t="shared" si="36"/>
        <v>STOP</v>
      </c>
      <c r="I47" s="11">
        <v>4</v>
      </c>
      <c r="J47" s="11">
        <f t="shared" si="44"/>
        <v>-0.45905391695502296</v>
      </c>
      <c r="K47" s="13">
        <f t="shared" si="45"/>
        <v>-3.1032114310469705E-4</v>
      </c>
      <c r="L47" s="13">
        <f t="shared" si="46"/>
        <v>3.3862046766022802</v>
      </c>
      <c r="M47" s="11">
        <f t="shared" si="47"/>
        <v>2.3413351618461196</v>
      </c>
      <c r="N47" s="5" t="str">
        <f t="shared" si="48"/>
        <v>LANJUTT</v>
      </c>
    </row>
    <row r="48" spans="2:14" ht="14.5" x14ac:dyDescent="0.3">
      <c r="I48" s="11">
        <v>5</v>
      </c>
      <c r="J48" s="11">
        <f t="shared" si="44"/>
        <v>-0.45896227419484104</v>
      </c>
      <c r="K48" s="13">
        <f t="shared" si="45"/>
        <v>-2.2541711275358978E-8</v>
      </c>
      <c r="L48" s="13">
        <f t="shared" si="46"/>
        <v>3.3857127300296361</v>
      </c>
      <c r="M48" s="11">
        <f t="shared" si="47"/>
        <v>1.9967384104214118E-2</v>
      </c>
      <c r="N48" s="5" t="str">
        <f t="shared" si="48"/>
        <v>LANJUTT</v>
      </c>
    </row>
    <row r="49" spans="2:14" ht="14.5" x14ac:dyDescent="0.3">
      <c r="I49" s="11">
        <v>6</v>
      </c>
      <c r="J49" s="12">
        <f t="shared" si="44"/>
        <v>-0.45896226753694858</v>
      </c>
      <c r="K49" s="13">
        <f t="shared" si="45"/>
        <v>0</v>
      </c>
      <c r="L49" s="13">
        <f t="shared" si="46"/>
        <v>3.3857126942896638</v>
      </c>
      <c r="M49" s="11">
        <f>ABS((J49-J48)/J49*100)</f>
        <v>1.4506404840863572E-6</v>
      </c>
      <c r="N49" s="5" t="str">
        <f t="shared" si="48"/>
        <v>STOP</v>
      </c>
    </row>
    <row r="50" spans="2:14" x14ac:dyDescent="0.3">
      <c r="D50" s="14" t="s">
        <v>17</v>
      </c>
    </row>
    <row r="52" spans="2:14" ht="14.5" x14ac:dyDescent="0.3">
      <c r="B52" s="10" t="s">
        <v>12</v>
      </c>
      <c r="C52" s="10" t="s">
        <v>26</v>
      </c>
      <c r="D52" s="10" t="s">
        <v>25</v>
      </c>
      <c r="E52" s="10" t="s">
        <v>15</v>
      </c>
      <c r="F52" s="1" t="s">
        <v>22</v>
      </c>
    </row>
    <row r="53" spans="2:14" ht="14.5" x14ac:dyDescent="0.3">
      <c r="B53" s="11">
        <v>1</v>
      </c>
      <c r="C53" s="11">
        <v>0</v>
      </c>
      <c r="D53" s="13">
        <f>EXP(C53)-3*C53^2</f>
        <v>1</v>
      </c>
      <c r="E53" s="13" t="s">
        <v>16</v>
      </c>
      <c r="F53" s="5" t="s">
        <v>16</v>
      </c>
    </row>
    <row r="54" spans="2:14" ht="14.5" x14ac:dyDescent="0.3">
      <c r="B54" s="11">
        <v>2</v>
      </c>
      <c r="C54" s="11">
        <v>1</v>
      </c>
      <c r="D54" s="13">
        <f t="shared" ref="D54:D59" si="49">EXP(C54)-3*C54^2</f>
        <v>-0.28171817154095491</v>
      </c>
      <c r="E54" s="11">
        <f t="shared" ref="E54:E59" si="50">ABS((C54-C53)/C54*100)</f>
        <v>100</v>
      </c>
      <c r="F54" s="5" t="str">
        <f>IF(E54&lt;0.005,"STOP","LANJUTT")</f>
        <v>LANJUTT</v>
      </c>
    </row>
    <row r="55" spans="2:14" ht="14.5" x14ac:dyDescent="0.3">
      <c r="B55" s="11">
        <v>3</v>
      </c>
      <c r="C55" s="11">
        <f>C54-((D54*(C54-C53))/(D54-D53))</f>
        <v>0.78020271710569788</v>
      </c>
      <c r="D55" s="13">
        <f t="shared" si="49"/>
        <v>0.35576569273066716</v>
      </c>
      <c r="E55" s="11">
        <f t="shared" si="50"/>
        <v>28.171817154095493</v>
      </c>
      <c r="F55" s="5" t="str">
        <f t="shared" ref="F55:F59" si="51">IF(E55&lt;0.005,"STOP","LANJUTT")</f>
        <v>LANJUTT</v>
      </c>
    </row>
    <row r="56" spans="2:14" ht="14.5" x14ac:dyDescent="0.3">
      <c r="B56" s="11">
        <v>4</v>
      </c>
      <c r="C56" s="11">
        <f t="shared" ref="C56:C58" si="52">C55-((D55*(C55-C54))/(D55-D54))</f>
        <v>0.90286673574490783</v>
      </c>
      <c r="D56" s="13">
        <f t="shared" si="49"/>
        <v>2.1159232157649477E-2</v>
      </c>
      <c r="E56" s="11">
        <f t="shared" si="50"/>
        <v>13.586060243764139</v>
      </c>
      <c r="F56" s="5" t="str">
        <f t="shared" si="51"/>
        <v>LANJUTT</v>
      </c>
    </row>
    <row r="57" spans="2:14" ht="14.5" x14ac:dyDescent="0.3">
      <c r="B57" s="11">
        <v>5</v>
      </c>
      <c r="C57" s="11">
        <f t="shared" si="52"/>
        <v>0.91062353889608583</v>
      </c>
      <c r="D57" s="13">
        <f t="shared" si="49"/>
        <v>-1.8336006064547661E-3</v>
      </c>
      <c r="E57" s="11">
        <f t="shared" si="50"/>
        <v>0.85181228244783458</v>
      </c>
      <c r="F57" s="5" t="str">
        <f t="shared" si="51"/>
        <v>LANJUTT</v>
      </c>
    </row>
    <row r="58" spans="2:14" ht="14.5" x14ac:dyDescent="0.3">
      <c r="B58" s="11">
        <v>6</v>
      </c>
      <c r="C58" s="11">
        <f t="shared" si="52"/>
        <v>0.91000496009337495</v>
      </c>
      <c r="D58" s="13">
        <f t="shared" si="49"/>
        <v>7.773703480928873E-6</v>
      </c>
      <c r="E58" s="11">
        <f t="shared" si="50"/>
        <v>6.7975322095761612E-2</v>
      </c>
      <c r="F58" s="5" t="str">
        <f t="shared" si="51"/>
        <v>LANJUTT</v>
      </c>
    </row>
    <row r="59" spans="2:14" ht="14.5" x14ac:dyDescent="0.3">
      <c r="B59" s="11">
        <v>7</v>
      </c>
      <c r="C59" s="12">
        <f t="shared" ref="C59" si="53">C58-((D58*(C58-C57))/(D58-D57))</f>
        <v>0.91000757153862311</v>
      </c>
      <c r="D59" s="13">
        <f t="shared" si="49"/>
        <v>2.827174494512974E-9</v>
      </c>
      <c r="E59" s="11">
        <f t="shared" si="50"/>
        <v>2.8696961759801546E-4</v>
      </c>
      <c r="F59" s="5" t="str">
        <f t="shared" si="51"/>
        <v>STOP</v>
      </c>
    </row>
  </sheetData>
  <mergeCells count="2">
    <mergeCell ref="K23:K31"/>
    <mergeCell ref="K16:K19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C42EE-1570-4584-AF58-2338D486594E}">
  <dimension ref="B5:N44"/>
  <sheetViews>
    <sheetView zoomScale="68" workbookViewId="0">
      <selection activeCell="D26" sqref="D26"/>
    </sheetView>
  </sheetViews>
  <sheetFormatPr defaultRowHeight="14.5" x14ac:dyDescent="0.35"/>
  <cols>
    <col min="1" max="1" width="8.81640625" bestFit="1" customWidth="1"/>
    <col min="2" max="3" width="9.08984375" bestFit="1" customWidth="1"/>
    <col min="4" max="5" width="15.26953125" bestFit="1" customWidth="1"/>
    <col min="6" max="6" width="11.54296875" customWidth="1"/>
    <col min="7" max="7" width="12.08984375" customWidth="1"/>
    <col min="8" max="8" width="10.1796875" customWidth="1"/>
    <col min="9" max="9" width="14.26953125" bestFit="1" customWidth="1"/>
    <col min="10" max="10" width="15.26953125" bestFit="1" customWidth="1"/>
    <col min="11" max="11" width="14.26953125" bestFit="1" customWidth="1"/>
    <col min="12" max="12" width="13.26953125" customWidth="1"/>
    <col min="13" max="13" width="13.453125" customWidth="1"/>
    <col min="14" max="14" width="8.81640625" bestFit="1" customWidth="1"/>
  </cols>
  <sheetData>
    <row r="5" spans="2:14" x14ac:dyDescent="0.35">
      <c r="M5" s="8" t="s">
        <v>10</v>
      </c>
      <c r="N5" s="8">
        <v>5.0000000000000001E-3</v>
      </c>
    </row>
    <row r="6" spans="2:14" x14ac:dyDescent="0.35">
      <c r="M6" s="8" t="s">
        <v>11</v>
      </c>
      <c r="N6" s="8">
        <v>2</v>
      </c>
    </row>
    <row r="8" spans="2:14" x14ac:dyDescent="0.3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2:14" x14ac:dyDescent="0.35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2:14" x14ac:dyDescent="0.35">
      <c r="B10" s="6"/>
      <c r="C10" s="9" t="s"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2:14" x14ac:dyDescent="0.35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2:14" x14ac:dyDescent="0.35"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19</v>
      </c>
      <c r="L12" s="1" t="s">
        <v>15</v>
      </c>
      <c r="M12" s="1" t="s">
        <v>22</v>
      </c>
      <c r="N12" s="6"/>
    </row>
    <row r="13" spans="2:14" x14ac:dyDescent="0.35">
      <c r="B13" s="2">
        <v>1</v>
      </c>
      <c r="C13" s="2">
        <v>-5</v>
      </c>
      <c r="D13" s="2">
        <v>-3</v>
      </c>
      <c r="E13" s="2">
        <f>D13-((G13*(C13-D13))/(F13-G13))</f>
        <v>-3.3340183326128305</v>
      </c>
      <c r="F13" s="2">
        <f>SIN(C13)-EXP(C13)</f>
        <v>0.95218632766405298</v>
      </c>
      <c r="G13" s="2">
        <f t="shared" ref="G13:H16" si="0">SIN(D13)-EXP(D13)</f>
        <v>-0.19090707642773116</v>
      </c>
      <c r="H13" s="2">
        <f t="shared" si="0"/>
        <v>0.15559079904414591</v>
      </c>
      <c r="I13" s="3">
        <f>F13*H13</f>
        <v>0.14815143156016095</v>
      </c>
      <c r="J13" s="2">
        <f>G13*H13</f>
        <v>-2.9703384564572523E-2</v>
      </c>
      <c r="K13" s="2">
        <f>F13*G13</f>
        <v>-0.18177910802880204</v>
      </c>
      <c r="L13" s="5" t="s">
        <v>16</v>
      </c>
      <c r="M13" s="5" t="s">
        <v>16</v>
      </c>
      <c r="N13" s="6"/>
    </row>
    <row r="14" spans="2:14" ht="13" customHeight="1" x14ac:dyDescent="0.35">
      <c r="B14" s="2">
        <v>2</v>
      </c>
      <c r="C14" s="2">
        <f>IF(I13&gt;0,E13,C13)</f>
        <v>-3.3340183326128305</v>
      </c>
      <c r="D14" s="2">
        <f>IF(I13&lt;0,E13,D13)</f>
        <v>-3</v>
      </c>
      <c r="E14" s="2">
        <f>D14-((G14*(C14-D14))/(F14-G14))</f>
        <v>-3.1840313256337889</v>
      </c>
      <c r="F14" s="2">
        <f t="shared" ref="F14:F16" si="1">SIN(C14)-EXP(C14)</f>
        <v>0.15559079904414591</v>
      </c>
      <c r="G14" s="2">
        <f t="shared" si="0"/>
        <v>-0.19090707642773116</v>
      </c>
      <c r="H14" s="2">
        <f t="shared" si="0"/>
        <v>1.0075869607160948E-3</v>
      </c>
      <c r="I14" s="3">
        <f t="shared" ref="I14:I16" si="2">F14*H14</f>
        <v>1.5677126032427965E-4</v>
      </c>
      <c r="J14" s="2">
        <f t="shared" ref="J14:J16" si="3">G14*H14</f>
        <v>-1.9235548091701288E-4</v>
      </c>
      <c r="K14" s="15" t="s">
        <v>20</v>
      </c>
      <c r="L14" s="2">
        <f>ABS((E14-E13)/E14*100)</f>
        <v>4.7106008590913095</v>
      </c>
      <c r="M14" s="5" t="str">
        <f>IF(L14&lt;0.005,"STOP","LANJUTT")</f>
        <v>LANJUTT</v>
      </c>
      <c r="N14" s="6"/>
    </row>
    <row r="15" spans="2:14" x14ac:dyDescent="0.35">
      <c r="B15" s="2">
        <v>3</v>
      </c>
      <c r="C15" s="2">
        <f t="shared" ref="C15:C16" si="4">IF(I14&gt;0,E14,C14)</f>
        <v>-3.1840313256337889</v>
      </c>
      <c r="D15" s="2">
        <f t="shared" ref="D15:D16" si="5">IF(I14&lt;0,E14,D14)</f>
        <v>-3</v>
      </c>
      <c r="E15" s="2">
        <f t="shared" ref="E15:E16" si="6">D15-((G15*(C15-D15))/(F15-G15))</f>
        <v>-3.1830651276330837</v>
      </c>
      <c r="F15" s="2">
        <f t="shared" si="1"/>
        <v>1.0075869607160948E-3</v>
      </c>
      <c r="G15" s="2">
        <f t="shared" si="0"/>
        <v>-0.19090707642773116</v>
      </c>
      <c r="H15" s="2">
        <f t="shared" si="0"/>
        <v>2.2015941939373951E-6</v>
      </c>
      <c r="I15" s="3">
        <f t="shared" si="2"/>
        <v>2.2182976025995802E-9</v>
      </c>
      <c r="J15" s="2">
        <f t="shared" si="3"/>
        <v>-4.202999110448555E-7</v>
      </c>
      <c r="K15" s="16"/>
      <c r="L15" s="2">
        <f t="shared" ref="L15:L16" si="7">ABS((E15-E14)/E15*100)</f>
        <v>3.0354327101803562E-2</v>
      </c>
      <c r="M15" s="5" t="str">
        <f t="shared" ref="M15:M16" si="8">IF(L15&lt;0.005,"STOP","LANJUTT")</f>
        <v>LANJUTT</v>
      </c>
      <c r="N15" s="6"/>
    </row>
    <row r="16" spans="2:14" x14ac:dyDescent="0.35">
      <c r="B16" s="2">
        <v>4</v>
      </c>
      <c r="C16" s="2">
        <f t="shared" si="4"/>
        <v>-3.1830651276330837</v>
      </c>
      <c r="D16" s="2">
        <f t="shared" si="5"/>
        <v>-3</v>
      </c>
      <c r="E16" s="4">
        <f t="shared" si="6"/>
        <v>-3.183063016498799</v>
      </c>
      <c r="F16" s="2">
        <f t="shared" si="1"/>
        <v>2.2015941939373951E-6</v>
      </c>
      <c r="G16" s="2">
        <f t="shared" si="0"/>
        <v>-0.19090707642773116</v>
      </c>
      <c r="H16" s="2">
        <f t="shared" si="0"/>
        <v>4.7507861256068651E-9</v>
      </c>
      <c r="I16" s="3">
        <f t="shared" si="2"/>
        <v>1.0459303150774407E-14</v>
      </c>
      <c r="J16" s="2">
        <f t="shared" si="3"/>
        <v>-9.0695868997303463E-10</v>
      </c>
      <c r="K16" s="17"/>
      <c r="L16" s="2">
        <f t="shared" si="7"/>
        <v>6.6323986480275608E-5</v>
      </c>
      <c r="M16" s="5" t="str">
        <f t="shared" si="8"/>
        <v>STOP</v>
      </c>
      <c r="N16" s="6"/>
    </row>
    <row r="17" spans="2:14" x14ac:dyDescent="0.3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2:14" x14ac:dyDescent="0.35">
      <c r="B18" s="6"/>
      <c r="C18" s="6"/>
      <c r="D18" s="6"/>
      <c r="E18" s="6"/>
      <c r="F18" s="6"/>
      <c r="G18" s="6"/>
      <c r="H18" s="6"/>
      <c r="N18" s="6"/>
    </row>
    <row r="19" spans="2:14" x14ac:dyDescent="0.35">
      <c r="B19" s="6"/>
      <c r="C19" s="9" t="s">
        <v>21</v>
      </c>
      <c r="D19" s="6"/>
      <c r="E19" s="6"/>
      <c r="F19" s="6" t="s">
        <v>29</v>
      </c>
      <c r="G19" s="6"/>
      <c r="H19" s="7"/>
      <c r="I19" s="6"/>
      <c r="J19" s="6"/>
      <c r="K19" s="14" t="s">
        <v>17</v>
      </c>
      <c r="L19" s="6"/>
      <c r="M19" s="6"/>
      <c r="N19" s="6"/>
    </row>
    <row r="20" spans="2:14" x14ac:dyDescent="0.35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2:14" x14ac:dyDescent="0.35">
      <c r="B21" s="10" t="s">
        <v>12</v>
      </c>
      <c r="C21" s="10" t="s">
        <v>13</v>
      </c>
      <c r="D21" s="10" t="s">
        <v>14</v>
      </c>
      <c r="E21" s="10" t="s">
        <v>25</v>
      </c>
      <c r="F21" s="10" t="s">
        <v>15</v>
      </c>
      <c r="G21" s="1" t="s">
        <v>22</v>
      </c>
      <c r="H21" s="6"/>
      <c r="I21" s="10" t="s">
        <v>12</v>
      </c>
      <c r="J21" s="10" t="s">
        <v>26</v>
      </c>
      <c r="K21" s="10" t="s">
        <v>25</v>
      </c>
      <c r="L21" s="10" t="s">
        <v>15</v>
      </c>
      <c r="M21" s="1" t="s">
        <v>22</v>
      </c>
      <c r="N21" s="6"/>
    </row>
    <row r="22" spans="2:14" x14ac:dyDescent="0.35">
      <c r="B22" s="11">
        <v>0</v>
      </c>
      <c r="C22" s="11">
        <v>1</v>
      </c>
      <c r="D22" s="13">
        <f>SIN(C22)-EXP(C22)+C22</f>
        <v>-0.87681084365114859</v>
      </c>
      <c r="E22" s="13">
        <f>SIN(C22)-EXP(C22)</f>
        <v>-1.8768108436511486</v>
      </c>
      <c r="F22" s="13" t="s">
        <v>16</v>
      </c>
      <c r="G22" s="5" t="s">
        <v>16</v>
      </c>
      <c r="H22" s="6"/>
      <c r="I22" s="11">
        <v>1</v>
      </c>
      <c r="J22" s="11">
        <v>0</v>
      </c>
      <c r="K22" s="13">
        <f>SIN(J22)-EXP(J22)</f>
        <v>-1</v>
      </c>
      <c r="L22" s="13" t="s">
        <v>16</v>
      </c>
      <c r="M22" s="5" t="s">
        <v>16</v>
      </c>
      <c r="N22" s="6"/>
    </row>
    <row r="23" spans="2:14" x14ac:dyDescent="0.35">
      <c r="B23" s="11">
        <v>1</v>
      </c>
      <c r="C23" s="11">
        <f>D22</f>
        <v>-0.87681084365114859</v>
      </c>
      <c r="D23" s="13">
        <f t="shared" ref="D23:D29" si="9">SIN(C23)-EXP(C23)+C23</f>
        <v>-2.0616216626991308</v>
      </c>
      <c r="E23" s="13">
        <f t="shared" ref="E23:E29" si="10">SIN(C23)-EXP(C23)</f>
        <v>-1.1848108190479825</v>
      </c>
      <c r="F23" s="11">
        <f t="shared" ref="F23:F29" si="11">ABS((C23-C22)/C23*100)</f>
        <v>214.04968440352272</v>
      </c>
      <c r="G23" s="5" t="str">
        <f>IF(F23&lt;0.005,"STOP","LANJUTT")</f>
        <v>LANJUTT</v>
      </c>
      <c r="H23" s="6"/>
      <c r="I23" s="11">
        <v>2</v>
      </c>
      <c r="J23" s="11">
        <v>1</v>
      </c>
      <c r="K23" s="13">
        <f t="shared" ref="K23:K30" si="12">SIN(J23)-EXP(J23)</f>
        <v>-1.8768108436511486</v>
      </c>
      <c r="L23" s="11">
        <f t="shared" ref="L23:L28" si="13">ABS((J23-J22)/J23*100)</f>
        <v>100</v>
      </c>
      <c r="M23" s="5" t="str">
        <f>IF(L23&lt;0.005,"STOP","LANJUTT")</f>
        <v>LANJUTT</v>
      </c>
      <c r="N23" s="6"/>
    </row>
    <row r="24" spans="2:14" x14ac:dyDescent="0.35">
      <c r="B24" s="11">
        <v>2</v>
      </c>
      <c r="C24" s="11">
        <f t="shared" ref="C24:C29" si="14">D23</f>
        <v>-2.0616216626991308</v>
      </c>
      <c r="D24" s="13">
        <f t="shared" si="9"/>
        <v>-3.0708132464409479</v>
      </c>
      <c r="E24" s="13">
        <f t="shared" si="10"/>
        <v>-1.0091915837418171</v>
      </c>
      <c r="F24" s="11">
        <f t="shared" si="11"/>
        <v>57.469847183153668</v>
      </c>
      <c r="G24" s="5" t="str">
        <f t="shared" ref="G24:G29" si="15">IF(F24&lt;0.005,"STOP","LANJUTT")</f>
        <v>LANJUTT</v>
      </c>
      <c r="H24" s="6"/>
      <c r="I24" s="11">
        <v>3</v>
      </c>
      <c r="J24" s="11">
        <f>J23-((K23*(J23-J22))/(K23-K22))</f>
        <v>-1.1404968440352272</v>
      </c>
      <c r="K24" s="13">
        <f t="shared" si="12"/>
        <v>-1.2285010244066075</v>
      </c>
      <c r="L24" s="11">
        <f t="shared" si="13"/>
        <v>187.68108436511486</v>
      </c>
      <c r="M24" s="5" t="str">
        <f t="shared" ref="M24:M28" si="16">IF(L24&lt;0.005,"STOP","LANJUTT")</f>
        <v>LANJUTT</v>
      </c>
      <c r="N24" s="6"/>
    </row>
    <row r="25" spans="2:14" x14ac:dyDescent="0.35">
      <c r="B25" s="11">
        <v>3</v>
      </c>
      <c r="C25" s="11">
        <f t="shared" si="14"/>
        <v>-3.0708132464409479</v>
      </c>
      <c r="D25" s="13">
        <f t="shared" si="9"/>
        <v>-3.1879169892014878</v>
      </c>
      <c r="E25" s="13">
        <f t="shared" si="10"/>
        <v>-0.11710374276053997</v>
      </c>
      <c r="F25" s="11">
        <f t="shared" si="11"/>
        <v>32.863984317882675</v>
      </c>
      <c r="G25" s="5" t="str">
        <f t="shared" si="15"/>
        <v>LANJUTT</v>
      </c>
      <c r="H25" s="6"/>
      <c r="I25" s="11">
        <v>4</v>
      </c>
      <c r="J25" s="11">
        <f t="shared" ref="J25:J28" si="17">J24-((K24*(J24-J23))/(K24-K23))</f>
        <v>-5.1965862130048279</v>
      </c>
      <c r="K25" s="13">
        <f t="shared" si="12"/>
        <v>0.87951349189546579</v>
      </c>
      <c r="L25" s="11">
        <f t="shared" si="13"/>
        <v>78.052960207201934</v>
      </c>
      <c r="M25" s="5" t="str">
        <f t="shared" si="16"/>
        <v>LANJUTT</v>
      </c>
      <c r="N25" s="6"/>
    </row>
    <row r="26" spans="2:14" x14ac:dyDescent="0.35">
      <c r="B26" s="11">
        <v>4</v>
      </c>
      <c r="C26" s="11">
        <f t="shared" si="14"/>
        <v>-3.1879169892014878</v>
      </c>
      <c r="D26" s="13">
        <f t="shared" si="9"/>
        <v>-3.182866941824936</v>
      </c>
      <c r="E26" s="13">
        <f t="shared" si="10"/>
        <v>5.0500473765517015E-3</v>
      </c>
      <c r="F26" s="11">
        <f t="shared" si="11"/>
        <v>3.6733623603502976</v>
      </c>
      <c r="G26" s="5" t="str">
        <f t="shared" si="15"/>
        <v>LANJUTT</v>
      </c>
      <c r="H26" s="6"/>
      <c r="I26" s="11">
        <v>5</v>
      </c>
      <c r="J26" s="11">
        <f t="shared" si="17"/>
        <v>-3.5042898380251537</v>
      </c>
      <c r="K26" s="13">
        <f t="shared" si="12"/>
        <v>0.32472911619959344</v>
      </c>
      <c r="L26" s="11">
        <f t="shared" si="13"/>
        <v>48.292134874704587</v>
      </c>
      <c r="M26" s="5" t="str">
        <f t="shared" si="16"/>
        <v>LANJUTT</v>
      </c>
      <c r="N26" s="6"/>
    </row>
    <row r="27" spans="2:14" x14ac:dyDescent="0.35">
      <c r="B27" s="11">
        <v>5</v>
      </c>
      <c r="C27" s="11">
        <f t="shared" si="14"/>
        <v>-3.182866941824936</v>
      </c>
      <c r="D27" s="13">
        <f t="shared" si="9"/>
        <v>-3.18307097371759</v>
      </c>
      <c r="E27" s="13">
        <f t="shared" si="10"/>
        <v>-2.0403189265404825E-4</v>
      </c>
      <c r="F27" s="11">
        <f t="shared" si="11"/>
        <v>0.15866347757711433</v>
      </c>
      <c r="G27" s="5" t="str">
        <f t="shared" si="15"/>
        <v>LANJUTT</v>
      </c>
      <c r="H27" s="6"/>
      <c r="I27" s="11">
        <v>6</v>
      </c>
      <c r="J27" s="11">
        <f t="shared" si="17"/>
        <v>-2.513746610297023</v>
      </c>
      <c r="K27" s="13">
        <f t="shared" si="12"/>
        <v>-0.66836726483222098</v>
      </c>
      <c r="L27" s="11">
        <f t="shared" si="13"/>
        <v>39.405054736646214</v>
      </c>
      <c r="M27" s="5" t="str">
        <f t="shared" si="16"/>
        <v>LANJUTT</v>
      </c>
      <c r="N27" s="6"/>
    </row>
    <row r="28" spans="2:14" x14ac:dyDescent="0.35">
      <c r="B28" s="11">
        <v>6</v>
      </c>
      <c r="C28" s="11">
        <f t="shared" si="14"/>
        <v>-3.18307097371759</v>
      </c>
      <c r="D28" s="13">
        <f t="shared" si="9"/>
        <v>-3.1830626886978979</v>
      </c>
      <c r="E28" s="13">
        <f t="shared" si="10"/>
        <v>8.2850196919809216E-6</v>
      </c>
      <c r="F28" s="11">
        <f t="shared" si="11"/>
        <v>6.4099071097886984E-3</v>
      </c>
      <c r="G28" s="5" t="str">
        <f>IF(F28&lt;0.005,"STOP","LANJUTT")</f>
        <v>LANJUTT</v>
      </c>
      <c r="H28" s="6"/>
      <c r="I28" s="11">
        <v>7</v>
      </c>
      <c r="J28" s="11">
        <f t="shared" si="17"/>
        <v>-3.1803955685047578</v>
      </c>
      <c r="K28" s="13">
        <f t="shared" si="12"/>
        <v>-2.7760301238209939E-3</v>
      </c>
      <c r="L28" s="11">
        <f t="shared" si="13"/>
        <v>20.961196299275297</v>
      </c>
      <c r="M28" s="5" t="str">
        <f t="shared" si="16"/>
        <v>LANJUTT</v>
      </c>
      <c r="N28" s="6"/>
    </row>
    <row r="29" spans="2:14" x14ac:dyDescent="0.35">
      <c r="B29" s="11">
        <v>7</v>
      </c>
      <c r="C29" s="12">
        <f t="shared" si="14"/>
        <v>-3.1830626886978979</v>
      </c>
      <c r="D29" s="13">
        <f t="shared" si="9"/>
        <v>-3.1830630250563079</v>
      </c>
      <c r="E29" s="13">
        <f t="shared" si="10"/>
        <v>-3.3635840992335408E-7</v>
      </c>
      <c r="F29" s="11">
        <f t="shared" si="11"/>
        <v>2.6028452790124713E-4</v>
      </c>
      <c r="G29" s="5" t="str">
        <f t="shared" si="15"/>
        <v>STOP</v>
      </c>
      <c r="H29" s="6"/>
      <c r="I29" s="11">
        <v>8</v>
      </c>
      <c r="J29" s="11">
        <f t="shared" ref="J29:J30" si="18">J28-((K28*(J28-J27))/(K28-K27))</f>
        <v>-3.1831760101534665</v>
      </c>
      <c r="K29" s="13">
        <f t="shared" si="12"/>
        <v>1.1758527140812158E-4</v>
      </c>
      <c r="L29" s="11">
        <f t="shared" ref="L29:L30" si="19">ABS((J29-J28)/J29*100)</f>
        <v>8.734803353128659E-2</v>
      </c>
      <c r="M29" s="5" t="str">
        <f t="shared" ref="M29:M30" si="20">IF(L29&lt;0.005,"STOP","LANJUTT")</f>
        <v>LANJUTT</v>
      </c>
      <c r="N29" s="6"/>
    </row>
    <row r="30" spans="2:14" x14ac:dyDescent="0.35">
      <c r="B30" s="6"/>
      <c r="C30" s="6"/>
      <c r="D30" s="6"/>
      <c r="E30" s="6"/>
      <c r="F30" s="6"/>
      <c r="G30" s="6"/>
      <c r="H30" s="6"/>
      <c r="I30" s="11">
        <v>9</v>
      </c>
      <c r="J30" s="12">
        <f t="shared" si="18"/>
        <v>-3.1830630238227893</v>
      </c>
      <c r="K30" s="13">
        <f t="shared" si="12"/>
        <v>1.237212090415829E-8</v>
      </c>
      <c r="L30" s="11">
        <f t="shared" si="19"/>
        <v>3.5496102286266024E-3</v>
      </c>
      <c r="M30" s="5" t="str">
        <f t="shared" si="20"/>
        <v>STOP</v>
      </c>
      <c r="N30" s="6"/>
    </row>
    <row r="31" spans="2:14" x14ac:dyDescent="0.35">
      <c r="B31" s="6"/>
      <c r="C31" s="6"/>
      <c r="D31" s="6"/>
      <c r="E31" s="6"/>
      <c r="F31" s="6"/>
      <c r="G31" s="6"/>
      <c r="H31" s="6"/>
      <c r="N31" s="6"/>
    </row>
    <row r="32" spans="2:14" x14ac:dyDescent="0.35">
      <c r="B32" s="6"/>
      <c r="C32" s="9" t="s">
        <v>18</v>
      </c>
      <c r="D32" s="6"/>
      <c r="E32" s="6"/>
      <c r="F32" s="6" t="s">
        <v>28</v>
      </c>
      <c r="G32" s="6"/>
      <c r="H32" s="6"/>
      <c r="N32" s="6"/>
    </row>
    <row r="33" spans="2:14" x14ac:dyDescent="0.35">
      <c r="B33" s="6"/>
      <c r="C33" s="6"/>
      <c r="D33" s="6"/>
      <c r="E33" s="6"/>
      <c r="F33" s="6"/>
      <c r="G33" s="6"/>
      <c r="H33" s="6"/>
      <c r="I33" s="6"/>
    </row>
    <row r="34" spans="2:14" x14ac:dyDescent="0.35">
      <c r="B34" s="10" t="s">
        <v>12</v>
      </c>
      <c r="C34" s="10" t="s">
        <v>26</v>
      </c>
      <c r="D34" s="10" t="s">
        <v>25</v>
      </c>
      <c r="E34" s="10" t="s">
        <v>27</v>
      </c>
      <c r="F34" s="10" t="s">
        <v>15</v>
      </c>
      <c r="G34" s="1" t="s">
        <v>22</v>
      </c>
      <c r="H34" s="6"/>
      <c r="I34" s="6"/>
    </row>
    <row r="35" spans="2:14" x14ac:dyDescent="0.35">
      <c r="B35" s="11">
        <v>0</v>
      </c>
      <c r="C35" s="11">
        <v>-4</v>
      </c>
      <c r="D35" s="13">
        <f>SIN(C35)-EXP(C35)</f>
        <v>0.73848685641919398</v>
      </c>
      <c r="E35" s="13">
        <f>COS(C35)-EXP(C35)</f>
        <v>-0.67195925975234616</v>
      </c>
      <c r="F35" s="13" t="s">
        <v>16</v>
      </c>
      <c r="G35" s="5" t="s">
        <v>16</v>
      </c>
      <c r="H35" s="6"/>
      <c r="I35" s="6"/>
      <c r="J35" s="6"/>
      <c r="K35" s="6"/>
      <c r="L35" s="6"/>
      <c r="M35" s="6"/>
      <c r="N35" s="6"/>
    </row>
    <row r="36" spans="2:14" x14ac:dyDescent="0.35">
      <c r="B36" s="11">
        <v>1</v>
      </c>
      <c r="C36" s="11">
        <f>C35-(D35/E35)</f>
        <v>-2.9009945979591576</v>
      </c>
      <c r="D36" s="13">
        <f t="shared" ref="D36:D39" si="21">SIN(C36)-EXP(C36)</f>
        <v>-0.29325201930819156</v>
      </c>
      <c r="E36" s="13">
        <f t="shared" ref="E36:E38" si="22">COS(C36)-EXP(C36)</f>
        <v>-1.0261641630370573</v>
      </c>
      <c r="F36" s="11">
        <f>ABS((C36-C35)/C36*100)</f>
        <v>37.883745209797695</v>
      </c>
      <c r="G36" s="5" t="str">
        <f>IF(F36&lt;0.005,"STOP","LANJUTT")</f>
        <v>LANJUTT</v>
      </c>
      <c r="H36" s="6"/>
      <c r="I36" s="6"/>
      <c r="J36" s="6"/>
      <c r="K36" s="6"/>
      <c r="L36" s="6"/>
      <c r="M36" s="6"/>
      <c r="N36" s="6"/>
    </row>
    <row r="37" spans="2:14" x14ac:dyDescent="0.35">
      <c r="B37" s="11">
        <v>2</v>
      </c>
      <c r="C37" s="11">
        <f t="shared" ref="C37:C38" si="23">C36-(D36/E36)</f>
        <v>-3.1867695547070882</v>
      </c>
      <c r="D37" s="13">
        <f t="shared" si="21"/>
        <v>3.8564458905077301E-3</v>
      </c>
      <c r="E37" s="13">
        <f t="shared" si="22"/>
        <v>-1.0402847868303469</v>
      </c>
      <c r="F37" s="11">
        <f>ABS((C37-C36)/C37*100)</f>
        <v>8.9675438352867545</v>
      </c>
      <c r="G37" s="5" t="str">
        <f t="shared" ref="G37:G38" si="24">IF(F37&lt;0.005,"STOP","LANJUTT")</f>
        <v>LANJUTT</v>
      </c>
      <c r="H37" s="6"/>
      <c r="I37" s="6"/>
      <c r="J37" s="6"/>
      <c r="K37" s="6"/>
      <c r="L37" s="6"/>
      <c r="M37" s="6"/>
      <c r="N37" s="6"/>
    </row>
    <row r="38" spans="2:14" x14ac:dyDescent="0.35">
      <c r="B38" s="11">
        <v>3</v>
      </c>
      <c r="C38" s="11">
        <f t="shared" si="23"/>
        <v>-3.1830624487882773</v>
      </c>
      <c r="D38" s="13">
        <f t="shared" si="21"/>
        <v>-5.8600805821068525E-7</v>
      </c>
      <c r="E38" s="13">
        <f t="shared" si="22"/>
        <v>-1.0405987472565792</v>
      </c>
      <c r="F38" s="11">
        <f t="shared" ref="F38" si="25">ABS((C38-C37)/C38*100)</f>
        <v>0.11646349949000136</v>
      </c>
      <c r="G38" s="5" t="str">
        <f t="shared" si="24"/>
        <v>LANJUTT</v>
      </c>
      <c r="H38" s="6"/>
      <c r="I38" s="6"/>
      <c r="J38" s="6"/>
      <c r="K38" s="6"/>
      <c r="L38" s="6"/>
      <c r="M38" s="6"/>
      <c r="N38" s="6"/>
    </row>
    <row r="39" spans="2:14" x14ac:dyDescent="0.35">
      <c r="B39" s="11">
        <v>4</v>
      </c>
      <c r="C39" s="12">
        <f t="shared" ref="C39" si="26">C38-(D38/E38)</f>
        <v>-3.1830630119333509</v>
      </c>
      <c r="D39" s="13">
        <f t="shared" si="21"/>
        <v>-1.3156142841808105E-14</v>
      </c>
      <c r="E39" s="13">
        <f t="shared" ref="E39" si="27">COS(C39)-EXP(C39)</f>
        <v>-1.0405987005624617</v>
      </c>
      <c r="F39" s="11">
        <f t="shared" ref="F39" si="28">ABS((C39-C38)/C39*100)</f>
        <v>1.7691923520616108E-5</v>
      </c>
      <c r="G39" s="5" t="str">
        <f t="shared" ref="G39" si="29">IF(F39&lt;0.005,"STOP","LANJUTT")</f>
        <v>STOP</v>
      </c>
      <c r="H39" s="6"/>
      <c r="I39" s="6"/>
      <c r="J39" s="6"/>
      <c r="K39" s="6"/>
      <c r="L39" s="6"/>
      <c r="M39" s="6"/>
      <c r="N39" s="6"/>
    </row>
    <row r="40" spans="2:14" x14ac:dyDescent="0.35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2:14" x14ac:dyDescent="0.35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2:14" x14ac:dyDescent="0.35">
      <c r="H42" s="6"/>
      <c r="I42" s="6"/>
      <c r="J42" s="6"/>
      <c r="K42" s="6"/>
      <c r="L42" s="6"/>
      <c r="M42" s="6"/>
      <c r="N42" s="6"/>
    </row>
    <row r="43" spans="2:14" x14ac:dyDescent="0.35">
      <c r="H43" s="6"/>
    </row>
    <row r="44" spans="2:14" x14ac:dyDescent="0.35">
      <c r="H44" s="6"/>
    </row>
  </sheetData>
  <mergeCells count="1">
    <mergeCell ref="K14:K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a)</vt:lpstr>
      <vt:lpstr>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PUTRI NISRINA AZ-ZAHRA(589217)</cp:lastModifiedBy>
  <dcterms:created xsi:type="dcterms:W3CDTF">2021-09-17T11:03:35Z</dcterms:created>
  <dcterms:modified xsi:type="dcterms:W3CDTF">2021-09-22T12:42:53Z</dcterms:modified>
</cp:coreProperties>
</file>