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LANALV\Downloads\Nueva carpeta (4)\"/>
    </mc:Choice>
  </mc:AlternateContent>
  <xr:revisionPtr revIDLastSave="0" documentId="8_{FD516BDA-B224-4C6F-8D16-0B6C2C9893AC}" xr6:coauthVersionLast="47" xr6:coauthVersionMax="47" xr10:uidLastSave="{00000000-0000-0000-0000-000000000000}"/>
  <bookViews>
    <workbookView xWindow="-110" yWindow="-110" windowWidth="19420" windowHeight="11500" xr2:uid="{1A7169C3-BF7F-4969-AD4C-D348852B6FA1}"/>
  </bookViews>
  <sheets>
    <sheet name="Calculadora DISP" sheetId="1" r:id="rId1"/>
  </sheets>
  <externalReferences>
    <externalReference r:id="rId2"/>
  </externalReferences>
  <definedNames>
    <definedName name="_AMO_UniqueIdentifier" hidden="1">"'79275486-2b80-4ddd-9a5e-eb2a2edd19ff'"</definedName>
    <definedName name="_xlnm._FilterDatabase" localSheetId="0" hidden="1">'Calculadora DISP'!$A$1:$I$106</definedName>
    <definedName name="DEPTO">[1]DEPMUN!$A$2:$A$34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0" i="1" l="1"/>
  <c r="C120" i="1"/>
  <c r="D120" i="1"/>
  <c r="B120" i="1"/>
  <c r="F195" i="1"/>
  <c r="E196" i="1"/>
  <c r="F201" i="1"/>
  <c r="B190" i="1"/>
  <c r="C196" i="1" l="1"/>
  <c r="D196" i="1"/>
  <c r="B196" i="1"/>
  <c r="C202" i="1"/>
  <c r="D202" i="1"/>
  <c r="E202" i="1"/>
  <c r="C190" i="1"/>
  <c r="D190" i="1"/>
  <c r="E190" i="1"/>
  <c r="H196" i="1"/>
  <c r="B202" i="1" l="1"/>
  <c r="F189" i="1" l="1"/>
  <c r="I195" i="1"/>
  <c r="F119" i="1"/>
  <c r="F190" i="1" l="1"/>
  <c r="H190" i="1"/>
  <c r="H202" i="1" l="1"/>
  <c r="I201" i="1"/>
  <c r="F200" i="1"/>
  <c r="F194" i="1"/>
  <c r="I189" i="1"/>
  <c r="F188" i="1"/>
  <c r="H185" i="1"/>
  <c r="E185" i="1"/>
  <c r="D185" i="1"/>
  <c r="C185" i="1"/>
  <c r="B185" i="1"/>
  <c r="F184" i="1"/>
  <c r="F183" i="1"/>
  <c r="H180" i="1"/>
  <c r="E180" i="1"/>
  <c r="D180" i="1"/>
  <c r="C180" i="1"/>
  <c r="B180" i="1"/>
  <c r="F179" i="1"/>
  <c r="I179" i="1" s="1"/>
  <c r="F178" i="1"/>
  <c r="H175" i="1"/>
  <c r="E175" i="1"/>
  <c r="D175" i="1"/>
  <c r="B175" i="1"/>
  <c r="F174" i="1"/>
  <c r="I174" i="1" s="1"/>
  <c r="F173" i="1"/>
  <c r="H170" i="1"/>
  <c r="E170" i="1"/>
  <c r="D170" i="1"/>
  <c r="C170" i="1"/>
  <c r="B170" i="1"/>
  <c r="F169" i="1"/>
  <c r="I169" i="1" s="1"/>
  <c r="F168" i="1"/>
  <c r="H165" i="1"/>
  <c r="E165" i="1"/>
  <c r="D165" i="1"/>
  <c r="C165" i="1"/>
  <c r="B165" i="1"/>
  <c r="F164" i="1"/>
  <c r="I164" i="1" s="1"/>
  <c r="F163" i="1"/>
  <c r="H160" i="1"/>
  <c r="E160" i="1"/>
  <c r="D160" i="1"/>
  <c r="C160" i="1"/>
  <c r="B160" i="1"/>
  <c r="F159" i="1"/>
  <c r="I159" i="1" s="1"/>
  <c r="F158" i="1"/>
  <c r="H155" i="1"/>
  <c r="E155" i="1"/>
  <c r="D155" i="1"/>
  <c r="C155" i="1"/>
  <c r="B155" i="1"/>
  <c r="F154" i="1"/>
  <c r="I154" i="1" s="1"/>
  <c r="F153" i="1"/>
  <c r="H150" i="1"/>
  <c r="E150" i="1"/>
  <c r="D150" i="1"/>
  <c r="C150" i="1"/>
  <c r="B150" i="1"/>
  <c r="F149" i="1"/>
  <c r="I149" i="1" s="1"/>
  <c r="F148" i="1"/>
  <c r="H145" i="1"/>
  <c r="E145" i="1"/>
  <c r="D145" i="1"/>
  <c r="C145" i="1"/>
  <c r="B145" i="1"/>
  <c r="F144" i="1"/>
  <c r="I144" i="1" s="1"/>
  <c r="F143" i="1"/>
  <c r="H140" i="1"/>
  <c r="E140" i="1"/>
  <c r="D140" i="1"/>
  <c r="C140" i="1"/>
  <c r="B140" i="1"/>
  <c r="F139" i="1"/>
  <c r="I139" i="1" s="1"/>
  <c r="F138" i="1"/>
  <c r="H135" i="1"/>
  <c r="E135" i="1"/>
  <c r="D135" i="1"/>
  <c r="C135" i="1"/>
  <c r="B135" i="1"/>
  <c r="F134" i="1"/>
  <c r="I134" i="1" s="1"/>
  <c r="F133" i="1"/>
  <c r="H130" i="1"/>
  <c r="E130" i="1"/>
  <c r="D130" i="1"/>
  <c r="C130" i="1"/>
  <c r="B130" i="1"/>
  <c r="F129" i="1"/>
  <c r="I129" i="1" s="1"/>
  <c r="F128" i="1"/>
  <c r="H125" i="1"/>
  <c r="F125" i="1"/>
  <c r="I124" i="1"/>
  <c r="F123" i="1"/>
  <c r="H120" i="1"/>
  <c r="I119" i="1"/>
  <c r="F118" i="1"/>
  <c r="H115" i="1"/>
  <c r="E115" i="1"/>
  <c r="D115" i="1"/>
  <c r="C115" i="1"/>
  <c r="B115" i="1"/>
  <c r="F114" i="1"/>
  <c r="I114" i="1" s="1"/>
  <c r="F113" i="1"/>
  <c r="H110" i="1"/>
  <c r="E110" i="1"/>
  <c r="D110" i="1"/>
  <c r="C110" i="1"/>
  <c r="B110" i="1"/>
  <c r="F109" i="1"/>
  <c r="I109" i="1" s="1"/>
  <c r="F108" i="1"/>
  <c r="H105" i="1"/>
  <c r="E105" i="1"/>
  <c r="D105" i="1"/>
  <c r="C105" i="1"/>
  <c r="B105" i="1"/>
  <c r="F104" i="1"/>
  <c r="I104" i="1" s="1"/>
  <c r="F103" i="1"/>
  <c r="H100" i="1"/>
  <c r="E100" i="1"/>
  <c r="D100" i="1"/>
  <c r="C100" i="1"/>
  <c r="B100" i="1"/>
  <c r="F99" i="1"/>
  <c r="F98" i="1"/>
  <c r="H95" i="1"/>
  <c r="E95" i="1"/>
  <c r="D95" i="1"/>
  <c r="C95" i="1"/>
  <c r="B95" i="1"/>
  <c r="F94" i="1"/>
  <c r="I94" i="1" s="1"/>
  <c r="F93" i="1"/>
  <c r="H90" i="1"/>
  <c r="E90" i="1"/>
  <c r="D90" i="1"/>
  <c r="B90" i="1"/>
  <c r="C89" i="1"/>
  <c r="C90" i="1" s="1"/>
  <c r="F88" i="1"/>
  <c r="H85" i="1"/>
  <c r="E85" i="1"/>
  <c r="D85" i="1"/>
  <c r="C85" i="1"/>
  <c r="B85" i="1"/>
  <c r="F84" i="1"/>
  <c r="I84" i="1" s="1"/>
  <c r="F83" i="1"/>
  <c r="H80" i="1"/>
  <c r="F80" i="1"/>
  <c r="F79" i="1"/>
  <c r="I79" i="1" s="1"/>
  <c r="F78" i="1"/>
  <c r="H75" i="1"/>
  <c r="E75" i="1"/>
  <c r="D75" i="1"/>
  <c r="C75" i="1"/>
  <c r="B75" i="1"/>
  <c r="F74" i="1"/>
  <c r="I74" i="1" s="1"/>
  <c r="F73" i="1"/>
  <c r="H70" i="1"/>
  <c r="E70" i="1"/>
  <c r="D70" i="1"/>
  <c r="C70" i="1"/>
  <c r="B70" i="1"/>
  <c r="F69" i="1"/>
  <c r="I69" i="1" s="1"/>
  <c r="F68" i="1"/>
  <c r="H65" i="1"/>
  <c r="E65" i="1"/>
  <c r="D65" i="1"/>
  <c r="B65" i="1"/>
  <c r="F64" i="1"/>
  <c r="I64" i="1" s="1"/>
  <c r="F63" i="1"/>
  <c r="B61" i="1"/>
  <c r="H60" i="1"/>
  <c r="E60" i="1"/>
  <c r="E61" i="1" s="1"/>
  <c r="D60" i="1"/>
  <c r="D61" i="1" s="1"/>
  <c r="C60" i="1"/>
  <c r="C61" i="1" s="1"/>
  <c r="B60" i="1"/>
  <c r="F59" i="1"/>
  <c r="I59" i="1" s="1"/>
  <c r="K58" i="1"/>
  <c r="F58" i="1"/>
  <c r="H55" i="1"/>
  <c r="E55" i="1"/>
  <c r="D55" i="1"/>
  <c r="C55" i="1"/>
  <c r="B55" i="1"/>
  <c r="F54" i="1"/>
  <c r="I54" i="1" s="1"/>
  <c r="F53" i="1"/>
  <c r="H50" i="1"/>
  <c r="E50" i="1"/>
  <c r="D50" i="1"/>
  <c r="F50" i="1" s="1"/>
  <c r="C50" i="1"/>
  <c r="B50" i="1"/>
  <c r="F49" i="1"/>
  <c r="I49" i="1" s="1"/>
  <c r="F48" i="1"/>
  <c r="H45" i="1"/>
  <c r="E45" i="1"/>
  <c r="D45" i="1"/>
  <c r="C45" i="1"/>
  <c r="B45" i="1"/>
  <c r="F44" i="1"/>
  <c r="I44" i="1" s="1"/>
  <c r="F43" i="1"/>
  <c r="H40" i="1"/>
  <c r="E40" i="1"/>
  <c r="D40" i="1"/>
  <c r="C40" i="1"/>
  <c r="B40" i="1"/>
  <c r="F39" i="1"/>
  <c r="I39" i="1" s="1"/>
  <c r="F38" i="1"/>
  <c r="H35" i="1"/>
  <c r="E35" i="1"/>
  <c r="D35" i="1"/>
  <c r="C35" i="1"/>
  <c r="B34" i="1"/>
  <c r="B35" i="1" s="1"/>
  <c r="F33" i="1"/>
  <c r="H30" i="1"/>
  <c r="E30" i="1"/>
  <c r="D30" i="1"/>
  <c r="C30" i="1"/>
  <c r="B30" i="1"/>
  <c r="F29" i="1"/>
  <c r="I29" i="1" s="1"/>
  <c r="F28" i="1"/>
  <c r="H25" i="1"/>
  <c r="E25" i="1"/>
  <c r="D25" i="1"/>
  <c r="C25" i="1"/>
  <c r="B25" i="1"/>
  <c r="F24" i="1"/>
  <c r="I24" i="1" s="1"/>
  <c r="F23" i="1"/>
  <c r="H20" i="1"/>
  <c r="E20" i="1"/>
  <c r="D20" i="1"/>
  <c r="C20" i="1"/>
  <c r="B20" i="1"/>
  <c r="F19" i="1"/>
  <c r="I19" i="1" s="1"/>
  <c r="F18" i="1"/>
  <c r="H15" i="1"/>
  <c r="E15" i="1"/>
  <c r="D15" i="1"/>
  <c r="C15" i="1"/>
  <c r="B15" i="1"/>
  <c r="F14" i="1"/>
  <c r="I14" i="1" s="1"/>
  <c r="F13" i="1"/>
  <c r="H10" i="1"/>
  <c r="E10" i="1"/>
  <c r="D10" i="1"/>
  <c r="C10" i="1"/>
  <c r="B9" i="1"/>
  <c r="B10" i="1" s="1"/>
  <c r="F8" i="1"/>
  <c r="H5" i="1"/>
  <c r="E5" i="1"/>
  <c r="D5" i="1"/>
  <c r="C5" i="1"/>
  <c r="B5" i="1"/>
  <c r="N4" i="1"/>
  <c r="F4" i="1"/>
  <c r="I4" i="1" s="1"/>
  <c r="F3" i="1"/>
  <c r="F20" i="1" l="1"/>
  <c r="F185" i="1"/>
  <c r="I185" i="1" s="1"/>
  <c r="F180" i="1"/>
  <c r="F75" i="1"/>
  <c r="F95" i="1"/>
  <c r="I95" i="1" s="1"/>
  <c r="F175" i="1"/>
  <c r="I175" i="1" s="1"/>
  <c r="F5" i="1"/>
  <c r="I5" i="1" s="1"/>
  <c r="I20" i="1"/>
  <c r="F105" i="1"/>
  <c r="I105" i="1" s="1"/>
  <c r="I125" i="1"/>
  <c r="I80" i="1"/>
  <c r="F25" i="1"/>
  <c r="I25" i="1" s="1"/>
  <c r="F165" i="1"/>
  <c r="I165" i="1" s="1"/>
  <c r="F170" i="1"/>
  <c r="I170" i="1" s="1"/>
  <c r="F160" i="1"/>
  <c r="F110" i="1"/>
  <c r="I110" i="1" s="1"/>
  <c r="F135" i="1"/>
  <c r="F40" i="1"/>
  <c r="F35" i="1"/>
  <c r="I35" i="1" s="1"/>
  <c r="F100" i="1"/>
  <c r="F115" i="1"/>
  <c r="I115" i="1" s="1"/>
  <c r="F130" i="1"/>
  <c r="I130" i="1" s="1"/>
  <c r="F30" i="1"/>
  <c r="I30" i="1" s="1"/>
  <c r="I50" i="1"/>
  <c r="F15" i="1"/>
  <c r="I15" i="1" s="1"/>
  <c r="F70" i="1"/>
  <c r="I70" i="1" s="1"/>
  <c r="F155" i="1"/>
  <c r="I155" i="1" s="1"/>
  <c r="I75" i="1"/>
  <c r="I135" i="1"/>
  <c r="F10" i="1"/>
  <c r="I10" i="1" s="1"/>
  <c r="F55" i="1"/>
  <c r="I55" i="1" s="1"/>
  <c r="F145" i="1"/>
  <c r="I145" i="1" s="1"/>
  <c r="F150" i="1"/>
  <c r="I150" i="1" s="1"/>
  <c r="I180" i="1"/>
  <c r="F45" i="1"/>
  <c r="I45" i="1" s="1"/>
  <c r="F60" i="1"/>
  <c r="I60" i="1" s="1"/>
  <c r="F65" i="1"/>
  <c r="I65" i="1" s="1"/>
  <c r="F85" i="1"/>
  <c r="I85" i="1" s="1"/>
  <c r="F140" i="1"/>
  <c r="I140" i="1" s="1"/>
  <c r="F120" i="1"/>
  <c r="I120" i="1" s="1"/>
  <c r="I190" i="1"/>
  <c r="F196" i="1"/>
  <c r="I196" i="1" s="1"/>
  <c r="F202" i="1"/>
  <c r="I202" i="1" s="1"/>
  <c r="I40" i="1"/>
  <c r="I160" i="1"/>
  <c r="F90" i="1"/>
  <c r="I90" i="1" s="1"/>
  <c r="I100" i="1"/>
  <c r="F9" i="1"/>
  <c r="I9" i="1" s="1"/>
  <c r="F89" i="1"/>
  <c r="I89" i="1" s="1"/>
  <c r="F34" i="1"/>
  <c r="I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Fernando Gaviria Obando</author>
  </authors>
  <commentList>
    <comment ref="F140" authorId="0" shapeId="0" xr:uid="{EEBCE2C3-7108-4AF7-80AF-BB9A4B413509}">
      <text>
        <r>
          <rPr>
            <b/>
            <sz val="9"/>
            <color indexed="81"/>
            <rFont val="Tahoma"/>
            <family val="2"/>
          </rPr>
          <t>Edwin Fernando Gaviria Obando:</t>
        </r>
        <r>
          <rPr>
            <sz val="9"/>
            <color indexed="81"/>
            <rFont val="Tahoma"/>
            <family val="2"/>
          </rPr>
          <t xml:space="preserve">
Multiplicar la cantidad de billetes del remanente por la denominacion y sumar</t>
        </r>
      </text>
    </comment>
    <comment ref="F145" authorId="0" shapeId="0" xr:uid="{F7EE2866-3F14-4744-9162-2DBC0091DA72}">
      <text>
        <r>
          <rPr>
            <b/>
            <sz val="9"/>
            <color indexed="81"/>
            <rFont val="Tahoma"/>
            <family val="2"/>
          </rPr>
          <t>Edwin Fernando Gaviria Obando:</t>
        </r>
        <r>
          <rPr>
            <sz val="9"/>
            <color indexed="81"/>
            <rFont val="Tahoma"/>
            <family val="2"/>
          </rPr>
          <t xml:space="preserve">
Multiplicar la cantidad de billetes del remanente por la denominacion y sumar</t>
        </r>
      </text>
    </comment>
    <comment ref="F160" authorId="0" shapeId="0" xr:uid="{09ABB6E3-C5DE-4A8C-9DBB-EF1C57C898AA}">
      <text>
        <r>
          <rPr>
            <b/>
            <sz val="9"/>
            <color indexed="81"/>
            <rFont val="Tahoma"/>
            <family val="2"/>
          </rPr>
          <t>Edwin Fernando Gaviria Obando:</t>
        </r>
        <r>
          <rPr>
            <sz val="9"/>
            <color indexed="81"/>
            <rFont val="Tahoma"/>
            <family val="2"/>
          </rPr>
          <t xml:space="preserve">
Multiplicar la cantidad de billetes del remanente por la denominacion y sumar</t>
        </r>
      </text>
    </comment>
  </commentList>
</comments>
</file>

<file path=xl/sharedStrings.xml><?xml version="1.0" encoding="utf-8"?>
<sst xmlns="http://schemas.openxmlformats.org/spreadsheetml/2006/main" count="425" uniqueCount="38">
  <si>
    <t>.</t>
  </si>
  <si>
    <t>Deposito</t>
  </si>
  <si>
    <t>PROV.TOTAL</t>
  </si>
  <si>
    <t>CERTIFICADO TDV</t>
  </si>
  <si>
    <t>Retiene</t>
  </si>
  <si>
    <t>DISPENSADO</t>
  </si>
  <si>
    <t>Diferencia</t>
  </si>
  <si>
    <t>REMANENTE</t>
  </si>
  <si>
    <t>B</t>
  </si>
  <si>
    <t>E</t>
  </si>
  <si>
    <t>D</t>
  </si>
  <si>
    <t>DIEBOLD</t>
  </si>
  <si>
    <t>NCR y NCR Vertical</t>
  </si>
  <si>
    <t>C</t>
  </si>
  <si>
    <r>
      <t xml:space="preserve">350
</t>
    </r>
    <r>
      <rPr>
        <b/>
        <sz val="10"/>
        <rFont val="Arial"/>
        <family val="2"/>
      </rPr>
      <t>Diebold</t>
    </r>
  </si>
  <si>
    <t>359
Diebold</t>
  </si>
  <si>
    <r>
      <t xml:space="preserve">354
</t>
    </r>
    <r>
      <rPr>
        <b/>
        <sz val="10"/>
        <rFont val="Arial"/>
        <family val="2"/>
      </rPr>
      <t>Diebold</t>
    </r>
  </si>
  <si>
    <r>
      <t xml:space="preserve">359
</t>
    </r>
    <r>
      <rPr>
        <b/>
        <sz val="10"/>
        <rFont val="Arial"/>
        <family val="2"/>
      </rPr>
      <t>Diebold</t>
    </r>
  </si>
  <si>
    <r>
      <t xml:space="preserve">360
</t>
    </r>
    <r>
      <rPr>
        <b/>
        <sz val="10"/>
        <rFont val="Arial"/>
        <family val="2"/>
      </rPr>
      <t>Diebold</t>
    </r>
  </si>
  <si>
    <t>360
Diebold</t>
  </si>
  <si>
    <r>
      <t xml:space="preserve">360
</t>
    </r>
    <r>
      <rPr>
        <b/>
        <sz val="10"/>
        <rFont val="Arial"/>
        <family val="2"/>
      </rPr>
      <t>NCR</t>
    </r>
  </si>
  <si>
    <t>NCR</t>
  </si>
  <si>
    <t>360
NCR</t>
  </si>
  <si>
    <r>
      <t xml:space="preserve">405
</t>
    </r>
    <r>
      <rPr>
        <b/>
        <sz val="10"/>
        <rFont val="Arial"/>
        <family val="2"/>
      </rPr>
      <t>Diebold</t>
    </r>
  </si>
  <si>
    <t>405
NCR</t>
  </si>
  <si>
    <t>435
NCR</t>
  </si>
  <si>
    <t>440
NCR</t>
  </si>
  <si>
    <t>441
NCR</t>
  </si>
  <si>
    <t>441
DN</t>
  </si>
  <si>
    <r>
      <t xml:space="preserve">448
</t>
    </r>
    <r>
      <rPr>
        <b/>
        <sz val="10"/>
        <rFont val="Arial"/>
        <family val="2"/>
      </rPr>
      <t>Diebold</t>
    </r>
  </si>
  <si>
    <r>
      <t xml:space="preserve">450
</t>
    </r>
    <r>
      <rPr>
        <b/>
        <sz val="10"/>
        <rFont val="Arial"/>
        <family val="2"/>
      </rPr>
      <t>Diebold</t>
    </r>
  </si>
  <si>
    <t>450
NCR</t>
  </si>
  <si>
    <r>
      <t xml:space="preserve">486
</t>
    </r>
    <r>
      <rPr>
        <b/>
        <sz val="10"/>
        <rFont val="Arial"/>
        <family val="2"/>
      </rPr>
      <t>Diebold</t>
    </r>
  </si>
  <si>
    <r>
      <t xml:space="preserve">495
</t>
    </r>
    <r>
      <rPr>
        <b/>
        <sz val="10"/>
        <rFont val="Arial"/>
        <family val="2"/>
      </rPr>
      <t>Diebold</t>
    </r>
  </si>
  <si>
    <t>GAVETA-2</t>
  </si>
  <si>
    <t>GAVETA-1</t>
  </si>
  <si>
    <t>GAVETA-4</t>
  </si>
  <si>
    <t>GAVETA-3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</si>
</sst>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.00"/>
    <numFmt numFmtId="165" formatCode="_-* #,##0_-;\-* #,##0_-;_-* &quot;-&quot;??_-;_-@_-"/>
    <numFmt numFmtId="166" formatCode="_-&quot;$&quot;\ * #,##0_-;\-&quot;$&quot;\ * #,##0_-;_-&quot;$&quot;\ * &quot;-&quot;?_-;_-@_-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Tahoma"/>
      <family val="2"/>
    </font>
    <font>
      <sz val="10"/>
      <name val="Tahoma"/>
      <family val="2"/>
    </font>
    <font>
      <sz val="14"/>
      <color theme="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b/>
      <sz val="11"/>
      <color rgb="FFFF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name val="Tahoma"/>
      <family val="2"/>
    </font>
    <font>
      <b/>
      <sz val="11"/>
      <color rgb="FF002060"/>
      <name val="Aptos Narrow"/>
      <family val="2"/>
      <scheme val="minor"/>
    </font>
    <font>
      <b/>
      <sz val="14"/>
      <name val="Arial"/>
      <family val="2"/>
    </font>
    <font>
      <b/>
      <sz val="10"/>
      <color rgb="FFFFFF00"/>
      <name val="Tahoma"/>
      <family val="2"/>
    </font>
    <font>
      <sz val="14"/>
      <color theme="0"/>
      <name val="Aptos Narrow"/>
      <family val="2"/>
      <scheme val="minor"/>
    </font>
    <font>
      <b/>
      <sz val="10"/>
      <color theme="0"/>
      <name val="Tahoma"/>
      <family val="2"/>
    </font>
    <font>
      <sz val="10"/>
      <color rgb="FF000000"/>
      <name val="Arial Unicode MS"/>
    </font>
    <font>
      <sz val="14"/>
      <color theme="1"/>
      <name val="Aptos Narrow"/>
      <family val="2"/>
      <scheme val="minor"/>
    </font>
    <font>
      <b/>
      <sz val="10"/>
      <name val="Arial"/>
      <family val="2"/>
    </font>
    <font>
      <sz val="9"/>
      <color theme="0"/>
      <name val="Aptos Narrow"/>
      <family val="2"/>
      <scheme val="minor"/>
    </font>
    <font>
      <b/>
      <sz val="14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9" tint="-0.2509842219306009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-0.25098422193060094"/>
        </stop>
      </gradientFill>
    </fill>
    <fill>
      <gradientFill degree="90">
        <stop position="0">
          <color theme="0"/>
        </stop>
        <stop position="1">
          <color theme="7" tint="0.40000610370189521"/>
        </stop>
      </gradient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rgb="FF00FF00"/>
        </stop>
      </gradientFill>
    </fill>
    <fill>
      <gradientFill degree="90">
        <stop position="0">
          <color theme="0"/>
        </stop>
        <stop position="1">
          <color theme="2" tint="-0.49803155613879818"/>
        </stop>
      </gradientFill>
    </fill>
    <fill>
      <gradientFill degree="90">
        <stop position="0">
          <color theme="0"/>
        </stop>
        <stop position="1">
          <color rgb="FF9933FF"/>
        </stop>
      </gradientFill>
    </fill>
    <fill>
      <patternFill patternType="solid">
        <fgColor theme="7" tint="0.39997558519241921"/>
        <bgColor indexed="64"/>
      </pattern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theme="0" tint="-0.34900967436750391"/>
        </stop>
      </gradientFill>
    </fill>
    <fill>
      <gradientFill degree="90">
        <stop position="0">
          <color theme="0"/>
        </stop>
        <stop position="1">
          <color rgb="FF7030A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92D050"/>
        </stop>
      </gradient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auto="1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3" fontId="0" fillId="3" borderId="1" xfId="0" applyNumberFormat="1" applyFill="1" applyBorder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165" fontId="3" fillId="0" borderId="0" xfId="1" applyNumberFormat="1" applyFont="1"/>
    <xf numFmtId="165" fontId="0" fillId="0" borderId="0" xfId="1" applyNumberFormat="1" applyFont="1"/>
    <xf numFmtId="0" fontId="6" fillId="0" borderId="0" xfId="0" applyFont="1" applyAlignment="1">
      <alignment horizontal="center"/>
    </xf>
    <xf numFmtId="164" fontId="7" fillId="5" borderId="2" xfId="0" applyNumberFormat="1" applyFont="1" applyFill="1" applyBorder="1"/>
    <xf numFmtId="3" fontId="0" fillId="0" borderId="3" xfId="0" applyNumberFormat="1" applyBorder="1"/>
    <xf numFmtId="0" fontId="5" fillId="6" borderId="1" xfId="0" applyFont="1" applyFill="1" applyBorder="1"/>
    <xf numFmtId="0" fontId="8" fillId="7" borderId="1" xfId="0" applyFont="1" applyFill="1" applyBorder="1"/>
    <xf numFmtId="0" fontId="0" fillId="6" borderId="1" xfId="0" applyFill="1" applyBorder="1"/>
    <xf numFmtId="3" fontId="5" fillId="3" borderId="1" xfId="0" applyNumberFormat="1" applyFont="1" applyFill="1" applyBorder="1"/>
    <xf numFmtId="164" fontId="0" fillId="5" borderId="4" xfId="0" applyNumberFormat="1" applyFill="1" applyBorder="1"/>
    <xf numFmtId="3" fontId="0" fillId="0" borderId="5" xfId="0" applyNumberFormat="1" applyBorder="1"/>
    <xf numFmtId="165" fontId="9" fillId="0" borderId="0" xfId="1" applyNumberFormat="1" applyFont="1"/>
    <xf numFmtId="0" fontId="0" fillId="0" borderId="6" xfId="0" applyBorder="1"/>
    <xf numFmtId="3" fontId="7" fillId="3" borderId="6" xfId="0" applyNumberFormat="1" applyFont="1" applyFill="1" applyBorder="1"/>
    <xf numFmtId="164" fontId="0" fillId="0" borderId="7" xfId="0" applyNumberFormat="1" applyBorder="1"/>
    <xf numFmtId="3" fontId="10" fillId="7" borderId="8" xfId="0" applyNumberFormat="1" applyFont="1" applyFill="1" applyBorder="1"/>
    <xf numFmtId="0" fontId="0" fillId="8" borderId="9" xfId="0" applyFill="1" applyBorder="1"/>
    <xf numFmtId="3" fontId="0" fillId="8" borderId="9" xfId="0" applyNumberFormat="1" applyFill="1" applyBorder="1"/>
    <xf numFmtId="0" fontId="11" fillId="8" borderId="10" xfId="0" applyFont="1" applyFill="1" applyBorder="1" applyAlignment="1">
      <alignment horizontal="center"/>
    </xf>
    <xf numFmtId="164" fontId="0" fillId="8" borderId="0" xfId="0" applyNumberFormat="1" applyFill="1"/>
    <xf numFmtId="3" fontId="0" fillId="8" borderId="0" xfId="0" applyNumberFormat="1" applyFill="1"/>
    <xf numFmtId="0" fontId="0" fillId="9" borderId="0" xfId="0" applyFill="1"/>
    <xf numFmtId="0" fontId="0" fillId="0" borderId="11" xfId="0" applyBorder="1"/>
    <xf numFmtId="0" fontId="0" fillId="2" borderId="11" xfId="0" applyFill="1" applyBorder="1"/>
    <xf numFmtId="3" fontId="0" fillId="10" borderId="11" xfId="0" applyNumberFormat="1" applyFill="1" applyBorder="1"/>
    <xf numFmtId="3" fontId="0" fillId="10" borderId="1" xfId="0" applyNumberFormat="1" applyFill="1" applyBorder="1"/>
    <xf numFmtId="0" fontId="6" fillId="0" borderId="0" xfId="0" applyFont="1"/>
    <xf numFmtId="0" fontId="0" fillId="7" borderId="1" xfId="0" applyFill="1" applyBorder="1"/>
    <xf numFmtId="3" fontId="5" fillId="10" borderId="1" xfId="0" applyNumberFormat="1" applyFont="1" applyFill="1" applyBorder="1"/>
    <xf numFmtId="3" fontId="7" fillId="10" borderId="1" xfId="0" applyNumberFormat="1" applyFont="1" applyFill="1" applyBorder="1"/>
    <xf numFmtId="0" fontId="0" fillId="8" borderId="12" xfId="0" applyFill="1" applyBorder="1"/>
    <xf numFmtId="0" fontId="0" fillId="8" borderId="13" xfId="0" applyFill="1" applyBorder="1"/>
    <xf numFmtId="3" fontId="0" fillId="8" borderId="13" xfId="0" applyNumberFormat="1" applyFill="1" applyBorder="1"/>
    <xf numFmtId="0" fontId="5" fillId="9" borderId="0" xfId="0" applyFont="1" applyFill="1"/>
    <xf numFmtId="3" fontId="0" fillId="11" borderId="1" xfId="0" applyNumberFormat="1" applyFill="1" applyBorder="1"/>
    <xf numFmtId="4" fontId="0" fillId="0" borderId="0" xfId="0" applyNumberFormat="1"/>
    <xf numFmtId="3" fontId="5" fillId="11" borderId="1" xfId="0" applyNumberFormat="1" applyFont="1" applyFill="1" applyBorder="1"/>
    <xf numFmtId="3" fontId="7" fillId="11" borderId="1" xfId="0" applyNumberFormat="1" applyFont="1" applyFill="1" applyBorder="1"/>
    <xf numFmtId="3" fontId="0" fillId="12" borderId="1" xfId="0" applyNumberFormat="1" applyFill="1" applyBorder="1"/>
    <xf numFmtId="0" fontId="3" fillId="0" borderId="0" xfId="0" applyFont="1"/>
    <xf numFmtId="3" fontId="2" fillId="3" borderId="1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3" fontId="12" fillId="3" borderId="1" xfId="0" applyNumberFormat="1" applyFont="1" applyFill="1" applyBorder="1" applyAlignment="1">
      <alignment horizontal="center" vertical="center"/>
    </xf>
    <xf numFmtId="3" fontId="0" fillId="14" borderId="1" xfId="0" applyNumberFormat="1" applyFill="1" applyBorder="1"/>
    <xf numFmtId="3" fontId="0" fillId="15" borderId="1" xfId="0" applyNumberFormat="1" applyFill="1" applyBorder="1"/>
    <xf numFmtId="0" fontId="13" fillId="4" borderId="1" xfId="0" applyFont="1" applyFill="1" applyBorder="1" applyAlignment="1">
      <alignment horizontal="center" vertical="center"/>
    </xf>
    <xf numFmtId="164" fontId="14" fillId="7" borderId="14" xfId="0" applyNumberFormat="1" applyFont="1" applyFill="1" applyBorder="1" applyAlignment="1">
      <alignment horizontal="center"/>
    </xf>
    <xf numFmtId="0" fontId="15" fillId="0" borderId="0" xfId="0" applyFont="1"/>
    <xf numFmtId="0" fontId="0" fillId="8" borderId="0" xfId="0" applyFill="1"/>
    <xf numFmtId="3" fontId="0" fillId="16" borderId="1" xfId="0" applyNumberFormat="1" applyFill="1" applyBorder="1"/>
    <xf numFmtId="0" fontId="16" fillId="0" borderId="0" xfId="0" applyFont="1"/>
    <xf numFmtId="0" fontId="9" fillId="17" borderId="1" xfId="0" applyFont="1" applyFill="1" applyBorder="1"/>
    <xf numFmtId="0" fontId="9" fillId="17" borderId="10" xfId="0" applyFont="1" applyFill="1" applyBorder="1"/>
    <xf numFmtId="0" fontId="17" fillId="0" borderId="0" xfId="0" applyFont="1" applyAlignment="1">
      <alignment horizontal="left" vertical="center"/>
    </xf>
    <xf numFmtId="0" fontId="18" fillId="8" borderId="0" xfId="0" applyFont="1" applyFill="1"/>
    <xf numFmtId="3" fontId="0" fillId="18" borderId="1" xfId="0" applyNumberFormat="1" applyFill="1" applyBorder="1"/>
    <xf numFmtId="0" fontId="0" fillId="0" borderId="0" xfId="0" applyAlignment="1">
      <alignment horizontal="left" vertical="center"/>
    </xf>
    <xf numFmtId="3" fontId="0" fillId="19" borderId="1" xfId="0" applyNumberFormat="1" applyFill="1" applyBorder="1"/>
    <xf numFmtId="3" fontId="5" fillId="19" borderId="1" xfId="0" applyNumberFormat="1" applyFont="1" applyFill="1" applyBorder="1"/>
    <xf numFmtId="3" fontId="7" fillId="19" borderId="1" xfId="0" applyNumberFormat="1" applyFont="1" applyFill="1" applyBorder="1"/>
    <xf numFmtId="0" fontId="11" fillId="8" borderId="0" xfId="0" applyFont="1" applyFill="1"/>
    <xf numFmtId="3" fontId="0" fillId="20" borderId="1" xfId="0" applyNumberFormat="1" applyFill="1" applyBorder="1"/>
    <xf numFmtId="3" fontId="0" fillId="21" borderId="1" xfId="0" applyNumberFormat="1" applyFill="1" applyBorder="1"/>
    <xf numFmtId="0" fontId="13" fillId="4" borderId="1" xfId="0" applyFont="1" applyFill="1" applyBorder="1" applyAlignment="1">
      <alignment horizontal="center" vertical="center" wrapText="1"/>
    </xf>
    <xf numFmtId="0" fontId="20" fillId="0" borderId="0" xfId="0" applyFont="1"/>
    <xf numFmtId="3" fontId="0" fillId="22" borderId="1" xfId="0" applyNumberFormat="1" applyFill="1" applyBorder="1"/>
    <xf numFmtId="3" fontId="0" fillId="23" borderId="1" xfId="0" applyNumberFormat="1" applyFill="1" applyBorder="1"/>
    <xf numFmtId="44" fontId="0" fillId="0" borderId="0" xfId="2" applyFont="1"/>
    <xf numFmtId="0" fontId="21" fillId="24" borderId="1" xfId="0" applyFont="1" applyFill="1" applyBorder="1" applyAlignment="1">
      <alignment horizontal="center" vertical="center" wrapText="1"/>
    </xf>
    <xf numFmtId="44" fontId="0" fillId="0" borderId="0" xfId="0" applyNumberFormat="1"/>
    <xf numFmtId="3" fontId="0" fillId="2" borderId="1" xfId="0" applyNumberFormat="1" applyFill="1" applyBorder="1"/>
    <xf numFmtId="3" fontId="9" fillId="3" borderId="1" xfId="0" applyNumberFormat="1" applyFont="1" applyFill="1" applyBorder="1" applyAlignment="1">
      <alignment horizontal="center" vertical="center"/>
    </xf>
    <xf numFmtId="166" fontId="0" fillId="4" borderId="0" xfId="0" applyNumberFormat="1" applyFill="1"/>
    <xf numFmtId="166" fontId="0" fillId="26" borderId="0" xfId="0" applyNumberFormat="1" applyFill="1"/>
    <xf numFmtId="3" fontId="0" fillId="25" borderId="9" xfId="0" applyNumberFormat="1" applyFill="1" applyBorder="1"/>
    <xf numFmtId="3" fontId="0" fillId="27" borderId="9" xfId="0" applyNumberFormat="1" applyFill="1" applyBorder="1"/>
    <xf numFmtId="166" fontId="0" fillId="28" borderId="0" xfId="0" applyNumberFormat="1" applyFill="1"/>
    <xf numFmtId="3" fontId="0" fillId="29" borderId="1" xfId="0" applyNumberFormat="1" applyFill="1" applyBorder="1"/>
  </cellXfs>
  <cellStyles count="4">
    <cellStyle name="Millares" xfId="1" builtinId="3"/>
    <cellStyle name="Moneda" xfId="2" builtinId="4"/>
    <cellStyle name="Moneda 5" xfId="3" xr:uid="{6DFCB12E-68D1-468A-975A-A5755097A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ONITOREO\CAJEROS%20EN%20PRODUCCION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eneralidades"/>
      <sheetName val="Listado cajeros"/>
      <sheetName val="DESINSTALADOS"/>
      <sheetName val="CAMBIO DE MAQUINA"/>
      <sheetName val="CAMBIOS DE ADMON"/>
      <sheetName val="DEPMUN"/>
      <sheetName val="REG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ARCHIPIELAGO_DE_SAN_ANDRÉS</v>
          </cell>
        </row>
        <row r="6">
          <cell r="A6" t="str">
            <v>ATLANTICO</v>
          </cell>
        </row>
        <row r="7">
          <cell r="A7" t="str">
            <v>CUNDINAMARCA</v>
          </cell>
        </row>
        <row r="8">
          <cell r="A8" t="str">
            <v>BOLIVAR</v>
          </cell>
        </row>
        <row r="9">
          <cell r="A9" t="str">
            <v>BOYACA</v>
          </cell>
        </row>
        <row r="10">
          <cell r="A10" t="str">
            <v>CALDAS</v>
          </cell>
        </row>
        <row r="11">
          <cell r="A11" t="str">
            <v>CAQUETA</v>
          </cell>
        </row>
        <row r="12">
          <cell r="A12" t="str">
            <v>CASANARE</v>
          </cell>
        </row>
        <row r="13">
          <cell r="A13" t="str">
            <v>CAUCA</v>
          </cell>
        </row>
        <row r="14">
          <cell r="A14" t="str">
            <v>CESAR</v>
          </cell>
        </row>
        <row r="15">
          <cell r="A15" t="str">
            <v>CHOCO</v>
          </cell>
        </row>
        <row r="16">
          <cell r="A16" t="str">
            <v>CORDOBA</v>
          </cell>
        </row>
        <row r="17">
          <cell r="A17" t="str">
            <v>CUNDINAMARCA</v>
          </cell>
        </row>
        <row r="18">
          <cell r="A18" t="str">
            <v>GUAINIA</v>
          </cell>
        </row>
        <row r="19">
          <cell r="A19" t="str">
            <v>GUAVIARE</v>
          </cell>
        </row>
        <row r="20">
          <cell r="A20" t="str">
            <v>HUILA</v>
          </cell>
        </row>
        <row r="21">
          <cell r="A21" t="str">
            <v>GUAJIRA</v>
          </cell>
        </row>
        <row r="22">
          <cell r="A22" t="str">
            <v>MAGDALENA</v>
          </cell>
        </row>
        <row r="23">
          <cell r="A23" t="str">
            <v>META</v>
          </cell>
        </row>
        <row r="24">
          <cell r="A24" t="str">
            <v>NARIÑO</v>
          </cell>
        </row>
        <row r="25">
          <cell r="A25" t="str">
            <v>NORTE_DE_SANTANDER</v>
          </cell>
        </row>
        <row r="26">
          <cell r="A26" t="str">
            <v>PUTUMAYO</v>
          </cell>
        </row>
        <row r="27">
          <cell r="A27" t="str">
            <v>QUINDIO</v>
          </cell>
        </row>
        <row r="28">
          <cell r="A28" t="str">
            <v>RISARALDA</v>
          </cell>
        </row>
        <row r="29">
          <cell r="A29" t="str">
            <v>SANTANDER</v>
          </cell>
        </row>
        <row r="30">
          <cell r="A30" t="str">
            <v>SUCRE</v>
          </cell>
        </row>
        <row r="31">
          <cell r="A31" t="str">
            <v>TOLIMA</v>
          </cell>
        </row>
        <row r="32">
          <cell r="A32" t="str">
            <v>VALLE</v>
          </cell>
        </row>
        <row r="33">
          <cell r="A33" t="str">
            <v>VAUPES</v>
          </cell>
        </row>
        <row r="34">
          <cell r="A34" t="str">
            <v>VICHADA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9858-64FD-43F6-A1F0-2BE46B747675}">
  <dimension ref="A1:N206"/>
  <sheetViews>
    <sheetView tabSelected="1" topLeftCell="A177" zoomScale="120" zoomScaleNormal="136" workbookViewId="0">
      <selection activeCell="I190" sqref="I190"/>
    </sheetView>
  </sheetViews>
  <sheetFormatPr baseColWidth="10" defaultColWidth="11.453125" defaultRowHeight="14.5"/>
  <cols>
    <col min="1" max="1" width="16.7265625" customWidth="1"/>
    <col min="6" max="6" width="17" style="1" customWidth="1"/>
    <col min="7" max="7" width="8.54296875" customWidth="1"/>
    <col min="8" max="8" width="18" style="2" customWidth="1"/>
    <col min="9" max="9" width="16.7265625" style="1" customWidth="1"/>
    <col min="11" max="11" width="17.7265625" bestFit="1" customWidth="1"/>
    <col min="262" max="262" width="17" customWidth="1"/>
    <col min="264" max="264" width="17" bestFit="1" customWidth="1"/>
    <col min="265" max="265" width="16.7265625" customWidth="1"/>
    <col min="267" max="267" width="11.7265625" bestFit="1" customWidth="1"/>
    <col min="518" max="518" width="17" customWidth="1"/>
    <col min="520" max="520" width="17" bestFit="1" customWidth="1"/>
    <col min="521" max="521" width="16.7265625" customWidth="1"/>
    <col min="523" max="523" width="11.7265625" bestFit="1" customWidth="1"/>
    <col min="774" max="774" width="17" customWidth="1"/>
    <col min="776" max="776" width="17" bestFit="1" customWidth="1"/>
    <col min="777" max="777" width="16.7265625" customWidth="1"/>
    <col min="779" max="779" width="11.7265625" bestFit="1" customWidth="1"/>
    <col min="1030" max="1030" width="17" customWidth="1"/>
    <col min="1032" max="1032" width="17" bestFit="1" customWidth="1"/>
    <col min="1033" max="1033" width="16.7265625" customWidth="1"/>
    <col min="1035" max="1035" width="11.7265625" bestFit="1" customWidth="1"/>
    <col min="1286" max="1286" width="17" customWidth="1"/>
    <col min="1288" max="1288" width="17" bestFit="1" customWidth="1"/>
    <col min="1289" max="1289" width="16.7265625" customWidth="1"/>
    <col min="1291" max="1291" width="11.7265625" bestFit="1" customWidth="1"/>
    <col min="1542" max="1542" width="17" customWidth="1"/>
    <col min="1544" max="1544" width="17" bestFit="1" customWidth="1"/>
    <col min="1545" max="1545" width="16.7265625" customWidth="1"/>
    <col min="1547" max="1547" width="11.7265625" bestFit="1" customWidth="1"/>
    <col min="1798" max="1798" width="17" customWidth="1"/>
    <col min="1800" max="1800" width="17" bestFit="1" customWidth="1"/>
    <col min="1801" max="1801" width="16.7265625" customWidth="1"/>
    <col min="1803" max="1803" width="11.7265625" bestFit="1" customWidth="1"/>
    <col min="2054" max="2054" width="17" customWidth="1"/>
    <col min="2056" max="2056" width="17" bestFit="1" customWidth="1"/>
    <col min="2057" max="2057" width="16.7265625" customWidth="1"/>
    <col min="2059" max="2059" width="11.7265625" bestFit="1" customWidth="1"/>
    <col min="2310" max="2310" width="17" customWidth="1"/>
    <col min="2312" max="2312" width="17" bestFit="1" customWidth="1"/>
    <col min="2313" max="2313" width="16.7265625" customWidth="1"/>
    <col min="2315" max="2315" width="11.7265625" bestFit="1" customWidth="1"/>
    <col min="2566" max="2566" width="17" customWidth="1"/>
    <col min="2568" max="2568" width="17" bestFit="1" customWidth="1"/>
    <col min="2569" max="2569" width="16.7265625" customWidth="1"/>
    <col min="2571" max="2571" width="11.7265625" bestFit="1" customWidth="1"/>
    <col min="2822" max="2822" width="17" customWidth="1"/>
    <col min="2824" max="2824" width="17" bestFit="1" customWidth="1"/>
    <col min="2825" max="2825" width="16.7265625" customWidth="1"/>
    <col min="2827" max="2827" width="11.7265625" bestFit="1" customWidth="1"/>
    <col min="3078" max="3078" width="17" customWidth="1"/>
    <col min="3080" max="3080" width="17" bestFit="1" customWidth="1"/>
    <col min="3081" max="3081" width="16.7265625" customWidth="1"/>
    <col min="3083" max="3083" width="11.7265625" bestFit="1" customWidth="1"/>
    <col min="3334" max="3334" width="17" customWidth="1"/>
    <col min="3336" max="3336" width="17" bestFit="1" customWidth="1"/>
    <col min="3337" max="3337" width="16.7265625" customWidth="1"/>
    <col min="3339" max="3339" width="11.7265625" bestFit="1" customWidth="1"/>
    <col min="3590" max="3590" width="17" customWidth="1"/>
    <col min="3592" max="3592" width="17" bestFit="1" customWidth="1"/>
    <col min="3593" max="3593" width="16.7265625" customWidth="1"/>
    <col min="3595" max="3595" width="11.7265625" bestFit="1" customWidth="1"/>
    <col min="3846" max="3846" width="17" customWidth="1"/>
    <col min="3848" max="3848" width="17" bestFit="1" customWidth="1"/>
    <col min="3849" max="3849" width="16.7265625" customWidth="1"/>
    <col min="3851" max="3851" width="11.7265625" bestFit="1" customWidth="1"/>
    <col min="4102" max="4102" width="17" customWidth="1"/>
    <col min="4104" max="4104" width="17" bestFit="1" customWidth="1"/>
    <col min="4105" max="4105" width="16.7265625" customWidth="1"/>
    <col min="4107" max="4107" width="11.7265625" bestFit="1" customWidth="1"/>
    <col min="4358" max="4358" width="17" customWidth="1"/>
    <col min="4360" max="4360" width="17" bestFit="1" customWidth="1"/>
    <col min="4361" max="4361" width="16.7265625" customWidth="1"/>
    <col min="4363" max="4363" width="11.7265625" bestFit="1" customWidth="1"/>
    <col min="4614" max="4614" width="17" customWidth="1"/>
    <col min="4616" max="4616" width="17" bestFit="1" customWidth="1"/>
    <col min="4617" max="4617" width="16.7265625" customWidth="1"/>
    <col min="4619" max="4619" width="11.7265625" bestFit="1" customWidth="1"/>
    <col min="4870" max="4870" width="17" customWidth="1"/>
    <col min="4872" max="4872" width="17" bestFit="1" customWidth="1"/>
    <col min="4873" max="4873" width="16.7265625" customWidth="1"/>
    <col min="4875" max="4875" width="11.7265625" bestFit="1" customWidth="1"/>
    <col min="5126" max="5126" width="17" customWidth="1"/>
    <col min="5128" max="5128" width="17" bestFit="1" customWidth="1"/>
    <col min="5129" max="5129" width="16.7265625" customWidth="1"/>
    <col min="5131" max="5131" width="11.7265625" bestFit="1" customWidth="1"/>
    <col min="5382" max="5382" width="17" customWidth="1"/>
    <col min="5384" max="5384" width="17" bestFit="1" customWidth="1"/>
    <col min="5385" max="5385" width="16.7265625" customWidth="1"/>
    <col min="5387" max="5387" width="11.7265625" bestFit="1" customWidth="1"/>
    <col min="5638" max="5638" width="17" customWidth="1"/>
    <col min="5640" max="5640" width="17" bestFit="1" customWidth="1"/>
    <col min="5641" max="5641" width="16.7265625" customWidth="1"/>
    <col min="5643" max="5643" width="11.7265625" bestFit="1" customWidth="1"/>
    <col min="5894" max="5894" width="17" customWidth="1"/>
    <col min="5896" max="5896" width="17" bestFit="1" customWidth="1"/>
    <col min="5897" max="5897" width="16.7265625" customWidth="1"/>
    <col min="5899" max="5899" width="11.7265625" bestFit="1" customWidth="1"/>
    <col min="6150" max="6150" width="17" customWidth="1"/>
    <col min="6152" max="6152" width="17" bestFit="1" customWidth="1"/>
    <col min="6153" max="6153" width="16.7265625" customWidth="1"/>
    <col min="6155" max="6155" width="11.7265625" bestFit="1" customWidth="1"/>
    <col min="6406" max="6406" width="17" customWidth="1"/>
    <col min="6408" max="6408" width="17" bestFit="1" customWidth="1"/>
    <col min="6409" max="6409" width="16.7265625" customWidth="1"/>
    <col min="6411" max="6411" width="11.7265625" bestFit="1" customWidth="1"/>
    <col min="6662" max="6662" width="17" customWidth="1"/>
    <col min="6664" max="6664" width="17" bestFit="1" customWidth="1"/>
    <col min="6665" max="6665" width="16.7265625" customWidth="1"/>
    <col min="6667" max="6667" width="11.7265625" bestFit="1" customWidth="1"/>
    <col min="6918" max="6918" width="17" customWidth="1"/>
    <col min="6920" max="6920" width="17" bestFit="1" customWidth="1"/>
    <col min="6921" max="6921" width="16.7265625" customWidth="1"/>
    <col min="6923" max="6923" width="11.7265625" bestFit="1" customWidth="1"/>
    <col min="7174" max="7174" width="17" customWidth="1"/>
    <col min="7176" max="7176" width="17" bestFit="1" customWidth="1"/>
    <col min="7177" max="7177" width="16.7265625" customWidth="1"/>
    <col min="7179" max="7179" width="11.7265625" bestFit="1" customWidth="1"/>
    <col min="7430" max="7430" width="17" customWidth="1"/>
    <col min="7432" max="7432" width="17" bestFit="1" customWidth="1"/>
    <col min="7433" max="7433" width="16.7265625" customWidth="1"/>
    <col min="7435" max="7435" width="11.7265625" bestFit="1" customWidth="1"/>
    <col min="7686" max="7686" width="17" customWidth="1"/>
    <col min="7688" max="7688" width="17" bestFit="1" customWidth="1"/>
    <col min="7689" max="7689" width="16.7265625" customWidth="1"/>
    <col min="7691" max="7691" width="11.7265625" bestFit="1" customWidth="1"/>
    <col min="7942" max="7942" width="17" customWidth="1"/>
    <col min="7944" max="7944" width="17" bestFit="1" customWidth="1"/>
    <col min="7945" max="7945" width="16.7265625" customWidth="1"/>
    <col min="7947" max="7947" width="11.7265625" bestFit="1" customWidth="1"/>
    <col min="8198" max="8198" width="17" customWidth="1"/>
    <col min="8200" max="8200" width="17" bestFit="1" customWidth="1"/>
    <col min="8201" max="8201" width="16.7265625" customWidth="1"/>
    <col min="8203" max="8203" width="11.7265625" bestFit="1" customWidth="1"/>
    <col min="8454" max="8454" width="17" customWidth="1"/>
    <col min="8456" max="8456" width="17" bestFit="1" customWidth="1"/>
    <col min="8457" max="8457" width="16.7265625" customWidth="1"/>
    <col min="8459" max="8459" width="11.7265625" bestFit="1" customWidth="1"/>
    <col min="8710" max="8710" width="17" customWidth="1"/>
    <col min="8712" max="8712" width="17" bestFit="1" customWidth="1"/>
    <col min="8713" max="8713" width="16.7265625" customWidth="1"/>
    <col min="8715" max="8715" width="11.7265625" bestFit="1" customWidth="1"/>
    <col min="8966" max="8966" width="17" customWidth="1"/>
    <col min="8968" max="8968" width="17" bestFit="1" customWidth="1"/>
    <col min="8969" max="8969" width="16.7265625" customWidth="1"/>
    <col min="8971" max="8971" width="11.7265625" bestFit="1" customWidth="1"/>
    <col min="9222" max="9222" width="17" customWidth="1"/>
    <col min="9224" max="9224" width="17" bestFit="1" customWidth="1"/>
    <col min="9225" max="9225" width="16.7265625" customWidth="1"/>
    <col min="9227" max="9227" width="11.7265625" bestFit="1" customWidth="1"/>
    <col min="9478" max="9478" width="17" customWidth="1"/>
    <col min="9480" max="9480" width="17" bestFit="1" customWidth="1"/>
    <col min="9481" max="9481" width="16.7265625" customWidth="1"/>
    <col min="9483" max="9483" width="11.7265625" bestFit="1" customWidth="1"/>
    <col min="9734" max="9734" width="17" customWidth="1"/>
    <col min="9736" max="9736" width="17" bestFit="1" customWidth="1"/>
    <col min="9737" max="9737" width="16.7265625" customWidth="1"/>
    <col min="9739" max="9739" width="11.7265625" bestFit="1" customWidth="1"/>
    <col min="9990" max="9990" width="17" customWidth="1"/>
    <col min="9992" max="9992" width="17" bestFit="1" customWidth="1"/>
    <col min="9993" max="9993" width="16.7265625" customWidth="1"/>
    <col min="9995" max="9995" width="11.7265625" bestFit="1" customWidth="1"/>
    <col min="10246" max="10246" width="17" customWidth="1"/>
    <col min="10248" max="10248" width="17" bestFit="1" customWidth="1"/>
    <col min="10249" max="10249" width="16.7265625" customWidth="1"/>
    <col min="10251" max="10251" width="11.7265625" bestFit="1" customWidth="1"/>
    <col min="10502" max="10502" width="17" customWidth="1"/>
    <col min="10504" max="10504" width="17" bestFit="1" customWidth="1"/>
    <col min="10505" max="10505" width="16.7265625" customWidth="1"/>
    <col min="10507" max="10507" width="11.7265625" bestFit="1" customWidth="1"/>
    <col min="10758" max="10758" width="17" customWidth="1"/>
    <col min="10760" max="10760" width="17" bestFit="1" customWidth="1"/>
    <col min="10761" max="10761" width="16.7265625" customWidth="1"/>
    <col min="10763" max="10763" width="11.7265625" bestFit="1" customWidth="1"/>
    <col min="11014" max="11014" width="17" customWidth="1"/>
    <col min="11016" max="11016" width="17" bestFit="1" customWidth="1"/>
    <col min="11017" max="11017" width="16.7265625" customWidth="1"/>
    <col min="11019" max="11019" width="11.7265625" bestFit="1" customWidth="1"/>
    <col min="11270" max="11270" width="17" customWidth="1"/>
    <col min="11272" max="11272" width="17" bestFit="1" customWidth="1"/>
    <col min="11273" max="11273" width="16.7265625" customWidth="1"/>
    <col min="11275" max="11275" width="11.7265625" bestFit="1" customWidth="1"/>
    <col min="11526" max="11526" width="17" customWidth="1"/>
    <col min="11528" max="11528" width="17" bestFit="1" customWidth="1"/>
    <col min="11529" max="11529" width="16.7265625" customWidth="1"/>
    <col min="11531" max="11531" width="11.7265625" bestFit="1" customWidth="1"/>
    <col min="11782" max="11782" width="17" customWidth="1"/>
    <col min="11784" max="11784" width="17" bestFit="1" customWidth="1"/>
    <col min="11785" max="11785" width="16.7265625" customWidth="1"/>
    <col min="11787" max="11787" width="11.7265625" bestFit="1" customWidth="1"/>
    <col min="12038" max="12038" width="17" customWidth="1"/>
    <col min="12040" max="12040" width="17" bestFit="1" customWidth="1"/>
    <col min="12041" max="12041" width="16.7265625" customWidth="1"/>
    <col min="12043" max="12043" width="11.7265625" bestFit="1" customWidth="1"/>
    <col min="12294" max="12294" width="17" customWidth="1"/>
    <col min="12296" max="12296" width="17" bestFit="1" customWidth="1"/>
    <col min="12297" max="12297" width="16.7265625" customWidth="1"/>
    <col min="12299" max="12299" width="11.7265625" bestFit="1" customWidth="1"/>
    <col min="12550" max="12550" width="17" customWidth="1"/>
    <col min="12552" max="12552" width="17" bestFit="1" customWidth="1"/>
    <col min="12553" max="12553" width="16.7265625" customWidth="1"/>
    <col min="12555" max="12555" width="11.7265625" bestFit="1" customWidth="1"/>
    <col min="12806" max="12806" width="17" customWidth="1"/>
    <col min="12808" max="12808" width="17" bestFit="1" customWidth="1"/>
    <col min="12809" max="12809" width="16.7265625" customWidth="1"/>
    <col min="12811" max="12811" width="11.7265625" bestFit="1" customWidth="1"/>
    <col min="13062" max="13062" width="17" customWidth="1"/>
    <col min="13064" max="13064" width="17" bestFit="1" customWidth="1"/>
    <col min="13065" max="13065" width="16.7265625" customWidth="1"/>
    <col min="13067" max="13067" width="11.7265625" bestFit="1" customWidth="1"/>
    <col min="13318" max="13318" width="17" customWidth="1"/>
    <col min="13320" max="13320" width="17" bestFit="1" customWidth="1"/>
    <col min="13321" max="13321" width="16.7265625" customWidth="1"/>
    <col min="13323" max="13323" width="11.7265625" bestFit="1" customWidth="1"/>
    <col min="13574" max="13574" width="17" customWidth="1"/>
    <col min="13576" max="13576" width="17" bestFit="1" customWidth="1"/>
    <col min="13577" max="13577" width="16.7265625" customWidth="1"/>
    <col min="13579" max="13579" width="11.7265625" bestFit="1" customWidth="1"/>
    <col min="13830" max="13830" width="17" customWidth="1"/>
    <col min="13832" max="13832" width="17" bestFit="1" customWidth="1"/>
    <col min="13833" max="13833" width="16.7265625" customWidth="1"/>
    <col min="13835" max="13835" width="11.7265625" bestFit="1" customWidth="1"/>
    <col min="14086" max="14086" width="17" customWidth="1"/>
    <col min="14088" max="14088" width="17" bestFit="1" customWidth="1"/>
    <col min="14089" max="14089" width="16.7265625" customWidth="1"/>
    <col min="14091" max="14091" width="11.7265625" bestFit="1" customWidth="1"/>
    <col min="14342" max="14342" width="17" customWidth="1"/>
    <col min="14344" max="14344" width="17" bestFit="1" customWidth="1"/>
    <col min="14345" max="14345" width="16.7265625" customWidth="1"/>
    <col min="14347" max="14347" width="11.7265625" bestFit="1" customWidth="1"/>
    <col min="14598" max="14598" width="17" customWidth="1"/>
    <col min="14600" max="14600" width="17" bestFit="1" customWidth="1"/>
    <col min="14601" max="14601" width="16.7265625" customWidth="1"/>
    <col min="14603" max="14603" width="11.7265625" bestFit="1" customWidth="1"/>
    <col min="14854" max="14854" width="17" customWidth="1"/>
    <col min="14856" max="14856" width="17" bestFit="1" customWidth="1"/>
    <col min="14857" max="14857" width="16.7265625" customWidth="1"/>
    <col min="14859" max="14859" width="11.7265625" bestFit="1" customWidth="1"/>
    <col min="15110" max="15110" width="17" customWidth="1"/>
    <col min="15112" max="15112" width="17" bestFit="1" customWidth="1"/>
    <col min="15113" max="15113" width="16.7265625" customWidth="1"/>
    <col min="15115" max="15115" width="11.7265625" bestFit="1" customWidth="1"/>
    <col min="15366" max="15366" width="17" customWidth="1"/>
    <col min="15368" max="15368" width="17" bestFit="1" customWidth="1"/>
    <col min="15369" max="15369" width="16.7265625" customWidth="1"/>
    <col min="15371" max="15371" width="11.7265625" bestFit="1" customWidth="1"/>
    <col min="15622" max="15622" width="17" customWidth="1"/>
    <col min="15624" max="15624" width="17" bestFit="1" customWidth="1"/>
    <col min="15625" max="15625" width="16.7265625" customWidth="1"/>
    <col min="15627" max="15627" width="11.7265625" bestFit="1" customWidth="1"/>
    <col min="15878" max="15878" width="17" customWidth="1"/>
    <col min="15880" max="15880" width="17" bestFit="1" customWidth="1"/>
    <col min="15881" max="15881" width="16.7265625" customWidth="1"/>
    <col min="15883" max="15883" width="11.7265625" bestFit="1" customWidth="1"/>
    <col min="16134" max="16134" width="17" customWidth="1"/>
    <col min="16136" max="16136" width="17" bestFit="1" customWidth="1"/>
    <col min="16137" max="16137" width="16.7265625" customWidth="1"/>
    <col min="16139" max="16139" width="11.7265625" bestFit="1" customWidth="1"/>
  </cols>
  <sheetData>
    <row r="1" spans="1:14" ht="15" thickBot="1">
      <c r="A1" t="s">
        <v>0</v>
      </c>
      <c r="B1" t="s">
        <v>0</v>
      </c>
      <c r="C1" t="s">
        <v>0</v>
      </c>
      <c r="D1" t="s">
        <v>0</v>
      </c>
      <c r="E1" t="s">
        <v>0</v>
      </c>
      <c r="F1" s="1" t="s">
        <v>0</v>
      </c>
      <c r="G1" t="s">
        <v>0</v>
      </c>
      <c r="H1" s="2" t="s">
        <v>0</v>
      </c>
    </row>
    <row r="2" spans="1:14" ht="20.25" customHeight="1" thickBot="1">
      <c r="A2" s="3"/>
      <c r="B2" s="4">
        <v>50000</v>
      </c>
      <c r="C2" s="3">
        <v>0</v>
      </c>
      <c r="D2" s="3">
        <v>20000</v>
      </c>
      <c r="E2" s="3">
        <v>10000</v>
      </c>
      <c r="F2" s="5"/>
      <c r="G2" s="6">
        <v>243</v>
      </c>
      <c r="L2" s="7"/>
      <c r="M2" s="8" t="s">
        <v>1</v>
      </c>
      <c r="N2" s="9">
        <v>750000</v>
      </c>
    </row>
    <row r="3" spans="1:14" ht="20.25" customHeight="1" thickBot="1">
      <c r="A3" s="3" t="s">
        <v>2</v>
      </c>
      <c r="B3" s="3">
        <v>3800</v>
      </c>
      <c r="C3" s="3">
        <v>0</v>
      </c>
      <c r="D3" s="3">
        <v>1900</v>
      </c>
      <c r="E3" s="3">
        <v>1500</v>
      </c>
      <c r="F3" s="5">
        <f>B3*$B$2+C3*$C$2+D3*$D$2+E3*$E$2</f>
        <v>243000000</v>
      </c>
      <c r="G3" s="10">
        <v>243</v>
      </c>
      <c r="H3" s="11" t="s">
        <v>3</v>
      </c>
      <c r="I3" s="12"/>
      <c r="M3" s="8" t="s">
        <v>4</v>
      </c>
      <c r="N3" s="9">
        <v>650000</v>
      </c>
    </row>
    <row r="4" spans="1:14" ht="20.25" customHeight="1" thickBot="1">
      <c r="A4" s="3" t="s">
        <v>5</v>
      </c>
      <c r="B4" s="13">
        <v>0</v>
      </c>
      <c r="C4" s="14"/>
      <c r="D4" s="15">
        <v>0</v>
      </c>
      <c r="E4" s="15">
        <v>0</v>
      </c>
      <c r="F4" s="16">
        <f>B4*$B$2+C4*$C$2+D4*$D$2+E4*$E$2</f>
        <v>0</v>
      </c>
      <c r="G4" s="10">
        <v>243</v>
      </c>
      <c r="H4" s="17">
        <v>0</v>
      </c>
      <c r="I4" s="18">
        <f>H4-F4</f>
        <v>0</v>
      </c>
      <c r="M4" s="19" t="s">
        <v>6</v>
      </c>
      <c r="N4" s="19">
        <f>+N2-N3</f>
        <v>100000</v>
      </c>
    </row>
    <row r="5" spans="1:14" ht="20.25" customHeight="1" thickBot="1">
      <c r="A5" s="20" t="s">
        <v>7</v>
      </c>
      <c r="B5" s="20">
        <f>B3-B4</f>
        <v>3800</v>
      </c>
      <c r="C5" s="20">
        <f>C3-C4</f>
        <v>0</v>
      </c>
      <c r="D5" s="20">
        <f>D3-D4</f>
        <v>1900</v>
      </c>
      <c r="E5" s="20">
        <f>E3-E4</f>
        <v>1500</v>
      </c>
      <c r="F5" s="21">
        <f>B5*$B$2+C5*$C$2+D5*$D$2+E5*$E$2</f>
        <v>243000000</v>
      </c>
      <c r="G5" s="10">
        <v>243</v>
      </c>
      <c r="H5" s="22">
        <f>H4</f>
        <v>0</v>
      </c>
      <c r="I5" s="23">
        <f>H5-F5</f>
        <v>-243000000</v>
      </c>
    </row>
    <row r="6" spans="1:14" s="29" customFormat="1" ht="12" customHeight="1" thickBot="1">
      <c r="A6" s="24"/>
      <c r="B6" s="24" t="s">
        <v>8</v>
      </c>
      <c r="C6" s="24" t="s">
        <v>8</v>
      </c>
      <c r="D6" s="24" t="s">
        <v>9</v>
      </c>
      <c r="E6" s="24" t="s">
        <v>10</v>
      </c>
      <c r="F6" s="25"/>
      <c r="G6" s="26" t="s">
        <v>0</v>
      </c>
      <c r="H6" s="27"/>
      <c r="I6" s="28"/>
    </row>
    <row r="7" spans="1:14" ht="18" thickBot="1">
      <c r="A7" s="30"/>
      <c r="B7" s="31">
        <v>50000</v>
      </c>
      <c r="C7" s="30">
        <v>0</v>
      </c>
      <c r="D7" s="30">
        <v>20000</v>
      </c>
      <c r="E7" s="30">
        <v>10000</v>
      </c>
      <c r="F7" s="32"/>
      <c r="G7" s="6">
        <v>250</v>
      </c>
    </row>
    <row r="8" spans="1:14" ht="18" thickBot="1">
      <c r="A8" s="3" t="s">
        <v>2</v>
      </c>
      <c r="B8" s="3">
        <v>4000</v>
      </c>
      <c r="C8" s="3">
        <v>0</v>
      </c>
      <c r="D8" s="3">
        <v>2000</v>
      </c>
      <c r="E8" s="3">
        <v>1000</v>
      </c>
      <c r="F8" s="33">
        <f>B8*B7+C8*C7+D8*D7+E8*E7</f>
        <v>250000000</v>
      </c>
      <c r="G8" s="34">
        <v>250</v>
      </c>
      <c r="H8" s="11" t="s">
        <v>3</v>
      </c>
      <c r="I8" s="12"/>
    </row>
    <row r="9" spans="1:14" ht="18" thickBot="1">
      <c r="A9" s="3" t="s">
        <v>5</v>
      </c>
      <c r="B9" s="15">
        <f>1989+539</f>
        <v>2528</v>
      </c>
      <c r="C9" s="35"/>
      <c r="D9" s="15">
        <v>579</v>
      </c>
      <c r="E9" s="15">
        <v>452</v>
      </c>
      <c r="F9" s="36">
        <f>B9*B7+C9*C7+D9*D7+E9*E7</f>
        <v>142500000</v>
      </c>
      <c r="G9" s="34">
        <v>250</v>
      </c>
      <c r="H9" s="17">
        <v>107480000</v>
      </c>
      <c r="I9" s="18">
        <f>H9-F9</f>
        <v>-35020000</v>
      </c>
    </row>
    <row r="10" spans="1:14" ht="18.5" thickBot="1">
      <c r="A10" s="3" t="s">
        <v>7</v>
      </c>
      <c r="B10" s="3">
        <f>B8-B9</f>
        <v>1472</v>
      </c>
      <c r="C10" s="3">
        <f>C8-C9</f>
        <v>0</v>
      </c>
      <c r="D10" s="3">
        <f>D8-D9</f>
        <v>1421</v>
      </c>
      <c r="E10" s="3">
        <f>E8-E9</f>
        <v>548</v>
      </c>
      <c r="F10" s="37">
        <f>B10*B7+C10*C7+D10*D7+E10*E7</f>
        <v>107500000</v>
      </c>
      <c r="G10" s="34">
        <v>250</v>
      </c>
      <c r="H10" s="22">
        <f>H9</f>
        <v>107480000</v>
      </c>
      <c r="I10" s="23">
        <f>H10-F10</f>
        <v>-20000</v>
      </c>
    </row>
    <row r="11" spans="1:14" ht="18" thickBot="1">
      <c r="A11" s="24"/>
      <c r="B11" s="24" t="s">
        <v>8</v>
      </c>
      <c r="C11" s="24" t="s">
        <v>8</v>
      </c>
      <c r="D11" s="24" t="s">
        <v>9</v>
      </c>
      <c r="E11" s="24" t="s">
        <v>10</v>
      </c>
      <c r="F11" s="25"/>
      <c r="G11" s="26" t="s">
        <v>0</v>
      </c>
      <c r="H11" s="27"/>
      <c r="I11" s="28"/>
    </row>
    <row r="12" spans="1:14" ht="18" thickBot="1">
      <c r="A12" s="30"/>
      <c r="B12" s="31">
        <v>50000</v>
      </c>
      <c r="C12" s="30">
        <v>0</v>
      </c>
      <c r="D12" s="30">
        <v>20000</v>
      </c>
      <c r="E12" s="30">
        <v>10000</v>
      </c>
      <c r="F12" s="32"/>
      <c r="G12" s="6">
        <v>254</v>
      </c>
    </row>
    <row r="13" spans="1:14" ht="18" thickBot="1">
      <c r="A13" s="3" t="s">
        <v>2</v>
      </c>
      <c r="B13" s="3">
        <v>4000</v>
      </c>
      <c r="C13" s="3">
        <v>0</v>
      </c>
      <c r="D13" s="3">
        <v>1800</v>
      </c>
      <c r="E13" s="3">
        <v>1800</v>
      </c>
      <c r="F13" s="33">
        <f>B13*B12+C13*C12+D13*D12+E13*E12</f>
        <v>254000000</v>
      </c>
      <c r="G13" s="34">
        <v>250</v>
      </c>
      <c r="H13" s="11" t="s">
        <v>3</v>
      </c>
      <c r="I13" s="12"/>
    </row>
    <row r="14" spans="1:14" ht="18" thickBot="1">
      <c r="A14" s="3" t="s">
        <v>5</v>
      </c>
      <c r="B14" s="15">
        <v>0</v>
      </c>
      <c r="C14" s="35"/>
      <c r="D14" s="15">
        <v>0</v>
      </c>
      <c r="E14" s="15">
        <v>0</v>
      </c>
      <c r="F14" s="36">
        <f>B14*B12+C14*C12+D14*D12+E14*E12</f>
        <v>0</v>
      </c>
      <c r="G14" s="34">
        <v>250</v>
      </c>
      <c r="H14" s="17">
        <v>0</v>
      </c>
      <c r="I14" s="18">
        <f>H14-F14</f>
        <v>0</v>
      </c>
    </row>
    <row r="15" spans="1:14" ht="18.5" thickBot="1">
      <c r="A15" s="3" t="s">
        <v>7</v>
      </c>
      <c r="B15" s="3">
        <f>B13-B14</f>
        <v>4000</v>
      </c>
      <c r="C15" s="3">
        <f>C13-C14</f>
        <v>0</v>
      </c>
      <c r="D15" s="3">
        <f>D13-D14</f>
        <v>1800</v>
      </c>
      <c r="E15" s="3">
        <f>E13-E14</f>
        <v>1800</v>
      </c>
      <c r="F15" s="37">
        <f>B15*B12+C15*C12+D15*D12+E15*E12</f>
        <v>254000000</v>
      </c>
      <c r="G15" s="34">
        <v>250</v>
      </c>
      <c r="H15" s="22">
        <f>H14</f>
        <v>0</v>
      </c>
      <c r="I15" s="23">
        <f>H15-F15</f>
        <v>-254000000</v>
      </c>
    </row>
    <row r="16" spans="1:14" s="29" customFormat="1" ht="6.75" customHeight="1" thickBot="1">
      <c r="A16" s="38"/>
      <c r="B16" s="39"/>
      <c r="C16" s="39"/>
      <c r="D16" s="39"/>
      <c r="E16" s="39"/>
      <c r="F16" s="40"/>
      <c r="G16" s="26" t="s">
        <v>0</v>
      </c>
      <c r="H16" s="27"/>
      <c r="I16" s="28"/>
      <c r="L16" s="41"/>
    </row>
    <row r="17" spans="1:12" ht="18" thickBot="1">
      <c r="A17" s="3"/>
      <c r="B17" s="4">
        <v>50000</v>
      </c>
      <c r="C17" s="3">
        <v>0</v>
      </c>
      <c r="D17" s="3">
        <v>20000</v>
      </c>
      <c r="E17" s="3">
        <v>10000</v>
      </c>
      <c r="F17" s="42"/>
      <c r="G17" s="6">
        <v>255</v>
      </c>
    </row>
    <row r="18" spans="1:12" ht="18" thickBot="1">
      <c r="A18" s="3" t="s">
        <v>2</v>
      </c>
      <c r="B18" s="3">
        <v>4000</v>
      </c>
      <c r="C18" s="3">
        <v>0</v>
      </c>
      <c r="D18" s="3">
        <v>2000</v>
      </c>
      <c r="E18" s="3">
        <v>1500</v>
      </c>
      <c r="F18" s="42">
        <f>B18*B17+C18*C17+D18*D17+E18*E17</f>
        <v>255000000</v>
      </c>
      <c r="G18" s="34">
        <v>255</v>
      </c>
      <c r="H18" s="11" t="s">
        <v>3</v>
      </c>
      <c r="I18" s="12"/>
      <c r="J18" s="7"/>
      <c r="K18" s="43"/>
    </row>
    <row r="19" spans="1:12" ht="18" thickBot="1">
      <c r="A19" s="3" t="s">
        <v>5</v>
      </c>
      <c r="B19" s="15">
        <v>0</v>
      </c>
      <c r="C19" s="35"/>
      <c r="D19" s="15">
        <v>0</v>
      </c>
      <c r="E19" s="15">
        <v>0</v>
      </c>
      <c r="F19" s="44">
        <f>B19*$B$32+C19*$C$32+D19*$D$32+E19*$E$32</f>
        <v>0</v>
      </c>
      <c r="G19" s="34">
        <v>255</v>
      </c>
      <c r="H19" s="17">
        <v>0</v>
      </c>
      <c r="I19" s="18">
        <f>H19-F19</f>
        <v>0</v>
      </c>
    </row>
    <row r="20" spans="1:12" ht="18.5" thickBot="1">
      <c r="A20" s="3" t="s">
        <v>7</v>
      </c>
      <c r="B20" s="3">
        <f>B18-B19</f>
        <v>4000</v>
      </c>
      <c r="C20" s="3">
        <f>C18-C19</f>
        <v>0</v>
      </c>
      <c r="D20" s="3">
        <f>D18-D19</f>
        <v>2000</v>
      </c>
      <c r="E20" s="3">
        <f>E18-E19</f>
        <v>1500</v>
      </c>
      <c r="F20" s="45">
        <f>B20*$B$32+C20*$C$32+D20*$D$32+E20*$E$32</f>
        <v>250000000</v>
      </c>
      <c r="G20" s="34">
        <v>255</v>
      </c>
      <c r="H20" s="22">
        <f>H19</f>
        <v>0</v>
      </c>
      <c r="I20" s="23">
        <f>H20-F20</f>
        <v>-250000000</v>
      </c>
    </row>
    <row r="21" spans="1:12" s="29" customFormat="1" ht="6.75" customHeight="1" thickBot="1">
      <c r="A21" s="38"/>
      <c r="B21" s="39"/>
      <c r="C21" s="39"/>
      <c r="D21" s="39"/>
      <c r="E21" s="39"/>
      <c r="F21" s="40"/>
      <c r="G21" s="26" t="s">
        <v>0</v>
      </c>
      <c r="H21" s="27"/>
      <c r="I21" s="28"/>
      <c r="L21" s="41"/>
    </row>
    <row r="22" spans="1:12" ht="18" thickBot="1">
      <c r="A22" s="3"/>
      <c r="B22" s="4">
        <v>50000</v>
      </c>
      <c r="C22" s="3">
        <v>0</v>
      </c>
      <c r="D22" s="3">
        <v>20000</v>
      </c>
      <c r="E22" s="3">
        <v>10000</v>
      </c>
      <c r="F22" s="46"/>
      <c r="G22" s="6">
        <v>258</v>
      </c>
    </row>
    <row r="23" spans="1:12" ht="18" thickBot="1">
      <c r="A23" s="3" t="s">
        <v>2</v>
      </c>
      <c r="B23" s="3">
        <v>4000</v>
      </c>
      <c r="C23" s="3">
        <v>0</v>
      </c>
      <c r="D23" s="3">
        <v>2000</v>
      </c>
      <c r="E23" s="3">
        <v>1800</v>
      </c>
      <c r="F23" s="46">
        <f>B23*$B$32+C23*$C$32+D23*$D$32+E23*$E$32</f>
        <v>256000000</v>
      </c>
      <c r="G23" s="10">
        <v>258</v>
      </c>
      <c r="H23" s="11" t="s">
        <v>3</v>
      </c>
      <c r="I23" s="12"/>
    </row>
    <row r="24" spans="1:12" ht="18" thickBot="1">
      <c r="A24" s="3" t="s">
        <v>5</v>
      </c>
      <c r="B24" s="15">
        <v>0</v>
      </c>
      <c r="C24" s="35"/>
      <c r="D24" s="15">
        <v>0</v>
      </c>
      <c r="E24" s="15">
        <v>0</v>
      </c>
      <c r="F24" s="46">
        <f>B24*$B$32+C24*$C$32+D24*$D$32+E24*$E$32</f>
        <v>0</v>
      </c>
      <c r="G24" s="10">
        <v>258</v>
      </c>
      <c r="H24" s="17">
        <v>0</v>
      </c>
      <c r="I24" s="18">
        <f>H24-F24</f>
        <v>0</v>
      </c>
      <c r="L24" s="7"/>
    </row>
    <row r="25" spans="1:12" ht="18.5" thickBot="1">
      <c r="A25" s="3" t="s">
        <v>7</v>
      </c>
      <c r="B25" s="3">
        <f>B23-B24</f>
        <v>4000</v>
      </c>
      <c r="C25" s="3">
        <f>C23-C24</f>
        <v>0</v>
      </c>
      <c r="D25" s="3">
        <f>D23-D24</f>
        <v>2000</v>
      </c>
      <c r="E25" s="3">
        <f>E23-E24</f>
        <v>1800</v>
      </c>
      <c r="F25" s="46">
        <f>B25*$B$32+C25*$C$32+D25*$D$32+E25*$E$32</f>
        <v>256000000</v>
      </c>
      <c r="G25" s="10">
        <v>258</v>
      </c>
      <c r="H25" s="22">
        <f>H24</f>
        <v>0</v>
      </c>
      <c r="I25" s="23">
        <f>H25-F25</f>
        <v>-256000000</v>
      </c>
      <c r="L25" s="7"/>
    </row>
    <row r="26" spans="1:12" ht="18" thickBot="1">
      <c r="A26" s="38"/>
      <c r="B26" s="39"/>
      <c r="C26" s="39"/>
      <c r="D26" s="39"/>
      <c r="E26" s="39"/>
      <c r="F26" s="40"/>
      <c r="G26" s="26" t="s">
        <v>0</v>
      </c>
      <c r="H26" s="27"/>
      <c r="I26" s="28"/>
      <c r="L26" s="7"/>
    </row>
    <row r="27" spans="1:12" ht="18" thickBot="1">
      <c r="A27" s="3"/>
      <c r="B27" s="4">
        <v>50000</v>
      </c>
      <c r="C27" s="3">
        <v>50000</v>
      </c>
      <c r="D27" s="3">
        <v>20000</v>
      </c>
      <c r="E27" s="3">
        <v>10000</v>
      </c>
      <c r="F27" s="46"/>
      <c r="G27" s="6">
        <v>258</v>
      </c>
      <c r="H27" s="47">
        <v>9884</v>
      </c>
      <c r="L27" s="7"/>
    </row>
    <row r="28" spans="1:12" ht="18" thickBot="1">
      <c r="A28" s="3" t="s">
        <v>2</v>
      </c>
      <c r="B28" s="3">
        <v>2000</v>
      </c>
      <c r="C28" s="3">
        <v>2000</v>
      </c>
      <c r="D28" s="3">
        <v>2000</v>
      </c>
      <c r="E28" s="3">
        <v>1800</v>
      </c>
      <c r="F28" s="46">
        <f>B28*B27+C28*C27+D28*D27+E28*E27</f>
        <v>258000000</v>
      </c>
      <c r="G28" s="10">
        <v>258</v>
      </c>
      <c r="H28" s="11" t="s">
        <v>3</v>
      </c>
      <c r="I28" s="12"/>
      <c r="L28" s="7"/>
    </row>
    <row r="29" spans="1:12" ht="18" thickBot="1">
      <c r="A29" s="3" t="s">
        <v>5</v>
      </c>
      <c r="B29" s="15">
        <v>0</v>
      </c>
      <c r="C29" s="15">
        <v>0</v>
      </c>
      <c r="D29" s="15">
        <v>0</v>
      </c>
      <c r="E29" s="15">
        <v>0</v>
      </c>
      <c r="F29" s="46">
        <f>B29*B27+C29*C27+D29*D27+E29*E27</f>
        <v>0</v>
      </c>
      <c r="G29" s="10">
        <v>258</v>
      </c>
      <c r="H29" s="17">
        <v>0</v>
      </c>
      <c r="I29" s="18">
        <f>H29-F29</f>
        <v>0</v>
      </c>
      <c r="L29" s="7"/>
    </row>
    <row r="30" spans="1:12" ht="18.5" thickBot="1">
      <c r="A30" s="3" t="s">
        <v>7</v>
      </c>
      <c r="B30" s="3">
        <f>B28-B29</f>
        <v>2000</v>
      </c>
      <c r="C30" s="3">
        <f>C28-C29</f>
        <v>2000</v>
      </c>
      <c r="D30" s="3">
        <f>D28-D29</f>
        <v>2000</v>
      </c>
      <c r="E30" s="3">
        <f>E28-E29</f>
        <v>1800</v>
      </c>
      <c r="F30" s="46">
        <f>B30*B27+C30*C27+D30*D27+E30*E27</f>
        <v>258000000</v>
      </c>
      <c r="G30" s="10">
        <v>258</v>
      </c>
      <c r="H30" s="22">
        <f>H29</f>
        <v>0</v>
      </c>
      <c r="I30" s="23">
        <f>H30-F30</f>
        <v>-258000000</v>
      </c>
      <c r="L30" s="7"/>
    </row>
    <row r="31" spans="1:12" s="29" customFormat="1" ht="12.65" customHeight="1" thickBot="1">
      <c r="A31" s="38"/>
      <c r="B31" s="39" t="s">
        <v>8</v>
      </c>
      <c r="C31" s="39"/>
      <c r="D31" s="39" t="s">
        <v>10</v>
      </c>
      <c r="E31" s="39" t="s">
        <v>9</v>
      </c>
      <c r="F31" s="40"/>
      <c r="G31" s="26" t="s">
        <v>0</v>
      </c>
      <c r="H31" s="27"/>
      <c r="I31" s="28"/>
      <c r="L31" s="41"/>
    </row>
    <row r="32" spans="1:12" ht="18" thickBot="1">
      <c r="A32" s="3"/>
      <c r="B32" s="4">
        <v>50000</v>
      </c>
      <c r="C32" s="3">
        <v>0</v>
      </c>
      <c r="D32" s="3">
        <v>10000</v>
      </c>
      <c r="E32" s="3">
        <v>20000</v>
      </c>
      <c r="F32" s="48" t="s">
        <v>11</v>
      </c>
      <c r="G32" s="6">
        <v>260</v>
      </c>
    </row>
    <row r="33" spans="1:12" ht="18" thickBot="1">
      <c r="A33" s="3" t="s">
        <v>2</v>
      </c>
      <c r="B33" s="3">
        <v>4600</v>
      </c>
      <c r="C33" s="3">
        <v>0</v>
      </c>
      <c r="D33" s="3">
        <v>2000</v>
      </c>
      <c r="E33" s="3">
        <v>2000</v>
      </c>
      <c r="F33" s="5">
        <f>B33*$B$32+C33*$C$32+D33*$D$32+E33*$E$32</f>
        <v>290000000</v>
      </c>
      <c r="G33" s="10">
        <v>260</v>
      </c>
      <c r="H33" s="11" t="s">
        <v>3</v>
      </c>
      <c r="I33" s="12"/>
    </row>
    <row r="34" spans="1:12" ht="18" thickBot="1">
      <c r="A34" s="3" t="s">
        <v>5</v>
      </c>
      <c r="B34" s="49">
        <f>2293+1956</f>
        <v>4249</v>
      </c>
      <c r="C34" s="35"/>
      <c r="D34" s="15">
        <v>1286</v>
      </c>
      <c r="E34" s="15">
        <v>909</v>
      </c>
      <c r="F34" s="5">
        <f>B34*$B$32+C34*$C$32+D34*$D$32+E34*$E$32</f>
        <v>243490000</v>
      </c>
      <c r="G34" s="10">
        <v>260</v>
      </c>
      <c r="H34" s="17">
        <v>42150000</v>
      </c>
      <c r="I34" s="18">
        <f>H34-F34</f>
        <v>-201340000</v>
      </c>
      <c r="L34" s="7"/>
    </row>
    <row r="35" spans="1:12" ht="18.5" thickBot="1">
      <c r="A35" s="3" t="s">
        <v>7</v>
      </c>
      <c r="B35" s="3">
        <f>B33-B34</f>
        <v>351</v>
      </c>
      <c r="C35" s="3">
        <f>C33-C34</f>
        <v>0</v>
      </c>
      <c r="D35" s="3">
        <f>D33-D34</f>
        <v>714</v>
      </c>
      <c r="E35" s="3">
        <f>E33-E34</f>
        <v>1091</v>
      </c>
      <c r="F35" s="5">
        <f>B35*$B$32+C35*$C$32+D35*$D$32+E35*$E$32</f>
        <v>46510000</v>
      </c>
      <c r="G35" s="10">
        <v>260</v>
      </c>
      <c r="H35" s="22">
        <f>H34</f>
        <v>42150000</v>
      </c>
      <c r="I35" s="23">
        <f>H35-F35</f>
        <v>-4360000</v>
      </c>
      <c r="K35" s="43"/>
      <c r="L35" s="7"/>
    </row>
    <row r="36" spans="1:12" ht="12" customHeight="1" thickBot="1">
      <c r="A36" s="38"/>
      <c r="B36" s="39" t="s">
        <v>8</v>
      </c>
      <c r="C36" s="39"/>
      <c r="D36" s="39" t="s">
        <v>9</v>
      </c>
      <c r="E36" s="39" t="s">
        <v>10</v>
      </c>
      <c r="F36" s="40"/>
      <c r="G36" s="26" t="s">
        <v>0</v>
      </c>
      <c r="H36" s="27"/>
      <c r="I36" s="28"/>
      <c r="K36" s="43"/>
      <c r="L36" s="7"/>
    </row>
    <row r="37" spans="1:12" ht="18" thickBot="1">
      <c r="A37" s="3"/>
      <c r="B37" s="4">
        <v>50000</v>
      </c>
      <c r="C37" s="3">
        <v>0</v>
      </c>
      <c r="D37" s="3">
        <v>20000</v>
      </c>
      <c r="E37" s="3">
        <v>10000</v>
      </c>
      <c r="F37" s="50" t="s">
        <v>12</v>
      </c>
      <c r="G37" s="6">
        <v>260</v>
      </c>
      <c r="K37" s="43"/>
      <c r="L37" s="7"/>
    </row>
    <row r="38" spans="1:12" ht="18" thickBot="1">
      <c r="A38" s="3" t="s">
        <v>2</v>
      </c>
      <c r="B38" s="3">
        <v>4000</v>
      </c>
      <c r="C38" s="3">
        <v>0</v>
      </c>
      <c r="D38" s="3">
        <v>2000</v>
      </c>
      <c r="E38" s="3">
        <v>2000</v>
      </c>
      <c r="F38" s="5">
        <f>B38*$B$32+C38*$C$32+D38*$D$32+E38*$E$32</f>
        <v>260000000</v>
      </c>
      <c r="G38" s="10">
        <v>260</v>
      </c>
      <c r="H38" s="11" t="s">
        <v>3</v>
      </c>
      <c r="I38" s="12"/>
      <c r="K38" s="43"/>
      <c r="L38" s="7"/>
    </row>
    <row r="39" spans="1:12" ht="18" thickBot="1">
      <c r="A39" s="3" t="s">
        <v>5</v>
      </c>
      <c r="B39" s="49">
        <v>2118</v>
      </c>
      <c r="C39" s="35"/>
      <c r="D39" s="15">
        <v>1849</v>
      </c>
      <c r="E39" s="15">
        <v>1991</v>
      </c>
      <c r="F39" s="51">
        <f>B39*B37+C39*C37+D39*D37+E39*E37</f>
        <v>162790000</v>
      </c>
      <c r="G39" s="10">
        <v>260</v>
      </c>
      <c r="H39" s="17">
        <v>18850000</v>
      </c>
      <c r="I39" s="18">
        <f>H39-F39</f>
        <v>-143940000</v>
      </c>
      <c r="K39" s="43"/>
      <c r="L39" s="7"/>
    </row>
    <row r="40" spans="1:12" ht="18.5" thickBot="1">
      <c r="A40" s="3" t="s">
        <v>7</v>
      </c>
      <c r="B40" s="3">
        <f>B38-B39</f>
        <v>1882</v>
      </c>
      <c r="C40" s="3">
        <f>C38-C39</f>
        <v>0</v>
      </c>
      <c r="D40" s="3">
        <f>D38-D39</f>
        <v>151</v>
      </c>
      <c r="E40" s="3">
        <f>E38-E39</f>
        <v>9</v>
      </c>
      <c r="F40" s="5">
        <f>B40*B37+C40*C37+D40*D37+E40*E37</f>
        <v>97210000</v>
      </c>
      <c r="G40" s="10">
        <v>260</v>
      </c>
      <c r="H40" s="22">
        <f>H39</f>
        <v>18850000</v>
      </c>
      <c r="I40" s="23">
        <f>H40-F40</f>
        <v>-78360000</v>
      </c>
      <c r="K40" s="43"/>
      <c r="L40" s="7"/>
    </row>
    <row r="41" spans="1:12" ht="12" customHeight="1" thickBot="1">
      <c r="A41" s="38"/>
      <c r="B41" s="39" t="s">
        <v>8</v>
      </c>
      <c r="C41" s="39" t="s">
        <v>13</v>
      </c>
      <c r="D41" s="39" t="s">
        <v>10</v>
      </c>
      <c r="E41" s="39" t="s">
        <v>9</v>
      </c>
      <c r="F41" s="40"/>
      <c r="G41" s="26" t="s">
        <v>0</v>
      </c>
      <c r="H41" s="27"/>
      <c r="I41" s="28"/>
      <c r="K41" s="43"/>
      <c r="L41" s="7"/>
    </row>
    <row r="42" spans="1:12" ht="18" thickBot="1">
      <c r="A42" s="3"/>
      <c r="B42" s="4">
        <v>50000</v>
      </c>
      <c r="C42" s="3">
        <v>0</v>
      </c>
      <c r="D42" s="3">
        <v>20000</v>
      </c>
      <c r="E42" s="3">
        <v>10000</v>
      </c>
      <c r="F42" s="50" t="s">
        <v>11</v>
      </c>
      <c r="G42" s="6">
        <v>290</v>
      </c>
      <c r="K42" s="43"/>
      <c r="L42" s="7"/>
    </row>
    <row r="43" spans="1:12" ht="18" thickBot="1">
      <c r="A43" s="3" t="s">
        <v>2</v>
      </c>
      <c r="B43" s="3">
        <v>4600</v>
      </c>
      <c r="C43" s="3">
        <v>0</v>
      </c>
      <c r="D43" s="3">
        <v>2000</v>
      </c>
      <c r="E43" s="3">
        <v>2000</v>
      </c>
      <c r="F43" s="5">
        <f>B43*$B$32+C43*$C$32+D43*$D$32+E43*$E$32</f>
        <v>290000000</v>
      </c>
      <c r="G43" s="10">
        <v>260</v>
      </c>
      <c r="H43" s="11" t="s">
        <v>3</v>
      </c>
      <c r="I43" s="12"/>
      <c r="K43" s="43"/>
      <c r="L43" s="7"/>
    </row>
    <row r="44" spans="1:12" ht="18" thickBot="1">
      <c r="A44" s="3" t="s">
        <v>5</v>
      </c>
      <c r="B44" s="49">
        <v>2958</v>
      </c>
      <c r="C44" s="35"/>
      <c r="D44" s="15"/>
      <c r="E44" s="15">
        <v>1997</v>
      </c>
      <c r="F44" s="51">
        <f>+B44*B42+D44*D42+E44*E42</f>
        <v>167870000</v>
      </c>
      <c r="G44" s="10">
        <v>260</v>
      </c>
      <c r="H44" s="17">
        <v>122130000</v>
      </c>
      <c r="I44" s="18">
        <f>H44-F44</f>
        <v>-45740000</v>
      </c>
      <c r="K44" s="43"/>
      <c r="L44" s="7"/>
    </row>
    <row r="45" spans="1:12" ht="18.5" thickBot="1">
      <c r="A45" s="3" t="s">
        <v>7</v>
      </c>
      <c r="B45" s="3">
        <f t="shared" ref="B45:E45" si="0">B43-B44</f>
        <v>1642</v>
      </c>
      <c r="C45" s="3">
        <f t="shared" si="0"/>
        <v>0</v>
      </c>
      <c r="D45" s="3">
        <f t="shared" si="0"/>
        <v>2000</v>
      </c>
      <c r="E45" s="3">
        <f t="shared" si="0"/>
        <v>3</v>
      </c>
      <c r="F45" s="5">
        <f>+B45*B42+D45*D42+E45*E42</f>
        <v>122130000</v>
      </c>
      <c r="G45" s="10">
        <v>260</v>
      </c>
      <c r="H45" s="22">
        <f>H44</f>
        <v>122130000</v>
      </c>
      <c r="I45" s="23">
        <f>H45-F45</f>
        <v>0</v>
      </c>
      <c r="K45" s="43"/>
      <c r="L45" s="7"/>
    </row>
    <row r="46" spans="1:12" s="29" customFormat="1" ht="12.75" customHeight="1" thickBot="1">
      <c r="A46" s="38"/>
      <c r="B46" s="39"/>
      <c r="C46" s="39"/>
      <c r="D46" s="39"/>
      <c r="E46" s="39"/>
      <c r="F46" s="40"/>
      <c r="G46" s="26"/>
      <c r="H46" s="27"/>
      <c r="I46" s="28"/>
      <c r="L46" s="41"/>
    </row>
    <row r="47" spans="1:12" ht="18.5" thickBot="1">
      <c r="A47" s="3"/>
      <c r="B47" s="4">
        <v>50000</v>
      </c>
      <c r="C47" s="3">
        <v>50000</v>
      </c>
      <c r="D47" s="3">
        <v>20000</v>
      </c>
      <c r="E47" s="3">
        <v>10000</v>
      </c>
      <c r="F47" s="52"/>
      <c r="G47" s="53">
        <v>308</v>
      </c>
      <c r="H47" s="54" t="s">
        <v>11</v>
      </c>
    </row>
    <row r="48" spans="1:12" ht="19" thickBot="1">
      <c r="A48" s="3" t="s">
        <v>2</v>
      </c>
      <c r="B48" s="3">
        <v>2200</v>
      </c>
      <c r="C48" s="3">
        <v>2200</v>
      </c>
      <c r="D48" s="3">
        <v>2200</v>
      </c>
      <c r="E48" s="3">
        <v>4400</v>
      </c>
      <c r="F48" s="52">
        <f>B48*$B$47+C48*$C$47+D48*$D$47+E48*$E$47</f>
        <v>308000000</v>
      </c>
      <c r="G48" s="55">
        <v>308</v>
      </c>
      <c r="H48" s="11" t="s">
        <v>3</v>
      </c>
      <c r="I48" s="12"/>
    </row>
    <row r="49" spans="1:11" ht="19" thickBot="1">
      <c r="A49" s="3" t="s">
        <v>5</v>
      </c>
      <c r="B49" s="15">
        <v>0</v>
      </c>
      <c r="C49" s="15">
        <v>0</v>
      </c>
      <c r="D49" s="15">
        <v>0</v>
      </c>
      <c r="E49" s="15">
        <v>0</v>
      </c>
      <c r="F49" s="52">
        <f>B49*$B$77+C49*$C$47+D49*$D$77+E49*$E$77</f>
        <v>0</v>
      </c>
      <c r="G49" s="55">
        <v>308</v>
      </c>
      <c r="H49" s="17">
        <v>0</v>
      </c>
      <c r="I49" s="18">
        <f>H49-F49</f>
        <v>0</v>
      </c>
    </row>
    <row r="50" spans="1:11" ht="19" thickBot="1">
      <c r="A50" s="3" t="s">
        <v>7</v>
      </c>
      <c r="B50" s="3">
        <f>B48-B49</f>
        <v>2200</v>
      </c>
      <c r="C50" s="3">
        <f>C48-C49</f>
        <v>2200</v>
      </c>
      <c r="D50" s="3">
        <f>D48-D49</f>
        <v>2200</v>
      </c>
      <c r="E50" s="3">
        <f>E48-E49</f>
        <v>4400</v>
      </c>
      <c r="F50" s="52">
        <f>B50*$B$47+C50*$C$47+D50*$D$47+E50*$E$47</f>
        <v>308000000</v>
      </c>
      <c r="G50" s="55">
        <v>308</v>
      </c>
      <c r="H50" s="22">
        <f>H49</f>
        <v>0</v>
      </c>
      <c r="I50" s="23">
        <f>H50-F50</f>
        <v>-308000000</v>
      </c>
    </row>
    <row r="51" spans="1:11" ht="14.25" customHeight="1" thickBot="1">
      <c r="A51" s="56"/>
      <c r="B51" s="56"/>
      <c r="C51" s="56"/>
      <c r="D51" s="56"/>
      <c r="E51" s="56"/>
      <c r="F51" s="28"/>
      <c r="G51" s="56" t="s">
        <v>0</v>
      </c>
      <c r="H51" s="27"/>
      <c r="I51" s="28"/>
    </row>
    <row r="52" spans="1:11" ht="18.5" thickBot="1">
      <c r="A52" s="3"/>
      <c r="B52" s="4">
        <v>50000</v>
      </c>
      <c r="C52" s="3">
        <v>0</v>
      </c>
      <c r="D52" s="3">
        <v>20000</v>
      </c>
      <c r="E52" s="3">
        <v>10000</v>
      </c>
      <c r="F52" s="57"/>
      <c r="G52" s="53">
        <v>315</v>
      </c>
    </row>
    <row r="53" spans="1:11" ht="15" thickBot="1">
      <c r="A53" s="3" t="s">
        <v>2</v>
      </c>
      <c r="B53" s="3">
        <v>5000</v>
      </c>
      <c r="C53" s="3">
        <v>0</v>
      </c>
      <c r="D53" s="3">
        <v>2500</v>
      </c>
      <c r="E53" s="3">
        <v>1500</v>
      </c>
      <c r="F53" s="57">
        <f>B53*$B$72+C53*$C$72+D53*$D$72+E53*$E$72</f>
        <v>315000000</v>
      </c>
      <c r="G53" s="58">
        <v>315</v>
      </c>
      <c r="H53" s="11" t="s">
        <v>3</v>
      </c>
      <c r="I53" s="12"/>
    </row>
    <row r="54" spans="1:11" ht="15" thickBot="1">
      <c r="A54" s="3" t="s">
        <v>5</v>
      </c>
      <c r="B54" s="15">
        <v>2229</v>
      </c>
      <c r="C54" s="35"/>
      <c r="D54" s="15">
        <v>1</v>
      </c>
      <c r="E54" s="15"/>
      <c r="F54" s="57">
        <f>B54*$B$72+C54*$C$72+D54*$D$72+E54*$E$72</f>
        <v>111470000</v>
      </c>
      <c r="G54" s="58">
        <v>315</v>
      </c>
      <c r="H54" s="17"/>
      <c r="I54" s="18">
        <f>H54-F54</f>
        <v>-111470000</v>
      </c>
    </row>
    <row r="55" spans="1:11" ht="16.5" thickBot="1">
      <c r="A55" s="3" t="s">
        <v>7</v>
      </c>
      <c r="B55" s="3">
        <f t="shared" ref="B55:E55" si="1">B53-B54</f>
        <v>2771</v>
      </c>
      <c r="C55" s="3">
        <f t="shared" si="1"/>
        <v>0</v>
      </c>
      <c r="D55" s="3">
        <f t="shared" si="1"/>
        <v>2499</v>
      </c>
      <c r="E55" s="3">
        <f t="shared" si="1"/>
        <v>1500</v>
      </c>
      <c r="F55" s="57">
        <f>B55*$B$72+C55*$C$72+D55*$D$72+E55*$E$72</f>
        <v>203530000</v>
      </c>
      <c r="G55" s="58">
        <v>315</v>
      </c>
      <c r="H55" s="22">
        <f>H54</f>
        <v>0</v>
      </c>
      <c r="I55" s="23">
        <f>H55-F55</f>
        <v>-203530000</v>
      </c>
    </row>
    <row r="56" spans="1:11" ht="14.25" customHeight="1" thickBot="1">
      <c r="A56" s="56"/>
      <c r="B56" s="59" t="s">
        <v>8</v>
      </c>
      <c r="C56" s="59" t="s">
        <v>8</v>
      </c>
      <c r="D56" s="59" t="s">
        <v>10</v>
      </c>
      <c r="E56" s="60" t="s">
        <v>9</v>
      </c>
      <c r="F56" s="28"/>
      <c r="G56" s="56" t="s">
        <v>0</v>
      </c>
      <c r="H56" s="27"/>
      <c r="I56" s="28"/>
    </row>
    <row r="57" spans="1:11" ht="18.5" thickBot="1">
      <c r="A57" s="3"/>
      <c r="B57" s="4">
        <v>50000</v>
      </c>
      <c r="C57" s="3">
        <v>0</v>
      </c>
      <c r="D57" s="3">
        <v>20000</v>
      </c>
      <c r="E57" s="3">
        <v>10000</v>
      </c>
      <c r="F57" s="57"/>
      <c r="G57" s="53">
        <v>316</v>
      </c>
    </row>
    <row r="58" spans="1:11" ht="15" thickBot="1">
      <c r="A58" s="3" t="s">
        <v>2</v>
      </c>
      <c r="B58" s="3">
        <v>5000</v>
      </c>
      <c r="C58" s="3">
        <v>0</v>
      </c>
      <c r="D58" s="3">
        <v>2200</v>
      </c>
      <c r="E58" s="3">
        <v>2200</v>
      </c>
      <c r="F58" s="57">
        <f>B58*$B$72+C58*$C$72+D58*$D$72+E58*$E$72</f>
        <v>316000000</v>
      </c>
      <c r="G58" s="58">
        <v>315</v>
      </c>
      <c r="H58" s="11" t="s">
        <v>3</v>
      </c>
      <c r="I58" s="12"/>
      <c r="K58">
        <f>2200-342</f>
        <v>1858</v>
      </c>
    </row>
    <row r="59" spans="1:11" ht="15" thickBot="1">
      <c r="A59" s="3" t="s">
        <v>5</v>
      </c>
      <c r="B59" s="15">
        <v>1766</v>
      </c>
      <c r="C59" s="35"/>
      <c r="D59" s="15">
        <v>701</v>
      </c>
      <c r="E59" s="15">
        <v>553</v>
      </c>
      <c r="F59" s="57">
        <f>B59*$B$72+C59*$C$72+D59*$D$72+E59*$E$72</f>
        <v>107850000</v>
      </c>
      <c r="G59" s="58">
        <v>315</v>
      </c>
      <c r="H59" s="17">
        <v>202550000</v>
      </c>
      <c r="I59" s="18">
        <f>H59-F59</f>
        <v>94700000</v>
      </c>
      <c r="K59" s="47"/>
    </row>
    <row r="60" spans="1:11" ht="16.5" thickBot="1">
      <c r="A60" s="3"/>
      <c r="B60" s="3">
        <f t="shared" ref="B60:E61" si="2">B58-B59</f>
        <v>3234</v>
      </c>
      <c r="C60" s="3">
        <f t="shared" si="2"/>
        <v>0</v>
      </c>
      <c r="D60" s="3">
        <f t="shared" si="2"/>
        <v>1499</v>
      </c>
      <c r="E60" s="3">
        <f t="shared" si="2"/>
        <v>1647</v>
      </c>
      <c r="F60" s="57">
        <f>B60*$B$72+C60*$C$72+D60*$D$72+E60*$E$72</f>
        <v>208150000</v>
      </c>
      <c r="G60" s="58">
        <v>315</v>
      </c>
      <c r="H60" s="22">
        <f>H59</f>
        <v>202550000</v>
      </c>
      <c r="I60" s="23">
        <f>H60-F60</f>
        <v>-5600000</v>
      </c>
      <c r="K60" s="61"/>
    </row>
    <row r="61" spans="1:11" ht="6.75" customHeight="1" thickBot="1">
      <c r="A61" s="56"/>
      <c r="B61" s="56">
        <f t="shared" si="2"/>
        <v>-1468</v>
      </c>
      <c r="C61" s="56">
        <f t="shared" si="2"/>
        <v>0</v>
      </c>
      <c r="D61" s="56">
        <f t="shared" si="2"/>
        <v>-798</v>
      </c>
      <c r="E61" s="56">
        <f t="shared" si="2"/>
        <v>-1094</v>
      </c>
      <c r="F61" s="28"/>
      <c r="G61" s="62" t="s">
        <v>0</v>
      </c>
      <c r="H61" s="27"/>
      <c r="I61" s="28"/>
      <c r="K61" s="61"/>
    </row>
    <row r="62" spans="1:11" ht="16.5" customHeight="1" thickBot="1">
      <c r="A62" s="3"/>
      <c r="B62" s="4">
        <v>50000</v>
      </c>
      <c r="C62" s="3">
        <v>0</v>
      </c>
      <c r="D62" s="3">
        <v>20000</v>
      </c>
      <c r="E62" s="3">
        <v>10000</v>
      </c>
      <c r="F62" s="63"/>
      <c r="G62" s="53">
        <v>320</v>
      </c>
      <c r="K62" s="61"/>
    </row>
    <row r="63" spans="1:11" ht="16.5" customHeight="1" thickBot="1">
      <c r="A63" s="3" t="s">
        <v>2</v>
      </c>
      <c r="B63" s="3">
        <v>5000</v>
      </c>
      <c r="C63" s="3">
        <v>0</v>
      </c>
      <c r="D63" s="3">
        <v>2500</v>
      </c>
      <c r="E63" s="3">
        <v>2000</v>
      </c>
      <c r="F63" s="63">
        <f>B63*$B$72+C63*$C$72+D63*$D$72+E63*$E$72</f>
        <v>320000000</v>
      </c>
      <c r="G63" s="58">
        <v>320</v>
      </c>
      <c r="H63" s="11" t="s">
        <v>3</v>
      </c>
      <c r="I63" s="12"/>
      <c r="K63" s="61"/>
    </row>
    <row r="64" spans="1:11" ht="16.5" customHeight="1" thickBot="1">
      <c r="A64" s="3" t="s">
        <v>5</v>
      </c>
      <c r="B64" s="15">
        <v>0</v>
      </c>
      <c r="C64" s="35"/>
      <c r="D64" s="15">
        <v>0</v>
      </c>
      <c r="E64" s="15">
        <v>0</v>
      </c>
      <c r="F64" s="63">
        <f>B64*$B$72+C64*$C$72+D64*$D$72+E64*$E$72</f>
        <v>0</v>
      </c>
      <c r="G64" s="58">
        <v>320</v>
      </c>
      <c r="H64" s="17">
        <v>0</v>
      </c>
      <c r="I64" s="18">
        <f>H64-F64</f>
        <v>0</v>
      </c>
      <c r="K64" s="61"/>
    </row>
    <row r="65" spans="1:11" ht="16.5" customHeight="1" thickBot="1">
      <c r="A65" s="3" t="s">
        <v>7</v>
      </c>
      <c r="B65" s="3">
        <f>B63-B64</f>
        <v>5000</v>
      </c>
      <c r="C65" s="3">
        <v>0</v>
      </c>
      <c r="D65" s="3">
        <f>D63-D64</f>
        <v>2500</v>
      </c>
      <c r="E65" s="3">
        <f>E63-E64</f>
        <v>2000</v>
      </c>
      <c r="F65" s="63">
        <f>B65*$B$72+C65*$C$72+D65*$D$72+E65*$E$72</f>
        <v>320000000</v>
      </c>
      <c r="G65" s="58">
        <v>320</v>
      </c>
      <c r="H65" s="22">
        <f>H64</f>
        <v>0</v>
      </c>
      <c r="I65" s="23">
        <f>H65-F65</f>
        <v>-320000000</v>
      </c>
      <c r="K65" s="61"/>
    </row>
    <row r="66" spans="1:11" ht="7.5" customHeight="1" thickBot="1">
      <c r="A66" s="56"/>
      <c r="B66" s="56"/>
      <c r="C66" s="56"/>
      <c r="D66" s="56"/>
      <c r="E66" s="56"/>
      <c r="F66" s="28"/>
      <c r="G66" s="62" t="s">
        <v>0</v>
      </c>
      <c r="H66" s="27"/>
      <c r="I66" s="28"/>
      <c r="K66" s="64"/>
    </row>
    <row r="67" spans="1:11" ht="18.5" thickBot="1">
      <c r="A67" s="3"/>
      <c r="B67" s="4">
        <v>50000</v>
      </c>
      <c r="C67" s="3">
        <v>20000</v>
      </c>
      <c r="D67" s="3">
        <v>20000</v>
      </c>
      <c r="E67" s="3">
        <v>10000</v>
      </c>
      <c r="F67" s="65"/>
      <c r="G67" s="53">
        <v>323</v>
      </c>
      <c r="H67" s="54" t="s">
        <v>11</v>
      </c>
      <c r="K67" s="61"/>
    </row>
    <row r="68" spans="1:11" ht="18" thickBot="1">
      <c r="A68" s="3" t="s">
        <v>2</v>
      </c>
      <c r="B68" s="3">
        <v>4400</v>
      </c>
      <c r="C68" s="3">
        <v>2200</v>
      </c>
      <c r="D68" s="3">
        <v>2200</v>
      </c>
      <c r="E68" s="3">
        <v>1500</v>
      </c>
      <c r="F68" s="65">
        <f>B68*$B$67+C68*$C$67+D68*$D$67+E68*$E$67</f>
        <v>323000000</v>
      </c>
      <c r="G68" s="34">
        <v>323</v>
      </c>
      <c r="H68" s="11" t="s">
        <v>3</v>
      </c>
      <c r="I68" s="12"/>
      <c r="K68" s="61"/>
    </row>
    <row r="69" spans="1:11" ht="18" thickBot="1">
      <c r="A69" s="3" t="s">
        <v>5</v>
      </c>
      <c r="B69" s="13">
        <v>0</v>
      </c>
      <c r="C69" s="15">
        <v>0</v>
      </c>
      <c r="D69" s="15">
        <v>0</v>
      </c>
      <c r="E69" s="15">
        <v>0</v>
      </c>
      <c r="F69" s="66">
        <f>B69*$B$2+C69*$C$2+D69*$D$2+E69*$E$2</f>
        <v>0</v>
      </c>
      <c r="G69" s="34">
        <v>323</v>
      </c>
      <c r="H69" s="17">
        <v>0</v>
      </c>
      <c r="I69" s="18">
        <f>H69-F69</f>
        <v>0</v>
      </c>
      <c r="K69" s="61"/>
    </row>
    <row r="70" spans="1:11" ht="18.5" thickBot="1">
      <c r="A70" s="3" t="s">
        <v>7</v>
      </c>
      <c r="B70" s="3">
        <f>B68-B69</f>
        <v>4400</v>
      </c>
      <c r="C70" s="3">
        <f>C68-C69</f>
        <v>2200</v>
      </c>
      <c r="D70" s="3">
        <f>D68-D69</f>
        <v>2200</v>
      </c>
      <c r="E70" s="3">
        <f>E68-E69</f>
        <v>1500</v>
      </c>
      <c r="F70" s="67">
        <f>B70*$B$67+C70*$C$67+D70*$D$67+E70*$E$67</f>
        <v>323000000</v>
      </c>
      <c r="G70" s="34">
        <v>323</v>
      </c>
      <c r="H70" s="22">
        <f>H69</f>
        <v>0</v>
      </c>
      <c r="I70" s="23">
        <f>H70-F70</f>
        <v>-323000000</v>
      </c>
      <c r="K70" s="61"/>
    </row>
    <row r="71" spans="1:11" ht="6.75" customHeight="1" thickBot="1">
      <c r="A71" s="56"/>
      <c r="B71" s="56"/>
      <c r="C71" s="56"/>
      <c r="D71" s="56"/>
      <c r="E71" s="56"/>
      <c r="F71" s="28"/>
      <c r="G71" s="68" t="s">
        <v>0</v>
      </c>
      <c r="H71" s="27"/>
      <c r="I71" s="28"/>
      <c r="K71" s="61"/>
    </row>
    <row r="72" spans="1:11" ht="18.5" thickBot="1">
      <c r="A72" s="3"/>
      <c r="B72" s="4">
        <v>50000</v>
      </c>
      <c r="C72" s="3">
        <v>0</v>
      </c>
      <c r="D72" s="3">
        <v>20000</v>
      </c>
      <c r="E72" s="3">
        <v>10000</v>
      </c>
      <c r="F72" s="51"/>
      <c r="G72" s="53">
        <v>325</v>
      </c>
      <c r="K72" s="61"/>
    </row>
    <row r="73" spans="1:11" ht="18" thickBot="1">
      <c r="A73" s="3" t="s">
        <v>2</v>
      </c>
      <c r="B73" s="3">
        <v>5000</v>
      </c>
      <c r="C73" s="3">
        <v>0</v>
      </c>
      <c r="D73" s="3">
        <v>2500</v>
      </c>
      <c r="E73" s="3">
        <v>2500</v>
      </c>
      <c r="F73" s="51">
        <f>B73*$B$72+C73*$C$72+D73*$D$72+E73*$E$72</f>
        <v>325000000</v>
      </c>
      <c r="G73" s="34">
        <v>325</v>
      </c>
      <c r="H73" s="11" t="s">
        <v>3</v>
      </c>
      <c r="I73" s="12"/>
    </row>
    <row r="74" spans="1:11" ht="18" thickBot="1">
      <c r="A74" s="3" t="s">
        <v>5</v>
      </c>
      <c r="B74" s="15">
        <v>2947</v>
      </c>
      <c r="C74" s="35"/>
      <c r="D74" s="15">
        <v>1060</v>
      </c>
      <c r="E74" s="15">
        <v>908</v>
      </c>
      <c r="F74" s="51">
        <f>B74*B72+C74*C72+D74*D72+E74*E72</f>
        <v>177630000</v>
      </c>
      <c r="G74" s="34">
        <v>325</v>
      </c>
      <c r="H74" s="17">
        <v>147870000</v>
      </c>
      <c r="I74" s="18">
        <f>H74-F74</f>
        <v>-29760000</v>
      </c>
    </row>
    <row r="75" spans="1:11" ht="18.5" thickBot="1">
      <c r="A75" s="3" t="s">
        <v>7</v>
      </c>
      <c r="B75" s="3">
        <f>B73-B74</f>
        <v>2053</v>
      </c>
      <c r="C75" s="3">
        <f>C73-C74</f>
        <v>0</v>
      </c>
      <c r="D75" s="3">
        <f>D73-D74</f>
        <v>1440</v>
      </c>
      <c r="E75" s="3">
        <f>E73-E74</f>
        <v>1592</v>
      </c>
      <c r="F75" s="51">
        <f>B75*$B$72+C75*$C$72+D75*$D$72+E75*$E$72</f>
        <v>147370000</v>
      </c>
      <c r="G75" s="34">
        <v>325</v>
      </c>
      <c r="H75" s="22">
        <f>H74</f>
        <v>147870000</v>
      </c>
      <c r="I75" s="23">
        <f>H75-F75</f>
        <v>500000</v>
      </c>
    </row>
    <row r="76" spans="1:11" ht="13.5" customHeight="1" thickBot="1">
      <c r="A76" s="56"/>
      <c r="B76" s="56"/>
      <c r="C76" s="56"/>
      <c r="D76" s="56"/>
      <c r="E76" s="56"/>
      <c r="F76" s="28"/>
      <c r="G76" s="68" t="s">
        <v>0</v>
      </c>
      <c r="H76" s="27"/>
      <c r="I76" s="28"/>
    </row>
    <row r="77" spans="1:11" ht="18.5" thickBot="1">
      <c r="A77" s="3"/>
      <c r="B77" s="4">
        <v>50000</v>
      </c>
      <c r="C77" s="3">
        <v>20000</v>
      </c>
      <c r="D77" s="3">
        <v>20000</v>
      </c>
      <c r="E77" s="3">
        <v>10000</v>
      </c>
      <c r="F77" s="69"/>
      <c r="G77" s="53">
        <v>330</v>
      </c>
      <c r="H77" s="54" t="s">
        <v>11</v>
      </c>
    </row>
    <row r="78" spans="1:11" ht="19" thickBot="1">
      <c r="A78" s="3" t="s">
        <v>2</v>
      </c>
      <c r="B78" s="3">
        <v>4400</v>
      </c>
      <c r="C78" s="3">
        <v>2200</v>
      </c>
      <c r="D78" s="3">
        <v>2200</v>
      </c>
      <c r="E78" s="3">
        <v>2200</v>
      </c>
      <c r="F78" s="69">
        <f>B78*$B$77+C78*$C$77+D78*$D$77+E78*$E$77</f>
        <v>330000000</v>
      </c>
      <c r="G78" s="55">
        <v>330</v>
      </c>
      <c r="H78" s="11" t="s">
        <v>3</v>
      </c>
      <c r="I78" s="12"/>
    </row>
    <row r="79" spans="1:11" ht="19" thickBot="1">
      <c r="A79" s="3" t="s">
        <v>5</v>
      </c>
      <c r="B79" s="15">
        <v>275</v>
      </c>
      <c r="C79" s="15">
        <v>85</v>
      </c>
      <c r="D79" s="15">
        <v>131</v>
      </c>
      <c r="E79" s="15">
        <v>98</v>
      </c>
      <c r="F79" s="69">
        <f>B79*$B$77+C79*$C$77+D79*$D$77+E79*$E$77</f>
        <v>19050000</v>
      </c>
      <c r="G79" s="55">
        <v>330</v>
      </c>
      <c r="H79" s="17">
        <v>294650000</v>
      </c>
      <c r="I79" s="18">
        <f>H79-F79</f>
        <v>275600000</v>
      </c>
    </row>
    <row r="80" spans="1:11" ht="19" thickBot="1">
      <c r="A80" s="3" t="s">
        <v>7</v>
      </c>
      <c r="B80" s="3">
        <v>1425</v>
      </c>
      <c r="C80" s="3">
        <v>1915</v>
      </c>
      <c r="D80" s="3">
        <v>1869</v>
      </c>
      <c r="E80" s="3">
        <v>1902</v>
      </c>
      <c r="F80" s="69">
        <f>B80*$B$77+C80*$C$77+D80*$D$77+E80*$E$77</f>
        <v>165950000</v>
      </c>
      <c r="G80" s="55">
        <v>330</v>
      </c>
      <c r="H80" s="22">
        <f>H79</f>
        <v>294650000</v>
      </c>
      <c r="I80" s="23">
        <f>H80-F80</f>
        <v>128700000</v>
      </c>
    </row>
    <row r="81" spans="1:9" ht="11.25" customHeight="1" thickBot="1">
      <c r="A81" s="56"/>
      <c r="B81" s="59" t="s">
        <v>8</v>
      </c>
      <c r="C81" s="59" t="s">
        <v>13</v>
      </c>
      <c r="D81" s="59" t="s">
        <v>10</v>
      </c>
      <c r="E81" s="60" t="s">
        <v>9</v>
      </c>
      <c r="F81" s="28"/>
      <c r="G81" s="68" t="s">
        <v>0</v>
      </c>
      <c r="H81" s="27"/>
      <c r="I81" s="28"/>
    </row>
    <row r="82" spans="1:9" ht="18.5" thickBot="1">
      <c r="A82" s="3"/>
      <c r="B82" s="4">
        <v>50000</v>
      </c>
      <c r="C82" s="3">
        <v>100000</v>
      </c>
      <c r="D82" s="3">
        <v>10000</v>
      </c>
      <c r="E82" s="3">
        <v>20000</v>
      </c>
      <c r="F82" s="69"/>
      <c r="G82" s="53">
        <v>335</v>
      </c>
      <c r="H82" s="54" t="s">
        <v>11</v>
      </c>
    </row>
    <row r="83" spans="1:9" ht="19" thickBot="1">
      <c r="A83" s="3" t="s">
        <v>2</v>
      </c>
      <c r="B83" s="3">
        <v>1200</v>
      </c>
      <c r="C83" s="3">
        <v>2400</v>
      </c>
      <c r="D83" s="3">
        <v>1100</v>
      </c>
      <c r="E83" s="3">
        <v>1200</v>
      </c>
      <c r="F83" s="69">
        <f>B83*$B$87+C83*$C$87+D83*$D$87+E83*$E$87</f>
        <v>335000000</v>
      </c>
      <c r="G83" s="55">
        <v>335</v>
      </c>
      <c r="H83" s="11" t="s">
        <v>3</v>
      </c>
      <c r="I83" s="12"/>
    </row>
    <row r="84" spans="1:9" ht="19" thickBot="1">
      <c r="A84" s="3" t="s">
        <v>5</v>
      </c>
      <c r="B84" s="15">
        <v>0</v>
      </c>
      <c r="C84" s="15">
        <v>0</v>
      </c>
      <c r="D84" s="15">
        <v>0</v>
      </c>
      <c r="E84" s="15">
        <v>0</v>
      </c>
      <c r="F84" s="69">
        <f>B84*$B$82+C84*$C$82+D84*$D$82+E84*$E$82</f>
        <v>0</v>
      </c>
      <c r="G84" s="55">
        <v>335</v>
      </c>
      <c r="H84" s="17">
        <v>0</v>
      </c>
      <c r="I84" s="18">
        <f>H84-F84</f>
        <v>0</v>
      </c>
    </row>
    <row r="85" spans="1:9" ht="19" thickBot="1">
      <c r="A85" s="3" t="s">
        <v>7</v>
      </c>
      <c r="B85" s="3">
        <f>B83-B84</f>
        <v>1200</v>
      </c>
      <c r="C85" s="3">
        <f>C83-C84</f>
        <v>2400</v>
      </c>
      <c r="D85" s="3">
        <f>D83-D84</f>
        <v>1100</v>
      </c>
      <c r="E85" s="3">
        <f>E83-E84</f>
        <v>1200</v>
      </c>
      <c r="F85" s="69">
        <f>B85*$B$87+C85*$C$87+D85*$D$87+E85*$E$87</f>
        <v>335000000</v>
      </c>
      <c r="G85" s="55">
        <v>335</v>
      </c>
      <c r="H85" s="22">
        <f>H84</f>
        <v>0</v>
      </c>
      <c r="I85" s="23">
        <f>H85-F85</f>
        <v>-335000000</v>
      </c>
    </row>
    <row r="86" spans="1:9" ht="18" thickBot="1">
      <c r="A86" s="56"/>
      <c r="B86" s="59" t="s">
        <v>8</v>
      </c>
      <c r="C86" s="59" t="s">
        <v>13</v>
      </c>
      <c r="D86" s="59" t="s">
        <v>10</v>
      </c>
      <c r="E86" s="60" t="s">
        <v>9</v>
      </c>
      <c r="F86" s="28"/>
      <c r="G86" s="68" t="s">
        <v>0</v>
      </c>
      <c r="H86" s="27"/>
      <c r="I86" s="28"/>
    </row>
    <row r="87" spans="1:9" ht="18.5" thickBot="1">
      <c r="A87" s="3"/>
      <c r="B87" s="4">
        <v>50000</v>
      </c>
      <c r="C87" s="3">
        <v>100000</v>
      </c>
      <c r="D87" s="3">
        <v>10000</v>
      </c>
      <c r="E87" s="3">
        <v>20000</v>
      </c>
      <c r="F87" s="69"/>
      <c r="G87" s="53">
        <v>336</v>
      </c>
      <c r="H87" s="54" t="s">
        <v>11</v>
      </c>
    </row>
    <row r="88" spans="1:9" ht="19" thickBot="1">
      <c r="A88" s="3" t="s">
        <v>2</v>
      </c>
      <c r="B88" s="3">
        <v>1200</v>
      </c>
      <c r="C88" s="3">
        <v>2400</v>
      </c>
      <c r="D88" s="3">
        <v>1200</v>
      </c>
      <c r="E88" s="3">
        <v>1200</v>
      </c>
      <c r="F88" s="69">
        <f>B88*B87+C88*C87+D88*D87+E88*E87</f>
        <v>336000000</v>
      </c>
      <c r="G88" s="55">
        <v>336</v>
      </c>
      <c r="H88" s="11" t="s">
        <v>3</v>
      </c>
      <c r="I88" s="12"/>
    </row>
    <row r="89" spans="1:9" ht="19" thickBot="1">
      <c r="A89" s="3" t="s">
        <v>5</v>
      </c>
      <c r="B89" s="15">
        <v>862</v>
      </c>
      <c r="C89" s="15">
        <f>513+555</f>
        <v>1068</v>
      </c>
      <c r="D89" s="15">
        <v>1197</v>
      </c>
      <c r="E89" s="15">
        <v>1195</v>
      </c>
      <c r="F89" s="69">
        <f>B89*B87+C89*C87+D89*D87+E89*E87</f>
        <v>185770000</v>
      </c>
      <c r="G89" s="55">
        <v>336</v>
      </c>
      <c r="H89" s="17">
        <v>150220000</v>
      </c>
      <c r="I89" s="18">
        <f>H89-F89</f>
        <v>-35550000</v>
      </c>
    </row>
    <row r="90" spans="1:9" ht="19" thickBot="1">
      <c r="A90" s="3" t="s">
        <v>7</v>
      </c>
      <c r="B90" s="3">
        <f t="shared" ref="B90:E90" si="3">B88-B89</f>
        <v>338</v>
      </c>
      <c r="C90" s="3">
        <f t="shared" si="3"/>
        <v>1332</v>
      </c>
      <c r="D90" s="3">
        <f t="shared" si="3"/>
        <v>3</v>
      </c>
      <c r="E90" s="3">
        <f t="shared" si="3"/>
        <v>5</v>
      </c>
      <c r="F90" s="69">
        <f>B90*B87+C90*C87+D90*D87+E90*E87</f>
        <v>150230000</v>
      </c>
      <c r="G90" s="55">
        <v>336</v>
      </c>
      <c r="H90" s="22">
        <f>H89</f>
        <v>150220000</v>
      </c>
      <c r="I90" s="23">
        <f>H90-F90</f>
        <v>-10000</v>
      </c>
    </row>
    <row r="91" spans="1:9" ht="11.25" customHeight="1" thickBot="1">
      <c r="A91" s="56"/>
      <c r="B91" s="59" t="s">
        <v>8</v>
      </c>
      <c r="C91" s="59" t="s">
        <v>13</v>
      </c>
      <c r="D91" s="59" t="s">
        <v>10</v>
      </c>
      <c r="E91" s="60" t="s">
        <v>9</v>
      </c>
      <c r="F91" s="28"/>
      <c r="G91" s="68" t="s">
        <v>0</v>
      </c>
      <c r="H91" s="27"/>
      <c r="I91" s="28"/>
    </row>
    <row r="92" spans="1:9" ht="31.5" thickBot="1">
      <c r="A92" s="3"/>
      <c r="B92" s="4">
        <v>50000</v>
      </c>
      <c r="C92" s="3">
        <v>100000</v>
      </c>
      <c r="D92" s="3">
        <v>10000</v>
      </c>
      <c r="E92" s="3">
        <v>20000</v>
      </c>
      <c r="F92" s="70"/>
      <c r="G92" s="71" t="s">
        <v>14</v>
      </c>
      <c r="H92" s="54" t="s">
        <v>11</v>
      </c>
    </row>
    <row r="93" spans="1:9" ht="19" thickBot="1">
      <c r="A93" s="3" t="s">
        <v>2</v>
      </c>
      <c r="B93" s="3">
        <v>2000</v>
      </c>
      <c r="C93" s="3">
        <v>2000</v>
      </c>
      <c r="D93" s="3">
        <v>1000</v>
      </c>
      <c r="E93" s="3">
        <v>2000</v>
      </c>
      <c r="F93" s="70">
        <f>B93*$B$102+C93*$C$102+D93*$D$102+E93*$E$102</f>
        <v>350000000</v>
      </c>
      <c r="G93" s="55" t="s">
        <v>15</v>
      </c>
      <c r="H93" s="11" t="s">
        <v>3</v>
      </c>
      <c r="I93" s="12"/>
    </row>
    <row r="94" spans="1:9" ht="21" customHeight="1" thickBot="1">
      <c r="A94" s="3" t="s">
        <v>5</v>
      </c>
      <c r="B94" s="15">
        <v>0</v>
      </c>
      <c r="C94" s="15">
        <v>0</v>
      </c>
      <c r="D94" s="15">
        <v>0</v>
      </c>
      <c r="E94" s="15">
        <v>0</v>
      </c>
      <c r="F94" s="70">
        <f>B94*$B$102+C94*$C$102+D94*$D$102+E94*$E$102</f>
        <v>0</v>
      </c>
      <c r="G94" s="72" t="s">
        <v>15</v>
      </c>
      <c r="H94" s="17">
        <v>0</v>
      </c>
      <c r="I94" s="18">
        <f>H94-F94</f>
        <v>0</v>
      </c>
    </row>
    <row r="95" spans="1:9" ht="19" thickBot="1">
      <c r="A95" s="3" t="s">
        <v>7</v>
      </c>
      <c r="B95" s="3">
        <f>B93-B94</f>
        <v>2000</v>
      </c>
      <c r="C95" s="3">
        <f>C93-C94</f>
        <v>2000</v>
      </c>
      <c r="D95" s="3">
        <f>D93-D94</f>
        <v>1000</v>
      </c>
      <c r="E95" s="3">
        <f>E93-E94</f>
        <v>2000</v>
      </c>
      <c r="F95" s="70">
        <f>B95*$B$102+C95*$C$102+D95*$D$102+E95*$E$102</f>
        <v>350000000</v>
      </c>
      <c r="G95" s="55" t="s">
        <v>15</v>
      </c>
      <c r="H95" s="22">
        <f>H94</f>
        <v>0</v>
      </c>
      <c r="I95" s="23">
        <f>H95-F95</f>
        <v>-350000000</v>
      </c>
    </row>
    <row r="96" spans="1:9" ht="18" thickBot="1">
      <c r="A96" s="56"/>
      <c r="B96" s="59" t="s">
        <v>8</v>
      </c>
      <c r="C96" s="59" t="s">
        <v>13</v>
      </c>
      <c r="D96" s="59" t="s">
        <v>10</v>
      </c>
      <c r="E96" s="60" t="s">
        <v>9</v>
      </c>
      <c r="F96" s="28"/>
      <c r="G96" s="68" t="s">
        <v>0</v>
      </c>
      <c r="H96" s="27"/>
      <c r="I96" s="28"/>
    </row>
    <row r="97" spans="1:9" ht="31.5" thickBot="1">
      <c r="A97" s="3"/>
      <c r="B97" s="4">
        <v>50000</v>
      </c>
      <c r="C97" s="3">
        <v>100000</v>
      </c>
      <c r="D97" s="3">
        <v>10000</v>
      </c>
      <c r="E97" s="3">
        <v>20000</v>
      </c>
      <c r="F97" s="70"/>
      <c r="G97" s="71" t="s">
        <v>16</v>
      </c>
      <c r="H97" s="54" t="s">
        <v>11</v>
      </c>
    </row>
    <row r="98" spans="1:9" ht="19" thickBot="1">
      <c r="A98" s="3" t="s">
        <v>2</v>
      </c>
      <c r="B98" s="3">
        <v>2000</v>
      </c>
      <c r="C98" s="3">
        <v>2000</v>
      </c>
      <c r="D98" s="3">
        <v>1800</v>
      </c>
      <c r="E98" s="3">
        <v>1800</v>
      </c>
      <c r="F98" s="70">
        <f>+B98*B97+C98*C97+D98*D97+E98*E97</f>
        <v>354000000</v>
      </c>
      <c r="G98" s="55" t="s">
        <v>15</v>
      </c>
      <c r="H98" s="11" t="s">
        <v>3</v>
      </c>
      <c r="I98" s="12"/>
    </row>
    <row r="99" spans="1:9" ht="15" thickBot="1">
      <c r="A99" s="3" t="s">
        <v>5</v>
      </c>
      <c r="B99" s="3">
        <v>1447</v>
      </c>
      <c r="C99" s="3">
        <v>1654</v>
      </c>
      <c r="D99" s="3">
        <v>1795</v>
      </c>
      <c r="E99" s="3">
        <v>1793</v>
      </c>
      <c r="F99" s="70">
        <f>B99*B97+C99*C97+D99*D97+E99*E97</f>
        <v>291560000</v>
      </c>
      <c r="G99" s="72" t="s">
        <v>15</v>
      </c>
      <c r="H99" s="17">
        <v>62490000</v>
      </c>
      <c r="I99" s="18">
        <v>0</v>
      </c>
    </row>
    <row r="100" spans="1:9" ht="19" thickBot="1">
      <c r="A100" s="3" t="s">
        <v>7</v>
      </c>
      <c r="B100" s="3">
        <f>+B98-B99</f>
        <v>553</v>
      </c>
      <c r="C100" s="3">
        <f>+C98-C99</f>
        <v>346</v>
      </c>
      <c r="D100" s="3">
        <f>+D98-D99</f>
        <v>5</v>
      </c>
      <c r="E100" s="3">
        <f>+E98-E99</f>
        <v>7</v>
      </c>
      <c r="F100" s="70">
        <f>+F98-F99</f>
        <v>62440000</v>
      </c>
      <c r="G100" s="55" t="s">
        <v>15</v>
      </c>
      <c r="H100" s="22">
        <f>H99</f>
        <v>62490000</v>
      </c>
      <c r="I100" s="23">
        <f>H100-F100</f>
        <v>50000</v>
      </c>
    </row>
    <row r="101" spans="1:9" ht="10.5" customHeight="1" thickBot="1">
      <c r="A101" s="56"/>
      <c r="B101" s="59" t="s">
        <v>8</v>
      </c>
      <c r="C101" s="59" t="s">
        <v>13</v>
      </c>
      <c r="D101" s="59" t="s">
        <v>10</v>
      </c>
      <c r="E101" s="60" t="s">
        <v>9</v>
      </c>
      <c r="F101" s="28"/>
      <c r="G101" s="68" t="s">
        <v>0</v>
      </c>
      <c r="H101" s="27"/>
      <c r="I101" s="28"/>
    </row>
    <row r="102" spans="1:9" ht="31.5" thickBot="1">
      <c r="A102" s="3"/>
      <c r="B102" s="4">
        <v>50000</v>
      </c>
      <c r="C102" s="3">
        <v>100000</v>
      </c>
      <c r="D102" s="3">
        <v>10000</v>
      </c>
      <c r="E102" s="3">
        <v>20000</v>
      </c>
      <c r="F102" s="70"/>
      <c r="G102" s="71" t="s">
        <v>17</v>
      </c>
      <c r="H102" s="54" t="s">
        <v>11</v>
      </c>
    </row>
    <row r="103" spans="1:9" ht="19" thickBot="1">
      <c r="A103" s="3" t="s">
        <v>2</v>
      </c>
      <c r="B103" s="3">
        <v>2000</v>
      </c>
      <c r="C103" s="3">
        <v>2000</v>
      </c>
      <c r="D103" s="3">
        <v>1900</v>
      </c>
      <c r="E103" s="3">
        <v>2000</v>
      </c>
      <c r="F103" s="70">
        <f>B103*B102+C103*C102+D103*D102+E103*E102</f>
        <v>359000000</v>
      </c>
      <c r="G103" s="55" t="s">
        <v>15</v>
      </c>
      <c r="H103" s="11" t="s">
        <v>3</v>
      </c>
      <c r="I103" s="12"/>
    </row>
    <row r="104" spans="1:9" ht="20.25" customHeight="1" thickBot="1">
      <c r="A104" s="3" t="s">
        <v>5</v>
      </c>
      <c r="B104" s="15">
        <v>716</v>
      </c>
      <c r="C104" s="15">
        <v>539</v>
      </c>
      <c r="D104" s="15">
        <v>1399</v>
      </c>
      <c r="E104" s="15"/>
      <c r="F104" s="70">
        <f>B104*B102+C104*C102+D104*D102+E104*E102</f>
        <v>103690000</v>
      </c>
      <c r="G104" s="72" t="s">
        <v>15</v>
      </c>
      <c r="H104" s="17">
        <v>236090000</v>
      </c>
      <c r="I104" s="18">
        <f>H104-F104</f>
        <v>132400000</v>
      </c>
    </row>
    <row r="105" spans="1:9" ht="19" thickBot="1">
      <c r="A105" s="3" t="s">
        <v>7</v>
      </c>
      <c r="B105" s="3">
        <f>+B103-B104</f>
        <v>1284</v>
      </c>
      <c r="C105" s="3">
        <f t="shared" ref="C105:E105" si="4">+C103-C104</f>
        <v>1461</v>
      </c>
      <c r="D105" s="3">
        <f t="shared" si="4"/>
        <v>501</v>
      </c>
      <c r="E105" s="3">
        <f t="shared" si="4"/>
        <v>2000</v>
      </c>
      <c r="F105" s="70">
        <f>B105*B102+C105*C102+D105*D102+E105*E102</f>
        <v>255310000</v>
      </c>
      <c r="G105" s="55" t="s">
        <v>15</v>
      </c>
      <c r="H105" s="22">
        <f>H104</f>
        <v>236090000</v>
      </c>
      <c r="I105" s="23">
        <f>H105-F105</f>
        <v>-19220000</v>
      </c>
    </row>
    <row r="106" spans="1:9" ht="18" thickBot="1">
      <c r="A106" s="56"/>
      <c r="B106" s="59" t="s">
        <v>8</v>
      </c>
      <c r="C106" s="59" t="s">
        <v>13</v>
      </c>
      <c r="D106" s="59" t="s">
        <v>10</v>
      </c>
      <c r="E106" s="60" t="s">
        <v>9</v>
      </c>
      <c r="F106" s="28"/>
      <c r="G106" s="68" t="s">
        <v>0</v>
      </c>
      <c r="H106" s="27"/>
      <c r="I106" s="28"/>
    </row>
    <row r="107" spans="1:9" ht="31.5" thickBot="1">
      <c r="A107" s="3"/>
      <c r="B107" s="4">
        <v>50000</v>
      </c>
      <c r="C107" s="3">
        <v>100000</v>
      </c>
      <c r="D107" s="3">
        <v>10000</v>
      </c>
      <c r="E107" s="3">
        <v>20000</v>
      </c>
      <c r="F107" s="73"/>
      <c r="G107" s="71" t="s">
        <v>18</v>
      </c>
      <c r="H107" s="54" t="s">
        <v>11</v>
      </c>
    </row>
    <row r="108" spans="1:9" ht="19" thickBot="1">
      <c r="A108" s="3" t="s">
        <v>2</v>
      </c>
      <c r="B108" s="3">
        <v>2000</v>
      </c>
      <c r="C108" s="3">
        <v>2000</v>
      </c>
      <c r="D108" s="3">
        <v>2000</v>
      </c>
      <c r="E108" s="3">
        <v>2000</v>
      </c>
      <c r="F108" s="73">
        <f>B107*B108+C107*C108+D107*D108+E107*E108</f>
        <v>360000000</v>
      </c>
      <c r="G108" s="55" t="s">
        <v>19</v>
      </c>
      <c r="H108" s="17"/>
      <c r="I108" s="12"/>
    </row>
    <row r="109" spans="1:9" ht="15" thickBot="1">
      <c r="A109" s="3" t="s">
        <v>5</v>
      </c>
      <c r="B109" s="15">
        <v>220</v>
      </c>
      <c r="C109" s="15">
        <v>1361</v>
      </c>
      <c r="D109" s="15">
        <v>445</v>
      </c>
      <c r="E109" s="15">
        <v>599</v>
      </c>
      <c r="F109" s="73">
        <f>B109*B107+C109*C107+D109*D107+E109*E107</f>
        <v>163530000</v>
      </c>
      <c r="G109" s="72" t="s">
        <v>19</v>
      </c>
      <c r="H109" s="81">
        <v>196470000</v>
      </c>
      <c r="I109" s="18">
        <f>H109-F109</f>
        <v>32940000</v>
      </c>
    </row>
    <row r="110" spans="1:9" ht="19" thickBot="1">
      <c r="A110" s="3" t="s">
        <v>7</v>
      </c>
      <c r="B110" s="3">
        <f t="shared" ref="B110:E110" si="5">+B108-B109</f>
        <v>1780</v>
      </c>
      <c r="C110" s="3">
        <f t="shared" si="5"/>
        <v>639</v>
      </c>
      <c r="D110" s="3">
        <f t="shared" si="5"/>
        <v>1555</v>
      </c>
      <c r="E110" s="3">
        <f t="shared" si="5"/>
        <v>1401</v>
      </c>
      <c r="F110" s="73">
        <f>B110*B107+C110*C107+D110*D107+E110*E107</f>
        <v>196470000</v>
      </c>
      <c r="G110" s="55" t="s">
        <v>19</v>
      </c>
      <c r="H110" s="22">
        <f>H109</f>
        <v>196470000</v>
      </c>
      <c r="I110" s="23">
        <f>H110-F110</f>
        <v>0</v>
      </c>
    </row>
    <row r="111" spans="1:9" ht="11.25" customHeight="1" thickBot="1">
      <c r="A111" s="56"/>
      <c r="B111" s="59"/>
      <c r="C111" s="59"/>
      <c r="D111" s="59"/>
      <c r="E111" s="60"/>
      <c r="F111" s="28"/>
      <c r="G111" s="68"/>
      <c r="H111" s="27"/>
      <c r="I111" s="28"/>
    </row>
    <row r="112" spans="1:9" ht="31.5" thickBot="1">
      <c r="A112" s="3"/>
      <c r="B112" s="4">
        <v>100000</v>
      </c>
      <c r="C112" s="3">
        <v>50000</v>
      </c>
      <c r="D112" s="3">
        <v>20000</v>
      </c>
      <c r="E112" s="3">
        <v>10000</v>
      </c>
      <c r="F112" s="74"/>
      <c r="G112" s="71" t="s">
        <v>20</v>
      </c>
      <c r="H112" s="54" t="s">
        <v>21</v>
      </c>
    </row>
    <row r="113" spans="1:11" ht="19" thickBot="1">
      <c r="A113" s="3" t="s">
        <v>2</v>
      </c>
      <c r="B113" s="3">
        <v>2000</v>
      </c>
      <c r="C113" s="3">
        <v>2000</v>
      </c>
      <c r="D113" s="3">
        <v>2000</v>
      </c>
      <c r="E113" s="3">
        <v>2000</v>
      </c>
      <c r="F113" s="74">
        <f>B113*B112+C113*C112+D113*D112+E113*E112</f>
        <v>360000000</v>
      </c>
      <c r="G113" s="55" t="s">
        <v>22</v>
      </c>
      <c r="H113" s="11" t="s">
        <v>3</v>
      </c>
      <c r="I113" s="12"/>
    </row>
    <row r="114" spans="1:11" ht="19" thickBot="1">
      <c r="A114" s="3" t="s">
        <v>5</v>
      </c>
      <c r="B114" s="15">
        <v>1741</v>
      </c>
      <c r="C114" s="15">
        <v>1639</v>
      </c>
      <c r="D114" s="15">
        <v>863</v>
      </c>
      <c r="E114" s="15">
        <v>1015</v>
      </c>
      <c r="F114" s="74">
        <f>B114*$B$112+C114*$C$112+D114*$D$112+E114*$E$112</f>
        <v>283460000</v>
      </c>
      <c r="G114" s="55" t="s">
        <v>22</v>
      </c>
      <c r="H114" s="17"/>
      <c r="I114" s="18">
        <f>H114-F114</f>
        <v>-283460000</v>
      </c>
    </row>
    <row r="115" spans="1:11" ht="19" thickBot="1">
      <c r="A115" s="3" t="s">
        <v>7</v>
      </c>
      <c r="B115" s="3">
        <f>B113-B114</f>
        <v>259</v>
      </c>
      <c r="C115" s="3">
        <f>C113-C114</f>
        <v>361</v>
      </c>
      <c r="D115" s="3">
        <f>D113-D114</f>
        <v>1137</v>
      </c>
      <c r="E115" s="3">
        <f>E113-E114</f>
        <v>985</v>
      </c>
      <c r="F115" s="74">
        <f>B115*B112+C115*C112+D115*D112+E115*E112</f>
        <v>76540000</v>
      </c>
      <c r="G115" s="55" t="s">
        <v>22</v>
      </c>
      <c r="H115" s="22">
        <f>H114</f>
        <v>0</v>
      </c>
      <c r="I115" s="23">
        <f>H115-F115</f>
        <v>-76540000</v>
      </c>
    </row>
    <row r="116" spans="1:11" ht="18" thickBot="1">
      <c r="A116" s="56"/>
      <c r="B116" s="59" t="s">
        <v>8</v>
      </c>
      <c r="C116" s="59" t="s">
        <v>13</v>
      </c>
      <c r="D116" s="59" t="s">
        <v>10</v>
      </c>
      <c r="E116" s="60" t="s">
        <v>9</v>
      </c>
      <c r="F116" s="28"/>
      <c r="G116" s="68" t="s">
        <v>0</v>
      </c>
      <c r="H116" s="27"/>
      <c r="I116" s="28"/>
    </row>
    <row r="117" spans="1:11" ht="31.5" thickBot="1">
      <c r="A117" s="3"/>
      <c r="B117" s="4">
        <v>50000</v>
      </c>
      <c r="C117" s="3">
        <v>100000</v>
      </c>
      <c r="D117" s="3">
        <v>10000</v>
      </c>
      <c r="E117" s="3">
        <v>20000</v>
      </c>
      <c r="F117" s="70"/>
      <c r="G117" s="71" t="s">
        <v>23</v>
      </c>
      <c r="H117" s="54" t="s">
        <v>11</v>
      </c>
    </row>
    <row r="118" spans="1:11" ht="19" thickBot="1">
      <c r="A118" s="3" t="s">
        <v>2</v>
      </c>
      <c r="B118" s="3">
        <v>2300</v>
      </c>
      <c r="C118" s="3">
        <v>2300</v>
      </c>
      <c r="D118" s="3">
        <v>2000</v>
      </c>
      <c r="E118" s="3">
        <v>2000</v>
      </c>
      <c r="F118" s="70">
        <f>B118*B117+C118*C117+D118*D117+E118*E117</f>
        <v>405000000</v>
      </c>
      <c r="G118" s="55" t="s">
        <v>15</v>
      </c>
      <c r="H118" s="11" t="s">
        <v>3</v>
      </c>
      <c r="I118" s="12"/>
    </row>
    <row r="119" spans="1:11" ht="18" thickBot="1">
      <c r="A119" s="3" t="s">
        <v>5</v>
      </c>
      <c r="B119" s="15">
        <v>328</v>
      </c>
      <c r="C119" s="15">
        <v>2044</v>
      </c>
      <c r="D119" s="15">
        <v>811</v>
      </c>
      <c r="E119" s="15">
        <v>1102</v>
      </c>
      <c r="F119" s="5">
        <f>B119*$B$26+C119*$C$26+D119*$D$26+E119*$E$26</f>
        <v>0</v>
      </c>
      <c r="G119" s="10">
        <v>260</v>
      </c>
      <c r="H119" s="83">
        <v>154070000</v>
      </c>
      <c r="I119" s="18">
        <f>H119-F119</f>
        <v>154070000</v>
      </c>
    </row>
    <row r="120" spans="1:11" ht="19" thickBot="1">
      <c r="A120" s="3" t="s">
        <v>7</v>
      </c>
      <c r="B120" s="3">
        <f>B118-B119</f>
        <v>1972</v>
      </c>
      <c r="C120" s="3">
        <f t="shared" ref="C120:E120" si="6">C118-C119</f>
        <v>256</v>
      </c>
      <c r="D120" s="3">
        <f t="shared" si="6"/>
        <v>1189</v>
      </c>
      <c r="E120" s="3">
        <f t="shared" si="6"/>
        <v>898</v>
      </c>
      <c r="F120" s="70">
        <f>B120*B117+C120*C117+D120*D117+E120*E117</f>
        <v>154050000</v>
      </c>
      <c r="G120" s="55" t="s">
        <v>15</v>
      </c>
      <c r="H120" s="22">
        <f>H119</f>
        <v>154070000</v>
      </c>
      <c r="I120" s="23">
        <f>H120-F120</f>
        <v>20000</v>
      </c>
      <c r="J120" s="1"/>
    </row>
    <row r="121" spans="1:11" ht="18" thickBot="1">
      <c r="A121" s="56"/>
      <c r="B121" s="59" t="s">
        <v>8</v>
      </c>
      <c r="C121" s="59" t="s">
        <v>13</v>
      </c>
      <c r="D121" s="59" t="s">
        <v>9</v>
      </c>
      <c r="E121" s="60" t="s">
        <v>10</v>
      </c>
      <c r="F121" s="28"/>
      <c r="G121" s="68" t="s">
        <v>0</v>
      </c>
      <c r="H121" s="27"/>
      <c r="I121" s="28"/>
    </row>
    <row r="122" spans="1:11" ht="36.5" thickBot="1">
      <c r="A122" s="3"/>
      <c r="B122" s="3">
        <v>100000</v>
      </c>
      <c r="C122" s="3">
        <v>50000</v>
      </c>
      <c r="D122" s="3">
        <v>20000</v>
      </c>
      <c r="E122" s="3">
        <v>10000</v>
      </c>
      <c r="F122" s="70"/>
      <c r="G122" s="71" t="s">
        <v>24</v>
      </c>
      <c r="H122" s="54" t="s">
        <v>21</v>
      </c>
      <c r="K122" s="75"/>
    </row>
    <row r="123" spans="1:11" ht="19" thickBot="1">
      <c r="A123" s="3" t="s">
        <v>2</v>
      </c>
      <c r="B123" s="3">
        <v>2300</v>
      </c>
      <c r="C123" s="3">
        <v>2300</v>
      </c>
      <c r="D123" s="3">
        <v>2000</v>
      </c>
      <c r="E123" s="3">
        <v>2000</v>
      </c>
      <c r="F123" s="70">
        <f>B123*B122+C123*C122+D123*D122+E123*E122</f>
        <v>405000000</v>
      </c>
      <c r="G123" s="55" t="s">
        <v>15</v>
      </c>
      <c r="H123" s="11" t="s">
        <v>3</v>
      </c>
      <c r="I123" s="12"/>
    </row>
    <row r="124" spans="1:11" ht="15" thickBot="1">
      <c r="A124" s="3" t="s">
        <v>5</v>
      </c>
      <c r="B124" s="15"/>
      <c r="C124" s="15"/>
      <c r="D124" s="15"/>
      <c r="E124" s="15"/>
      <c r="F124" s="70"/>
      <c r="G124" s="72" t="s">
        <v>15</v>
      </c>
      <c r="H124" s="17">
        <v>56900000</v>
      </c>
      <c r="I124" s="18">
        <f>H124-F124</f>
        <v>56900000</v>
      </c>
    </row>
    <row r="125" spans="1:11" ht="19" thickBot="1">
      <c r="A125" s="3" t="s">
        <v>7</v>
      </c>
      <c r="B125" s="3">
        <v>1971</v>
      </c>
      <c r="C125" s="3">
        <v>1552</v>
      </c>
      <c r="D125" s="3">
        <v>1970</v>
      </c>
      <c r="E125" s="3">
        <v>1458</v>
      </c>
      <c r="F125" s="70">
        <f>B125*B122+C125*C122+D125*D122+E125*E122</f>
        <v>328680000</v>
      </c>
      <c r="G125" s="55" t="s">
        <v>15</v>
      </c>
      <c r="H125" s="22">
        <f>H124</f>
        <v>56900000</v>
      </c>
      <c r="I125" s="23">
        <f>H125-F125</f>
        <v>-271780000</v>
      </c>
      <c r="K125" s="1"/>
    </row>
    <row r="126" spans="1:11" ht="18" thickBot="1">
      <c r="A126" s="56"/>
      <c r="B126" s="59" t="s">
        <v>8</v>
      </c>
      <c r="C126" s="59" t="s">
        <v>13</v>
      </c>
      <c r="D126" s="59" t="s">
        <v>10</v>
      </c>
      <c r="E126" s="60" t="s">
        <v>9</v>
      </c>
      <c r="F126" s="28"/>
      <c r="G126" s="68" t="s">
        <v>0</v>
      </c>
      <c r="H126" s="27"/>
      <c r="I126" s="28"/>
      <c r="K126" s="1"/>
    </row>
    <row r="127" spans="1:11" ht="36.5" thickBot="1">
      <c r="A127" s="3"/>
      <c r="B127" s="4">
        <v>50000</v>
      </c>
      <c r="C127" s="3">
        <v>100000</v>
      </c>
      <c r="D127" s="3">
        <v>10000</v>
      </c>
      <c r="E127" s="3">
        <v>20000</v>
      </c>
      <c r="F127" s="70"/>
      <c r="G127" s="71" t="s">
        <v>25</v>
      </c>
      <c r="H127" s="54" t="s">
        <v>11</v>
      </c>
    </row>
    <row r="128" spans="1:11" ht="19" thickBot="1">
      <c r="A128" s="3" t="s">
        <v>2</v>
      </c>
      <c r="B128" s="3">
        <v>2500</v>
      </c>
      <c r="C128" s="3">
        <v>2500</v>
      </c>
      <c r="D128" s="3">
        <v>2000</v>
      </c>
      <c r="E128" s="3">
        <v>2000</v>
      </c>
      <c r="F128" s="70">
        <f>B128*B127+C128*C127+D128*D127+E128*E127</f>
        <v>435000000</v>
      </c>
      <c r="G128" s="55" t="s">
        <v>15</v>
      </c>
      <c r="H128" s="11" t="s">
        <v>3</v>
      </c>
      <c r="I128" s="12"/>
    </row>
    <row r="129" spans="1:9" ht="15" thickBot="1">
      <c r="A129" s="3" t="s">
        <v>5</v>
      </c>
      <c r="B129" s="15">
        <v>1822</v>
      </c>
      <c r="C129" s="15">
        <v>1276</v>
      </c>
      <c r="D129" s="15">
        <v>1961</v>
      </c>
      <c r="E129" s="15">
        <v>1926</v>
      </c>
      <c r="F129" s="70">
        <f>B129*B127+C129*C127+D129*D127+E129*E127</f>
        <v>276830000</v>
      </c>
      <c r="G129" s="72" t="s">
        <v>15</v>
      </c>
      <c r="H129" s="17">
        <v>158170000</v>
      </c>
      <c r="I129" s="18">
        <f>H129-F129</f>
        <v>-118660000</v>
      </c>
    </row>
    <row r="130" spans="1:9" ht="19" thickBot="1">
      <c r="A130" s="3" t="s">
        <v>7</v>
      </c>
      <c r="B130" s="3">
        <f t="shared" ref="B130:E130" si="7">B128-B129</f>
        <v>678</v>
      </c>
      <c r="C130" s="3">
        <f t="shared" si="7"/>
        <v>1224</v>
      </c>
      <c r="D130" s="3">
        <f t="shared" si="7"/>
        <v>39</v>
      </c>
      <c r="E130" s="3">
        <f t="shared" si="7"/>
        <v>74</v>
      </c>
      <c r="F130" s="70">
        <f>B130*B127+C130*C127+D130*D127+E130*E127</f>
        <v>158170000</v>
      </c>
      <c r="G130" s="55" t="s">
        <v>15</v>
      </c>
      <c r="H130" s="22">
        <f>H129</f>
        <v>158170000</v>
      </c>
      <c r="I130" s="23">
        <f>H130-F130</f>
        <v>0</v>
      </c>
    </row>
    <row r="131" spans="1:9" ht="18" thickBot="1">
      <c r="A131" s="56"/>
      <c r="B131" s="59" t="s">
        <v>13</v>
      </c>
      <c r="C131" s="59" t="s">
        <v>8</v>
      </c>
      <c r="D131" s="59" t="s">
        <v>10</v>
      </c>
      <c r="E131" s="60" t="s">
        <v>9</v>
      </c>
      <c r="F131" s="28"/>
      <c r="G131" s="68" t="s">
        <v>0</v>
      </c>
      <c r="H131" s="27"/>
      <c r="I131" s="28"/>
    </row>
    <row r="132" spans="1:9" ht="36.5" thickBot="1">
      <c r="A132" s="3"/>
      <c r="B132" s="4">
        <v>50000</v>
      </c>
      <c r="C132" s="3">
        <v>100000</v>
      </c>
      <c r="D132" s="3">
        <v>10000</v>
      </c>
      <c r="E132" s="3">
        <v>20000</v>
      </c>
      <c r="F132" s="70"/>
      <c r="G132" s="71" t="s">
        <v>26</v>
      </c>
      <c r="H132" s="54" t="s">
        <v>11</v>
      </c>
    </row>
    <row r="133" spans="1:9" ht="19" thickBot="1">
      <c r="A133" s="3" t="s">
        <v>2</v>
      </c>
      <c r="B133" s="3">
        <v>2500</v>
      </c>
      <c r="C133" s="3">
        <v>2500</v>
      </c>
      <c r="D133" s="3">
        <v>1500</v>
      </c>
      <c r="E133" s="3">
        <v>2500</v>
      </c>
      <c r="F133" s="70">
        <f>B133*$B$102+C133*$C$102+D133*$D$102+E133*$E$102</f>
        <v>440000000</v>
      </c>
      <c r="G133" s="55" t="s">
        <v>15</v>
      </c>
      <c r="H133" s="11" t="s">
        <v>3</v>
      </c>
      <c r="I133" s="12"/>
    </row>
    <row r="134" spans="1:9" ht="20.25" customHeight="1" thickBot="1">
      <c r="A134" s="3" t="s">
        <v>5</v>
      </c>
      <c r="B134" s="15">
        <v>0</v>
      </c>
      <c r="C134" s="15">
        <v>0</v>
      </c>
      <c r="D134" s="15">
        <v>0</v>
      </c>
      <c r="E134" s="15">
        <v>0</v>
      </c>
      <c r="F134" s="70">
        <f>B134*$B$132+C134*$C$132+D134*$D$132+E134*$E$132</f>
        <v>0</v>
      </c>
      <c r="G134" s="72" t="s">
        <v>15</v>
      </c>
      <c r="H134" s="17">
        <v>0</v>
      </c>
      <c r="I134" s="18">
        <f>H134-F134</f>
        <v>0</v>
      </c>
    </row>
    <row r="135" spans="1:9" ht="19" thickBot="1">
      <c r="A135" s="3" t="s">
        <v>7</v>
      </c>
      <c r="B135" s="3">
        <f>B133-B134</f>
        <v>2500</v>
      </c>
      <c r="C135" s="3">
        <f>C133-C134</f>
        <v>2500</v>
      </c>
      <c r="D135" s="3">
        <f>D133-D134</f>
        <v>1500</v>
      </c>
      <c r="E135" s="3">
        <f>E133-E134</f>
        <v>2500</v>
      </c>
      <c r="F135" s="70">
        <f>B135*$B$102+C135*$C$102+D135*$D$102+E135*$E$102</f>
        <v>440000000</v>
      </c>
      <c r="G135" s="55" t="s">
        <v>15</v>
      </c>
      <c r="H135" s="22">
        <f>H134</f>
        <v>0</v>
      </c>
      <c r="I135" s="23">
        <f>H135-F135</f>
        <v>-440000000</v>
      </c>
    </row>
    <row r="136" spans="1:9" ht="18" thickBot="1">
      <c r="A136" s="56"/>
      <c r="B136" s="59" t="s">
        <v>13</v>
      </c>
      <c r="C136" s="59" t="s">
        <v>8</v>
      </c>
      <c r="D136" s="59" t="s">
        <v>9</v>
      </c>
      <c r="E136" s="60" t="s">
        <v>10</v>
      </c>
      <c r="F136" s="28"/>
      <c r="G136" s="68" t="s">
        <v>0</v>
      </c>
      <c r="H136" s="27"/>
      <c r="I136" s="28"/>
    </row>
    <row r="137" spans="1:9" ht="36.5" thickBot="1">
      <c r="A137" s="3"/>
      <c r="B137" s="4">
        <v>100000</v>
      </c>
      <c r="C137" s="3">
        <v>50000</v>
      </c>
      <c r="D137" s="3">
        <v>20000</v>
      </c>
      <c r="E137" s="3">
        <v>10000</v>
      </c>
      <c r="F137" s="70"/>
      <c r="G137" s="76" t="s">
        <v>27</v>
      </c>
      <c r="H137" s="54" t="s">
        <v>21</v>
      </c>
    </row>
    <row r="138" spans="1:9" ht="19" thickBot="1">
      <c r="A138" s="3" t="s">
        <v>2</v>
      </c>
      <c r="B138" s="3">
        <v>2500</v>
      </c>
      <c r="C138" s="3">
        <v>2500</v>
      </c>
      <c r="D138" s="3">
        <v>2200</v>
      </c>
      <c r="E138" s="3">
        <v>2200</v>
      </c>
      <c r="F138" s="70">
        <f>B138*B137+C138*C137+D138*D137+E138*E137</f>
        <v>441000000</v>
      </c>
      <c r="G138" s="55" t="s">
        <v>15</v>
      </c>
      <c r="H138" s="11" t="s">
        <v>3</v>
      </c>
      <c r="I138" s="12"/>
    </row>
    <row r="139" spans="1:9" ht="15" thickBot="1">
      <c r="A139" s="3" t="s">
        <v>5</v>
      </c>
      <c r="B139" s="15">
        <v>2335</v>
      </c>
      <c r="C139" s="15">
        <v>467</v>
      </c>
      <c r="D139" s="15">
        <v>691</v>
      </c>
      <c r="E139" s="15">
        <v>1183</v>
      </c>
      <c r="F139" s="70">
        <f>B139*B137+C139*C137+D139*D137+E139*E137</f>
        <v>282500000</v>
      </c>
      <c r="G139" s="72" t="s">
        <v>15</v>
      </c>
      <c r="H139" s="82">
        <v>158450000</v>
      </c>
      <c r="I139" s="18">
        <f>H139-F139</f>
        <v>-124050000</v>
      </c>
    </row>
    <row r="140" spans="1:9" ht="19" thickBot="1">
      <c r="A140" s="3" t="s">
        <v>7</v>
      </c>
      <c r="B140" s="3">
        <f t="shared" ref="B140:E140" si="8">B138-B139</f>
        <v>165</v>
      </c>
      <c r="C140" s="3">
        <f t="shared" si="8"/>
        <v>2033</v>
      </c>
      <c r="D140" s="3">
        <f t="shared" si="8"/>
        <v>1509</v>
      </c>
      <c r="E140" s="3">
        <f t="shared" si="8"/>
        <v>1017</v>
      </c>
      <c r="F140" s="70">
        <f>B140*B137+C140*C137+D140*D137+E140*E137</f>
        <v>158500000</v>
      </c>
      <c r="G140" s="55" t="s">
        <v>15</v>
      </c>
      <c r="H140" s="22">
        <f>H139</f>
        <v>158450000</v>
      </c>
      <c r="I140" s="23">
        <f>H140-F140</f>
        <v>-50000</v>
      </c>
    </row>
    <row r="141" spans="1:9" ht="18" thickBot="1">
      <c r="A141" s="56"/>
      <c r="B141" s="59" t="s">
        <v>8</v>
      </c>
      <c r="C141" s="59" t="s">
        <v>13</v>
      </c>
      <c r="D141" s="59" t="s">
        <v>10</v>
      </c>
      <c r="E141" s="60" t="s">
        <v>9</v>
      </c>
      <c r="F141" s="28"/>
      <c r="G141" s="68" t="s">
        <v>0</v>
      </c>
      <c r="H141" s="27"/>
      <c r="I141" s="28"/>
    </row>
    <row r="142" spans="1:9" ht="36.5" thickBot="1">
      <c r="A142" s="3"/>
      <c r="B142" s="4">
        <v>50000</v>
      </c>
      <c r="C142" s="3">
        <v>100000</v>
      </c>
      <c r="D142" s="3">
        <v>10000</v>
      </c>
      <c r="E142" s="3">
        <v>20000</v>
      </c>
      <c r="F142" s="70"/>
      <c r="G142" s="76" t="s">
        <v>28</v>
      </c>
      <c r="H142" s="54" t="s">
        <v>21</v>
      </c>
    </row>
    <row r="143" spans="1:9" ht="19" thickBot="1">
      <c r="A143" s="3" t="s">
        <v>2</v>
      </c>
      <c r="B143" s="3">
        <v>2500</v>
      </c>
      <c r="C143" s="3">
        <v>2500</v>
      </c>
      <c r="D143" s="3">
        <v>2200</v>
      </c>
      <c r="E143" s="3">
        <v>2200</v>
      </c>
      <c r="F143" s="70">
        <f>B143*B142+C143*C142+D143*D142+E143*E142</f>
        <v>441000000</v>
      </c>
      <c r="G143" s="55" t="s">
        <v>15</v>
      </c>
      <c r="H143" s="11" t="s">
        <v>3</v>
      </c>
      <c r="I143" s="12"/>
    </row>
    <row r="144" spans="1:9" ht="15" thickBot="1">
      <c r="A144" s="3" t="s">
        <v>5</v>
      </c>
      <c r="B144" s="15">
        <v>2234</v>
      </c>
      <c r="C144" s="15">
        <v>421</v>
      </c>
      <c r="D144" s="15">
        <v>691</v>
      </c>
      <c r="E144" s="15">
        <v>1183</v>
      </c>
      <c r="F144" s="70">
        <f>B144*B142+C144*C142+D144*D142+E144*E142</f>
        <v>184370000</v>
      </c>
      <c r="G144" s="72" t="s">
        <v>15</v>
      </c>
      <c r="H144" s="82">
        <v>158450000</v>
      </c>
      <c r="I144" s="18">
        <f>H144-F144</f>
        <v>-25920000</v>
      </c>
    </row>
    <row r="145" spans="1:12" ht="19" thickBot="1">
      <c r="A145" s="3" t="s">
        <v>7</v>
      </c>
      <c r="B145" s="3">
        <f t="shared" ref="B145:E145" si="9">B143-B144</f>
        <v>266</v>
      </c>
      <c r="C145" s="3">
        <f t="shared" si="9"/>
        <v>2079</v>
      </c>
      <c r="D145" s="3">
        <f t="shared" si="9"/>
        <v>1509</v>
      </c>
      <c r="E145" s="3">
        <f t="shared" si="9"/>
        <v>1017</v>
      </c>
      <c r="F145" s="70">
        <f>B145*B142+C145*C142+D145*D142+E145*E142</f>
        <v>256630000</v>
      </c>
      <c r="G145" s="55" t="s">
        <v>15</v>
      </c>
      <c r="H145" s="22">
        <f>H144</f>
        <v>158450000</v>
      </c>
      <c r="I145" s="23">
        <f>H145-F145</f>
        <v>-98180000</v>
      </c>
    </row>
    <row r="146" spans="1:12" ht="18" thickBot="1">
      <c r="A146" s="56"/>
      <c r="B146" s="59" t="s">
        <v>8</v>
      </c>
      <c r="C146" s="59" t="s">
        <v>13</v>
      </c>
      <c r="D146" s="59" t="s">
        <v>10</v>
      </c>
      <c r="E146" s="60" t="s">
        <v>9</v>
      </c>
      <c r="F146" s="28"/>
      <c r="G146" s="68" t="s">
        <v>0</v>
      </c>
      <c r="H146" s="27"/>
      <c r="I146" s="28"/>
    </row>
    <row r="147" spans="1:12" ht="31.5" thickBot="1">
      <c r="A147" s="3"/>
      <c r="B147" s="4">
        <v>50000</v>
      </c>
      <c r="C147" s="3">
        <v>100000</v>
      </c>
      <c r="D147" s="3">
        <v>10000</v>
      </c>
      <c r="E147" s="3">
        <v>20000</v>
      </c>
      <c r="F147" s="70"/>
      <c r="G147" s="71" t="s">
        <v>29</v>
      </c>
      <c r="H147" s="54" t="s">
        <v>11</v>
      </c>
    </row>
    <row r="148" spans="1:12" ht="19" thickBot="1">
      <c r="A148" s="3" t="s">
        <v>2</v>
      </c>
      <c r="B148" s="3">
        <v>1600</v>
      </c>
      <c r="C148" s="3">
        <v>3200</v>
      </c>
      <c r="D148" s="3">
        <v>1600</v>
      </c>
      <c r="E148" s="3">
        <v>1600</v>
      </c>
      <c r="F148" s="70">
        <f>B148*$B$102+C148*$C$102+D148*$D$102+E148*$E$102</f>
        <v>448000000</v>
      </c>
      <c r="G148" s="55" t="s">
        <v>15</v>
      </c>
      <c r="H148" s="11" t="s">
        <v>3</v>
      </c>
      <c r="I148" s="12"/>
    </row>
    <row r="149" spans="1:12" ht="20.25" customHeight="1" thickBot="1">
      <c r="A149" s="3" t="s">
        <v>5</v>
      </c>
      <c r="B149" s="15"/>
      <c r="C149" s="15"/>
      <c r="D149" s="15"/>
      <c r="E149" s="15"/>
      <c r="F149" s="70">
        <f>B149*$B$132+C149*$C$132+D149*$D$132+E149*$E$132</f>
        <v>0</v>
      </c>
      <c r="G149" s="72" t="s">
        <v>15</v>
      </c>
      <c r="H149" s="17">
        <v>90230000</v>
      </c>
      <c r="I149" s="18">
        <f>H149-F149</f>
        <v>90230000</v>
      </c>
    </row>
    <row r="150" spans="1:12" ht="19" thickBot="1">
      <c r="A150" s="3" t="s">
        <v>7</v>
      </c>
      <c r="B150" s="3">
        <f>B148-B149</f>
        <v>1600</v>
      </c>
      <c r="C150" s="3">
        <f>C148-C149</f>
        <v>3200</v>
      </c>
      <c r="D150" s="3">
        <f>D148-D149</f>
        <v>1600</v>
      </c>
      <c r="E150" s="3">
        <f>E148-E149</f>
        <v>1600</v>
      </c>
      <c r="F150" s="70">
        <f>B150*$B$102+C150*$C$102+D150*$D$102+E150*$E$102</f>
        <v>448000000</v>
      </c>
      <c r="G150" s="55" t="s">
        <v>15</v>
      </c>
      <c r="H150" s="22">
        <f>H149</f>
        <v>90230000</v>
      </c>
      <c r="I150" s="23">
        <f>H150-F150</f>
        <v>-357770000</v>
      </c>
    </row>
    <row r="151" spans="1:12" ht="18" thickBot="1">
      <c r="A151" s="56"/>
      <c r="B151" s="59" t="s">
        <v>8</v>
      </c>
      <c r="C151" s="59" t="s">
        <v>13</v>
      </c>
      <c r="D151" s="59" t="s">
        <v>10</v>
      </c>
      <c r="E151" s="60" t="s">
        <v>9</v>
      </c>
      <c r="F151" s="28"/>
      <c r="G151" s="68" t="s">
        <v>0</v>
      </c>
      <c r="H151" s="27"/>
      <c r="I151" s="28"/>
    </row>
    <row r="152" spans="1:12" ht="31.5" thickBot="1">
      <c r="A152" s="3"/>
      <c r="B152" s="4">
        <v>50000</v>
      </c>
      <c r="C152" s="3">
        <v>100000</v>
      </c>
      <c r="D152" s="3">
        <v>10000</v>
      </c>
      <c r="E152" s="3">
        <v>20000</v>
      </c>
      <c r="F152" s="70"/>
      <c r="G152" s="71" t="s">
        <v>30</v>
      </c>
      <c r="H152" s="54" t="s">
        <v>11</v>
      </c>
    </row>
    <row r="153" spans="1:12" ht="19" thickBot="1">
      <c r="A153" s="3" t="s">
        <v>2</v>
      </c>
      <c r="B153" s="3">
        <v>2500</v>
      </c>
      <c r="C153" s="3">
        <v>2500</v>
      </c>
      <c r="D153" s="3">
        <v>2500</v>
      </c>
      <c r="E153" s="3">
        <v>2500</v>
      </c>
      <c r="F153" s="70">
        <f>B153*$B$152+C153*$C$152+D153*$D$152+E153*$E$152</f>
        <v>450000000</v>
      </c>
      <c r="G153" s="55" t="s">
        <v>15</v>
      </c>
      <c r="H153" s="11" t="s">
        <v>3</v>
      </c>
      <c r="I153" s="12"/>
    </row>
    <row r="154" spans="1:12" ht="15" thickBot="1">
      <c r="A154" s="3" t="s">
        <v>5</v>
      </c>
      <c r="B154" s="15">
        <v>2495</v>
      </c>
      <c r="C154" s="15">
        <v>1501</v>
      </c>
      <c r="D154" s="15">
        <v>2179</v>
      </c>
      <c r="E154" s="15">
        <v>2160</v>
      </c>
      <c r="F154" s="70">
        <f>B154*B152+C154*C152+D154*D152+E154*E152</f>
        <v>339840000</v>
      </c>
      <c r="G154" s="72" t="s">
        <v>15</v>
      </c>
      <c r="H154" s="17">
        <v>110180000</v>
      </c>
      <c r="I154" s="18">
        <f>H154-F154</f>
        <v>-229660000</v>
      </c>
    </row>
    <row r="155" spans="1:12" ht="19" thickBot="1">
      <c r="A155" s="3" t="s">
        <v>7</v>
      </c>
      <c r="B155" s="3">
        <f t="shared" ref="B155:E155" si="10">B153-B154</f>
        <v>5</v>
      </c>
      <c r="C155" s="3">
        <f t="shared" si="10"/>
        <v>999</v>
      </c>
      <c r="D155" s="3">
        <f t="shared" si="10"/>
        <v>321</v>
      </c>
      <c r="E155" s="3">
        <f t="shared" si="10"/>
        <v>340</v>
      </c>
      <c r="F155" s="70">
        <f>B155*$B$152+C155*$C$152+D155*$D$152+E155*$E$152</f>
        <v>110160000</v>
      </c>
      <c r="G155" s="55" t="s">
        <v>15</v>
      </c>
      <c r="H155" s="22">
        <f>H154</f>
        <v>110180000</v>
      </c>
      <c r="I155" s="23">
        <f>H155-F155</f>
        <v>20000</v>
      </c>
    </row>
    <row r="156" spans="1:12" ht="18" thickBot="1">
      <c r="A156" s="56"/>
      <c r="B156" s="59" t="s">
        <v>13</v>
      </c>
      <c r="C156" s="59" t="s">
        <v>8</v>
      </c>
      <c r="D156" s="59"/>
      <c r="E156" s="60" t="s">
        <v>10</v>
      </c>
      <c r="F156" s="28"/>
      <c r="G156" s="68" t="s">
        <v>0</v>
      </c>
      <c r="H156" s="27"/>
      <c r="I156" s="28"/>
    </row>
    <row r="157" spans="1:12" ht="36.5" thickBot="1">
      <c r="A157" s="3"/>
      <c r="B157" s="4">
        <v>100000</v>
      </c>
      <c r="C157" s="3">
        <v>50000</v>
      </c>
      <c r="D157" s="3">
        <v>20000</v>
      </c>
      <c r="E157" s="3">
        <v>10000</v>
      </c>
      <c r="F157" s="70"/>
      <c r="G157" s="76" t="s">
        <v>31</v>
      </c>
      <c r="H157" s="54" t="s">
        <v>21</v>
      </c>
      <c r="K157" s="75"/>
      <c r="L157" s="77"/>
    </row>
    <row r="158" spans="1:12" ht="19" thickBot="1">
      <c r="A158" s="3" t="s">
        <v>2</v>
      </c>
      <c r="B158" s="3">
        <v>2500</v>
      </c>
      <c r="C158" s="3">
        <v>2500</v>
      </c>
      <c r="D158" s="3">
        <v>2500</v>
      </c>
      <c r="E158" s="3">
        <v>2500</v>
      </c>
      <c r="F158" s="70">
        <f>B158*$B$157+C158*$C$157+D158*$D$157+E158*$E$157</f>
        <v>450000000</v>
      </c>
      <c r="G158" s="55" t="s">
        <v>15</v>
      </c>
      <c r="H158" s="11" t="s">
        <v>3</v>
      </c>
      <c r="I158" s="12"/>
    </row>
    <row r="159" spans="1:12" ht="15" thickBot="1">
      <c r="A159" s="3" t="s">
        <v>5</v>
      </c>
      <c r="B159" s="15">
        <v>1327</v>
      </c>
      <c r="C159" s="15">
        <v>1802</v>
      </c>
      <c r="D159" s="15">
        <v>727</v>
      </c>
      <c r="E159" s="15">
        <v>1989</v>
      </c>
      <c r="F159" s="78">
        <f>B159*$B$157+C159*$C$157+D159*$D$157+E159*$E$157</f>
        <v>257230000</v>
      </c>
      <c r="G159" s="72" t="s">
        <v>15</v>
      </c>
      <c r="H159" s="17">
        <v>121830000</v>
      </c>
      <c r="I159" s="18">
        <f>H159-F159</f>
        <v>-135400000</v>
      </c>
    </row>
    <row r="160" spans="1:12" ht="19" thickBot="1">
      <c r="A160" s="3" t="s">
        <v>7</v>
      </c>
      <c r="B160" s="3">
        <f t="shared" ref="B160:E160" si="11">B158-B159</f>
        <v>1173</v>
      </c>
      <c r="C160" s="3">
        <f t="shared" si="11"/>
        <v>698</v>
      </c>
      <c r="D160" s="3">
        <f t="shared" si="11"/>
        <v>1773</v>
      </c>
      <c r="E160" s="3">
        <f t="shared" si="11"/>
        <v>511</v>
      </c>
      <c r="F160" s="70">
        <f>B160*$B$157+C160*$C$157+D160*$D$157+E160*$E$157</f>
        <v>192770000</v>
      </c>
      <c r="G160" s="55" t="s">
        <v>15</v>
      </c>
      <c r="H160" s="17">
        <f>H159</f>
        <v>121830000</v>
      </c>
      <c r="I160" s="23">
        <f>H160-F160</f>
        <v>-70940000</v>
      </c>
    </row>
    <row r="161" spans="1:11" ht="18" thickBot="1">
      <c r="A161" s="56"/>
      <c r="B161" s="59" t="s">
        <v>8</v>
      </c>
      <c r="C161" s="59" t="s">
        <v>13</v>
      </c>
      <c r="D161" s="59" t="s">
        <v>10</v>
      </c>
      <c r="E161" s="60" t="s">
        <v>9</v>
      </c>
      <c r="F161" s="28"/>
      <c r="G161" s="68" t="s">
        <v>0</v>
      </c>
      <c r="H161" s="27"/>
      <c r="I161" s="28"/>
      <c r="K161" s="75"/>
    </row>
    <row r="162" spans="1:11" ht="31.5" thickBot="1">
      <c r="A162" s="3"/>
      <c r="B162" s="4">
        <v>50000</v>
      </c>
      <c r="C162" s="3">
        <v>100000</v>
      </c>
      <c r="D162" s="3">
        <v>20000</v>
      </c>
      <c r="E162" s="3">
        <v>10000</v>
      </c>
      <c r="F162" s="70"/>
      <c r="G162" s="71" t="s">
        <v>32</v>
      </c>
      <c r="H162" s="54" t="s">
        <v>11</v>
      </c>
      <c r="K162" s="75"/>
    </row>
    <row r="163" spans="1:11" ht="19" thickBot="1">
      <c r="A163" s="3" t="s">
        <v>2</v>
      </c>
      <c r="B163" s="3">
        <v>2700</v>
      </c>
      <c r="C163" s="3">
        <v>2700</v>
      </c>
      <c r="D163" s="3">
        <v>2700</v>
      </c>
      <c r="E163" s="3">
        <v>2700</v>
      </c>
      <c r="F163" s="70">
        <f>B163*$B$102+C163*$C$102+D163*$D$102+E163*$E$102</f>
        <v>486000000</v>
      </c>
      <c r="G163" s="55" t="s">
        <v>15</v>
      </c>
      <c r="H163" s="11" t="s">
        <v>3</v>
      </c>
      <c r="I163" s="12"/>
      <c r="K163" s="75"/>
    </row>
    <row r="164" spans="1:11" ht="15" thickBot="1">
      <c r="A164" s="3" t="s">
        <v>5</v>
      </c>
      <c r="B164" s="15">
        <v>1995</v>
      </c>
      <c r="C164" s="15">
        <v>1088</v>
      </c>
      <c r="D164" s="15">
        <v>1993</v>
      </c>
      <c r="E164" s="15">
        <v>1994</v>
      </c>
      <c r="F164" s="70">
        <f>B164*$B$132+C164*$C$132+D164*$D$132+E164*$E$132</f>
        <v>268360000</v>
      </c>
      <c r="G164" s="72" t="s">
        <v>15</v>
      </c>
      <c r="H164" s="17"/>
      <c r="I164" s="18">
        <f>H164-F164</f>
        <v>-268360000</v>
      </c>
      <c r="K164" s="75"/>
    </row>
    <row r="165" spans="1:11" ht="19" thickBot="1">
      <c r="A165" s="3" t="s">
        <v>7</v>
      </c>
      <c r="B165" s="3">
        <f>B163-B164</f>
        <v>705</v>
      </c>
      <c r="C165" s="3">
        <f>C163-C164</f>
        <v>1612</v>
      </c>
      <c r="D165" s="3">
        <f>D163-D164</f>
        <v>707</v>
      </c>
      <c r="E165" s="3">
        <f>E163-E164</f>
        <v>706</v>
      </c>
      <c r="F165" s="70">
        <f>B165*$B$102+C165*$C$102+D165*$D$102+E165*$E$102</f>
        <v>217640000</v>
      </c>
      <c r="G165" s="55" t="s">
        <v>15</v>
      </c>
      <c r="H165" s="22">
        <f>H164</f>
        <v>0</v>
      </c>
      <c r="I165" s="23">
        <f>H165-F165</f>
        <v>-217640000</v>
      </c>
    </row>
    <row r="166" spans="1:11" ht="18" thickBot="1">
      <c r="A166" s="56"/>
      <c r="B166" s="59" t="s">
        <v>8</v>
      </c>
      <c r="C166" s="59" t="s">
        <v>13</v>
      </c>
      <c r="D166" s="59" t="s">
        <v>10</v>
      </c>
      <c r="E166" s="60" t="s">
        <v>9</v>
      </c>
      <c r="F166" s="28"/>
      <c r="G166" s="68" t="s">
        <v>0</v>
      </c>
      <c r="H166" s="27"/>
      <c r="I166" s="28"/>
      <c r="K166" s="77"/>
    </row>
    <row r="167" spans="1:11" ht="18.5" thickBot="1">
      <c r="A167" s="3"/>
      <c r="B167" s="4">
        <v>50000</v>
      </c>
      <c r="C167" s="3">
        <v>100000</v>
      </c>
      <c r="D167" s="3">
        <v>10000</v>
      </c>
      <c r="E167" s="3">
        <v>20000</v>
      </c>
      <c r="F167" s="69"/>
      <c r="G167" s="53">
        <v>490</v>
      </c>
      <c r="H167" s="54" t="s">
        <v>11</v>
      </c>
      <c r="K167" s="77"/>
    </row>
    <row r="168" spans="1:11" ht="19" thickBot="1">
      <c r="A168" s="3" t="s">
        <v>2</v>
      </c>
      <c r="B168" s="3">
        <v>1750</v>
      </c>
      <c r="C168" s="3">
        <v>3500</v>
      </c>
      <c r="D168" s="3">
        <v>1750</v>
      </c>
      <c r="E168" s="3">
        <v>1750</v>
      </c>
      <c r="F168" s="69">
        <f>B168*B167+C168*C167+D168*D167+E168*E167</f>
        <v>490000000</v>
      </c>
      <c r="G168" s="55">
        <v>336</v>
      </c>
      <c r="H168" s="11" t="s">
        <v>3</v>
      </c>
      <c r="I168" s="12"/>
      <c r="K168" s="77"/>
    </row>
    <row r="169" spans="1:11" ht="19" thickBot="1">
      <c r="A169" s="3" t="s">
        <v>5</v>
      </c>
      <c r="B169" s="15">
        <v>0</v>
      </c>
      <c r="C169" s="15">
        <v>0</v>
      </c>
      <c r="D169" s="15">
        <v>0</v>
      </c>
      <c r="E169" s="15">
        <v>0</v>
      </c>
      <c r="F169" s="69">
        <f>B169*B167+C169*C167+D169*D167+E169*E167</f>
        <v>0</v>
      </c>
      <c r="G169" s="55">
        <v>336</v>
      </c>
      <c r="H169" s="17">
        <v>0</v>
      </c>
      <c r="I169" s="18">
        <f>H169-F169</f>
        <v>0</v>
      </c>
      <c r="K169" s="77"/>
    </row>
    <row r="170" spans="1:11" ht="19" thickBot="1">
      <c r="A170" s="3" t="s">
        <v>7</v>
      </c>
      <c r="B170" s="3">
        <f>B168-B169</f>
        <v>1750</v>
      </c>
      <c r="C170" s="3">
        <f>C168-C169</f>
        <v>3500</v>
      </c>
      <c r="D170" s="3">
        <f>D168-D169</f>
        <v>1750</v>
      </c>
      <c r="E170" s="3">
        <f>E168-E169</f>
        <v>1750</v>
      </c>
      <c r="F170" s="69">
        <f>B170*B167+C170*C167+D170*D167+E170*E167</f>
        <v>490000000</v>
      </c>
      <c r="G170" s="55">
        <v>336</v>
      </c>
      <c r="H170" s="22">
        <f>H169</f>
        <v>0</v>
      </c>
      <c r="I170" s="23">
        <f>H170-F170</f>
        <v>-490000000</v>
      </c>
    </row>
    <row r="171" spans="1:11" ht="18" thickBot="1">
      <c r="A171" s="56"/>
      <c r="B171" s="59" t="s">
        <v>8</v>
      </c>
      <c r="C171" s="59" t="s">
        <v>13</v>
      </c>
      <c r="D171" s="59" t="s">
        <v>10</v>
      </c>
      <c r="E171" s="60" t="s">
        <v>9</v>
      </c>
      <c r="F171" s="28"/>
      <c r="G171" s="68" t="s">
        <v>0</v>
      </c>
      <c r="H171" s="27"/>
      <c r="I171" s="28"/>
    </row>
    <row r="172" spans="1:11" ht="31.5" thickBot="1">
      <c r="A172" s="3"/>
      <c r="B172" s="4">
        <v>50000</v>
      </c>
      <c r="C172" s="3">
        <v>100000</v>
      </c>
      <c r="D172" s="3">
        <v>10000</v>
      </c>
      <c r="E172" s="3">
        <v>20000</v>
      </c>
      <c r="F172" s="70"/>
      <c r="G172" s="71" t="s">
        <v>33</v>
      </c>
      <c r="H172" s="54" t="s">
        <v>11</v>
      </c>
    </row>
    <row r="173" spans="1:11" ht="19" thickBot="1">
      <c r="A173" s="3" t="s">
        <v>2</v>
      </c>
      <c r="B173" s="3">
        <v>2000</v>
      </c>
      <c r="C173" s="3">
        <v>3500</v>
      </c>
      <c r="D173" s="3">
        <v>1500</v>
      </c>
      <c r="E173" s="3">
        <v>1500</v>
      </c>
      <c r="F173" s="70">
        <f>B173*B172+C173*C172+D173*D172+E173*E172</f>
        <v>495000000</v>
      </c>
      <c r="G173" s="55" t="s">
        <v>15</v>
      </c>
      <c r="H173" s="11" t="s">
        <v>3</v>
      </c>
      <c r="I173" s="12"/>
    </row>
    <row r="174" spans="1:11" ht="15" thickBot="1">
      <c r="A174" s="3" t="s">
        <v>5</v>
      </c>
      <c r="B174" s="15">
        <v>1834</v>
      </c>
      <c r="C174" s="15">
        <v>1991</v>
      </c>
      <c r="D174" s="15">
        <v>657</v>
      </c>
      <c r="E174" s="15">
        <v>967</v>
      </c>
      <c r="F174" s="70">
        <f>B172*B174+C172*C174+D172*D174+E172*E174</f>
        <v>316710000</v>
      </c>
      <c r="G174" s="72" t="s">
        <v>15</v>
      </c>
      <c r="H174" s="80">
        <v>29990000</v>
      </c>
      <c r="I174" s="18">
        <f>H174-F174</f>
        <v>-286720000</v>
      </c>
    </row>
    <row r="175" spans="1:11" ht="19" thickBot="1">
      <c r="A175" s="3" t="s">
        <v>7</v>
      </c>
      <c r="B175" s="3">
        <f t="shared" ref="B175:E175" si="12">B173-B174</f>
        <v>166</v>
      </c>
      <c r="C175" s="3">
        <v>9</v>
      </c>
      <c r="D175" s="3">
        <f t="shared" si="12"/>
        <v>843</v>
      </c>
      <c r="E175" s="3">
        <f t="shared" si="12"/>
        <v>533</v>
      </c>
      <c r="F175" s="70">
        <f>B175*B172+C175*C172+D175*D172+E175*E172</f>
        <v>28290000</v>
      </c>
      <c r="G175" s="55" t="s">
        <v>15</v>
      </c>
      <c r="H175" s="22">
        <f>H174</f>
        <v>29990000</v>
      </c>
      <c r="I175" s="23">
        <f>H175-F175</f>
        <v>1700000</v>
      </c>
    </row>
    <row r="176" spans="1:11" ht="18" thickBot="1">
      <c r="A176" s="56"/>
      <c r="B176" s="59" t="s">
        <v>8</v>
      </c>
      <c r="C176" s="59" t="s">
        <v>13</v>
      </c>
      <c r="D176" s="59" t="s">
        <v>10</v>
      </c>
      <c r="E176" s="60" t="s">
        <v>9</v>
      </c>
      <c r="F176" s="28"/>
      <c r="G176" s="68" t="s">
        <v>0</v>
      </c>
      <c r="H176" s="27"/>
      <c r="I176" s="28"/>
    </row>
    <row r="177" spans="1:11" ht="18" thickBot="1">
      <c r="A177" s="3"/>
      <c r="B177" s="4">
        <v>50000</v>
      </c>
      <c r="C177" s="3">
        <v>0</v>
      </c>
      <c r="D177" s="3">
        <v>20000</v>
      </c>
      <c r="E177" s="3">
        <v>10000</v>
      </c>
      <c r="F177" s="48" t="s">
        <v>11</v>
      </c>
      <c r="G177" s="6">
        <v>290</v>
      </c>
    </row>
    <row r="178" spans="1:11" ht="18" thickBot="1">
      <c r="A178" s="3" t="s">
        <v>2</v>
      </c>
      <c r="B178" s="3">
        <v>4600</v>
      </c>
      <c r="C178" s="3">
        <v>0</v>
      </c>
      <c r="D178" s="3">
        <v>2000</v>
      </c>
      <c r="E178" s="3">
        <v>2000</v>
      </c>
      <c r="F178" s="5">
        <f>B178*$B$32+C178*$C$32+D178*$D$32+E178*$E$32</f>
        <v>290000000</v>
      </c>
      <c r="G178" s="10">
        <v>260</v>
      </c>
      <c r="H178" s="11" t="s">
        <v>3</v>
      </c>
      <c r="I178" s="12"/>
    </row>
    <row r="179" spans="1:11" ht="18" thickBot="1">
      <c r="A179" s="3" t="s">
        <v>5</v>
      </c>
      <c r="B179" s="49">
        <v>2227</v>
      </c>
      <c r="C179" s="35"/>
      <c r="D179" s="15">
        <v>1987</v>
      </c>
      <c r="E179" s="15">
        <v>1999</v>
      </c>
      <c r="F179" s="5">
        <f>+B179*B177+D179*D177+E179*E177</f>
        <v>171080000</v>
      </c>
      <c r="G179" s="10">
        <v>260</v>
      </c>
      <c r="H179" s="17">
        <v>118920000</v>
      </c>
      <c r="I179" s="18">
        <f>H179-F179</f>
        <v>-52160000</v>
      </c>
    </row>
    <row r="180" spans="1:11" ht="18.5" thickBot="1">
      <c r="A180" s="3" t="s">
        <v>7</v>
      </c>
      <c r="B180" s="3">
        <f t="shared" ref="B180:E180" si="13">B178-B179</f>
        <v>2373</v>
      </c>
      <c r="C180" s="3">
        <f t="shared" si="13"/>
        <v>0</v>
      </c>
      <c r="D180" s="3">
        <f t="shared" si="13"/>
        <v>13</v>
      </c>
      <c r="E180" s="3">
        <f t="shared" si="13"/>
        <v>1</v>
      </c>
      <c r="F180" s="5">
        <f>+B180*B177+D180*D177+E180*E177</f>
        <v>118920000</v>
      </c>
      <c r="G180" s="10">
        <v>260</v>
      </c>
      <c r="H180" s="22">
        <f>H179</f>
        <v>118920000</v>
      </c>
      <c r="I180" s="23">
        <f>H180-F180</f>
        <v>0</v>
      </c>
    </row>
    <row r="181" spans="1:11" ht="18" thickBot="1">
      <c r="A181" s="56"/>
      <c r="B181" s="56" t="s">
        <v>34</v>
      </c>
      <c r="C181" s="56" t="s">
        <v>35</v>
      </c>
      <c r="D181" s="56" t="s">
        <v>36</v>
      </c>
      <c r="E181" s="56" t="s">
        <v>37</v>
      </c>
      <c r="F181" s="28"/>
      <c r="G181" s="68" t="s">
        <v>0</v>
      </c>
      <c r="H181" s="27"/>
      <c r="I181" s="28"/>
    </row>
    <row r="182" spans="1:11" ht="18.5" thickBot="1">
      <c r="A182" s="3"/>
      <c r="B182" s="4">
        <v>100000</v>
      </c>
      <c r="C182" s="3">
        <v>50000</v>
      </c>
      <c r="D182" s="3">
        <v>50000</v>
      </c>
      <c r="E182" s="3">
        <v>20000</v>
      </c>
      <c r="F182" s="70"/>
      <c r="G182" s="71">
        <v>500</v>
      </c>
      <c r="H182" s="54" t="s">
        <v>11</v>
      </c>
    </row>
    <row r="183" spans="1:11" ht="19" thickBot="1">
      <c r="A183" s="3" t="s">
        <v>2</v>
      </c>
      <c r="B183" s="3">
        <v>2300</v>
      </c>
      <c r="C183" s="3">
        <v>2300</v>
      </c>
      <c r="D183" s="3">
        <v>2300</v>
      </c>
      <c r="E183" s="3">
        <v>2000</v>
      </c>
      <c r="F183" s="70">
        <f>B183*B182+C183*C182+D183*D182+E183*E182</f>
        <v>500000000</v>
      </c>
      <c r="G183" s="55" t="s">
        <v>0</v>
      </c>
      <c r="H183" s="11" t="s">
        <v>3</v>
      </c>
      <c r="I183" s="12"/>
    </row>
    <row r="184" spans="1:11" ht="15" thickBot="1">
      <c r="A184" s="3" t="s">
        <v>5</v>
      </c>
      <c r="B184" s="15">
        <v>2296</v>
      </c>
      <c r="C184" s="15">
        <v>989</v>
      </c>
      <c r="D184" s="15"/>
      <c r="E184" s="15"/>
      <c r="F184" s="70">
        <f>B184*B182+C184*C182+D184*D182+E184*E182</f>
        <v>279050000</v>
      </c>
      <c r="G184" s="72" t="s">
        <v>0</v>
      </c>
      <c r="H184" s="84">
        <v>151160000</v>
      </c>
      <c r="I184" s="18">
        <v>0</v>
      </c>
    </row>
    <row r="185" spans="1:11" ht="19" thickBot="1">
      <c r="A185" s="3" t="s">
        <v>7</v>
      </c>
      <c r="B185" s="3">
        <f t="shared" ref="B185:E185" si="14">B183-B184</f>
        <v>4</v>
      </c>
      <c r="C185" s="3">
        <f t="shared" si="14"/>
        <v>1311</v>
      </c>
      <c r="D185" s="3">
        <f>D183-D184</f>
        <v>2300</v>
      </c>
      <c r="E185" s="3">
        <f t="shared" si="14"/>
        <v>2000</v>
      </c>
      <c r="F185" s="70">
        <f>B185*B182+C185*C182+D185*D182+E185*E182</f>
        <v>220950000</v>
      </c>
      <c r="G185" s="55" t="s">
        <v>0</v>
      </c>
      <c r="H185" s="22">
        <f>H184</f>
        <v>151160000</v>
      </c>
      <c r="I185" s="23">
        <f>H185-F185</f>
        <v>-69790000</v>
      </c>
    </row>
    <row r="186" spans="1:11" ht="18" thickBot="1">
      <c r="A186" s="56"/>
      <c r="B186" s="59" t="s">
        <v>8</v>
      </c>
      <c r="C186" s="59" t="s">
        <v>13</v>
      </c>
      <c r="D186" s="59" t="s">
        <v>10</v>
      </c>
      <c r="E186" s="60" t="s">
        <v>9</v>
      </c>
      <c r="F186" s="28"/>
      <c r="G186" s="68" t="s">
        <v>0</v>
      </c>
      <c r="H186" s="27"/>
      <c r="I186" s="28"/>
    </row>
    <row r="187" spans="1:11" ht="18" thickBot="1">
      <c r="A187" s="3"/>
      <c r="B187" s="4">
        <v>50000</v>
      </c>
      <c r="C187" s="3">
        <v>50000</v>
      </c>
      <c r="D187" s="3">
        <v>20000</v>
      </c>
      <c r="E187" s="3">
        <v>10000</v>
      </c>
      <c r="F187" s="48" t="s">
        <v>11</v>
      </c>
      <c r="G187" s="6">
        <v>296</v>
      </c>
      <c r="K187" s="9"/>
    </row>
    <row r="188" spans="1:11" ht="18" thickBot="1">
      <c r="A188" s="3" t="s">
        <v>2</v>
      </c>
      <c r="B188" s="3">
        <v>4600</v>
      </c>
      <c r="C188" s="3">
        <v>0</v>
      </c>
      <c r="D188" s="3">
        <v>2300</v>
      </c>
      <c r="E188" s="3">
        <v>2000</v>
      </c>
      <c r="F188" s="5">
        <f>B188*B187+C188*C187+D188*D187+E188*E187</f>
        <v>296000000</v>
      </c>
      <c r="G188" s="10">
        <v>260</v>
      </c>
      <c r="H188" s="11" t="s">
        <v>3</v>
      </c>
      <c r="I188" s="12"/>
      <c r="K188" s="9"/>
    </row>
    <row r="189" spans="1:11" ht="18" thickBot="1">
      <c r="A189" s="3" t="s">
        <v>5</v>
      </c>
      <c r="B189" s="49">
        <v>1927</v>
      </c>
      <c r="C189" s="35"/>
      <c r="D189" s="15">
        <v>273</v>
      </c>
      <c r="E189" s="15">
        <v>242</v>
      </c>
      <c r="F189" s="5">
        <f>+B189*B187+D189*D187+E189*E187</f>
        <v>104230000</v>
      </c>
      <c r="G189" s="10">
        <v>260</v>
      </c>
      <c r="H189" s="83">
        <v>191720000</v>
      </c>
      <c r="I189" s="18">
        <f>H189-F189</f>
        <v>87490000</v>
      </c>
      <c r="K189" s="9"/>
    </row>
    <row r="190" spans="1:11" ht="18.5" thickBot="1">
      <c r="A190" s="3" t="s">
        <v>7</v>
      </c>
      <c r="B190" s="3">
        <f>B188-B189</f>
        <v>2673</v>
      </c>
      <c r="C190" s="3">
        <f t="shared" ref="C190:E190" si="15">C188-C189</f>
        <v>0</v>
      </c>
      <c r="D190" s="3">
        <f t="shared" si="15"/>
        <v>2027</v>
      </c>
      <c r="E190" s="3">
        <f t="shared" si="15"/>
        <v>1758</v>
      </c>
      <c r="F190" s="85">
        <f>+B190*B187+D190*D187+E190*E187</f>
        <v>191770000</v>
      </c>
      <c r="G190" s="10">
        <v>260</v>
      </c>
      <c r="H190" s="22">
        <f>H189</f>
        <v>191720000</v>
      </c>
      <c r="I190" s="23">
        <f>H190-F190</f>
        <v>-50000</v>
      </c>
      <c r="K190" s="9"/>
    </row>
    <row r="191" spans="1:11" ht="18" thickBot="1">
      <c r="A191" s="56"/>
      <c r="B191" s="56" t="s">
        <v>34</v>
      </c>
      <c r="C191" s="56" t="s">
        <v>35</v>
      </c>
      <c r="D191" s="56" t="s">
        <v>36</v>
      </c>
      <c r="E191" s="56" t="s">
        <v>37</v>
      </c>
      <c r="F191" s="28"/>
      <c r="G191" s="68" t="s">
        <v>0</v>
      </c>
      <c r="H191" s="27"/>
      <c r="I191" s="28"/>
      <c r="K191" s="9"/>
    </row>
    <row r="192" spans="1:11" ht="18" thickBot="1">
      <c r="A192" s="56"/>
      <c r="B192" s="59" t="s">
        <v>8</v>
      </c>
      <c r="C192" s="59" t="s">
        <v>13</v>
      </c>
      <c r="D192" s="59" t="s">
        <v>10</v>
      </c>
      <c r="E192" s="60" t="s">
        <v>9</v>
      </c>
      <c r="F192" s="28"/>
      <c r="G192" s="68" t="s">
        <v>0</v>
      </c>
      <c r="H192" s="27"/>
      <c r="I192" s="28"/>
      <c r="K192" s="9"/>
    </row>
    <row r="193" spans="1:11" ht="18" thickBot="1">
      <c r="A193" s="3"/>
      <c r="B193" s="4">
        <v>50000</v>
      </c>
      <c r="C193" s="3">
        <v>100000</v>
      </c>
      <c r="D193" s="3">
        <v>10000</v>
      </c>
      <c r="E193" s="3">
        <v>20000</v>
      </c>
      <c r="F193" s="79" t="s">
        <v>11</v>
      </c>
      <c r="G193" s="6">
        <v>411</v>
      </c>
      <c r="K193" s="9"/>
    </row>
    <row r="194" spans="1:11" ht="18" thickBot="1">
      <c r="A194" s="3" t="s">
        <v>2</v>
      </c>
      <c r="B194" s="3">
        <v>2300</v>
      </c>
      <c r="C194" s="3">
        <v>2300</v>
      </c>
      <c r="D194" s="3">
        <v>2000</v>
      </c>
      <c r="E194" s="3">
        <v>2300</v>
      </c>
      <c r="F194" s="5">
        <f>B194*B193+C194*C193+D194*D193+E194*E193</f>
        <v>411000000</v>
      </c>
      <c r="G194" s="10">
        <v>260</v>
      </c>
      <c r="H194" s="11" t="s">
        <v>3</v>
      </c>
      <c r="I194" s="12"/>
    </row>
    <row r="195" spans="1:11" ht="18" thickBot="1">
      <c r="A195" s="3" t="s">
        <v>5</v>
      </c>
      <c r="B195" s="15">
        <v>1956</v>
      </c>
      <c r="C195" s="15">
        <v>2297</v>
      </c>
      <c r="D195" s="15">
        <v>1844</v>
      </c>
      <c r="E195" s="15">
        <v>2117</v>
      </c>
      <c r="F195" s="5">
        <f>B195*$B$26+C195*$C$26+D195*$D$26+E195*$E$26</f>
        <v>0</v>
      </c>
      <c r="G195" s="10">
        <v>260</v>
      </c>
      <c r="H195" s="84">
        <v>23020000</v>
      </c>
      <c r="I195" s="18">
        <f>H195-F195</f>
        <v>23020000</v>
      </c>
    </row>
    <row r="196" spans="1:11" ht="18.5" thickBot="1">
      <c r="A196" s="3" t="s">
        <v>7</v>
      </c>
      <c r="B196" s="3">
        <f>B194-B195</f>
        <v>344</v>
      </c>
      <c r="C196" s="3">
        <f t="shared" ref="C196:E196" si="16">C194-C195</f>
        <v>3</v>
      </c>
      <c r="D196" s="3">
        <f t="shared" si="16"/>
        <v>156</v>
      </c>
      <c r="E196" s="3">
        <f t="shared" si="16"/>
        <v>183</v>
      </c>
      <c r="F196" s="5">
        <f>B196*B193+C196*C193+D196*D193+E196*E193</f>
        <v>22720000</v>
      </c>
      <c r="G196" s="10">
        <v>260</v>
      </c>
      <c r="H196" s="17">
        <f>H195</f>
        <v>23020000</v>
      </c>
      <c r="I196" s="23">
        <f>H196-F196</f>
        <v>300000</v>
      </c>
    </row>
    <row r="197" spans="1:11" ht="18" thickBot="1">
      <c r="A197" s="56"/>
      <c r="B197" s="56" t="s">
        <v>34</v>
      </c>
      <c r="C197" s="56" t="s">
        <v>35</v>
      </c>
      <c r="D197" s="56" t="s">
        <v>36</v>
      </c>
      <c r="E197" s="56" t="s">
        <v>37</v>
      </c>
      <c r="F197" s="28"/>
      <c r="G197" s="68" t="s">
        <v>0</v>
      </c>
      <c r="H197" s="27"/>
      <c r="I197" s="28"/>
    </row>
    <row r="198" spans="1:11" ht="18" thickBot="1">
      <c r="A198" s="56"/>
      <c r="B198" s="59" t="s">
        <v>8</v>
      </c>
      <c r="C198" s="59" t="s">
        <v>13</v>
      </c>
      <c r="D198" s="59" t="s">
        <v>10</v>
      </c>
      <c r="E198" s="60" t="s">
        <v>9</v>
      </c>
      <c r="F198" s="28"/>
      <c r="G198" s="68" t="s">
        <v>0</v>
      </c>
      <c r="H198" s="27"/>
      <c r="I198" s="28"/>
    </row>
    <row r="199" spans="1:11" ht="18" thickBot="1">
      <c r="A199" s="3"/>
      <c r="B199" s="4">
        <v>100000</v>
      </c>
      <c r="C199" s="3">
        <v>50000</v>
      </c>
      <c r="D199" s="3">
        <v>20000</v>
      </c>
      <c r="E199" s="3">
        <v>10000</v>
      </c>
      <c r="F199" s="48" t="s">
        <v>21</v>
      </c>
      <c r="G199" s="6">
        <v>411</v>
      </c>
    </row>
    <row r="200" spans="1:11" ht="18" thickBot="1">
      <c r="A200" s="3" t="s">
        <v>2</v>
      </c>
      <c r="B200" s="3">
        <v>2300</v>
      </c>
      <c r="C200" s="3">
        <v>2300</v>
      </c>
      <c r="D200" s="3">
        <v>2300</v>
      </c>
      <c r="E200" s="3">
        <v>2000</v>
      </c>
      <c r="F200" s="5">
        <f t="shared" ref="F200" si="17">B200*B199+C200*C199+D200*D199+E200*E199</f>
        <v>411000000</v>
      </c>
      <c r="G200" s="10">
        <v>260</v>
      </c>
      <c r="H200" s="11" t="s">
        <v>3</v>
      </c>
      <c r="I200" s="12"/>
    </row>
    <row r="201" spans="1:11" ht="18" thickBot="1">
      <c r="A201" s="3" t="s">
        <v>5</v>
      </c>
      <c r="B201" s="15">
        <v>1782</v>
      </c>
      <c r="C201" s="15">
        <v>327</v>
      </c>
      <c r="D201" s="15">
        <v>998</v>
      </c>
      <c r="E201" s="15">
        <v>771</v>
      </c>
      <c r="F201" s="5">
        <f>B201*$B$26+C201*$C$26+D201*$D$26+E201*$E$26</f>
        <v>0</v>
      </c>
      <c r="G201" s="10">
        <v>260</v>
      </c>
      <c r="H201" s="83">
        <v>131150000</v>
      </c>
      <c r="I201" s="18">
        <f>H201-F201</f>
        <v>131150000</v>
      </c>
    </row>
    <row r="202" spans="1:11" ht="18.5" thickBot="1">
      <c r="A202" s="3" t="s">
        <v>7</v>
      </c>
      <c r="B202" s="3">
        <f>B200-B201</f>
        <v>518</v>
      </c>
      <c r="C202" s="3">
        <f t="shared" ref="C202:E202" si="18">C200-C201</f>
        <v>1973</v>
      </c>
      <c r="D202" s="3">
        <f t="shared" si="18"/>
        <v>1302</v>
      </c>
      <c r="E202" s="3">
        <f t="shared" si="18"/>
        <v>1229</v>
      </c>
      <c r="F202" s="5">
        <f>B202*B199+C202*C199+D202*D199+E202*E199</f>
        <v>188780000</v>
      </c>
      <c r="G202" s="10">
        <v>260</v>
      </c>
      <c r="H202" s="22">
        <f>H201</f>
        <v>131150000</v>
      </c>
      <c r="I202" s="23">
        <f>H202-F202</f>
        <v>-57630000</v>
      </c>
    </row>
    <row r="204" spans="1:11">
      <c r="F204"/>
    </row>
    <row r="205" spans="1:11">
      <c r="F205"/>
    </row>
    <row r="206" spans="1:11">
      <c r="F206"/>
    </row>
  </sheetData>
  <pageMargins left="0.7" right="0.7" top="0.75" bottom="0.75" header="0.3" footer="0.3"/>
  <pageSetup orientation="portrait" r:id="rId1"/>
  <headerFooter>
    <oddHeader>&amp;C&amp;G&amp;L&amp;"Calibri"&amp;10&amp;K000000Grupo Bancolombia Clasificación – Interna&amp;1#</oddHead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 DISP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Jaramillo Ciro</dc:creator>
  <cp:lastModifiedBy>Julian Andres Alvarez Jimenez</cp:lastModifiedBy>
  <dcterms:created xsi:type="dcterms:W3CDTF">2024-07-16T13:40:03Z</dcterms:created>
  <dcterms:modified xsi:type="dcterms:W3CDTF">2025-02-19T22:12:45Z</dcterms:modified>
</cp:coreProperties>
</file>