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B913027-5F8C-43FA-820F-AF6C6E2F59D6}" xr6:coauthVersionLast="47" xr6:coauthVersionMax="47" xr10:uidLastSave="{00000000-0000-0000-0000-000000000000}"/>
  <bookViews>
    <workbookView xWindow="-108" yWindow="-108" windowWidth="41496" windowHeight="17496" activeTab="1" xr2:uid="{00000000-000D-0000-FFFF-FFFF00000000}"/>
  </bookViews>
  <sheets>
    <sheet name="model size" sheetId="1" r:id="rId1"/>
    <sheet name="parallel strategy" sheetId="2" r:id="rId2"/>
    <sheet name="numerical format" sheetId="3" r:id="rId3"/>
    <sheet name="hardware comparison" sheetId="4" r:id="rId4"/>
    <sheet name="refere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4" l="1"/>
  <c r="Q9" i="4"/>
  <c r="Q4" i="4"/>
  <c r="F15" i="2"/>
  <c r="L24" i="1"/>
  <c r="F24" i="1"/>
  <c r="L23" i="1"/>
  <c r="I23" i="1"/>
  <c r="L22" i="1"/>
  <c r="L21" i="1"/>
  <c r="L20" i="1"/>
  <c r="I20" i="1"/>
  <c r="L19" i="1"/>
  <c r="I19" i="1"/>
  <c r="L18" i="1"/>
  <c r="I18" i="1"/>
  <c r="L17" i="1"/>
  <c r="I17" i="1"/>
  <c r="L16" i="1"/>
  <c r="I16" i="1"/>
  <c r="L15" i="1"/>
  <c r="I15" i="1"/>
  <c r="L14" i="1"/>
  <c r="L13" i="1"/>
  <c r="I13" i="1"/>
  <c r="L12" i="1"/>
  <c r="I12" i="1"/>
  <c r="L11" i="1"/>
  <c r="I11" i="1"/>
  <c r="L10" i="1"/>
  <c r="I10" i="1"/>
  <c r="M9" i="1"/>
  <c r="L9" i="1"/>
  <c r="I9" i="1"/>
  <c r="L8" i="1"/>
  <c r="I8" i="1"/>
  <c r="L7" i="1"/>
  <c r="I7" i="1"/>
  <c r="M6" i="1"/>
  <c r="L6" i="1"/>
  <c r="I6" i="1"/>
  <c r="L5" i="1"/>
  <c r="I5" i="1"/>
  <c r="E4" i="1"/>
  <c r="L3" i="1"/>
  <c r="E3" i="1"/>
  <c r="M2" i="1"/>
  <c r="E2" i="1"/>
</calcChain>
</file>

<file path=xl/sharedStrings.xml><?xml version="1.0" encoding="utf-8"?>
<sst xmlns="http://schemas.openxmlformats.org/spreadsheetml/2006/main" count="308" uniqueCount="207">
  <si>
    <t>Year</t>
  </si>
  <si>
    <t>Model</t>
  </si>
  <si>
    <t>Company</t>
  </si>
  <si>
    <t>model arch</t>
  </si>
  <si>
    <t># Params (B)</t>
  </si>
  <si>
    <t>Seq length</t>
  </si>
  <si>
    <t># Layers</t>
  </si>
  <si>
    <t>d_model</t>
  </si>
  <si>
    <t>d_ff</t>
  </si>
  <si>
    <t>n_head</t>
  </si>
  <si>
    <t>n_kv_head</t>
  </si>
  <si>
    <t>Max KV cache (B)</t>
  </si>
  <si>
    <t>Training FLOPS</t>
  </si>
  <si>
    <t>paper</t>
  </si>
  <si>
    <t>Transformer</t>
  </si>
  <si>
    <t>Google</t>
  </si>
  <si>
    <t>enc/dec</t>
  </si>
  <si>
    <t>Attention is all you need</t>
  </si>
  <si>
    <t>GPT-1</t>
  </si>
  <si>
    <t>OpenAI</t>
  </si>
  <si>
    <t>dec</t>
  </si>
  <si>
    <t>Improving Language Understanding by Generative Pre-Training</t>
  </si>
  <si>
    <t>enc</t>
  </si>
  <si>
    <t>BERT: Pre-training of Deep Bidirectional Transformers for Language Understanding</t>
  </si>
  <si>
    <t>GPT-2</t>
  </si>
  <si>
    <t>Language Models are Unsupervised Multitask Learners</t>
  </si>
  <si>
    <t>T5</t>
  </si>
  <si>
    <t>Exploring the Limits of Transfer Learning with a Unified Text-to-Text Transformer</t>
  </si>
  <si>
    <t xml:space="preserve">Megatron-LM	</t>
  </si>
  <si>
    <t>NVIDIA</t>
  </si>
  <si>
    <t>Megatron-LM: Training Multi-Billion Parameter Language Models Using Model Parallelism</t>
  </si>
  <si>
    <t>T-NLG</t>
  </si>
  <si>
    <t>MS</t>
  </si>
  <si>
    <t>A 17-billion-parameter language model by Microsoft</t>
  </si>
  <si>
    <t>GPT-3</t>
  </si>
  <si>
    <t>Language Models are Few-Shot Learners</t>
  </si>
  <si>
    <t>MT-NLG</t>
  </si>
  <si>
    <t>MS/NVIDIA</t>
  </si>
  <si>
    <t>Using DeepSpeed and Megatron to Train Megatron-Turing NLG 530B, A Large-Scale Generative Language Model</t>
  </si>
  <si>
    <t>Gopher</t>
  </si>
  <si>
    <t>DeepMind</t>
  </si>
  <si>
    <t>Scaling Language Models: Methods, Analysis &amp; Insights from Training Gopher</t>
  </si>
  <si>
    <t>PanGu-α</t>
  </si>
  <si>
    <t>huawei</t>
  </si>
  <si>
    <t>PanGu-α: Large-scale Autoregressive Pretrained Chinese Language Models with Auto-parallel Computation</t>
  </si>
  <si>
    <t>Ernie 3.0 Titan</t>
  </si>
  <si>
    <t>Baidu</t>
  </si>
  <si>
    <t>ERNIE 3.0 Titan: Exploring Larger-scale Knowledge Enhanced Pre-training for Language Understanding and Generation</t>
  </si>
  <si>
    <t>LaMDA</t>
  </si>
  <si>
    <t>LaMDA: Language Models for Dialog Applications</t>
  </si>
  <si>
    <t>Chinchilla</t>
  </si>
  <si>
    <t>Training Compute-Optimal Large Language Models</t>
  </si>
  <si>
    <t>PaLM</t>
  </si>
  <si>
    <t>PaLM: Scaling Language Modeling with Pathways</t>
  </si>
  <si>
    <t>OPT</t>
  </si>
  <si>
    <t>Meta</t>
  </si>
  <si>
    <t>OPT: Open Pre-trained Transformer Language Models</t>
  </si>
  <si>
    <t>Galactica</t>
  </si>
  <si>
    <t>Galactica: A Large Language Model for Science</t>
  </si>
  <si>
    <t>Minerva</t>
  </si>
  <si>
    <t>Solving Quantitative Reasoning Problems with Language Models</t>
  </si>
  <si>
    <t>BLOOM</t>
  </si>
  <si>
    <t>HF</t>
  </si>
  <si>
    <t>BLOOM: A 176B-Parameter Open-Access Multilingual Language Model</t>
  </si>
  <si>
    <t>Llama</t>
  </si>
  <si>
    <t>LLaMA: Open and Efficient Foundation Language Models</t>
  </si>
  <si>
    <t>Llama 2</t>
  </si>
  <si>
    <t>Llama 2: Open Foundation and Fine-Tuned Chat Models</t>
  </si>
  <si>
    <t>Nemotron-4</t>
  </si>
  <si>
    <t>Nemotron-4 340B Technical Report</t>
  </si>
  <si>
    <t>Llama 3</t>
  </si>
  <si>
    <t>The Llama 3 Herd of Models</t>
  </si>
  <si>
    <t>exponential vs sigmoid</t>
  </si>
  <si>
    <t>inference scaling law</t>
  </si>
  <si>
    <t>data side</t>
  </si>
  <si>
    <t>JetMoE IBM-MIT</t>
  </si>
  <si>
    <t>Yikang Shen</t>
  </si>
  <si>
    <t>Scaling Compute Is Not All You Need for Adversarial Robustness 
 (https://arxiv.org/pdf/2312.13131)</t>
  </si>
  <si>
    <t>DataPerf: Benchmarks for Data-Centric AI Development 
(https://arxiv.org/pdf/2207.10062)</t>
  </si>
  <si>
    <t>generated data are polutions</t>
  </si>
  <si>
    <t>Work</t>
  </si>
  <si>
    <t>Parallel strategy</t>
  </si>
  <si>
    <t>Phase</t>
  </si>
  <si>
    <t>GPipe</t>
  </si>
  <si>
    <t>Pipeline</t>
  </si>
  <si>
    <t>Training</t>
  </si>
  <si>
    <t>GPipe: Efficient Training of Giant Neural Networks using Pipeline Parallelism</t>
  </si>
  <si>
    <t>PipeDream</t>
  </si>
  <si>
    <t>Microsoft</t>
  </si>
  <si>
    <t>PipeDream: Fast and Efficient Pipeline Parallel DNN Training</t>
  </si>
  <si>
    <t>ZeRO</t>
  </si>
  <si>
    <t>ZeRO: Memory Optimizations Toward Training Trillion Parameter Models</t>
  </si>
  <si>
    <t>Megatron-LM</t>
  </si>
  <si>
    <t>Tensor</t>
  </si>
  <si>
    <t>Varuna</t>
  </si>
  <si>
    <t>Interleaved Pipeline</t>
  </si>
  <si>
    <t>Varuna: Scalable, Low-cost Training of Massive Deep Learning Models</t>
  </si>
  <si>
    <t>SageMaker</t>
  </si>
  <si>
    <t>Amazon</t>
  </si>
  <si>
    <t>Amazon SageMaker Model Parallelism: A General and Flexible Framework for Large Model Training</t>
  </si>
  <si>
    <t>DeepSpeed</t>
  </si>
  <si>
    <t>Pipeline/Tensor</t>
  </si>
  <si>
    <t>Inference</t>
  </si>
  <si>
    <t>DeepSpeed Inference: Enabling Efficient Inference of Transformer Models at Unprecedented Scale</t>
  </si>
  <si>
    <t>FSDP</t>
  </si>
  <si>
    <t>Data</t>
  </si>
  <si>
    <t>PyTorch FSDP: Experiences on Scaling Fully Sharded Data Parallel</t>
  </si>
  <si>
    <t>FlashAttention</t>
  </si>
  <si>
    <t>Stanford</t>
  </si>
  <si>
    <t>FlashAttention: Fast and Memory-Efficient Exact Attention with IO-Awareness</t>
  </si>
  <si>
    <t>PagedAttention</t>
  </si>
  <si>
    <t>UC Berkeley</t>
  </si>
  <si>
    <t>Efficient Memory Management for Large Language Model Serving with PagedAttention</t>
  </si>
  <si>
    <t>alpa</t>
  </si>
  <si>
    <t>UCB</t>
  </si>
  <si>
    <t>automated search</t>
  </si>
  <si>
    <t>AlpaServe: Statistical Multiplexing with Model Parallelism for Deep Learning Serving</t>
  </si>
  <si>
    <t>nnScaler</t>
  </si>
  <si>
    <t>nnScaler: Constraint-Guided Parallelization Plan Generation for Deep Learning Training</t>
  </si>
  <si>
    <t>MQA</t>
  </si>
  <si>
    <t>Fast Transformer Decoding: One Write-Head is All You Need</t>
  </si>
  <si>
    <t>GQA</t>
  </si>
  <si>
    <t>GQA: Training Generalized Multi-Query Transformer Models from Multi-Head Checkpoints</t>
  </si>
  <si>
    <t>Format</t>
  </si>
  <si>
    <t>Numerical Format</t>
  </si>
  <si>
    <t>Speedup (X)</t>
  </si>
  <si>
    <t>Paper</t>
  </si>
  <si>
    <t>FP32-&gt;FP16</t>
  </si>
  <si>
    <t>32-16</t>
  </si>
  <si>
    <t>training</t>
  </si>
  <si>
    <t>MIXED PRECISION TRAINING</t>
  </si>
  <si>
    <t>Highly Scalable Deep Learning Training System with Mixed-Precision: Training ImageNet in Four Minutes</t>
  </si>
  <si>
    <t>Mixed-Precision Training for NLP and Speech Recognition with OpenSeq2Seq</t>
  </si>
  <si>
    <t>Leveraging the bfloat16 Artificial Intelligence Datatype For Higher-Precision Computations</t>
  </si>
  <si>
    <t>FP16-&gt;INT8</t>
  </si>
  <si>
    <t>16-8</t>
  </si>
  <si>
    <t>inference</t>
  </si>
  <si>
    <t>LLM.int8(): 8-bit Matrix Multiplication for Transformers at Scale</t>
  </si>
  <si>
    <t>FP16-&gt;FP8</t>
  </si>
  <si>
    <t>FP8-LM: Training FP8 Large Language Models</t>
  </si>
  <si>
    <t>FP16-&gt;FP6</t>
  </si>
  <si>
    <t>Quant-LLM: Accelerating the Serving of Large Language Models via FP6-Centric Algorithm-System Co-Design on Modern GPUs</t>
  </si>
  <si>
    <t>FP16-&gt;INT4</t>
  </si>
  <si>
    <t>16-4</t>
  </si>
  <si>
    <t>AWQ: Activation-aware Weight Quantization for LLM Compression and Acceleration</t>
  </si>
  <si>
    <t>KVQuant: Towards 10 Million Context Length LLM Inference with KV Cache Quantization</t>
  </si>
  <si>
    <t>A Study of BFLOAT16 for Deep Learning Training</t>
  </si>
  <si>
    <t>With Shared Microexponents, A Little Shifting Goes a Long Way</t>
  </si>
  <si>
    <t>Chip</t>
  </si>
  <si>
    <t>Vendor</t>
  </si>
  <si>
    <t>Transistor count (B)</t>
  </si>
  <si>
    <t>Area (mm^2)</t>
  </si>
  <si>
    <t>Core count</t>
  </si>
  <si>
    <t>TDP (W)</t>
  </si>
  <si>
    <t>FP4 (TFLOPS)</t>
  </si>
  <si>
    <t>FP8 (TFLOPS)</t>
  </si>
  <si>
    <t>FP16/BF16 (TFLOPS)</t>
  </si>
  <si>
    <t>FP32 (TFLOPS)</t>
  </si>
  <si>
    <t>On-chip mem (MB)</t>
  </si>
  <si>
    <t>On-chip bandwidth (TB/s)</t>
  </si>
  <si>
    <t>Off-chip mem (GB)</t>
  </si>
  <si>
    <t>Off-chip bandwidth (TB/s)</t>
  </si>
  <si>
    <t>Link</t>
  </si>
  <si>
    <t>TSP</t>
  </si>
  <si>
    <t>Groq</t>
  </si>
  <si>
    <t>https://groq.com/wp-content/uploads/2023/05/GROQ-ROCKS-NEURAL-NETWORKS.pdf</t>
  </si>
  <si>
    <t>A100</t>
  </si>
  <si>
    <t>https://images.nvidia.com/aem-dam/en-zz/Solutions/data-center/nvidia-ampere-architecture-whitepaper.pdf</t>
  </si>
  <si>
    <t>GC200</t>
  </si>
  <si>
    <t>Graphcore</t>
  </si>
  <si>
    <t>https://www.graphcore.ai/products/ipu</t>
  </si>
  <si>
    <t>WSE-1</t>
  </si>
  <si>
    <t>Cerebras</t>
  </si>
  <si>
    <t>H100</t>
  </si>
  <si>
    <t>https://resources.nvidia.com/en-us-tensor-core</t>
  </si>
  <si>
    <t>WSE-2</t>
  </si>
  <si>
    <t>MI300X</t>
  </si>
  <si>
    <t>AMD</t>
  </si>
  <si>
    <t>https://www.amd.com/en/products/accelerators/instinct/mi300/mi300x.html</t>
  </si>
  <si>
    <t>Cloud AI 100</t>
  </si>
  <si>
    <t>Qualcomm</t>
  </si>
  <si>
    <t>https://www.qualcomm.com/products/technology/processors/cloud-artificial-intelligence/cloud-ai-100</t>
  </si>
  <si>
    <t>Corsair</t>
  </si>
  <si>
    <t>d-Matrix</t>
  </si>
  <si>
    <t>Gaudi 2</t>
  </si>
  <si>
    <t>Intel</t>
  </si>
  <si>
    <t>https://www.anandtech.com/show/21342/intel-introduces-gaudi-3-accelerator-going-bigger-and-aiming-higher</t>
  </si>
  <si>
    <t>SN40L</t>
  </si>
  <si>
    <t>SambaNova</t>
  </si>
  <si>
    <t>https://arxiv.org/abs/2405.07518</t>
  </si>
  <si>
    <t>n300s</t>
  </si>
  <si>
    <t>Tenstorrent</t>
  </si>
  <si>
    <t>https://tenstorrent.com/hardware/wormhole</t>
  </si>
  <si>
    <t>WSE-3</t>
  </si>
  <si>
    <t>https://www.nextplatform.com/2024/03/14/cerebras-goes-hyperscale-with-third-gen-waferscale-supercomputers/</t>
  </si>
  <si>
    <t>https://github.com/Mooler0410/LLMsPracticalGuide</t>
  </si>
  <si>
    <t>https://github.com/Hannibal046/Awesome-LLM</t>
  </si>
  <si>
    <t>Computation vs. Communication Scaling for Future Transformers on Future Hardware</t>
  </si>
  <si>
    <t>https://en.wikipedia.org/wiki/Large_language_model</t>
  </si>
  <si>
    <t>https://arxiv.org/abs/2303.18223</t>
  </si>
  <si>
    <t>https://github.com/AIoT-MLSys-Lab/Efficient-LLMs-Survey</t>
  </si>
  <si>
    <t>Chip Type</t>
  </si>
  <si>
    <t>GPU</t>
  </si>
  <si>
    <t>ACC</t>
  </si>
  <si>
    <t>WSE</t>
  </si>
  <si>
    <t>BERT-L</t>
  </si>
  <si>
    <t>Percent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</si>
</sst>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43656716417910446"/>
          <c:y val="7.7889447236180867E-2"/>
          <c:w val="0.56343283582089554"/>
          <c:h val="0.542713567839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size'!$E$1</c:f>
              <c:strCache>
                <c:ptCount val="1"/>
                <c:pt idx="0">
                  <c:v># Params (B)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'model size'!$A$2:$A$24</c:f>
              <c:numCache>
                <c:formatCode>General</c:formatCode>
                <c:ptCount val="23"/>
                <c:pt idx="0">
                  <c:v>2017</c:v>
                </c:pt>
                <c:pt idx="1">
                  <c:v>2018</c:v>
                </c:pt>
                <c:pt idx="2">
                  <c:v>2018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2020</c:v>
                </c:pt>
                <c:pt idx="7">
                  <c:v>2020</c:v>
                </c:pt>
                <c:pt idx="8">
                  <c:v>2021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2022</c:v>
                </c:pt>
                <c:pt idx="13">
                  <c:v>2022</c:v>
                </c:pt>
                <c:pt idx="14">
                  <c:v>2022</c:v>
                </c:pt>
                <c:pt idx="15">
                  <c:v>2022</c:v>
                </c:pt>
                <c:pt idx="16">
                  <c:v>2022</c:v>
                </c:pt>
                <c:pt idx="17">
                  <c:v>2022</c:v>
                </c:pt>
                <c:pt idx="18">
                  <c:v>2022</c:v>
                </c:pt>
                <c:pt idx="19">
                  <c:v>2023</c:v>
                </c:pt>
                <c:pt idx="20">
                  <c:v>2023</c:v>
                </c:pt>
                <c:pt idx="21">
                  <c:v>2024</c:v>
                </c:pt>
                <c:pt idx="22">
                  <c:v>2024</c:v>
                </c:pt>
              </c:numCache>
            </c:numRef>
          </c:xVal>
          <c:yVal>
            <c:numRef>
              <c:f>'model size'!$E$2:$E$24</c:f>
              <c:numCache>
                <c:formatCode>General</c:formatCode>
                <c:ptCount val="23"/>
                <c:pt idx="0">
                  <c:v>0.21299999999999999</c:v>
                </c:pt>
                <c:pt idx="1">
                  <c:v>0.11700000000000001</c:v>
                </c:pt>
                <c:pt idx="2">
                  <c:v>0.34</c:v>
                </c:pt>
                <c:pt idx="3">
                  <c:v>1.5</c:v>
                </c:pt>
                <c:pt idx="4">
                  <c:v>11</c:v>
                </c:pt>
                <c:pt idx="5">
                  <c:v>8.3000000000000007</c:v>
                </c:pt>
                <c:pt idx="6">
                  <c:v>17</c:v>
                </c:pt>
                <c:pt idx="7">
                  <c:v>175</c:v>
                </c:pt>
                <c:pt idx="8">
                  <c:v>530</c:v>
                </c:pt>
                <c:pt idx="9">
                  <c:v>280</c:v>
                </c:pt>
                <c:pt idx="10">
                  <c:v>200</c:v>
                </c:pt>
                <c:pt idx="11">
                  <c:v>260</c:v>
                </c:pt>
                <c:pt idx="12">
                  <c:v>137</c:v>
                </c:pt>
                <c:pt idx="13">
                  <c:v>70</c:v>
                </c:pt>
                <c:pt idx="14">
                  <c:v>540</c:v>
                </c:pt>
                <c:pt idx="15">
                  <c:v>175</c:v>
                </c:pt>
                <c:pt idx="16">
                  <c:v>120</c:v>
                </c:pt>
                <c:pt idx="17">
                  <c:v>540</c:v>
                </c:pt>
                <c:pt idx="18">
                  <c:v>176</c:v>
                </c:pt>
                <c:pt idx="19">
                  <c:v>65</c:v>
                </c:pt>
                <c:pt idx="20">
                  <c:v>70</c:v>
                </c:pt>
                <c:pt idx="21">
                  <c:v>340</c:v>
                </c:pt>
                <c:pt idx="22">
                  <c:v>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C1-4ECA-8AB1-5F068B23E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033435"/>
        <c:axId val="1629491613"/>
      </c:scatterChart>
      <c:valAx>
        <c:axId val="10990334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9491613"/>
        <c:crosses val="autoZero"/>
        <c:crossBetween val="midCat"/>
      </c:valAx>
      <c:valAx>
        <c:axId val="1629491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Params (B)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903343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47388059701492535"/>
          <c:y val="7.7889447236180936E-2"/>
          <c:w val="0.49615616769095688"/>
          <c:h val="0.552763819095477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size'!$F$1</c:f>
              <c:strCache>
                <c:ptCount val="1"/>
                <c:pt idx="0">
                  <c:v>Seq length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'model size'!$A$2:$A$24</c:f>
              <c:numCache>
                <c:formatCode>General</c:formatCode>
                <c:ptCount val="23"/>
                <c:pt idx="0">
                  <c:v>2017</c:v>
                </c:pt>
                <c:pt idx="1">
                  <c:v>2018</c:v>
                </c:pt>
                <c:pt idx="2">
                  <c:v>2018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2020</c:v>
                </c:pt>
                <c:pt idx="7">
                  <c:v>2020</c:v>
                </c:pt>
                <c:pt idx="8">
                  <c:v>2021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2022</c:v>
                </c:pt>
                <c:pt idx="13">
                  <c:v>2022</c:v>
                </c:pt>
                <c:pt idx="14">
                  <c:v>2022</c:v>
                </c:pt>
                <c:pt idx="15">
                  <c:v>2022</c:v>
                </c:pt>
                <c:pt idx="16">
                  <c:v>2022</c:v>
                </c:pt>
                <c:pt idx="17">
                  <c:v>2022</c:v>
                </c:pt>
                <c:pt idx="18">
                  <c:v>2022</c:v>
                </c:pt>
                <c:pt idx="19">
                  <c:v>2023</c:v>
                </c:pt>
                <c:pt idx="20">
                  <c:v>2023</c:v>
                </c:pt>
                <c:pt idx="21">
                  <c:v>2024</c:v>
                </c:pt>
                <c:pt idx="22">
                  <c:v>2024</c:v>
                </c:pt>
              </c:numCache>
            </c:numRef>
          </c:xVal>
          <c:yVal>
            <c:numRef>
              <c:f>'model size'!$F$2:$F$24</c:f>
              <c:numCache>
                <c:formatCode>General</c:formatCode>
                <c:ptCount val="23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512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  <c:pt idx="8">
                  <c:v>2048</c:v>
                </c:pt>
                <c:pt idx="9">
                  <c:v>2048</c:v>
                </c:pt>
                <c:pt idx="10">
                  <c:v>1024</c:v>
                </c:pt>
                <c:pt idx="11">
                  <c:v>512</c:v>
                </c:pt>
                <c:pt idx="12">
                  <c:v>2048</c:v>
                </c:pt>
                <c:pt idx="13">
                  <c:v>2048</c:v>
                </c:pt>
                <c:pt idx="14">
                  <c:v>2048</c:v>
                </c:pt>
                <c:pt idx="15">
                  <c:v>2048</c:v>
                </c:pt>
                <c:pt idx="16">
                  <c:v>2048</c:v>
                </c:pt>
                <c:pt idx="17">
                  <c:v>2048</c:v>
                </c:pt>
                <c:pt idx="18">
                  <c:v>2048</c:v>
                </c:pt>
                <c:pt idx="19">
                  <c:v>2048</c:v>
                </c:pt>
                <c:pt idx="20">
                  <c:v>4096</c:v>
                </c:pt>
                <c:pt idx="21">
                  <c:v>4096</c:v>
                </c:pt>
                <c:pt idx="22">
                  <c:v>8192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4-4CB2-B0CE-F2FA035F9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16112"/>
        <c:axId val="1585211162"/>
      </c:scatterChart>
      <c:valAx>
        <c:axId val="1052716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5211162"/>
        <c:crosses val="autoZero"/>
        <c:crossBetween val="midCat"/>
      </c:valAx>
      <c:valAx>
        <c:axId val="1585211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Seq length (k)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271611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27697841726618705"/>
          <c:y val="7.7889447236180909E-2"/>
          <c:w val="0.6922668657526807"/>
          <c:h val="0.547738693467336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size'!$L$1</c:f>
              <c:strCache>
                <c:ptCount val="1"/>
                <c:pt idx="0">
                  <c:v>Max KV cache (B)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'model size'!$A$2:$A$24</c:f>
              <c:numCache>
                <c:formatCode>General</c:formatCode>
                <c:ptCount val="23"/>
                <c:pt idx="0">
                  <c:v>2017</c:v>
                </c:pt>
                <c:pt idx="1">
                  <c:v>2018</c:v>
                </c:pt>
                <c:pt idx="2">
                  <c:v>2018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2020</c:v>
                </c:pt>
                <c:pt idx="7">
                  <c:v>2020</c:v>
                </c:pt>
                <c:pt idx="8">
                  <c:v>2021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2022</c:v>
                </c:pt>
                <c:pt idx="13">
                  <c:v>2022</c:v>
                </c:pt>
                <c:pt idx="14">
                  <c:v>2022</c:v>
                </c:pt>
                <c:pt idx="15">
                  <c:v>2022</c:v>
                </c:pt>
                <c:pt idx="16">
                  <c:v>2022</c:v>
                </c:pt>
                <c:pt idx="17">
                  <c:v>2022</c:v>
                </c:pt>
                <c:pt idx="18">
                  <c:v>2022</c:v>
                </c:pt>
                <c:pt idx="19">
                  <c:v>2023</c:v>
                </c:pt>
                <c:pt idx="20">
                  <c:v>2023</c:v>
                </c:pt>
                <c:pt idx="21">
                  <c:v>2024</c:v>
                </c:pt>
                <c:pt idx="22">
                  <c:v>2024</c:v>
                </c:pt>
              </c:numCache>
            </c:numRef>
          </c:xVal>
          <c:yVal>
            <c:numRef>
              <c:f>'model size'!$L$2:$L$24</c:f>
              <c:numCache>
                <c:formatCode>General</c:formatCode>
                <c:ptCount val="23"/>
                <c:pt idx="0">
                  <c:v>0</c:v>
                </c:pt>
                <c:pt idx="1">
                  <c:v>9.4371839999999995E-3</c:v>
                </c:pt>
                <c:pt idx="2">
                  <c:v>0</c:v>
                </c:pt>
                <c:pt idx="3">
                  <c:v>0.15728639999999999</c:v>
                </c:pt>
                <c:pt idx="4">
                  <c:v>2.5165824E-2</c:v>
                </c:pt>
                <c:pt idx="5">
                  <c:v>0.452984832</c:v>
                </c:pt>
                <c:pt idx="6">
                  <c:v>0.67987046399999995</c:v>
                </c:pt>
                <c:pt idx="7">
                  <c:v>4.8318382079999997</c:v>
                </c:pt>
                <c:pt idx="8">
                  <c:v>8.8080383999999992</c:v>
                </c:pt>
                <c:pt idx="9">
                  <c:v>5.3687091200000001</c:v>
                </c:pt>
                <c:pt idx="10">
                  <c:v>2.1474836480000001</c:v>
                </c:pt>
                <c:pt idx="11">
                  <c:v>0.60397977599999997</c:v>
                </c:pt>
                <c:pt idx="12">
                  <c:v>2.1474836480000001</c:v>
                </c:pt>
                <c:pt idx="13">
                  <c:v>2.6843545600000001</c:v>
                </c:pt>
                <c:pt idx="14">
                  <c:v>8.9087016959999996</c:v>
                </c:pt>
                <c:pt idx="15">
                  <c:v>4.8318382079999997</c:v>
                </c:pt>
                <c:pt idx="16">
                  <c:v>4.0265318399999996</c:v>
                </c:pt>
                <c:pt idx="17">
                  <c:v>8.9087016959999996</c:v>
                </c:pt>
                <c:pt idx="18">
                  <c:v>4.1104179199999997</c:v>
                </c:pt>
                <c:pt idx="19">
                  <c:v>2.6843545600000001</c:v>
                </c:pt>
                <c:pt idx="20">
                  <c:v>0.67108864000000001</c:v>
                </c:pt>
                <c:pt idx="21">
                  <c:v>1.2079595519999999</c:v>
                </c:pt>
                <c:pt idx="22">
                  <c:v>2.1139292159999998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7-4AC5-8063-BAD1A4237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778246"/>
        <c:axId val="719136978"/>
      </c:scatterChart>
      <c:valAx>
        <c:axId val="11317782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9136978"/>
        <c:crosses val="autoZero"/>
        <c:crossBetween val="midCat"/>
      </c:valAx>
      <c:valAx>
        <c:axId val="719136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KV cache (B)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177824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30451127819548873"/>
          <c:y val="6.9289340101522948E-2"/>
          <c:w val="0.64548872180451122"/>
          <c:h val="0.51192893401015227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'parallel strategy'!$A$2:$A$13</c:f>
              <c:numCache>
                <c:formatCode>General</c:formatCode>
                <c:ptCount val="12"/>
                <c:pt idx="0">
                  <c:v>2018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2023</c:v>
                </c:pt>
                <c:pt idx="9">
                  <c:v>2023</c:v>
                </c:pt>
                <c:pt idx="10">
                  <c:v>2023</c:v>
                </c:pt>
                <c:pt idx="11">
                  <c:v>2024</c:v>
                </c:pt>
              </c:numCache>
            </c:numRef>
          </c:xVal>
          <c:yVal>
            <c:numRef>
              <c:f>'parallel strategy'!$F$2:$F$13</c:f>
              <c:numCache>
                <c:formatCode>General</c:formatCode>
                <c:ptCount val="12"/>
                <c:pt idx="0">
                  <c:v>6.3</c:v>
                </c:pt>
                <c:pt idx="1">
                  <c:v>5</c:v>
                </c:pt>
                <c:pt idx="2">
                  <c:v>10</c:v>
                </c:pt>
                <c:pt idx="3">
                  <c:v>2.98</c:v>
                </c:pt>
                <c:pt idx="4">
                  <c:v>18</c:v>
                </c:pt>
                <c:pt idx="5">
                  <c:v>2.4990946654999999</c:v>
                </c:pt>
                <c:pt idx="6">
                  <c:v>7.3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1.9</c:v>
                </c:pt>
                <c:pt idx="11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9-419F-9812-0232962AD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721884"/>
        <c:axId val="1974642929"/>
      </c:scatterChart>
      <c:valAx>
        <c:axId val="9427218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4642929"/>
        <c:crosses val="autoZero"/>
        <c:crossBetween val="midCat"/>
      </c:valAx>
      <c:valAx>
        <c:axId val="1974642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Speedup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272188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36194029850746262"/>
          <c:y val="7.1105527638190988E-2"/>
          <c:w val="0.58805970149253695"/>
          <c:h val="0.51934673366834183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'numerical format'!$A$2:$A$11</c:f>
              <c:numCache>
                <c:formatCode>General</c:formatCode>
                <c:ptCount val="10"/>
                <c:pt idx="0">
                  <c:v>2018</c:v>
                </c:pt>
                <c:pt idx="1">
                  <c:v>2018</c:v>
                </c:pt>
                <c:pt idx="2">
                  <c:v>2018</c:v>
                </c:pt>
                <c:pt idx="3">
                  <c:v>2019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2024</c:v>
                </c:pt>
                <c:pt idx="8">
                  <c:v>2024</c:v>
                </c:pt>
                <c:pt idx="9">
                  <c:v>2024</c:v>
                </c:pt>
              </c:numCache>
            </c:numRef>
          </c:xVal>
          <c:yVal>
            <c:numRef>
              <c:f>'numerical format'!$E$2:$E$11</c:f>
              <c:numCache>
                <c:formatCode>General</c:formatCode>
                <c:ptCount val="10"/>
                <c:pt idx="0">
                  <c:v>4</c:v>
                </c:pt>
                <c:pt idx="1">
                  <c:v>1.61</c:v>
                </c:pt>
                <c:pt idx="2">
                  <c:v>2.25</c:v>
                </c:pt>
                <c:pt idx="3">
                  <c:v>5.2</c:v>
                </c:pt>
                <c:pt idx="4">
                  <c:v>1.81</c:v>
                </c:pt>
                <c:pt idx="5">
                  <c:v>1.75</c:v>
                </c:pt>
                <c:pt idx="6">
                  <c:v>1.5</c:v>
                </c:pt>
                <c:pt idx="7">
                  <c:v>2.65</c:v>
                </c:pt>
                <c:pt idx="8">
                  <c:v>3</c:v>
                </c:pt>
                <c:pt idx="9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9C-42DC-BB60-DE2181423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20605"/>
        <c:axId val="1453788926"/>
      </c:scatterChart>
      <c:valAx>
        <c:axId val="367920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3788926"/>
        <c:crosses val="autoZero"/>
        <c:crossBetween val="midCat"/>
      </c:valAx>
      <c:valAx>
        <c:axId val="1453788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Speedup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792060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'hardware comparison'!$E$1</c:f>
              <c:strCache>
                <c:ptCount val="1"/>
                <c:pt idx="0">
                  <c:v>Transistor count (B)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'hardware comparison'!$A$2:$A$14</c:f>
              <c:numCache>
                <c:formatCode>General</c:formatCode>
                <c:ptCount val="13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2023</c:v>
                </c:pt>
                <c:pt idx="9">
                  <c:v>2023</c:v>
                </c:pt>
                <c:pt idx="10">
                  <c:v>2023</c:v>
                </c:pt>
                <c:pt idx="11">
                  <c:v>2024</c:v>
                </c:pt>
                <c:pt idx="12">
                  <c:v>2024</c:v>
                </c:pt>
              </c:numCache>
            </c:numRef>
          </c:xVal>
          <c:yVal>
            <c:numRef>
              <c:f>'hardware comparison'!$E$2:$E$14</c:f>
              <c:numCache>
                <c:formatCode>General</c:formatCode>
                <c:ptCount val="13"/>
                <c:pt idx="0">
                  <c:v>26.8</c:v>
                </c:pt>
                <c:pt idx="1">
                  <c:v>54.2</c:v>
                </c:pt>
                <c:pt idx="2">
                  <c:v>59.4</c:v>
                </c:pt>
                <c:pt idx="3">
                  <c:v>1200</c:v>
                </c:pt>
                <c:pt idx="4">
                  <c:v>80</c:v>
                </c:pt>
                <c:pt idx="5">
                  <c:v>2600</c:v>
                </c:pt>
                <c:pt idx="6">
                  <c:v>153</c:v>
                </c:pt>
                <c:pt idx="8">
                  <c:v>130</c:v>
                </c:pt>
                <c:pt idx="10">
                  <c:v>102</c:v>
                </c:pt>
                <c:pt idx="12">
                  <c:v>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3-49E5-BF9B-B97578E4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41810"/>
        <c:axId val="1205632202"/>
      </c:scatterChart>
      <c:valAx>
        <c:axId val="406241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5632202"/>
        <c:crosses val="autoZero"/>
        <c:crossBetween val="midCat"/>
      </c:valAx>
      <c:valAx>
        <c:axId val="1205632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Transistor count (B)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624181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'hardware comparison'!$L$1</c:f>
              <c:strCache>
                <c:ptCount val="1"/>
                <c:pt idx="0">
                  <c:v>FP16/BF16 (TFLOPS)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'hardware comparison'!$A$2:$A$14</c:f>
              <c:numCache>
                <c:formatCode>General</c:formatCode>
                <c:ptCount val="13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2023</c:v>
                </c:pt>
                <c:pt idx="9">
                  <c:v>2023</c:v>
                </c:pt>
                <c:pt idx="10">
                  <c:v>2023</c:v>
                </c:pt>
                <c:pt idx="11">
                  <c:v>2024</c:v>
                </c:pt>
                <c:pt idx="12">
                  <c:v>2024</c:v>
                </c:pt>
              </c:numCache>
            </c:numRef>
          </c:xVal>
          <c:yVal>
            <c:numRef>
              <c:f>'hardware comparison'!$L$2:$L$14</c:f>
              <c:numCache>
                <c:formatCode>General</c:formatCode>
                <c:ptCount val="13"/>
                <c:pt idx="0">
                  <c:v>205</c:v>
                </c:pt>
                <c:pt idx="1">
                  <c:v>312</c:v>
                </c:pt>
                <c:pt idx="2">
                  <c:v>250</c:v>
                </c:pt>
                <c:pt idx="3">
                  <c:v>2713.6</c:v>
                </c:pt>
                <c:pt idx="4">
                  <c:v>989.4</c:v>
                </c:pt>
                <c:pt idx="5">
                  <c:v>6400</c:v>
                </c:pt>
                <c:pt idx="6">
                  <c:v>1331.2</c:v>
                </c:pt>
                <c:pt idx="7">
                  <c:v>288</c:v>
                </c:pt>
                <c:pt idx="9">
                  <c:v>432</c:v>
                </c:pt>
                <c:pt idx="10">
                  <c:v>638</c:v>
                </c:pt>
                <c:pt idx="12">
                  <c:v>12800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8-4590-A2C7-4B4CC7FE0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306803"/>
        <c:axId val="1149755541"/>
      </c:scatterChart>
      <c:valAx>
        <c:axId val="9263068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9755541"/>
        <c:crosses val="autoZero"/>
        <c:crossBetween val="midCat"/>
      </c:valAx>
      <c:valAx>
        <c:axId val="11497555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FP16/BF16 (TFLOPS)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630680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'hardware comparison'!$N$1</c:f>
              <c:strCache>
                <c:ptCount val="1"/>
                <c:pt idx="0">
                  <c:v>On-chip mem (MB)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'hardware comparison'!$A$2:$A$14</c:f>
              <c:numCache>
                <c:formatCode>General</c:formatCode>
                <c:ptCount val="13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2023</c:v>
                </c:pt>
                <c:pt idx="9">
                  <c:v>2023</c:v>
                </c:pt>
                <c:pt idx="10">
                  <c:v>2023</c:v>
                </c:pt>
                <c:pt idx="11">
                  <c:v>2024</c:v>
                </c:pt>
                <c:pt idx="12">
                  <c:v>2024</c:v>
                </c:pt>
              </c:numCache>
            </c:numRef>
          </c:xVal>
          <c:yVal>
            <c:numRef>
              <c:f>'hardware comparison'!$N$2:$N$14</c:f>
              <c:numCache>
                <c:formatCode>General</c:formatCode>
                <c:ptCount val="13"/>
                <c:pt idx="0">
                  <c:v>220</c:v>
                </c:pt>
                <c:pt idx="1">
                  <c:v>40</c:v>
                </c:pt>
                <c:pt idx="2">
                  <c:v>900</c:v>
                </c:pt>
                <c:pt idx="3">
                  <c:v>18432</c:v>
                </c:pt>
                <c:pt idx="4">
                  <c:v>50</c:v>
                </c:pt>
                <c:pt idx="5">
                  <c:v>40960</c:v>
                </c:pt>
                <c:pt idx="6">
                  <c:v>256</c:v>
                </c:pt>
                <c:pt idx="7">
                  <c:v>576</c:v>
                </c:pt>
                <c:pt idx="8">
                  <c:v>2048</c:v>
                </c:pt>
                <c:pt idx="9">
                  <c:v>48</c:v>
                </c:pt>
                <c:pt idx="10">
                  <c:v>520</c:v>
                </c:pt>
                <c:pt idx="11">
                  <c:v>192</c:v>
                </c:pt>
                <c:pt idx="12">
                  <c:v>45056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39-4F4D-BDF4-08331A20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425441"/>
        <c:axId val="1164047046"/>
      </c:scatterChart>
      <c:valAx>
        <c:axId val="17664254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4047046"/>
        <c:crosses val="autoZero"/>
        <c:crossBetween val="midCat"/>
      </c:valAx>
      <c:valAx>
        <c:axId val="1164047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On-chip mem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642544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26</xdr:row>
      <xdr:rowOff>190500</xdr:rowOff>
    </xdr:from>
    <xdr:ext cx="1276350" cy="18954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704850</xdr:colOff>
      <xdr:row>26</xdr:row>
      <xdr:rowOff>190500</xdr:rowOff>
    </xdr:from>
    <xdr:ext cx="1276350" cy="18954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809625</xdr:colOff>
      <xdr:row>26</xdr:row>
      <xdr:rowOff>190500</xdr:rowOff>
    </xdr:from>
    <xdr:ext cx="1323975" cy="18954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26</xdr:row>
      <xdr:rowOff>190500</xdr:rowOff>
    </xdr:from>
    <xdr:ext cx="1266825" cy="18764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26</xdr:row>
      <xdr:rowOff>180975</xdr:rowOff>
    </xdr:from>
    <xdr:ext cx="4657725" cy="18954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25</xdr:row>
      <xdr:rowOff>161925</xdr:rowOff>
    </xdr:from>
    <xdr:ext cx="2571750" cy="1581150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962025</xdr:colOff>
      <xdr:row>25</xdr:row>
      <xdr:rowOff>161925</xdr:rowOff>
    </xdr:from>
    <xdr:ext cx="2571750" cy="15811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209550</xdr:colOff>
      <xdr:row>25</xdr:row>
      <xdr:rowOff>161925</xdr:rowOff>
    </xdr:from>
    <xdr:ext cx="2571750" cy="1581150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05.07518" TargetMode="External"/><Relationship Id="rId3" Type="http://schemas.openxmlformats.org/officeDocument/2006/relationships/hyperlink" Target="https://www.graphcore.ai/products/ipu" TargetMode="External"/><Relationship Id="rId7" Type="http://schemas.openxmlformats.org/officeDocument/2006/relationships/hyperlink" Target="https://www.anandtech.com/show/21342/intel-introduces-gaudi-3-accelerator-going-bigger-and-aiming-higher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s://images.nvidia.com/aem-dam/en-zz/Solutions/data-center/nvidia-ampere-architecture-whitepaper.pdf" TargetMode="External"/><Relationship Id="rId1" Type="http://schemas.openxmlformats.org/officeDocument/2006/relationships/hyperlink" Target="https://groq.com/wp-content/uploads/2023/05/GROQ-ROCKS-NEURAL-NETWORKS.pdf" TargetMode="External"/><Relationship Id="rId6" Type="http://schemas.openxmlformats.org/officeDocument/2006/relationships/hyperlink" Target="https://www.qualcomm.com/products/technology/processors/cloud-artificial-intelligence/cloud-ai-1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d.com/en/products/accelerators/instinct/mi300/mi300x.html" TargetMode="External"/><Relationship Id="rId10" Type="http://schemas.openxmlformats.org/officeDocument/2006/relationships/hyperlink" Target="https://www.nextplatform.com/2024/03/14/cerebras-goes-hyperscale-with-third-gen-waferscale-supercomputers/" TargetMode="External"/><Relationship Id="rId4" Type="http://schemas.openxmlformats.org/officeDocument/2006/relationships/hyperlink" Target="https://resources.nvidia.com/en-us-tensor-core" TargetMode="External"/><Relationship Id="rId9" Type="http://schemas.openxmlformats.org/officeDocument/2006/relationships/hyperlink" Target="https://tenstorrent.com/hardware/wormhol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arge_language_model" TargetMode="External"/><Relationship Id="rId2" Type="http://schemas.openxmlformats.org/officeDocument/2006/relationships/hyperlink" Target="https://github.com/Hannibal046/Awesome-LLM" TargetMode="External"/><Relationship Id="rId1" Type="http://schemas.openxmlformats.org/officeDocument/2006/relationships/hyperlink" Target="https://github.com/Mooler0410/LLMsPracticalGuide" TargetMode="External"/><Relationship Id="rId5" Type="http://schemas.openxmlformats.org/officeDocument/2006/relationships/hyperlink" Target="https://github.com/AIoT-MLSys-Lab/Efficient-LLMs-Survey" TargetMode="External"/><Relationship Id="rId4" Type="http://schemas.openxmlformats.org/officeDocument/2006/relationships/hyperlink" Target="https://arxiv.org/abs/2303.18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"/>
  <sheetViews>
    <sheetView workbookViewId="0">
      <pane ySplit="1" topLeftCell="A2" activePane="bottomLeft" state="frozen"/>
      <selection pane="bottomLeft" activeCell="U27" sqref="U27"/>
    </sheetView>
  </sheetViews>
  <sheetFormatPr defaultColWidth="12.6640625" defaultRowHeight="15.75" customHeight="1" x14ac:dyDescent="0.25"/>
  <cols>
    <col min="1" max="1" width="4.77734375" customWidth="1"/>
    <col min="2" max="2" width="11.77734375" customWidth="1"/>
    <col min="3" max="3" width="9.44140625" customWidth="1"/>
    <col min="4" max="4" width="9.21875" customWidth="1"/>
    <col min="5" max="5" width="10.88671875" customWidth="1"/>
    <col min="6" max="6" width="9" customWidth="1"/>
    <col min="7" max="7" width="6.88671875" customWidth="1"/>
    <col min="8" max="8" width="7.33203125" customWidth="1"/>
    <col min="9" max="9" width="5.6640625" customWidth="1"/>
    <col min="10" max="10" width="6.44140625" customWidth="1"/>
    <col min="11" max="11" width="9.109375" customWidth="1"/>
    <col min="12" max="12" width="18" customWidth="1"/>
    <col min="13" max="13" width="15.2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2017</v>
      </c>
      <c r="B2" s="1" t="s">
        <v>14</v>
      </c>
      <c r="C2" s="1" t="s">
        <v>15</v>
      </c>
      <c r="D2" s="1" t="s">
        <v>16</v>
      </c>
      <c r="E2" s="1">
        <f>213/10^3</f>
        <v>0.21299999999999999</v>
      </c>
      <c r="F2" s="1">
        <v>512</v>
      </c>
      <c r="G2" s="1">
        <v>6</v>
      </c>
      <c r="H2" s="1">
        <v>1024</v>
      </c>
      <c r="I2" s="1">
        <v>4096</v>
      </c>
      <c r="J2" s="1">
        <v>16</v>
      </c>
      <c r="K2" s="1">
        <v>16</v>
      </c>
      <c r="L2" s="1">
        <v>0</v>
      </c>
      <c r="M2" s="1">
        <f>2.3*10^19</f>
        <v>2.3E+19</v>
      </c>
      <c r="N2" s="1" t="s">
        <v>17</v>
      </c>
    </row>
    <row r="3" spans="1:14" x14ac:dyDescent="0.25">
      <c r="A3" s="1">
        <v>2018</v>
      </c>
      <c r="B3" s="1" t="s">
        <v>18</v>
      </c>
      <c r="C3" s="1" t="s">
        <v>19</v>
      </c>
      <c r="D3" s="1" t="s">
        <v>20</v>
      </c>
      <c r="E3" s="1">
        <f>117/10^3</f>
        <v>0.11700000000000001</v>
      </c>
      <c r="F3" s="1">
        <v>512</v>
      </c>
      <c r="G3" s="1">
        <v>12</v>
      </c>
      <c r="H3" s="1">
        <v>768</v>
      </c>
      <c r="I3" s="1">
        <v>3072</v>
      </c>
      <c r="J3" s="1">
        <v>12</v>
      </c>
      <c r="K3" s="1">
        <v>12</v>
      </c>
      <c r="L3" s="1">
        <f>G3*2*F3*(H3/J3)*K3/10^9</f>
        <v>9.4371839999999995E-3</v>
      </c>
      <c r="N3" s="1" t="s">
        <v>21</v>
      </c>
    </row>
    <row r="4" spans="1:14" x14ac:dyDescent="0.25">
      <c r="A4" s="1">
        <v>2018</v>
      </c>
      <c r="B4" s="5" t="s">
        <v>205</v>
      </c>
      <c r="C4" s="1" t="s">
        <v>15</v>
      </c>
      <c r="D4" s="1" t="s">
        <v>22</v>
      </c>
      <c r="E4" s="1">
        <f>340/1000</f>
        <v>0.34</v>
      </c>
      <c r="F4" s="1">
        <v>512</v>
      </c>
      <c r="G4" s="1">
        <v>24</v>
      </c>
      <c r="H4" s="1">
        <v>1024</v>
      </c>
      <c r="I4" s="1">
        <v>3072</v>
      </c>
      <c r="J4" s="1">
        <v>16</v>
      </c>
      <c r="K4" s="1">
        <v>16</v>
      </c>
      <c r="L4" s="1">
        <v>0</v>
      </c>
      <c r="N4" s="1" t="s">
        <v>23</v>
      </c>
    </row>
    <row r="5" spans="1:14" x14ac:dyDescent="0.25">
      <c r="A5" s="1">
        <v>2019</v>
      </c>
      <c r="B5" s="1" t="s">
        <v>24</v>
      </c>
      <c r="C5" s="1" t="s">
        <v>19</v>
      </c>
      <c r="D5" s="1" t="s">
        <v>20</v>
      </c>
      <c r="E5" s="1">
        <v>1.5</v>
      </c>
      <c r="F5" s="1">
        <v>1024</v>
      </c>
      <c r="G5" s="1">
        <v>48</v>
      </c>
      <c r="H5" s="1">
        <v>1600</v>
      </c>
      <c r="I5" s="1">
        <f t="shared" ref="I5:I13" si="0">H5*4</f>
        <v>6400</v>
      </c>
      <c r="J5" s="1">
        <v>25</v>
      </c>
      <c r="K5" s="1">
        <v>25</v>
      </c>
      <c r="L5" s="1">
        <f t="shared" ref="L5:L24" si="1">G5*2*F5*(H5/J5)*K5/10^9</f>
        <v>0.15728639999999999</v>
      </c>
      <c r="N5" s="1" t="s">
        <v>25</v>
      </c>
    </row>
    <row r="6" spans="1:14" x14ac:dyDescent="0.25">
      <c r="A6" s="1">
        <v>2019</v>
      </c>
      <c r="B6" s="1" t="s">
        <v>26</v>
      </c>
      <c r="C6" s="1" t="s">
        <v>15</v>
      </c>
      <c r="D6" s="1" t="s">
        <v>20</v>
      </c>
      <c r="E6" s="1">
        <v>11</v>
      </c>
      <c r="F6" s="1">
        <v>512</v>
      </c>
      <c r="G6" s="1">
        <v>24</v>
      </c>
      <c r="H6" s="1">
        <v>1024</v>
      </c>
      <c r="I6" s="1">
        <f t="shared" si="0"/>
        <v>4096</v>
      </c>
      <c r="J6" s="1">
        <v>128</v>
      </c>
      <c r="K6" s="1">
        <v>128</v>
      </c>
      <c r="L6" s="1">
        <f t="shared" si="1"/>
        <v>2.5165824E-2</v>
      </c>
      <c r="M6" s="1">
        <f>3.3E+22</f>
        <v>3.2999999999999998E+22</v>
      </c>
      <c r="N6" s="1" t="s">
        <v>27</v>
      </c>
    </row>
    <row r="7" spans="1:14" x14ac:dyDescent="0.25">
      <c r="A7" s="1">
        <v>2019</v>
      </c>
      <c r="B7" s="1" t="s">
        <v>28</v>
      </c>
      <c r="C7" s="1" t="s">
        <v>29</v>
      </c>
      <c r="D7" s="1" t="s">
        <v>20</v>
      </c>
      <c r="E7" s="1">
        <v>8.3000000000000007</v>
      </c>
      <c r="F7" s="1">
        <v>1024</v>
      </c>
      <c r="G7" s="1">
        <v>72</v>
      </c>
      <c r="H7" s="1">
        <v>3072</v>
      </c>
      <c r="I7" s="1">
        <f t="shared" si="0"/>
        <v>12288</v>
      </c>
      <c r="J7" s="1">
        <v>24</v>
      </c>
      <c r="K7" s="1">
        <v>24</v>
      </c>
      <c r="L7" s="1">
        <f t="shared" si="1"/>
        <v>0.452984832</v>
      </c>
      <c r="N7" s="1" t="s">
        <v>30</v>
      </c>
    </row>
    <row r="8" spans="1:14" x14ac:dyDescent="0.25">
      <c r="A8" s="1">
        <v>2020</v>
      </c>
      <c r="B8" s="1" t="s">
        <v>31</v>
      </c>
      <c r="C8" s="1" t="s">
        <v>32</v>
      </c>
      <c r="D8" s="1" t="s">
        <v>20</v>
      </c>
      <c r="E8" s="1">
        <v>17</v>
      </c>
      <c r="F8" s="1">
        <v>1024</v>
      </c>
      <c r="G8" s="1">
        <v>78</v>
      </c>
      <c r="H8" s="1">
        <v>4256</v>
      </c>
      <c r="I8" s="1">
        <f t="shared" si="0"/>
        <v>17024</v>
      </c>
      <c r="J8" s="1">
        <v>28</v>
      </c>
      <c r="K8" s="1">
        <v>28</v>
      </c>
      <c r="L8" s="1">
        <f t="shared" si="1"/>
        <v>0.67987046399999995</v>
      </c>
      <c r="M8" s="2"/>
      <c r="N8" s="1" t="s">
        <v>33</v>
      </c>
    </row>
    <row r="9" spans="1:14" x14ac:dyDescent="0.25">
      <c r="A9" s="1">
        <v>2020</v>
      </c>
      <c r="B9" s="1" t="s">
        <v>34</v>
      </c>
      <c r="C9" s="1" t="s">
        <v>19</v>
      </c>
      <c r="D9" s="1" t="s">
        <v>20</v>
      </c>
      <c r="E9" s="1">
        <v>175</v>
      </c>
      <c r="F9" s="1">
        <v>2048</v>
      </c>
      <c r="G9" s="1">
        <v>96</v>
      </c>
      <c r="H9" s="1">
        <v>12288</v>
      </c>
      <c r="I9" s="1">
        <f t="shared" si="0"/>
        <v>49152</v>
      </c>
      <c r="J9" s="1">
        <v>96</v>
      </c>
      <c r="K9" s="1">
        <v>96</v>
      </c>
      <c r="L9" s="1">
        <f t="shared" si="1"/>
        <v>4.8318382079999997</v>
      </c>
      <c r="M9" s="2">
        <f>3.14E+23</f>
        <v>3.14E+23</v>
      </c>
      <c r="N9" s="1" t="s">
        <v>35</v>
      </c>
    </row>
    <row r="10" spans="1:14" x14ac:dyDescent="0.25">
      <c r="A10" s="1">
        <v>2021</v>
      </c>
      <c r="B10" s="1" t="s">
        <v>36</v>
      </c>
      <c r="C10" s="1" t="s">
        <v>37</v>
      </c>
      <c r="D10" s="1" t="s">
        <v>20</v>
      </c>
      <c r="E10" s="1">
        <v>530</v>
      </c>
      <c r="F10" s="1">
        <v>2048</v>
      </c>
      <c r="G10" s="1">
        <v>105</v>
      </c>
      <c r="H10" s="1">
        <v>20480</v>
      </c>
      <c r="I10" s="1">
        <f t="shared" si="0"/>
        <v>81920</v>
      </c>
      <c r="J10" s="1">
        <v>128</v>
      </c>
      <c r="K10" s="1">
        <v>128</v>
      </c>
      <c r="L10" s="1">
        <f t="shared" si="1"/>
        <v>8.8080383999999992</v>
      </c>
      <c r="N10" s="1" t="s">
        <v>38</v>
      </c>
    </row>
    <row r="11" spans="1:14" x14ac:dyDescent="0.25">
      <c r="A11" s="1">
        <v>2021</v>
      </c>
      <c r="B11" s="1" t="s">
        <v>39</v>
      </c>
      <c r="C11" s="1" t="s">
        <v>40</v>
      </c>
      <c r="D11" s="1" t="s">
        <v>20</v>
      </c>
      <c r="E11" s="1">
        <v>280</v>
      </c>
      <c r="F11" s="1">
        <v>2048</v>
      </c>
      <c r="G11" s="1">
        <v>80</v>
      </c>
      <c r="H11" s="1">
        <v>16384</v>
      </c>
      <c r="I11" s="1">
        <f t="shared" si="0"/>
        <v>65536</v>
      </c>
      <c r="J11" s="1">
        <v>128</v>
      </c>
      <c r="K11" s="1">
        <v>128</v>
      </c>
      <c r="L11" s="1">
        <f t="shared" si="1"/>
        <v>5.3687091200000001</v>
      </c>
      <c r="N11" s="1" t="s">
        <v>41</v>
      </c>
    </row>
    <row r="12" spans="1:14" x14ac:dyDescent="0.25">
      <c r="A12" s="1">
        <v>2021</v>
      </c>
      <c r="B12" s="1" t="s">
        <v>42</v>
      </c>
      <c r="C12" s="1" t="s">
        <v>43</v>
      </c>
      <c r="D12" s="1" t="s">
        <v>20</v>
      </c>
      <c r="E12" s="1">
        <v>200</v>
      </c>
      <c r="F12" s="1">
        <v>1024</v>
      </c>
      <c r="G12" s="1">
        <v>64</v>
      </c>
      <c r="H12" s="1">
        <v>16384</v>
      </c>
      <c r="I12" s="1">
        <f t="shared" si="0"/>
        <v>65536</v>
      </c>
      <c r="J12" s="1">
        <v>128</v>
      </c>
      <c r="K12" s="1">
        <v>128</v>
      </c>
      <c r="L12" s="1">
        <f t="shared" si="1"/>
        <v>2.1474836480000001</v>
      </c>
      <c r="N12" s="1" t="s">
        <v>44</v>
      </c>
    </row>
    <row r="13" spans="1:14" x14ac:dyDescent="0.25">
      <c r="A13" s="1">
        <v>2021</v>
      </c>
      <c r="B13" s="1" t="s">
        <v>45</v>
      </c>
      <c r="C13" s="1" t="s">
        <v>46</v>
      </c>
      <c r="D13" s="1" t="s">
        <v>20</v>
      </c>
      <c r="E13" s="1">
        <v>260</v>
      </c>
      <c r="F13" s="1">
        <v>512</v>
      </c>
      <c r="G13" s="1">
        <v>48</v>
      </c>
      <c r="H13" s="1">
        <v>12288</v>
      </c>
      <c r="I13" s="1">
        <f t="shared" si="0"/>
        <v>49152</v>
      </c>
      <c r="J13" s="1">
        <v>192</v>
      </c>
      <c r="K13" s="1">
        <v>192</v>
      </c>
      <c r="L13" s="1">
        <f t="shared" si="1"/>
        <v>0.60397977599999997</v>
      </c>
      <c r="N13" s="1" t="s">
        <v>47</v>
      </c>
    </row>
    <row r="14" spans="1:14" x14ac:dyDescent="0.25">
      <c r="A14" s="1">
        <v>2022</v>
      </c>
      <c r="B14" s="1" t="s">
        <v>48</v>
      </c>
      <c r="C14" s="1" t="s">
        <v>15</v>
      </c>
      <c r="D14" s="1" t="s">
        <v>20</v>
      </c>
      <c r="E14" s="1">
        <v>137</v>
      </c>
      <c r="F14" s="1">
        <v>2048</v>
      </c>
      <c r="G14" s="1">
        <v>64</v>
      </c>
      <c r="H14" s="1">
        <v>8192</v>
      </c>
      <c r="I14" s="1">
        <v>65536</v>
      </c>
      <c r="J14" s="1">
        <v>128</v>
      </c>
      <c r="K14" s="1">
        <v>128</v>
      </c>
      <c r="L14" s="1">
        <f t="shared" si="1"/>
        <v>2.1474836480000001</v>
      </c>
      <c r="N14" s="1" t="s">
        <v>49</v>
      </c>
    </row>
    <row r="15" spans="1:14" x14ac:dyDescent="0.25">
      <c r="A15" s="1">
        <v>2022</v>
      </c>
      <c r="B15" s="1" t="s">
        <v>50</v>
      </c>
      <c r="C15" s="1" t="s">
        <v>40</v>
      </c>
      <c r="D15" s="1" t="s">
        <v>20</v>
      </c>
      <c r="E15" s="1">
        <v>70</v>
      </c>
      <c r="F15" s="1">
        <v>2048</v>
      </c>
      <c r="G15" s="1">
        <v>80</v>
      </c>
      <c r="H15" s="1">
        <v>8192</v>
      </c>
      <c r="I15" s="1">
        <f t="shared" ref="I15:I20" si="2">H15*4</f>
        <v>32768</v>
      </c>
      <c r="J15" s="1">
        <v>64</v>
      </c>
      <c r="K15" s="1">
        <v>64</v>
      </c>
      <c r="L15" s="1">
        <f t="shared" si="1"/>
        <v>2.6843545600000001</v>
      </c>
      <c r="N15" s="1" t="s">
        <v>51</v>
      </c>
    </row>
    <row r="16" spans="1:14" x14ac:dyDescent="0.25">
      <c r="A16" s="1">
        <v>2022</v>
      </c>
      <c r="B16" s="1" t="s">
        <v>52</v>
      </c>
      <c r="C16" s="1" t="s">
        <v>15</v>
      </c>
      <c r="D16" s="1" t="s">
        <v>20</v>
      </c>
      <c r="E16" s="1">
        <v>540</v>
      </c>
      <c r="F16" s="1">
        <v>2048</v>
      </c>
      <c r="G16" s="1">
        <v>118</v>
      </c>
      <c r="H16" s="1">
        <v>18432</v>
      </c>
      <c r="I16" s="1">
        <f t="shared" si="2"/>
        <v>73728</v>
      </c>
      <c r="J16" s="1">
        <v>48</v>
      </c>
      <c r="K16" s="1">
        <v>48</v>
      </c>
      <c r="L16" s="1">
        <f t="shared" si="1"/>
        <v>8.9087016959999996</v>
      </c>
      <c r="N16" s="1" t="s">
        <v>53</v>
      </c>
    </row>
    <row r="17" spans="1:14" x14ac:dyDescent="0.25">
      <c r="A17" s="1">
        <v>2022</v>
      </c>
      <c r="B17" s="1" t="s">
        <v>54</v>
      </c>
      <c r="C17" s="1" t="s">
        <v>55</v>
      </c>
      <c r="D17" s="1" t="s">
        <v>20</v>
      </c>
      <c r="E17" s="1">
        <v>175</v>
      </c>
      <c r="F17" s="1">
        <v>2048</v>
      </c>
      <c r="G17" s="1">
        <v>96</v>
      </c>
      <c r="H17" s="1">
        <v>12288</v>
      </c>
      <c r="I17" s="1">
        <f t="shared" si="2"/>
        <v>49152</v>
      </c>
      <c r="J17" s="1">
        <v>96</v>
      </c>
      <c r="K17" s="1">
        <v>96</v>
      </c>
      <c r="L17" s="1">
        <f t="shared" si="1"/>
        <v>4.8318382079999997</v>
      </c>
      <c r="N17" s="1" t="s">
        <v>56</v>
      </c>
    </row>
    <row r="18" spans="1:14" x14ac:dyDescent="0.25">
      <c r="A18" s="1">
        <v>2022</v>
      </c>
      <c r="B18" s="1" t="s">
        <v>57</v>
      </c>
      <c r="C18" s="1" t="s">
        <v>55</v>
      </c>
      <c r="D18" s="1" t="s">
        <v>20</v>
      </c>
      <c r="E18" s="1">
        <v>120</v>
      </c>
      <c r="F18" s="1">
        <v>2048</v>
      </c>
      <c r="G18" s="1">
        <v>96</v>
      </c>
      <c r="H18" s="1">
        <v>10240</v>
      </c>
      <c r="I18" s="1">
        <f t="shared" si="2"/>
        <v>40960</v>
      </c>
      <c r="J18" s="1">
        <v>80</v>
      </c>
      <c r="K18" s="1">
        <v>80</v>
      </c>
      <c r="L18" s="1">
        <f t="shared" si="1"/>
        <v>4.0265318399999996</v>
      </c>
      <c r="N18" s="1" t="s">
        <v>58</v>
      </c>
    </row>
    <row r="19" spans="1:14" x14ac:dyDescent="0.25">
      <c r="A19" s="1">
        <v>2022</v>
      </c>
      <c r="B19" s="1" t="s">
        <v>59</v>
      </c>
      <c r="C19" s="1" t="s">
        <v>15</v>
      </c>
      <c r="D19" s="1" t="s">
        <v>20</v>
      </c>
      <c r="E19" s="1">
        <v>540</v>
      </c>
      <c r="F19" s="1">
        <v>2048</v>
      </c>
      <c r="G19" s="1">
        <v>118</v>
      </c>
      <c r="H19" s="1">
        <v>18432</v>
      </c>
      <c r="I19" s="1">
        <f t="shared" si="2"/>
        <v>73728</v>
      </c>
      <c r="J19" s="1">
        <v>48</v>
      </c>
      <c r="K19" s="1">
        <v>48</v>
      </c>
      <c r="L19" s="1">
        <f t="shared" si="1"/>
        <v>8.9087016959999996</v>
      </c>
      <c r="N19" s="1" t="s">
        <v>60</v>
      </c>
    </row>
    <row r="20" spans="1:14" x14ac:dyDescent="0.25">
      <c r="A20" s="1">
        <v>2022</v>
      </c>
      <c r="B20" s="1" t="s">
        <v>61</v>
      </c>
      <c r="C20" s="1" t="s">
        <v>62</v>
      </c>
      <c r="D20" s="1" t="s">
        <v>20</v>
      </c>
      <c r="E20" s="1">
        <v>176</v>
      </c>
      <c r="F20" s="1">
        <v>2048</v>
      </c>
      <c r="G20" s="1">
        <v>70</v>
      </c>
      <c r="H20" s="1">
        <v>14336</v>
      </c>
      <c r="I20" s="1">
        <f t="shared" si="2"/>
        <v>57344</v>
      </c>
      <c r="J20" s="1">
        <v>112</v>
      </c>
      <c r="K20" s="1">
        <v>112</v>
      </c>
      <c r="L20" s="1">
        <f t="shared" si="1"/>
        <v>4.1104179199999997</v>
      </c>
      <c r="N20" s="1" t="s">
        <v>63</v>
      </c>
    </row>
    <row r="21" spans="1:14" x14ac:dyDescent="0.25">
      <c r="A21" s="1">
        <v>2023</v>
      </c>
      <c r="B21" s="1" t="s">
        <v>64</v>
      </c>
      <c r="C21" s="1" t="s">
        <v>55</v>
      </c>
      <c r="D21" s="1" t="s">
        <v>20</v>
      </c>
      <c r="E21" s="1">
        <v>65</v>
      </c>
      <c r="F21" s="1">
        <v>2048</v>
      </c>
      <c r="G21" s="1">
        <v>80</v>
      </c>
      <c r="H21" s="1">
        <v>8192</v>
      </c>
      <c r="I21" s="1">
        <v>22016</v>
      </c>
      <c r="J21" s="1">
        <v>64</v>
      </c>
      <c r="K21" s="1">
        <v>64</v>
      </c>
      <c r="L21" s="1">
        <f t="shared" si="1"/>
        <v>2.6843545600000001</v>
      </c>
      <c r="N21" s="1" t="s">
        <v>65</v>
      </c>
    </row>
    <row r="22" spans="1:14" x14ac:dyDescent="0.25">
      <c r="A22" s="1">
        <v>2023</v>
      </c>
      <c r="B22" s="1" t="s">
        <v>66</v>
      </c>
      <c r="C22" s="1" t="s">
        <v>55</v>
      </c>
      <c r="D22" s="1" t="s">
        <v>20</v>
      </c>
      <c r="E22" s="1">
        <v>70</v>
      </c>
      <c r="F22" s="1">
        <v>4096</v>
      </c>
      <c r="G22" s="1">
        <v>80</v>
      </c>
      <c r="H22" s="1">
        <v>8192</v>
      </c>
      <c r="I22" s="1">
        <v>28672</v>
      </c>
      <c r="J22" s="1">
        <v>64</v>
      </c>
      <c r="K22" s="1">
        <v>8</v>
      </c>
      <c r="L22" s="1">
        <f t="shared" si="1"/>
        <v>0.67108864000000001</v>
      </c>
      <c r="N22" s="1" t="s">
        <v>67</v>
      </c>
    </row>
    <row r="23" spans="1:14" x14ac:dyDescent="0.25">
      <c r="A23" s="1">
        <v>2024</v>
      </c>
      <c r="B23" s="1" t="s">
        <v>68</v>
      </c>
      <c r="C23" s="1" t="s">
        <v>29</v>
      </c>
      <c r="D23" s="1" t="s">
        <v>20</v>
      </c>
      <c r="E23" s="1">
        <v>340</v>
      </c>
      <c r="F23" s="1">
        <v>4096</v>
      </c>
      <c r="G23" s="1">
        <v>96</v>
      </c>
      <c r="H23" s="1">
        <v>18432</v>
      </c>
      <c r="I23" s="1">
        <f>H23*4</f>
        <v>73728</v>
      </c>
      <c r="J23" s="1">
        <v>96</v>
      </c>
      <c r="K23" s="1">
        <v>8</v>
      </c>
      <c r="L23" s="1">
        <f t="shared" si="1"/>
        <v>1.2079595519999999</v>
      </c>
      <c r="N23" s="1" t="s">
        <v>69</v>
      </c>
    </row>
    <row r="24" spans="1:14" x14ac:dyDescent="0.25">
      <c r="A24" s="1">
        <v>2024</v>
      </c>
      <c r="B24" s="1" t="s">
        <v>70</v>
      </c>
      <c r="C24" s="1" t="s">
        <v>55</v>
      </c>
      <c r="D24" s="1" t="s">
        <v>20</v>
      </c>
      <c r="E24" s="1">
        <v>405</v>
      </c>
      <c r="F24" s="1">
        <f>8*1024</f>
        <v>8192</v>
      </c>
      <c r="G24" s="1">
        <v>126</v>
      </c>
      <c r="H24" s="1">
        <v>16384</v>
      </c>
      <c r="I24" s="1">
        <v>53248</v>
      </c>
      <c r="J24" s="1">
        <v>128</v>
      </c>
      <c r="K24" s="1">
        <v>8</v>
      </c>
      <c r="L24" s="1">
        <f t="shared" si="1"/>
        <v>2.1139292159999998</v>
      </c>
      <c r="N24" s="1" t="s">
        <v>71</v>
      </c>
    </row>
    <row r="28" spans="1:14" x14ac:dyDescent="0.25">
      <c r="L28" s="1" t="s">
        <v>72</v>
      </c>
    </row>
    <row r="30" spans="1:14" x14ac:dyDescent="0.25">
      <c r="L30" s="1" t="s">
        <v>73</v>
      </c>
    </row>
    <row r="32" spans="1:14" x14ac:dyDescent="0.25">
      <c r="K32" s="1" t="s">
        <v>74</v>
      </c>
      <c r="L32" s="1" t="s">
        <v>75</v>
      </c>
      <c r="M32" s="1" t="s">
        <v>76</v>
      </c>
    </row>
    <row r="34" spans="11:12" x14ac:dyDescent="0.25">
      <c r="L34" s="1" t="s">
        <v>77</v>
      </c>
    </row>
    <row r="35" spans="11:12" x14ac:dyDescent="0.25">
      <c r="L35" s="1" t="s">
        <v>78</v>
      </c>
    </row>
    <row r="36" spans="11:12" x14ac:dyDescent="0.25">
      <c r="K36" s="1" t="s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6"/>
  <sheetViews>
    <sheetView tabSelected="1" workbookViewId="0">
      <selection activeCell="H24" sqref="H24"/>
    </sheetView>
  </sheetViews>
  <sheetFormatPr defaultColWidth="12.6640625" defaultRowHeight="15.75" customHeight="1" x14ac:dyDescent="0.25"/>
  <cols>
    <col min="6" max="6" width="18" customWidth="1"/>
  </cols>
  <sheetData>
    <row r="1" spans="1:10" x14ac:dyDescent="0.25">
      <c r="A1" s="1" t="s">
        <v>0</v>
      </c>
      <c r="B1" s="1" t="s">
        <v>80</v>
      </c>
      <c r="C1" s="1" t="s">
        <v>2</v>
      </c>
      <c r="D1" s="1" t="s">
        <v>81</v>
      </c>
      <c r="E1" s="1" t="s">
        <v>82</v>
      </c>
      <c r="F1" s="5" t="s">
        <v>125</v>
      </c>
      <c r="J1" s="1" t="s">
        <v>13</v>
      </c>
    </row>
    <row r="2" spans="1:10" x14ac:dyDescent="0.25">
      <c r="A2" s="1">
        <v>2018</v>
      </c>
      <c r="B2" s="1" t="s">
        <v>83</v>
      </c>
      <c r="C2" s="1" t="s">
        <v>15</v>
      </c>
      <c r="D2" s="1" t="s">
        <v>84</v>
      </c>
      <c r="E2" s="1" t="s">
        <v>85</v>
      </c>
      <c r="F2" s="1">
        <v>6.3</v>
      </c>
      <c r="J2" s="1" t="s">
        <v>86</v>
      </c>
    </row>
    <row r="3" spans="1:10" x14ac:dyDescent="0.25">
      <c r="A3" s="1">
        <v>2018</v>
      </c>
      <c r="B3" s="1" t="s">
        <v>87</v>
      </c>
      <c r="C3" s="1" t="s">
        <v>88</v>
      </c>
      <c r="D3" s="1" t="s">
        <v>84</v>
      </c>
      <c r="E3" s="1" t="s">
        <v>85</v>
      </c>
      <c r="F3" s="1">
        <v>5</v>
      </c>
      <c r="J3" s="1" t="s">
        <v>89</v>
      </c>
    </row>
    <row r="4" spans="1:10" x14ac:dyDescent="0.25">
      <c r="A4" s="1">
        <v>2019</v>
      </c>
      <c r="B4" s="1" t="s">
        <v>90</v>
      </c>
      <c r="C4" s="1" t="s">
        <v>88</v>
      </c>
      <c r="D4" s="1" t="s">
        <v>84</v>
      </c>
      <c r="E4" s="1" t="s">
        <v>85</v>
      </c>
      <c r="F4" s="1">
        <v>10</v>
      </c>
      <c r="J4" s="1" t="s">
        <v>91</v>
      </c>
    </row>
    <row r="5" spans="1:10" x14ac:dyDescent="0.25">
      <c r="A5" s="1">
        <v>2020</v>
      </c>
      <c r="B5" s="1" t="s">
        <v>92</v>
      </c>
      <c r="C5" s="1" t="s">
        <v>29</v>
      </c>
      <c r="D5" s="1" t="s">
        <v>93</v>
      </c>
      <c r="E5" s="1" t="s">
        <v>85</v>
      </c>
      <c r="F5" s="1">
        <v>2.98</v>
      </c>
      <c r="J5" s="1" t="s">
        <v>30</v>
      </c>
    </row>
    <row r="6" spans="1:10" x14ac:dyDescent="0.25">
      <c r="A6" s="1">
        <v>2021</v>
      </c>
      <c r="B6" s="1" t="s">
        <v>94</v>
      </c>
      <c r="C6" s="1" t="s">
        <v>88</v>
      </c>
      <c r="D6" s="1" t="s">
        <v>84</v>
      </c>
      <c r="E6" s="1" t="s">
        <v>85</v>
      </c>
      <c r="F6" s="1">
        <v>18</v>
      </c>
      <c r="G6" s="1" t="s">
        <v>95</v>
      </c>
      <c r="J6" s="1" t="s">
        <v>96</v>
      </c>
    </row>
    <row r="7" spans="1:10" x14ac:dyDescent="0.25">
      <c r="A7" s="1">
        <v>2021</v>
      </c>
      <c r="B7" s="1" t="s">
        <v>97</v>
      </c>
      <c r="C7" s="1" t="s">
        <v>98</v>
      </c>
      <c r="D7" s="1" t="s">
        <v>93</v>
      </c>
      <c r="E7" s="1" t="s">
        <v>85</v>
      </c>
      <c r="F7" s="1">
        <v>2.4990946654999999</v>
      </c>
      <c r="G7" s="1" t="s">
        <v>95</v>
      </c>
      <c r="J7" s="1" t="s">
        <v>99</v>
      </c>
    </row>
    <row r="8" spans="1:10" x14ac:dyDescent="0.25">
      <c r="A8" s="1">
        <v>2022</v>
      </c>
      <c r="B8" s="1" t="s">
        <v>100</v>
      </c>
      <c r="C8" s="1" t="s">
        <v>88</v>
      </c>
      <c r="D8" s="1" t="s">
        <v>101</v>
      </c>
      <c r="E8" s="1" t="s">
        <v>102</v>
      </c>
      <c r="F8" s="1">
        <v>7.3</v>
      </c>
      <c r="G8" s="1" t="s">
        <v>95</v>
      </c>
      <c r="J8" s="1" t="s">
        <v>103</v>
      </c>
    </row>
    <row r="9" spans="1:10" x14ac:dyDescent="0.25">
      <c r="A9" s="1">
        <v>2023</v>
      </c>
      <c r="B9" s="1" t="s">
        <v>104</v>
      </c>
      <c r="C9" s="1" t="s">
        <v>55</v>
      </c>
      <c r="D9" s="1" t="s">
        <v>105</v>
      </c>
      <c r="E9" s="1" t="s">
        <v>85</v>
      </c>
      <c r="F9" s="1">
        <v>5</v>
      </c>
      <c r="J9" s="1" t="s">
        <v>106</v>
      </c>
    </row>
    <row r="10" spans="1:10" x14ac:dyDescent="0.25">
      <c r="A10" s="1">
        <v>2023</v>
      </c>
      <c r="B10" s="1" t="s">
        <v>107</v>
      </c>
      <c r="C10" s="1" t="s">
        <v>108</v>
      </c>
      <c r="F10" s="1">
        <v>3</v>
      </c>
      <c r="J10" s="1" t="s">
        <v>109</v>
      </c>
    </row>
    <row r="11" spans="1:10" x14ac:dyDescent="0.25">
      <c r="A11" s="1">
        <v>2023</v>
      </c>
      <c r="B11" s="1" t="s">
        <v>110</v>
      </c>
      <c r="C11" s="1" t="s">
        <v>111</v>
      </c>
      <c r="F11" s="1">
        <v>4</v>
      </c>
      <c r="J11" s="1" t="s">
        <v>112</v>
      </c>
    </row>
    <row r="12" spans="1:10" x14ac:dyDescent="0.25">
      <c r="A12" s="1">
        <v>2023</v>
      </c>
      <c r="B12" s="1" t="s">
        <v>113</v>
      </c>
      <c r="C12" s="1" t="s">
        <v>114</v>
      </c>
      <c r="D12" s="1" t="s">
        <v>115</v>
      </c>
      <c r="E12" s="1" t="s">
        <v>102</v>
      </c>
      <c r="F12" s="1">
        <v>1.9</v>
      </c>
      <c r="J12" s="1" t="s">
        <v>116</v>
      </c>
    </row>
    <row r="13" spans="1:10" x14ac:dyDescent="0.25">
      <c r="A13" s="1">
        <v>2024</v>
      </c>
      <c r="B13" s="1" t="s">
        <v>117</v>
      </c>
      <c r="C13" s="1" t="s">
        <v>88</v>
      </c>
      <c r="D13" s="1" t="s">
        <v>115</v>
      </c>
      <c r="E13" s="1" t="s">
        <v>85</v>
      </c>
      <c r="F13" s="1">
        <v>3.5</v>
      </c>
      <c r="J13" s="1" t="s">
        <v>118</v>
      </c>
    </row>
    <row r="15" spans="1:10" x14ac:dyDescent="0.25">
      <c r="A15" s="1">
        <v>2019</v>
      </c>
      <c r="B15" s="1" t="s">
        <v>119</v>
      </c>
      <c r="C15" s="1" t="s">
        <v>15</v>
      </c>
      <c r="F15" s="1">
        <f>46/3.3</f>
        <v>13.939393939393939</v>
      </c>
      <c r="J15" s="1" t="s">
        <v>120</v>
      </c>
    </row>
    <row r="16" spans="1:10" x14ac:dyDescent="0.25">
      <c r="A16" s="1">
        <v>2023</v>
      </c>
      <c r="B16" s="1" t="s">
        <v>121</v>
      </c>
      <c r="C16" s="1" t="s">
        <v>15</v>
      </c>
      <c r="F16" s="1">
        <v>10</v>
      </c>
      <c r="J16" s="1" t="s">
        <v>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4"/>
  <sheetViews>
    <sheetView workbookViewId="0">
      <selection activeCell="C9" sqref="C9"/>
    </sheetView>
  </sheetViews>
  <sheetFormatPr defaultColWidth="12.6640625" defaultRowHeight="15.75" customHeight="1" x14ac:dyDescent="0.25"/>
  <cols>
    <col min="2" max="2" width="14" customWidth="1"/>
    <col min="3" max="3" width="13.88671875" customWidth="1"/>
  </cols>
  <sheetData>
    <row r="1" spans="1:6" x14ac:dyDescent="0.25">
      <c r="A1" s="1" t="s">
        <v>0</v>
      </c>
      <c r="B1" s="1" t="s">
        <v>123</v>
      </c>
      <c r="C1" s="1" t="s">
        <v>124</v>
      </c>
      <c r="D1" s="1" t="s">
        <v>82</v>
      </c>
      <c r="E1" s="1" t="s">
        <v>125</v>
      </c>
      <c r="F1" s="1" t="s">
        <v>126</v>
      </c>
    </row>
    <row r="2" spans="1:6" x14ac:dyDescent="0.25">
      <c r="A2" s="1">
        <v>2018</v>
      </c>
      <c r="B2" s="1" t="s">
        <v>127</v>
      </c>
      <c r="C2" s="1" t="s">
        <v>128</v>
      </c>
      <c r="D2" s="1" t="s">
        <v>129</v>
      </c>
      <c r="E2" s="1">
        <v>4</v>
      </c>
      <c r="F2" s="1" t="s">
        <v>130</v>
      </c>
    </row>
    <row r="3" spans="1:6" x14ac:dyDescent="0.25">
      <c r="A3" s="1">
        <v>2018</v>
      </c>
      <c r="B3" s="1" t="s">
        <v>127</v>
      </c>
      <c r="C3" s="1" t="s">
        <v>128</v>
      </c>
      <c r="D3" s="1" t="s">
        <v>129</v>
      </c>
      <c r="E3" s="1">
        <v>1.61</v>
      </c>
      <c r="F3" s="1" t="s">
        <v>131</v>
      </c>
    </row>
    <row r="4" spans="1:6" x14ac:dyDescent="0.25">
      <c r="A4" s="1">
        <v>2018</v>
      </c>
      <c r="B4" s="1" t="s">
        <v>127</v>
      </c>
      <c r="C4" s="1" t="s">
        <v>128</v>
      </c>
      <c r="D4" s="1" t="s">
        <v>129</v>
      </c>
      <c r="E4" s="1">
        <v>2.25</v>
      </c>
      <c r="F4" s="1" t="s">
        <v>132</v>
      </c>
    </row>
    <row r="5" spans="1:6" x14ac:dyDescent="0.25">
      <c r="A5" s="1">
        <v>2019</v>
      </c>
      <c r="B5" s="1" t="s">
        <v>127</v>
      </c>
      <c r="C5" s="1" t="s">
        <v>128</v>
      </c>
      <c r="D5" s="1" t="s">
        <v>129</v>
      </c>
      <c r="E5" s="1">
        <v>5.2</v>
      </c>
      <c r="F5" s="1" t="s">
        <v>133</v>
      </c>
    </row>
    <row r="6" spans="1:6" x14ac:dyDescent="0.25">
      <c r="A6" s="1">
        <v>2022</v>
      </c>
      <c r="B6" s="1" t="s">
        <v>134</v>
      </c>
      <c r="C6" s="1" t="s">
        <v>135</v>
      </c>
      <c r="D6" s="1" t="s">
        <v>136</v>
      </c>
      <c r="E6" s="1">
        <v>1.81</v>
      </c>
      <c r="F6" s="1" t="s">
        <v>137</v>
      </c>
    </row>
    <row r="7" spans="1:6" x14ac:dyDescent="0.25">
      <c r="A7" s="1">
        <v>2023</v>
      </c>
      <c r="B7" s="1" t="s">
        <v>138</v>
      </c>
      <c r="C7" s="1" t="s">
        <v>135</v>
      </c>
      <c r="D7" s="1" t="s">
        <v>129</v>
      </c>
      <c r="E7" s="1">
        <v>1.75</v>
      </c>
      <c r="F7" s="1" t="s">
        <v>139</v>
      </c>
    </row>
    <row r="8" spans="1:6" x14ac:dyDescent="0.25">
      <c r="A8" s="1">
        <v>2024</v>
      </c>
      <c r="B8" s="1" t="s">
        <v>138</v>
      </c>
      <c r="C8" s="1" t="s">
        <v>135</v>
      </c>
      <c r="D8" s="1" t="s">
        <v>136</v>
      </c>
      <c r="E8" s="1">
        <v>1.5</v>
      </c>
      <c r="F8" s="1" t="s">
        <v>71</v>
      </c>
    </row>
    <row r="9" spans="1:6" x14ac:dyDescent="0.25">
      <c r="A9" s="1">
        <v>2024</v>
      </c>
      <c r="B9" s="1" t="s">
        <v>140</v>
      </c>
      <c r="C9" s="1" t="s">
        <v>135</v>
      </c>
      <c r="D9" s="1" t="s">
        <v>136</v>
      </c>
      <c r="E9" s="1">
        <v>2.65</v>
      </c>
      <c r="F9" s="1" t="s">
        <v>141</v>
      </c>
    </row>
    <row r="10" spans="1:6" x14ac:dyDescent="0.25">
      <c r="A10" s="1">
        <v>2024</v>
      </c>
      <c r="B10" s="1" t="s">
        <v>142</v>
      </c>
      <c r="C10" s="1" t="s">
        <v>143</v>
      </c>
      <c r="D10" s="1" t="s">
        <v>136</v>
      </c>
      <c r="E10" s="1">
        <v>3</v>
      </c>
      <c r="F10" s="1" t="s">
        <v>144</v>
      </c>
    </row>
    <row r="11" spans="1:6" x14ac:dyDescent="0.25">
      <c r="A11" s="1">
        <v>2024</v>
      </c>
      <c r="B11" s="1" t="s">
        <v>142</v>
      </c>
      <c r="C11" s="1" t="s">
        <v>143</v>
      </c>
      <c r="D11" s="1" t="s">
        <v>136</v>
      </c>
      <c r="E11" s="1">
        <v>1.7</v>
      </c>
      <c r="F11" s="1" t="s">
        <v>145</v>
      </c>
    </row>
    <row r="13" spans="1:6" x14ac:dyDescent="0.25">
      <c r="A13" s="1">
        <v>2019</v>
      </c>
      <c r="F13" s="1" t="s">
        <v>146</v>
      </c>
    </row>
    <row r="14" spans="1:6" x14ac:dyDescent="0.25">
      <c r="A14" s="1">
        <v>2023</v>
      </c>
      <c r="C14" s="1"/>
      <c r="D14" s="1" t="s">
        <v>129</v>
      </c>
      <c r="F14" s="1" t="s">
        <v>147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4"/>
  <sheetViews>
    <sheetView workbookViewId="0">
      <selection activeCell="H1" sqref="H1"/>
    </sheetView>
  </sheetViews>
  <sheetFormatPr defaultColWidth="12.6640625" defaultRowHeight="15.75" customHeight="1" x14ac:dyDescent="0.25"/>
  <cols>
    <col min="5" max="5" width="15.6640625" customWidth="1"/>
    <col min="8" max="8" width="4.6640625" customWidth="1"/>
    <col min="9" max="9" width="7.44140625" customWidth="1"/>
    <col min="14" max="14" width="15.109375" customWidth="1"/>
    <col min="15" max="15" width="19.88671875" customWidth="1"/>
    <col min="16" max="16" width="15" customWidth="1"/>
    <col min="17" max="17" width="19.88671875" customWidth="1"/>
  </cols>
  <sheetData>
    <row r="1" spans="1:18" x14ac:dyDescent="0.25">
      <c r="A1" s="1" t="s">
        <v>0</v>
      </c>
      <c r="B1" s="1" t="s">
        <v>148</v>
      </c>
      <c r="C1" s="1" t="s">
        <v>149</v>
      </c>
      <c r="D1" s="1" t="s">
        <v>201</v>
      </c>
      <c r="E1" s="1" t="s">
        <v>150</v>
      </c>
      <c r="F1" s="1" t="s">
        <v>151</v>
      </c>
      <c r="G1" s="1" t="s">
        <v>152</v>
      </c>
      <c r="H1" s="5" t="s">
        <v>206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</row>
    <row r="2" spans="1:18" x14ac:dyDescent="0.25">
      <c r="A2" s="1">
        <v>2020</v>
      </c>
      <c r="B2" s="1" t="s">
        <v>163</v>
      </c>
      <c r="C2" s="1" t="s">
        <v>164</v>
      </c>
      <c r="D2" s="1" t="s">
        <v>203</v>
      </c>
      <c r="E2" s="1">
        <v>26.8</v>
      </c>
      <c r="F2" s="1">
        <v>725</v>
      </c>
      <c r="I2" s="1">
        <v>300</v>
      </c>
      <c r="L2" s="1">
        <v>205</v>
      </c>
      <c r="N2" s="1">
        <v>220</v>
      </c>
      <c r="O2" s="1">
        <v>80</v>
      </c>
      <c r="R2" s="3" t="s">
        <v>165</v>
      </c>
    </row>
    <row r="3" spans="1:18" x14ac:dyDescent="0.25">
      <c r="A3" s="1">
        <v>2020</v>
      </c>
      <c r="B3" s="1" t="s">
        <v>166</v>
      </c>
      <c r="C3" s="1" t="s">
        <v>29</v>
      </c>
      <c r="D3" s="1" t="s">
        <v>202</v>
      </c>
      <c r="E3" s="1">
        <v>54.2</v>
      </c>
      <c r="F3" s="1">
        <v>826</v>
      </c>
      <c r="G3" s="1">
        <v>6912</v>
      </c>
      <c r="I3" s="1">
        <v>400</v>
      </c>
      <c r="K3" s="1"/>
      <c r="L3" s="1">
        <v>312</v>
      </c>
      <c r="M3" s="1">
        <v>19.5</v>
      </c>
      <c r="N3" s="1">
        <v>40</v>
      </c>
      <c r="P3" s="1">
        <v>80</v>
      </c>
      <c r="Q3" s="1">
        <v>1.52</v>
      </c>
      <c r="R3" s="4" t="s">
        <v>167</v>
      </c>
    </row>
    <row r="4" spans="1:18" x14ac:dyDescent="0.25">
      <c r="A4" s="1">
        <v>2020</v>
      </c>
      <c r="B4" s="1" t="s">
        <v>168</v>
      </c>
      <c r="C4" s="1" t="s">
        <v>169</v>
      </c>
      <c r="D4" s="1" t="s">
        <v>203</v>
      </c>
      <c r="E4" s="1">
        <v>59.4</v>
      </c>
      <c r="F4" s="1">
        <v>823</v>
      </c>
      <c r="G4" s="1">
        <v>1472</v>
      </c>
      <c r="L4" s="1">
        <v>250</v>
      </c>
      <c r="N4" s="1">
        <v>900</v>
      </c>
      <c r="Q4" s="1">
        <f>320/1024</f>
        <v>0.3125</v>
      </c>
      <c r="R4" s="4" t="s">
        <v>170</v>
      </c>
    </row>
    <row r="5" spans="1:18" x14ac:dyDescent="0.25">
      <c r="A5" s="1">
        <v>2021</v>
      </c>
      <c r="B5" s="1" t="s">
        <v>171</v>
      </c>
      <c r="C5" s="1" t="s">
        <v>172</v>
      </c>
      <c r="D5" s="1" t="s">
        <v>204</v>
      </c>
      <c r="E5" s="1">
        <v>1200</v>
      </c>
      <c r="F5" s="1">
        <v>46225</v>
      </c>
      <c r="G5" s="1">
        <v>400000</v>
      </c>
      <c r="H5" s="1"/>
      <c r="L5" s="1">
        <v>2713.6</v>
      </c>
      <c r="N5" s="1">
        <v>18432</v>
      </c>
    </row>
    <row r="6" spans="1:18" x14ac:dyDescent="0.25">
      <c r="A6" s="1">
        <v>2022</v>
      </c>
      <c r="B6" s="1" t="s">
        <v>173</v>
      </c>
      <c r="C6" s="1" t="s">
        <v>29</v>
      </c>
      <c r="D6" s="1" t="s">
        <v>202</v>
      </c>
      <c r="E6" s="1">
        <v>80</v>
      </c>
      <c r="F6" s="1">
        <v>826</v>
      </c>
      <c r="G6" s="1">
        <v>16896</v>
      </c>
      <c r="I6" s="1">
        <v>700</v>
      </c>
      <c r="K6" s="1">
        <v>1978.9</v>
      </c>
      <c r="L6" s="1">
        <v>989.4</v>
      </c>
      <c r="M6" s="1">
        <v>67</v>
      </c>
      <c r="N6" s="1">
        <v>50</v>
      </c>
      <c r="P6" s="1">
        <v>80</v>
      </c>
      <c r="Q6" s="1">
        <v>3.35</v>
      </c>
      <c r="R6" s="3" t="s">
        <v>174</v>
      </c>
    </row>
    <row r="7" spans="1:18" x14ac:dyDescent="0.25">
      <c r="A7" s="1">
        <v>2022</v>
      </c>
      <c r="B7" s="1" t="s">
        <v>175</v>
      </c>
      <c r="C7" s="1" t="s">
        <v>172</v>
      </c>
      <c r="D7" s="1" t="s">
        <v>204</v>
      </c>
      <c r="E7" s="1">
        <v>2600</v>
      </c>
      <c r="F7" s="1">
        <v>46225</v>
      </c>
      <c r="G7" s="1">
        <v>850000</v>
      </c>
      <c r="H7" s="1">
        <v>100</v>
      </c>
      <c r="L7" s="1">
        <v>6400</v>
      </c>
      <c r="N7" s="1">
        <v>40960</v>
      </c>
    </row>
    <row r="8" spans="1:18" x14ac:dyDescent="0.25">
      <c r="A8" s="1">
        <v>2023</v>
      </c>
      <c r="B8" s="1" t="s">
        <v>176</v>
      </c>
      <c r="C8" s="1" t="s">
        <v>177</v>
      </c>
      <c r="D8" s="1" t="s">
        <v>203</v>
      </c>
      <c r="E8" s="1">
        <v>153</v>
      </c>
      <c r="F8" s="1">
        <v>1017</v>
      </c>
      <c r="G8" s="1">
        <v>19456</v>
      </c>
      <c r="I8" s="1">
        <v>750</v>
      </c>
      <c r="K8" s="1">
        <v>2672.64</v>
      </c>
      <c r="L8" s="1">
        <v>1331.2</v>
      </c>
      <c r="M8" s="1">
        <v>163.4</v>
      </c>
      <c r="N8" s="1">
        <v>256</v>
      </c>
      <c r="P8" s="1">
        <v>192</v>
      </c>
      <c r="Q8" s="1">
        <v>5.3</v>
      </c>
      <c r="R8" s="3" t="s">
        <v>178</v>
      </c>
    </row>
    <row r="9" spans="1:18" x14ac:dyDescent="0.25">
      <c r="A9" s="1">
        <v>2023</v>
      </c>
      <c r="B9" s="1" t="s">
        <v>179</v>
      </c>
      <c r="C9" s="1" t="s">
        <v>180</v>
      </c>
      <c r="D9" s="1" t="s">
        <v>203</v>
      </c>
      <c r="I9" s="1">
        <v>150</v>
      </c>
      <c r="L9" s="1">
        <v>288</v>
      </c>
      <c r="N9" s="1">
        <v>576</v>
      </c>
      <c r="P9" s="1">
        <v>128</v>
      </c>
      <c r="Q9" s="1">
        <f>548/1024</f>
        <v>0.53515625</v>
      </c>
      <c r="R9" s="3" t="s">
        <v>181</v>
      </c>
    </row>
    <row r="10" spans="1:18" x14ac:dyDescent="0.25">
      <c r="A10" s="1">
        <v>2023</v>
      </c>
      <c r="B10" s="1" t="s">
        <v>182</v>
      </c>
      <c r="C10" s="1" t="s">
        <v>183</v>
      </c>
      <c r="D10" s="1" t="s">
        <v>203</v>
      </c>
      <c r="E10" s="1">
        <v>130</v>
      </c>
      <c r="G10" s="1">
        <v>2048</v>
      </c>
      <c r="N10" s="1">
        <v>2048</v>
      </c>
    </row>
    <row r="11" spans="1:18" x14ac:dyDescent="0.25">
      <c r="A11" s="1">
        <v>2023</v>
      </c>
      <c r="B11" s="1" t="s">
        <v>184</v>
      </c>
      <c r="C11" s="1" t="s">
        <v>185</v>
      </c>
      <c r="D11" s="1" t="s">
        <v>203</v>
      </c>
      <c r="E11" s="1"/>
      <c r="G11" s="1"/>
      <c r="I11" s="1">
        <v>600</v>
      </c>
      <c r="L11" s="1">
        <v>432</v>
      </c>
      <c r="N11" s="1">
        <v>48</v>
      </c>
      <c r="P11" s="1">
        <v>96</v>
      </c>
      <c r="Q11" s="1">
        <v>2.4500000000000002</v>
      </c>
      <c r="R11" s="3" t="s">
        <v>186</v>
      </c>
    </row>
    <row r="12" spans="1:18" x14ac:dyDescent="0.25">
      <c r="A12" s="1">
        <v>2023</v>
      </c>
      <c r="B12" s="1" t="s">
        <v>187</v>
      </c>
      <c r="C12" s="1" t="s">
        <v>188</v>
      </c>
      <c r="D12" s="1" t="s">
        <v>203</v>
      </c>
      <c r="E12" s="1">
        <v>102</v>
      </c>
      <c r="G12" s="1">
        <v>1040</v>
      </c>
      <c r="L12" s="1">
        <v>638</v>
      </c>
      <c r="N12" s="1">
        <v>520</v>
      </c>
      <c r="Q12" s="1">
        <v>2</v>
      </c>
      <c r="R12" s="3" t="s">
        <v>189</v>
      </c>
    </row>
    <row r="13" spans="1:18" x14ac:dyDescent="0.25">
      <c r="A13" s="1">
        <v>2024</v>
      </c>
      <c r="B13" s="1" t="s">
        <v>190</v>
      </c>
      <c r="C13" s="1" t="s">
        <v>191</v>
      </c>
      <c r="D13" s="1" t="s">
        <v>203</v>
      </c>
      <c r="I13" s="1">
        <v>300</v>
      </c>
      <c r="K13" s="1">
        <v>466</v>
      </c>
      <c r="N13" s="1">
        <v>192</v>
      </c>
      <c r="P13" s="1">
        <v>24</v>
      </c>
      <c r="Q13" s="1">
        <f>576/1024</f>
        <v>0.5625</v>
      </c>
      <c r="R13" s="3" t="s">
        <v>192</v>
      </c>
    </row>
    <row r="14" spans="1:18" x14ac:dyDescent="0.25">
      <c r="A14" s="1">
        <v>2024</v>
      </c>
      <c r="B14" s="1" t="s">
        <v>193</v>
      </c>
      <c r="C14" s="1" t="s">
        <v>172</v>
      </c>
      <c r="D14" s="1" t="s">
        <v>204</v>
      </c>
      <c r="E14" s="1">
        <v>4000</v>
      </c>
      <c r="F14" s="1">
        <v>46225</v>
      </c>
      <c r="G14" s="1">
        <v>900000</v>
      </c>
      <c r="H14" s="1">
        <v>100</v>
      </c>
      <c r="I14" s="1">
        <v>23000</v>
      </c>
      <c r="L14" s="1">
        <v>12800</v>
      </c>
      <c r="N14" s="1">
        <v>45056</v>
      </c>
      <c r="R14" s="4" t="s">
        <v>194</v>
      </c>
    </row>
  </sheetData>
  <hyperlinks>
    <hyperlink ref="R2" r:id="rId1" xr:uid="{00000000-0004-0000-0300-000000000000}"/>
    <hyperlink ref="R3" r:id="rId2" xr:uid="{00000000-0004-0000-0300-000001000000}"/>
    <hyperlink ref="R4" r:id="rId3" xr:uid="{00000000-0004-0000-0300-000002000000}"/>
    <hyperlink ref="R6" r:id="rId4" xr:uid="{00000000-0004-0000-0300-000003000000}"/>
    <hyperlink ref="R8" r:id="rId5" xr:uid="{00000000-0004-0000-0300-000004000000}"/>
    <hyperlink ref="R9" r:id="rId6" xr:uid="{00000000-0004-0000-0300-000005000000}"/>
    <hyperlink ref="R11" r:id="rId7" xr:uid="{00000000-0004-0000-0300-000006000000}"/>
    <hyperlink ref="R12" r:id="rId8" xr:uid="{00000000-0004-0000-0300-000007000000}"/>
    <hyperlink ref="R13" r:id="rId9" xr:uid="{00000000-0004-0000-0300-000008000000}"/>
    <hyperlink ref="R14" r:id="rId10" xr:uid="{00000000-0004-0000-0300-000009000000}"/>
  </hyperlinks>
  <pageMargins left="0.7" right="0.7" top="0.75" bottom="0.75" header="0.3" footer="0.3"/>
  <pageSetup orientation="portrait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6"/>
  <sheetViews>
    <sheetView workbookViewId="0"/>
  </sheetViews>
  <sheetFormatPr defaultColWidth="12.6640625" defaultRowHeight="15.75" customHeight="1" x14ac:dyDescent="0.25"/>
  <sheetData>
    <row r="1" spans="1:1" x14ac:dyDescent="0.25">
      <c r="A1" s="4" t="s">
        <v>195</v>
      </c>
    </row>
    <row r="2" spans="1:1" x14ac:dyDescent="0.25">
      <c r="A2" s="3" t="s">
        <v>196</v>
      </c>
    </row>
    <row r="3" spans="1:1" x14ac:dyDescent="0.25">
      <c r="A3" s="1" t="s">
        <v>197</v>
      </c>
    </row>
    <row r="4" spans="1:1" x14ac:dyDescent="0.25">
      <c r="A4" s="3" t="s">
        <v>198</v>
      </c>
    </row>
    <row r="5" spans="1:1" x14ac:dyDescent="0.25">
      <c r="A5" s="4" t="s">
        <v>199</v>
      </c>
    </row>
    <row r="6" spans="1:1" x14ac:dyDescent="0.25">
      <c r="A6" s="4" t="s">
        <v>200</v>
      </c>
    </row>
  </sheetData>
  <hyperlinks>
    <hyperlink ref="A1" r:id="rId1" xr:uid="{00000000-0004-0000-0400-000000000000}"/>
    <hyperlink ref="A2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size</vt:lpstr>
      <vt:lpstr>parallel strategy</vt:lpstr>
      <vt:lpstr>numerical format</vt:lpstr>
      <vt:lpstr>hardware comparison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Price</cp:lastModifiedBy>
  <dcterms:modified xsi:type="dcterms:W3CDTF">2025-01-22T18:05:42Z</dcterms:modified>
</cp:coreProperties>
</file>