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Desktop\移动\材料\5G\5G专网\"/>
    </mc:Choice>
  </mc:AlternateContent>
  <xr:revisionPtr revIDLastSave="0" documentId="13_ncr:1_{1914C4B6-5D74-4F1D-82CF-40C19A64971C}" xr6:coauthVersionLast="47" xr6:coauthVersionMax="47" xr10:uidLastSave="{00000000-0000-0000-0000-000000000000}"/>
  <bookViews>
    <workbookView xWindow="-98" yWindow="-98" windowWidth="21795" windowHeight="13096" tabRatio="913" firstSheet="2" activeTab="2" xr2:uid="{00000000-000D-0000-FFFF-FFFF00000000}"/>
  </bookViews>
  <sheets>
    <sheet name="综述" sheetId="18" r:id="rId1"/>
    <sheet name="月卡" sheetId="2" r:id="rId2"/>
    <sheet name="月卡新资费（已上线）" sheetId="19" r:id="rId3"/>
    <sheet name="长周期流量卡" sheetId="16" r:id="rId4"/>
    <sheet name="长周期流量卡新资费（已上线）" sheetId="20" r:id="rId5"/>
    <sheet name="流量池" sheetId="3" r:id="rId6"/>
    <sheet name="流量池新资费（已上线）" sheetId="21" r:id="rId7"/>
    <sheet name="5G互联专线" sheetId="5" r:id="rId8"/>
    <sheet name="RB预留" sheetId="7" r:id="rId9"/>
    <sheet name="B3-基站" sheetId="8" r:id="rId10"/>
    <sheet name="A3" sheetId="12" r:id="rId11"/>
    <sheet name="A4" sheetId="13" r:id="rId12"/>
    <sheet name="A5 " sheetId="14" r:id="rId13"/>
    <sheet name="双域专网" sheetId="15" r:id="rId14"/>
    <sheet name="5G快线" sheetId="17" r:id="rId15"/>
    <sheet name="车联网" sheetId="4" r:id="rId16"/>
    <sheet name="NB" sheetId="1" r:id="rId17"/>
  </sheets>
  <calcPr calcId="191029"/>
</workbook>
</file>

<file path=xl/calcChain.xml><?xml version="1.0" encoding="utf-8"?>
<calcChain xmlns="http://schemas.openxmlformats.org/spreadsheetml/2006/main">
  <c r="N23" i="19" l="1"/>
  <c r="M23" i="19"/>
  <c r="L23" i="19"/>
  <c r="N22" i="19"/>
  <c r="M22" i="19"/>
  <c r="L22" i="19"/>
  <c r="N21" i="19"/>
  <c r="M21" i="19"/>
  <c r="L21" i="19"/>
  <c r="N20" i="19"/>
  <c r="M20" i="19"/>
  <c r="L20" i="19"/>
  <c r="K20" i="19"/>
  <c r="J20" i="19"/>
  <c r="I20" i="19"/>
  <c r="N19" i="19"/>
  <c r="M19" i="19"/>
  <c r="L19" i="19"/>
  <c r="K19" i="19"/>
  <c r="J19" i="19"/>
  <c r="I19" i="19"/>
  <c r="N18" i="19"/>
  <c r="M18" i="19"/>
  <c r="L18" i="19"/>
  <c r="K18" i="19"/>
  <c r="J18" i="19"/>
  <c r="I18" i="19"/>
  <c r="N17" i="19"/>
  <c r="M17" i="19"/>
  <c r="L17" i="19"/>
  <c r="K17" i="19"/>
  <c r="J17" i="19"/>
  <c r="I17" i="19"/>
  <c r="N16" i="19"/>
  <c r="M16" i="19"/>
  <c r="L16" i="19"/>
  <c r="K16" i="19"/>
  <c r="J16" i="19"/>
  <c r="I16" i="19"/>
  <c r="N15" i="19"/>
  <c r="M15" i="19"/>
  <c r="L15" i="19"/>
  <c r="K15" i="19"/>
  <c r="J15" i="19"/>
  <c r="I15" i="19"/>
  <c r="N14" i="19"/>
  <c r="M14" i="19"/>
  <c r="L14" i="19"/>
  <c r="K14" i="19"/>
  <c r="J14" i="19"/>
  <c r="I14" i="19"/>
  <c r="N13" i="19"/>
  <c r="M13" i="19"/>
  <c r="L13" i="19"/>
  <c r="K13" i="19"/>
  <c r="J13" i="19"/>
  <c r="I13" i="19"/>
  <c r="N12" i="19"/>
  <c r="M12" i="19"/>
  <c r="L12" i="19"/>
  <c r="K12" i="19"/>
  <c r="J12" i="19"/>
  <c r="I12" i="19"/>
  <c r="N11" i="19"/>
  <c r="M11" i="19"/>
  <c r="L11" i="19"/>
  <c r="K11" i="19"/>
  <c r="J11" i="19"/>
  <c r="I11" i="19"/>
  <c r="N10" i="19"/>
  <c r="M10" i="19"/>
  <c r="L10" i="19"/>
  <c r="K10" i="19"/>
  <c r="J10" i="19"/>
  <c r="I10" i="19"/>
  <c r="N9" i="19"/>
  <c r="M9" i="19"/>
  <c r="L9" i="19"/>
  <c r="K9" i="19"/>
  <c r="J9" i="19"/>
  <c r="I9" i="19"/>
  <c r="N8" i="19"/>
  <c r="M8" i="19"/>
  <c r="L8" i="19"/>
  <c r="K8" i="19"/>
  <c r="J8" i="19"/>
  <c r="I8" i="19"/>
  <c r="N7" i="19"/>
  <c r="M7" i="19"/>
  <c r="L7" i="19"/>
  <c r="K7" i="19"/>
  <c r="J7" i="19"/>
  <c r="I7" i="19"/>
  <c r="N6" i="19"/>
  <c r="M6" i="19"/>
  <c r="L6" i="19"/>
  <c r="K6" i="19"/>
  <c r="J6" i="19"/>
  <c r="I6" i="19"/>
  <c r="N5" i="19"/>
  <c r="M5" i="19"/>
  <c r="L5" i="19"/>
  <c r="K5" i="19"/>
  <c r="J5" i="19"/>
  <c r="I5" i="19"/>
  <c r="K64" i="15" l="1"/>
  <c r="K63" i="15"/>
  <c r="K62" i="15"/>
  <c r="K61" i="15"/>
  <c r="K60" i="15"/>
  <c r="K59" i="15"/>
  <c r="K58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4" i="15"/>
  <c r="K13" i="15"/>
  <c r="K12" i="15"/>
  <c r="K11" i="15"/>
  <c r="K10" i="15"/>
  <c r="K9" i="15"/>
  <c r="K8" i="15"/>
  <c r="K7" i="15"/>
  <c r="K6" i="15"/>
  <c r="K5" i="15"/>
  <c r="K4" i="15"/>
  <c r="H61" i="14"/>
  <c r="H60" i="14"/>
  <c r="H59" i="14"/>
  <c r="H58" i="14"/>
  <c r="H57" i="14"/>
  <c r="H56" i="14"/>
  <c r="H55" i="14"/>
  <c r="H54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S15" i="14"/>
  <c r="R15" i="14"/>
  <c r="Q15" i="14"/>
  <c r="P15" i="14"/>
  <c r="O15" i="14"/>
  <c r="N15" i="14"/>
  <c r="S14" i="14"/>
  <c r="R14" i="14"/>
  <c r="Q14" i="14"/>
  <c r="P14" i="14"/>
  <c r="O14" i="14"/>
  <c r="N14" i="14"/>
  <c r="S13" i="14"/>
  <c r="R13" i="14"/>
  <c r="Q13" i="14"/>
  <c r="P13" i="14"/>
  <c r="O13" i="14"/>
  <c r="N13" i="14"/>
  <c r="S12" i="14"/>
  <c r="R12" i="14"/>
  <c r="Q12" i="14"/>
  <c r="P12" i="14"/>
  <c r="O12" i="14"/>
  <c r="N12" i="14"/>
  <c r="S11" i="14"/>
  <c r="R11" i="14"/>
  <c r="Q11" i="14"/>
  <c r="P11" i="14"/>
  <c r="O11" i="14"/>
  <c r="N11" i="14"/>
  <c r="S10" i="14"/>
  <c r="R10" i="14"/>
  <c r="Q10" i="14"/>
  <c r="P10" i="14"/>
  <c r="O10" i="14"/>
  <c r="N10" i="14"/>
  <c r="S9" i="14"/>
  <c r="R9" i="14"/>
  <c r="Q9" i="14"/>
  <c r="P9" i="14"/>
  <c r="O9" i="14"/>
  <c r="N9" i="14"/>
  <c r="S8" i="14"/>
  <c r="R8" i="14"/>
  <c r="Q8" i="14"/>
  <c r="P8" i="14"/>
  <c r="O8" i="14"/>
  <c r="N8" i="14"/>
  <c r="S7" i="14"/>
  <c r="R7" i="14"/>
  <c r="Q7" i="14"/>
  <c r="P7" i="14"/>
  <c r="O7" i="14"/>
  <c r="N7" i="14"/>
  <c r="S6" i="14"/>
  <c r="R6" i="14"/>
  <c r="Q6" i="14"/>
  <c r="P6" i="14"/>
  <c r="O6" i="14"/>
  <c r="N6" i="14"/>
  <c r="S5" i="14"/>
  <c r="R5" i="14"/>
  <c r="Q5" i="14"/>
  <c r="P5" i="14"/>
  <c r="O5" i="14"/>
  <c r="N5" i="14"/>
  <c r="S4" i="14"/>
  <c r="R4" i="14"/>
  <c r="Q4" i="14"/>
  <c r="P4" i="14"/>
  <c r="O4" i="14"/>
  <c r="N4" i="14"/>
  <c r="R91" i="13"/>
  <c r="Q91" i="13"/>
  <c r="P91" i="13"/>
  <c r="O91" i="13"/>
  <c r="N91" i="13"/>
  <c r="M91" i="13"/>
  <c r="R90" i="13"/>
  <c r="Q90" i="13"/>
  <c r="P90" i="13"/>
  <c r="O90" i="13"/>
  <c r="N90" i="13"/>
  <c r="M90" i="13"/>
  <c r="R89" i="13"/>
  <c r="Q89" i="13"/>
  <c r="P89" i="13"/>
  <c r="O89" i="13"/>
  <c r="N89" i="13"/>
  <c r="M89" i="13"/>
  <c r="R88" i="13"/>
  <c r="Q88" i="13"/>
  <c r="P88" i="13"/>
  <c r="O88" i="13"/>
  <c r="N88" i="13"/>
  <c r="M88" i="13"/>
  <c r="R87" i="13"/>
  <c r="Q87" i="13"/>
  <c r="P87" i="13"/>
  <c r="O87" i="13"/>
  <c r="N87" i="13"/>
  <c r="M87" i="13"/>
  <c r="R86" i="13"/>
  <c r="Q86" i="13"/>
  <c r="P86" i="13"/>
  <c r="O86" i="13"/>
  <c r="N86" i="13"/>
  <c r="M86" i="13"/>
  <c r="R85" i="13"/>
  <c r="Q85" i="13"/>
  <c r="P85" i="13"/>
  <c r="O85" i="13"/>
  <c r="N85" i="13"/>
  <c r="M85" i="13"/>
  <c r="R84" i="13"/>
  <c r="Q84" i="13"/>
  <c r="P84" i="13"/>
  <c r="O84" i="13"/>
  <c r="N84" i="13"/>
  <c r="M84" i="13"/>
  <c r="R83" i="13"/>
  <c r="Q83" i="13"/>
  <c r="P83" i="13"/>
  <c r="O83" i="13"/>
  <c r="N83" i="13"/>
  <c r="M83" i="13"/>
  <c r="R82" i="13"/>
  <c r="Q82" i="13"/>
  <c r="P82" i="13"/>
  <c r="O82" i="13"/>
  <c r="N82" i="13"/>
  <c r="M82" i="13"/>
  <c r="R81" i="13"/>
  <c r="Q81" i="13"/>
  <c r="P81" i="13"/>
  <c r="O81" i="13"/>
  <c r="N81" i="13"/>
  <c r="M81" i="13"/>
  <c r="R80" i="13"/>
  <c r="Q80" i="13"/>
  <c r="P80" i="13"/>
  <c r="O80" i="13"/>
  <c r="N80" i="13"/>
  <c r="M80" i="13"/>
  <c r="R79" i="13"/>
  <c r="Q79" i="13"/>
  <c r="P79" i="13"/>
  <c r="O79" i="13"/>
  <c r="N79" i="13"/>
  <c r="M79" i="13"/>
  <c r="R78" i="13"/>
  <c r="Q78" i="13"/>
  <c r="P78" i="13"/>
  <c r="O78" i="13"/>
  <c r="N78" i="13"/>
  <c r="M78" i="13"/>
  <c r="R77" i="13"/>
  <c r="Q77" i="13"/>
  <c r="P77" i="13"/>
  <c r="O77" i="13"/>
  <c r="N77" i="13"/>
  <c r="M77" i="13"/>
  <c r="R76" i="13"/>
  <c r="Q76" i="13"/>
  <c r="P76" i="13"/>
  <c r="O76" i="13"/>
  <c r="N76" i="13"/>
  <c r="M76" i="13"/>
  <c r="R75" i="13"/>
  <c r="Q75" i="13"/>
  <c r="P75" i="13"/>
  <c r="O75" i="13"/>
  <c r="N75" i="13"/>
  <c r="M75" i="13"/>
  <c r="R74" i="13"/>
  <c r="Q74" i="13"/>
  <c r="P74" i="13"/>
  <c r="O74" i="13"/>
  <c r="N74" i="13"/>
  <c r="M74" i="13"/>
  <c r="R73" i="13"/>
  <c r="Q73" i="13"/>
  <c r="P73" i="13"/>
  <c r="O73" i="13"/>
  <c r="N73" i="13"/>
  <c r="M73" i="13"/>
  <c r="R72" i="13"/>
  <c r="Q72" i="13"/>
  <c r="P72" i="13"/>
  <c r="O72" i="13"/>
  <c r="N72" i="13"/>
  <c r="M72" i="13"/>
  <c r="R68" i="13"/>
  <c r="Q68" i="13"/>
  <c r="P68" i="13"/>
  <c r="O68" i="13"/>
  <c r="N68" i="13"/>
  <c r="M68" i="13"/>
  <c r="R67" i="13"/>
  <c r="Q67" i="13"/>
  <c r="P67" i="13"/>
  <c r="O67" i="13"/>
  <c r="N67" i="13"/>
  <c r="M67" i="13"/>
  <c r="R66" i="13"/>
  <c r="Q66" i="13"/>
  <c r="P66" i="13"/>
  <c r="O66" i="13"/>
  <c r="N66" i="13"/>
  <c r="M66" i="13"/>
  <c r="R65" i="13"/>
  <c r="Q65" i="13"/>
  <c r="P65" i="13"/>
  <c r="O65" i="13"/>
  <c r="N65" i="13"/>
  <c r="M65" i="13"/>
  <c r="R64" i="13"/>
  <c r="Q64" i="13"/>
  <c r="P64" i="13"/>
  <c r="O64" i="13"/>
  <c r="N64" i="13"/>
  <c r="M64" i="13"/>
  <c r="R63" i="13"/>
  <c r="Q63" i="13"/>
  <c r="P63" i="13"/>
  <c r="O63" i="13"/>
  <c r="N63" i="13"/>
  <c r="M63" i="13"/>
  <c r="R62" i="13"/>
  <c r="Q62" i="13"/>
  <c r="P62" i="13"/>
  <c r="O62" i="13"/>
  <c r="N62" i="13"/>
  <c r="M62" i="13"/>
  <c r="R61" i="13"/>
  <c r="Q61" i="13"/>
  <c r="P61" i="13"/>
  <c r="O61" i="13"/>
  <c r="N61" i="13"/>
  <c r="M61" i="13"/>
  <c r="R60" i="13"/>
  <c r="Q60" i="13"/>
  <c r="P60" i="13"/>
  <c r="O60" i="13"/>
  <c r="N60" i="13"/>
  <c r="M60" i="13"/>
  <c r="R59" i="13"/>
  <c r="Q59" i="13"/>
  <c r="P59" i="13"/>
  <c r="O59" i="13"/>
  <c r="N59" i="13"/>
  <c r="M59" i="13"/>
  <c r="R58" i="13"/>
  <c r="Q58" i="13"/>
  <c r="P58" i="13"/>
  <c r="O58" i="13"/>
  <c r="N58" i="13"/>
  <c r="M58" i="13"/>
  <c r="R57" i="13"/>
  <c r="Q57" i="13"/>
  <c r="P57" i="13"/>
  <c r="O57" i="13"/>
  <c r="N57" i="13"/>
  <c r="M57" i="13"/>
  <c r="R56" i="13"/>
  <c r="Q56" i="13"/>
  <c r="P56" i="13"/>
  <c r="O56" i="13"/>
  <c r="N56" i="13"/>
  <c r="M56" i="13"/>
  <c r="R55" i="13"/>
  <c r="Q55" i="13"/>
  <c r="P55" i="13"/>
  <c r="O55" i="13"/>
  <c r="N55" i="13"/>
  <c r="M55" i="13"/>
  <c r="R54" i="13"/>
  <c r="Q54" i="13"/>
  <c r="P54" i="13"/>
  <c r="O54" i="13"/>
  <c r="N54" i="13"/>
  <c r="M54" i="13"/>
  <c r="R53" i="13"/>
  <c r="Q53" i="13"/>
  <c r="P53" i="13"/>
  <c r="O53" i="13"/>
  <c r="N53" i="13"/>
  <c r="M53" i="13"/>
  <c r="R52" i="13"/>
  <c r="Q52" i="13"/>
  <c r="P52" i="13"/>
  <c r="O52" i="13"/>
  <c r="N52" i="13"/>
  <c r="M52" i="13"/>
  <c r="R51" i="13"/>
  <c r="Q51" i="13"/>
  <c r="P51" i="13"/>
  <c r="O51" i="13"/>
  <c r="N51" i="13"/>
  <c r="M51" i="13"/>
  <c r="R50" i="13"/>
  <c r="Q50" i="13"/>
  <c r="P50" i="13"/>
  <c r="O50" i="13"/>
  <c r="N50" i="13"/>
  <c r="M50" i="13"/>
  <c r="R49" i="13"/>
  <c r="Q49" i="13"/>
  <c r="P49" i="13"/>
  <c r="O49" i="13"/>
  <c r="N49" i="13"/>
  <c r="M49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G12" i="7"/>
  <c r="G11" i="7"/>
  <c r="G10" i="7"/>
  <c r="G9" i="7"/>
  <c r="G8" i="7"/>
  <c r="G7" i="7"/>
  <c r="G6" i="7"/>
  <c r="G5" i="7"/>
  <c r="G4" i="7"/>
  <c r="G3" i="7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P28" i="16"/>
  <c r="N28" i="16"/>
  <c r="P27" i="16"/>
  <c r="N27" i="16"/>
  <c r="L27" i="16"/>
  <c r="P26" i="16"/>
  <c r="N26" i="16"/>
  <c r="L26" i="16"/>
  <c r="P25" i="16"/>
  <c r="O25" i="16"/>
  <c r="N25" i="16"/>
  <c r="M25" i="16"/>
  <c r="L25" i="16"/>
  <c r="P24" i="16"/>
  <c r="O24" i="16"/>
  <c r="N24" i="16"/>
  <c r="M24" i="16"/>
  <c r="L24" i="16"/>
  <c r="K24" i="16"/>
  <c r="P23" i="16"/>
  <c r="O23" i="16"/>
  <c r="N23" i="16"/>
  <c r="M23" i="16"/>
  <c r="L23" i="16"/>
  <c r="K23" i="16"/>
  <c r="P22" i="16"/>
  <c r="O22" i="16"/>
  <c r="N22" i="16"/>
  <c r="M22" i="16"/>
  <c r="L22" i="16"/>
  <c r="K22" i="16"/>
  <c r="P21" i="16"/>
  <c r="O21" i="16"/>
  <c r="N21" i="16"/>
  <c r="M21" i="16"/>
  <c r="L21" i="16"/>
  <c r="K21" i="16"/>
  <c r="P20" i="16"/>
  <c r="O20" i="16"/>
  <c r="N20" i="16"/>
  <c r="M20" i="16"/>
  <c r="L20" i="16"/>
  <c r="K20" i="16"/>
  <c r="P19" i="16"/>
  <c r="O19" i="16"/>
  <c r="N19" i="16"/>
  <c r="M19" i="16"/>
  <c r="L19" i="16"/>
  <c r="K19" i="16"/>
  <c r="P18" i="16"/>
  <c r="O18" i="16"/>
  <c r="N18" i="16"/>
  <c r="M18" i="16"/>
  <c r="L18" i="16"/>
  <c r="K18" i="16"/>
  <c r="P17" i="16"/>
  <c r="O17" i="16"/>
  <c r="N17" i="16"/>
  <c r="M17" i="16"/>
  <c r="L17" i="16"/>
  <c r="K17" i="16"/>
  <c r="P16" i="16"/>
  <c r="O16" i="16"/>
  <c r="N16" i="16"/>
  <c r="M16" i="16"/>
  <c r="L16" i="16"/>
  <c r="K16" i="16"/>
  <c r="P15" i="16"/>
  <c r="O15" i="16"/>
  <c r="N15" i="16"/>
  <c r="M15" i="16"/>
  <c r="L15" i="16"/>
  <c r="K15" i="16"/>
  <c r="P14" i="16"/>
  <c r="O14" i="16"/>
  <c r="N14" i="16"/>
  <c r="M14" i="16"/>
  <c r="L14" i="16"/>
  <c r="K14" i="16"/>
  <c r="P13" i="16"/>
  <c r="O13" i="16"/>
  <c r="N13" i="16"/>
  <c r="M13" i="16"/>
  <c r="L13" i="16"/>
  <c r="K13" i="16"/>
  <c r="P12" i="16"/>
  <c r="O12" i="16"/>
  <c r="N12" i="16"/>
  <c r="M12" i="16"/>
  <c r="L12" i="16"/>
  <c r="K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P9" i="16"/>
  <c r="O9" i="16"/>
  <c r="N9" i="16"/>
  <c r="M9" i="16"/>
  <c r="L9" i="16"/>
  <c r="K9" i="16"/>
  <c r="P8" i="16"/>
  <c r="O8" i="16"/>
  <c r="N8" i="16"/>
  <c r="M8" i="16"/>
  <c r="L8" i="16"/>
  <c r="K8" i="16"/>
  <c r="P7" i="16"/>
  <c r="O7" i="16"/>
  <c r="N7" i="16"/>
  <c r="M7" i="16"/>
  <c r="L7" i="16"/>
  <c r="K7" i="16"/>
  <c r="P6" i="16"/>
  <c r="O6" i="16"/>
  <c r="N6" i="16"/>
  <c r="M6" i="16"/>
  <c r="L6" i="16"/>
  <c r="K6" i="16"/>
  <c r="P5" i="16"/>
  <c r="O5" i="16"/>
  <c r="N5" i="16"/>
  <c r="M5" i="16"/>
  <c r="L5" i="16"/>
  <c r="K5" i="16"/>
  <c r="P4" i="16"/>
  <c r="O4" i="16"/>
  <c r="N4" i="16"/>
  <c r="M4" i="16"/>
  <c r="L4" i="16"/>
  <c r="K4" i="16"/>
  <c r="O22" i="2"/>
  <c r="O21" i="2"/>
  <c r="O20" i="2"/>
  <c r="O19" i="2"/>
  <c r="K19" i="2"/>
  <c r="O18" i="2"/>
  <c r="K18" i="2"/>
  <c r="O17" i="2"/>
  <c r="K17" i="2"/>
  <c r="R16" i="2"/>
  <c r="Q16" i="2"/>
  <c r="P16" i="2"/>
  <c r="O16" i="2"/>
  <c r="N16" i="2"/>
  <c r="M16" i="2"/>
  <c r="L16" i="2"/>
  <c r="K16" i="2"/>
  <c r="R15" i="2"/>
  <c r="Q15" i="2"/>
  <c r="P15" i="2"/>
  <c r="O15" i="2"/>
  <c r="N15" i="2"/>
  <c r="M15" i="2"/>
  <c r="L15" i="2"/>
  <c r="K15" i="2"/>
  <c r="R14" i="2"/>
  <c r="Q14" i="2"/>
  <c r="P14" i="2"/>
  <c r="O14" i="2"/>
  <c r="N14" i="2"/>
  <c r="M14" i="2"/>
  <c r="L14" i="2"/>
  <c r="K14" i="2"/>
  <c r="R13" i="2"/>
  <c r="Q13" i="2"/>
  <c r="P13" i="2"/>
  <c r="O13" i="2"/>
  <c r="N13" i="2"/>
  <c r="M13" i="2"/>
  <c r="L13" i="2"/>
  <c r="K13" i="2"/>
  <c r="R12" i="2"/>
  <c r="Q12" i="2"/>
  <c r="P12" i="2"/>
  <c r="O12" i="2"/>
  <c r="N12" i="2"/>
  <c r="M12" i="2"/>
  <c r="L12" i="2"/>
  <c r="K12" i="2"/>
  <c r="R11" i="2"/>
  <c r="Q11" i="2"/>
  <c r="P11" i="2"/>
  <c r="O11" i="2"/>
  <c r="N11" i="2"/>
  <c r="M11" i="2"/>
  <c r="L11" i="2"/>
  <c r="K11" i="2"/>
  <c r="R10" i="2"/>
  <c r="Q10" i="2"/>
  <c r="P10" i="2"/>
  <c r="N10" i="2"/>
  <c r="M10" i="2"/>
  <c r="L10" i="2"/>
  <c r="R9" i="2"/>
  <c r="Q9" i="2"/>
  <c r="P9" i="2"/>
  <c r="N9" i="2"/>
  <c r="M9" i="2"/>
  <c r="L9" i="2"/>
  <c r="R8" i="2"/>
  <c r="Q8" i="2"/>
  <c r="P8" i="2"/>
  <c r="O8" i="2"/>
  <c r="N8" i="2"/>
  <c r="M8" i="2"/>
  <c r="L8" i="2"/>
  <c r="K8" i="2"/>
  <c r="R7" i="2"/>
  <c r="Q7" i="2"/>
  <c r="P7" i="2"/>
  <c r="N7" i="2"/>
  <c r="M7" i="2"/>
  <c r="L7" i="2"/>
  <c r="R6" i="2"/>
  <c r="Q6" i="2"/>
  <c r="P6" i="2"/>
  <c r="N6" i="2"/>
  <c r="M6" i="2"/>
  <c r="L6" i="2"/>
  <c r="R5" i="2"/>
  <c r="Q5" i="2"/>
  <c r="P5" i="2"/>
  <c r="N5" i="2"/>
  <c r="M5" i="2"/>
  <c r="L5" i="2"/>
  <c r="R4" i="2"/>
  <c r="Q4" i="2"/>
  <c r="P4" i="2"/>
  <c r="N4" i="2"/>
  <c r="M4" i="2"/>
  <c r="L4" i="2"/>
</calcChain>
</file>

<file path=xl/sharedStrings.xml><?xml version="1.0" encoding="utf-8"?>
<sst xmlns="http://schemas.openxmlformats.org/spreadsheetml/2006/main" count="1286" uniqueCount="528">
  <si>
    <t>BAF分类</t>
  </si>
  <si>
    <t>产品</t>
  </si>
  <si>
    <t>资费名称</t>
  </si>
  <si>
    <t>资费包含内容</t>
  </si>
  <si>
    <t>备注</t>
  </si>
  <si>
    <t>BAF原子功能</t>
  </si>
  <si>
    <t>B1</t>
  </si>
  <si>
    <t>（B1）5G公共网络</t>
  </si>
  <si>
    <t>5G行业流量资费</t>
  </si>
  <si>
    <t>5G卡</t>
  </si>
  <si>
    <t>B2</t>
  </si>
  <si>
    <t>（B2）5G公网专网</t>
  </si>
  <si>
    <t>5G专网流量资费</t>
  </si>
  <si>
    <t>5G无线带宽保障资费</t>
  </si>
  <si>
    <t>5G专线（按带宽收费）</t>
  </si>
  <si>
    <t>RB无线切片资费</t>
  </si>
  <si>
    <t>5G专线（按RB/等效带宽收费）</t>
  </si>
  <si>
    <t>双域流量</t>
  </si>
  <si>
    <t>5G 2B2C卡</t>
  </si>
  <si>
    <t>B3</t>
  </si>
  <si>
    <t>（B3）5G专网专用</t>
  </si>
  <si>
    <t>基站专用资费</t>
  </si>
  <si>
    <t>基站</t>
  </si>
  <si>
    <t>A1</t>
  </si>
  <si>
    <t>（A1）业务加速</t>
  </si>
  <si>
    <t>业务加速资费</t>
  </si>
  <si>
    <t>5G卡功能</t>
  </si>
  <si>
    <t>A2</t>
  </si>
  <si>
    <t>（A2）业务隔离</t>
  </si>
  <si>
    <t>专用DNN资费、ULCL公专分流费</t>
  </si>
  <si>
    <t>虚拟链路</t>
  </si>
  <si>
    <t>A3</t>
  </si>
  <si>
    <t>（A3）本地业务保障</t>
  </si>
  <si>
    <t>地市级UPF资费</t>
  </si>
  <si>
    <t>共享UPF</t>
  </si>
  <si>
    <t>A4</t>
  </si>
  <si>
    <t>（A4）数据不出场</t>
  </si>
  <si>
    <t>园区级独享UPF资费</t>
  </si>
  <si>
    <t>入驻UPF</t>
  </si>
  <si>
    <t>（A4）现场应急保障</t>
  </si>
  <si>
    <t>园区级独享UPF+资费</t>
  </si>
  <si>
    <t>风筝模式</t>
  </si>
  <si>
    <t>A5</t>
  </si>
  <si>
    <t>（A5）边缘节点</t>
  </si>
  <si>
    <t>网络边缘云资费</t>
  </si>
  <si>
    <t>集团资费需叠加A4</t>
  </si>
  <si>
    <t>A6</t>
  </si>
  <si>
    <t>（A6）超级上行</t>
  </si>
  <si>
    <t>超级上行资费</t>
  </si>
  <si>
    <t>支持月包或一次性录收</t>
  </si>
  <si>
    <t>A7</t>
  </si>
  <si>
    <t>（A7）5G专线</t>
  </si>
  <si>
    <t>-</t>
  </si>
  <si>
    <t>未上线</t>
  </si>
  <si>
    <t>A8</t>
  </si>
  <si>
    <t>（A8）网络设计服务</t>
  </si>
  <si>
    <t>网络服务收费项/量纲设置</t>
  </si>
  <si>
    <t>支持一次性录收</t>
  </si>
  <si>
    <t>A9</t>
  </si>
  <si>
    <t>（A9）网络优化服务</t>
  </si>
  <si>
    <t>A10</t>
  </si>
  <si>
    <t>（A10）网络运维服务</t>
  </si>
  <si>
    <t>A11</t>
  </si>
  <si>
    <t>（A11）重保服务</t>
  </si>
  <si>
    <t>A12</t>
  </si>
  <si>
    <t>（A12）网络安全服务</t>
  </si>
  <si>
    <r>
      <rPr>
        <b/>
        <sz val="9"/>
        <color rgb="FFFF0000"/>
        <rFont val="宋体"/>
        <family val="3"/>
        <charset val="134"/>
      </rPr>
      <t>待上线</t>
    </r>
    <r>
      <rPr>
        <b/>
        <sz val="9"/>
        <color theme="8"/>
        <rFont val="宋体"/>
        <family val="3"/>
        <charset val="134"/>
      </rPr>
      <t>，支持一次性录收</t>
    </r>
  </si>
  <si>
    <t>A13</t>
  </si>
  <si>
    <t>（A13）网络数字孪生</t>
  </si>
  <si>
    <t>平台功能</t>
  </si>
  <si>
    <t>BAF功能组合
（"3+2"产品）</t>
  </si>
  <si>
    <t>场景化专网</t>
  </si>
  <si>
    <t>双域专网</t>
  </si>
  <si>
    <t>B2+A2+A3/A4</t>
  </si>
  <si>
    <t>入驻专网</t>
  </si>
  <si>
    <t>B2/B3+A4</t>
  </si>
  <si>
    <t>园区专网</t>
  </si>
  <si>
    <t>B2+A3</t>
  </si>
  <si>
    <t>即2023年流量专网</t>
  </si>
  <si>
    <t>轻量化专网</t>
  </si>
  <si>
    <t>5G快线</t>
  </si>
  <si>
    <t>B1+CPE</t>
  </si>
  <si>
    <t>卡+CPE终端打包销售</t>
  </si>
  <si>
    <t>5G直连</t>
  </si>
  <si>
    <t>套餐包含流量</t>
  </si>
  <si>
    <t>5G资费（元/月）</t>
  </si>
  <si>
    <t>物联网资费（元/月）</t>
  </si>
  <si>
    <t>5G折扣
底线</t>
  </si>
  <si>
    <t>物联网折扣底线</t>
  </si>
  <si>
    <t>通用流量底线价格</t>
  </si>
  <si>
    <t>定向流量底线价格</t>
  </si>
  <si>
    <t>通用流量</t>
  </si>
  <si>
    <t>定向流量</t>
  </si>
  <si>
    <t>高速</t>
  </si>
  <si>
    <t>精品</t>
  </si>
  <si>
    <t>臻品</t>
  </si>
  <si>
    <t>5G</t>
  </si>
  <si>
    <t>1GB</t>
  </si>
  <si>
    <t>目录价2折</t>
  </si>
  <si>
    <t>目录价1.6折</t>
  </si>
  <si>
    <t>目录价1.2折</t>
  </si>
  <si>
    <t>2GB</t>
  </si>
  <si>
    <t>4GB</t>
  </si>
  <si>
    <t>6GB</t>
  </si>
  <si>
    <t>10GB</t>
  </si>
  <si>
    <t>目录价8折</t>
  </si>
  <si>
    <t>12GB</t>
  </si>
  <si>
    <t>16GB</t>
  </si>
  <si>
    <t>20GB</t>
  </si>
  <si>
    <t>目录价1折</t>
  </si>
  <si>
    <t>30GB</t>
  </si>
  <si>
    <t>目录价7折</t>
  </si>
  <si>
    <t>50GB</t>
  </si>
  <si>
    <t>100GB</t>
  </si>
  <si>
    <t>150GB</t>
  </si>
  <si>
    <t>200GB</t>
  </si>
  <si>
    <t>300GB</t>
  </si>
  <si>
    <t>500GB</t>
  </si>
  <si>
    <t>1TB</t>
  </si>
  <si>
    <t>2TB</t>
  </si>
  <si>
    <t>5TB</t>
  </si>
  <si>
    <t>10TB</t>
  </si>
  <si>
    <r>
      <rPr>
        <sz val="10.5"/>
        <rFont val="宋体"/>
        <family val="3"/>
        <charset val="134"/>
        <scheme val="minor"/>
      </rPr>
      <t>注：
1、</t>
    </r>
    <r>
      <rPr>
        <sz val="10.5"/>
        <color rgb="FFFF0000"/>
        <rFont val="宋体"/>
        <family val="3"/>
        <charset val="134"/>
        <scheme val="minor"/>
      </rPr>
      <t>5G流量300G以下默认为畅联模式，300G以上（含300G）默认为极速I档模式</t>
    </r>
    <r>
      <rPr>
        <sz val="10.5"/>
        <rFont val="宋体"/>
        <family val="3"/>
        <charset val="134"/>
        <scheme val="minor"/>
      </rPr>
      <t xml:space="preserve">
2、</t>
    </r>
    <r>
      <rPr>
        <sz val="10.5"/>
        <color rgb="FFFF0000"/>
        <rFont val="宋体"/>
        <family val="3"/>
        <charset val="134"/>
        <scheme val="minor"/>
      </rPr>
      <t>物联网高速、精品、臻品区别在于客户开卡量的不同</t>
    </r>
  </si>
  <si>
    <t>网络类型</t>
  </si>
  <si>
    <r>
      <rPr>
        <b/>
        <sz val="10.5"/>
        <color rgb="FFFF0000"/>
        <rFont val="宋体"/>
        <family val="3"/>
        <charset val="134"/>
      </rPr>
      <t>季包</t>
    </r>
    <r>
      <rPr>
        <b/>
        <sz val="10.5"/>
        <rFont val="宋体"/>
        <family val="3"/>
        <charset val="134"/>
      </rPr>
      <t>（元/季）</t>
    </r>
  </si>
  <si>
    <r>
      <rPr>
        <b/>
        <sz val="10.5"/>
        <color rgb="FFFF0000"/>
        <rFont val="宋体"/>
        <family val="3"/>
        <charset val="134"/>
      </rPr>
      <t>半年</t>
    </r>
    <r>
      <rPr>
        <b/>
        <sz val="10.5"/>
        <rFont val="宋体"/>
        <family val="3"/>
        <charset val="134"/>
      </rPr>
      <t>包（元/半年）</t>
    </r>
  </si>
  <si>
    <r>
      <rPr>
        <b/>
        <sz val="10.5"/>
        <color rgb="FFFF0000"/>
        <rFont val="宋体"/>
        <family val="3"/>
        <charset val="134"/>
      </rPr>
      <t>年包</t>
    </r>
    <r>
      <rPr>
        <b/>
        <sz val="10.5"/>
        <rFont val="宋体"/>
        <family val="3"/>
        <charset val="134"/>
      </rPr>
      <t>（元/年）</t>
    </r>
  </si>
  <si>
    <t>折扣底线</t>
  </si>
  <si>
    <t>底线价格</t>
  </si>
  <si>
    <t xml:space="preserve">通用流量 </t>
  </si>
  <si>
    <t xml:space="preserve">定向流量 </t>
  </si>
  <si>
    <t>季包通用</t>
  </si>
  <si>
    <t xml:space="preserve">季包定向 </t>
  </si>
  <si>
    <t>半年通用</t>
  </si>
  <si>
    <t xml:space="preserve">半年定向 </t>
  </si>
  <si>
    <t>年包通用</t>
  </si>
  <si>
    <t xml:space="preserve">年包定向 </t>
  </si>
  <si>
    <t>30M</t>
  </si>
  <si>
    <t>物联网</t>
  </si>
  <si>
    <r>
      <rPr>
        <b/>
        <sz val="10.5"/>
        <rFont val="宋体"/>
        <family val="3"/>
        <charset val="134"/>
      </rPr>
      <t>用户使用量</t>
    </r>
    <r>
      <rPr>
        <sz val="10.5"/>
        <rFont val="宋体"/>
        <family val="3"/>
        <charset val="134"/>
      </rPr>
      <t>月均小于1G，资费底价按照目录价2.4折
月均大于等于1G，资费底价按照目录价</t>
    </r>
    <r>
      <rPr>
        <b/>
        <sz val="10.5"/>
        <rFont val="宋体"/>
        <family val="3"/>
        <charset val="134"/>
      </rPr>
      <t>1折</t>
    </r>
  </si>
  <si>
    <t>50MB</t>
  </si>
  <si>
    <t>100MB</t>
  </si>
  <si>
    <t>300MB</t>
  </si>
  <si>
    <t>500MB</t>
  </si>
  <si>
    <t>2G</t>
  </si>
  <si>
    <t>3G</t>
  </si>
  <si>
    <t>6G</t>
  </si>
  <si>
    <t>12G</t>
  </si>
  <si>
    <t>24G</t>
  </si>
  <si>
    <t>36G</t>
  </si>
  <si>
    <t>48G</t>
  </si>
  <si>
    <t>60G</t>
  </si>
  <si>
    <t>5G畅联</t>
  </si>
  <si>
    <t>5G极速I</t>
  </si>
  <si>
    <t>20TB</t>
  </si>
  <si>
    <t>50TB</t>
  </si>
  <si>
    <t>备注：
1、5G流量2T以下默认为畅联模式，2T以上（含2T）默认为极速I档模式
2、通用不低于3元/G，定向不低于2元/G；不足部分按照0.03元/MB收取。</t>
  </si>
  <si>
    <t>流量池类型</t>
  </si>
  <si>
    <t>成员数(户)</t>
  </si>
  <si>
    <t>月功能费（元）</t>
  </si>
  <si>
    <t>流量类型</t>
  </si>
  <si>
    <t>资费（元/GB）</t>
  </si>
  <si>
    <t>折扣底线（元/GB）</t>
  </si>
  <si>
    <t>收费说明</t>
  </si>
  <si>
    <t>5G流量池-I类
（畅联）</t>
  </si>
  <si>
    <t>N</t>
  </si>
  <si>
    <t>1*N</t>
  </si>
  <si>
    <t>1.流量池终端数50户起；
2.功能费按照1元/户收取，不允许打折及减免。</t>
  </si>
  <si>
    <t>5G流量池-II类
（畅联）</t>
  </si>
  <si>
    <t>1.流量池最小流量N*30G，如流量总消耗小于N*30G，按照最小流量池资源，即N*30G+1*N扣费；
2.功能费按照1元/户收取，不允许打折及减免。</t>
  </si>
  <si>
    <r>
      <rPr>
        <b/>
        <sz val="9"/>
        <color theme="1"/>
        <rFont val="宋体"/>
        <family val="3"/>
        <charset val="134"/>
      </rPr>
      <t>流量池功能费阶梯打折</t>
    </r>
    <r>
      <rPr>
        <b/>
        <sz val="9"/>
        <color rgb="FFFF0000"/>
        <rFont val="宋体"/>
        <family val="3"/>
        <charset val="134"/>
      </rPr>
      <t>（仅物联网）</t>
    </r>
  </si>
  <si>
    <t xml:space="preserve">单卡最低使用流量（G/月） </t>
  </si>
  <si>
    <t xml:space="preserve">功能费折扣 </t>
  </si>
  <si>
    <t>物联网流量池</t>
  </si>
  <si>
    <t>1、功能费按照1元/户/月收取。不可重复订购
2、流量不足1G按1G收费</t>
  </si>
  <si>
    <t xml:space="preserve">&lt;2 </t>
  </si>
  <si>
    <t xml:space="preserve">不打折 </t>
  </si>
  <si>
    <t xml:space="preserve">[2，5) </t>
  </si>
  <si>
    <t xml:space="preserve">5折  </t>
  </si>
  <si>
    <t xml:space="preserve">[5，10) </t>
  </si>
  <si>
    <t xml:space="preserve">3折 </t>
  </si>
  <si>
    <t xml:space="preserve">[10，20)  </t>
  </si>
  <si>
    <t xml:space="preserve">1折  </t>
  </si>
  <si>
    <t xml:space="preserve">≥20G  </t>
  </si>
  <si>
    <t xml:space="preserve">可减免  </t>
  </si>
  <si>
    <t>带宽</t>
  </si>
  <si>
    <t>资费（元/月）</t>
  </si>
  <si>
    <t>资费（元/日）</t>
  </si>
  <si>
    <t>2M</t>
  </si>
  <si>
    <t>5折</t>
  </si>
  <si>
    <t>7折</t>
  </si>
  <si>
    <t>3M</t>
  </si>
  <si>
    <t>4M</t>
  </si>
  <si>
    <t>5M</t>
  </si>
  <si>
    <t>6M</t>
  </si>
  <si>
    <t>8M</t>
  </si>
  <si>
    <t>10M</t>
  </si>
  <si>
    <t>12M</t>
  </si>
  <si>
    <t>15M</t>
  </si>
  <si>
    <t>20M</t>
  </si>
  <si>
    <t>50M</t>
  </si>
  <si>
    <t>70M</t>
  </si>
  <si>
    <t>100M</t>
  </si>
  <si>
    <t>预留百分比</t>
  </si>
  <si>
    <t>上行速率（典型）</t>
  </si>
  <si>
    <t>下行速率（典型）</t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</si>
  <si>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0.9Mbps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</si>
  <si>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8Mbps</t>
    </r>
  </si>
  <si>
    <t>3折</t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</si>
  <si>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1.8Mbps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</si>
  <si>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16Mbps</t>
    </r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</si>
  <si>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2.7Mbps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</si>
  <si>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24Mbps</t>
    </r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</si>
  <si>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4.5Mbps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</si>
  <si>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37Mbps</t>
    </r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</si>
  <si>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8.1Mbps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</si>
  <si>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71Mbps</t>
    </r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</si>
  <si>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9Mbps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</si>
  <si>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85Mbps</t>
    </r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</si>
  <si>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18Mbps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</si>
  <si>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170Mbps</t>
    </r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</si>
  <si>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27Mbps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</si>
  <si>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255Mbps</t>
    </r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</si>
  <si>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36Mbps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</si>
  <si>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340Mbps</t>
    </r>
  </si>
  <si>
    <r>
      <rPr>
        <sz val="10.5"/>
        <color rgb="FFFF0000"/>
        <rFont val="宋体"/>
        <family val="3"/>
        <charset val="134"/>
      </rPr>
      <t>∧</t>
    </r>
    <r>
      <rPr>
        <sz val="10.5"/>
        <color theme="1"/>
        <rFont val="宋体"/>
        <family val="3"/>
        <charset val="134"/>
      </rPr>
      <t>45Mbps</t>
    </r>
  </si>
  <si>
    <r>
      <rPr>
        <sz val="10.5"/>
        <color rgb="FFFF0000"/>
        <rFont val="宋体"/>
        <family val="3"/>
        <charset val="134"/>
      </rPr>
      <t>∨</t>
    </r>
    <r>
      <rPr>
        <sz val="10.5"/>
        <color theme="1"/>
        <rFont val="宋体"/>
        <family val="3"/>
        <charset val="134"/>
      </rPr>
      <t>425Mbps</t>
    </r>
  </si>
  <si>
    <t>续签资费（3+）</t>
  </si>
  <si>
    <t>续签底线</t>
  </si>
  <si>
    <t>费用名称</t>
  </si>
  <si>
    <t>宏站</t>
  </si>
  <si>
    <t>/</t>
  </si>
  <si>
    <t>移动机房</t>
  </si>
  <si>
    <t>5G SA基站专用月功能费（宏站）</t>
  </si>
  <si>
    <t>客户机房</t>
  </si>
  <si>
    <t>室分RRU</t>
  </si>
  <si>
    <t>首次覆盖服务</t>
  </si>
  <si>
    <t>5G SA基站专用月功能费（RRU）</t>
  </si>
  <si>
    <t>增强覆盖服务</t>
  </si>
  <si>
    <t>室分PRRU</t>
  </si>
  <si>
    <t>5G SA基站专用月功能费（pRRU）</t>
  </si>
  <si>
    <r>
      <rPr>
        <sz val="11"/>
        <color theme="1"/>
        <rFont val="宋体"/>
        <family val="3"/>
        <charset val="134"/>
        <scheme val="minor"/>
      </rPr>
      <t>1、</t>
    </r>
    <r>
      <rPr>
        <sz val="11"/>
        <color rgb="FFFF0000"/>
        <rFont val="宋体"/>
        <family val="3"/>
        <charset val="134"/>
        <scheme val="minor"/>
      </rPr>
      <t>目录价为合同期1-3年的价格</t>
    </r>
    <r>
      <rPr>
        <sz val="11"/>
        <color theme="1"/>
        <rFont val="宋体"/>
        <family val="3"/>
        <charset val="134"/>
        <scheme val="minor"/>
      </rPr>
      <t>。续签价格同样适用于合同期累计超过3年客户，</t>
    </r>
    <r>
      <rPr>
        <sz val="11"/>
        <color rgb="FFFF0000"/>
        <rFont val="宋体"/>
        <family val="3"/>
        <charset val="134"/>
        <scheme val="minor"/>
      </rPr>
      <t>续签价格与合同期大于3年小于7年的目录价一致</t>
    </r>
    <r>
      <rPr>
        <sz val="11"/>
        <color theme="1"/>
        <rFont val="宋体"/>
        <family val="3"/>
        <charset val="134"/>
        <scheme val="minor"/>
      </rPr>
      <t>。
2、室分设备测算和订购说明：首次订购室分基站时，按照室分BBU数量计算首次覆盖服务，“1个BBU+1个RRU/PRRU”搭配订购1个首次覆盖服务，剩余RRU/PRRU根据数量计算相应个数的增强覆盖服务。订购示例：如客户共需订购4个BBU+15个RRU，需订购4个首次覆盖服务+11个增强覆盖服务。
3、B3模式下，采用基站锁定限制，不再单独收取流量费。每开1张卡需收取1元/卡/月5G SA专网专用卡功能费；如出限定基站范围，则针对对应卡进行关停。</t>
    </r>
  </si>
  <si>
    <t>10Mbps</t>
  </si>
  <si>
    <t>20Mbps</t>
  </si>
  <si>
    <t>30Mbps</t>
  </si>
  <si>
    <t>40Mbps</t>
  </si>
  <si>
    <t>50Mbps</t>
  </si>
  <si>
    <t>80Mbps</t>
  </si>
  <si>
    <t>100Mbps</t>
  </si>
  <si>
    <t>150Mbps</t>
  </si>
  <si>
    <t>200Mbps</t>
  </si>
  <si>
    <t>300Mbps</t>
  </si>
  <si>
    <t>400Mbps</t>
  </si>
  <si>
    <t>500Mbps</t>
  </si>
  <si>
    <t>800Mbps</t>
  </si>
  <si>
    <t>1Gbps</t>
  </si>
  <si>
    <t>1.5Gbps</t>
  </si>
  <si>
    <t>2Gbps</t>
  </si>
  <si>
    <t>2.5Gbps</t>
  </si>
  <si>
    <t>3Gbps</t>
  </si>
  <si>
    <t>3.5Gbps</t>
  </si>
  <si>
    <t>4Gbps</t>
  </si>
  <si>
    <t>5Gbps</t>
  </si>
  <si>
    <t>7.5Gbps</t>
  </si>
  <si>
    <t>10Gbps</t>
  </si>
  <si>
    <t>注：橙底档位为新资费，是否上线看系统</t>
  </si>
  <si>
    <t>订购信息</t>
  </si>
  <si>
    <t>订购单价（元/月）（按订购年限对应）</t>
  </si>
  <si>
    <t>续签单价</t>
  </si>
  <si>
    <t>订购底价（元/月）（按订购年限对应）</t>
  </si>
  <si>
    <t>续签底价</t>
  </si>
  <si>
    <t>UPF类型</t>
  </si>
  <si>
    <t>部署位置</t>
  </si>
  <si>
    <t>档位</t>
  </si>
  <si>
    <t>1年</t>
  </si>
  <si>
    <t>2年</t>
  </si>
  <si>
    <t>3年</t>
  </si>
  <si>
    <t>4年</t>
  </si>
  <si>
    <t>5年</t>
  </si>
  <si>
    <t>UPF</t>
  </si>
  <si>
    <t>独享型UPF</t>
  </si>
  <si>
    <t>增强型UPF</t>
  </si>
  <si>
    <t>20Gbps</t>
  </si>
  <si>
    <t>50Gbps</t>
  </si>
  <si>
    <t>100Gbps</t>
  </si>
  <si>
    <t>UPF+
即风筝模式</t>
  </si>
  <si>
    <t>边缘类</t>
  </si>
  <si>
    <t>边缘增强类</t>
  </si>
  <si>
    <t>说明：
1、独享型UPF适用于对服务器性能没有过高要求，仅使用分流功能的客户；增强型UPF适用于对服务器性能要求较高，有软件部署需求的客户。
2、UPF+相比较普通UPF，增加了AMF、SMF、UDM的极简功能，其中边缘类UPF+适用于对服务器性能要求较低、仅使用分流功能的客户，边缘增强类UPF+适用于对服务器性能要求较高，有边缘计算、软件部署需求的客户。
3、A4业务需根据UPF个数计费。
即：订购资费=∑XX带宽UPF目录价*折扣率*XX带宽UPF个数
允许一个客户订购多个不同A2（DNN）业务时，每个DNN对应开通不同带宽规格UPF，订购不同档位的A4资费。</t>
  </si>
  <si>
    <t>类别</t>
  </si>
  <si>
    <r>
      <rPr>
        <b/>
        <sz val="10.5"/>
        <rFont val="宋体"/>
        <family val="3"/>
        <charset val="134"/>
      </rPr>
      <t>订购单价（</t>
    </r>
    <r>
      <rPr>
        <b/>
        <sz val="10.5"/>
        <color rgb="FFFF0000"/>
        <rFont val="宋体"/>
        <family val="3"/>
        <charset val="134"/>
      </rPr>
      <t>元/月</t>
    </r>
    <r>
      <rPr>
        <b/>
        <sz val="10.5"/>
        <rFont val="宋体"/>
        <family val="3"/>
        <charset val="134"/>
      </rPr>
      <t>）（按订购年限对应）</t>
    </r>
  </si>
  <si>
    <r>
      <rPr>
        <b/>
        <sz val="10.5"/>
        <rFont val="宋体"/>
        <family val="3"/>
        <charset val="134"/>
      </rPr>
      <t>订购底价（</t>
    </r>
    <r>
      <rPr>
        <b/>
        <sz val="10.5"/>
        <color rgb="FFFF0000"/>
        <rFont val="宋体"/>
        <family val="3"/>
        <charset val="134"/>
      </rPr>
      <t>元/月</t>
    </r>
    <r>
      <rPr>
        <b/>
        <sz val="10.5"/>
        <rFont val="宋体"/>
        <family val="3"/>
        <charset val="134"/>
      </rPr>
      <t>）（按订购年限对应）</t>
    </r>
  </si>
  <si>
    <t>套餐</t>
  </si>
  <si>
    <r>
      <rPr>
        <b/>
        <sz val="10.5"/>
        <rFont val="宋体"/>
        <family val="3"/>
        <charset val="134"/>
      </rPr>
      <t>档位</t>
    </r>
    <r>
      <rPr>
        <b/>
        <i/>
        <sz val="10"/>
        <color rgb="FF00B050"/>
        <rFont val="宋体"/>
        <family val="3"/>
        <charset val="134"/>
      </rPr>
      <t>（vCPU,内存，硬盘）</t>
    </r>
  </si>
  <si>
    <t>规格</t>
  </si>
  <si>
    <t>集团边缘云
A5</t>
  </si>
  <si>
    <t xml:space="preserve">通用型
（vCPU内存比为1:4)
适用于高网络包收发场景
</t>
  </si>
  <si>
    <t>（80，320，6.4）</t>
  </si>
  <si>
    <t>（160，640，12.8）</t>
  </si>
  <si>
    <t>（400，1600，32）</t>
  </si>
  <si>
    <t>（640，2560，51.2）</t>
  </si>
  <si>
    <t xml:space="preserve">计算型
(vCPU内存比为1:2)
适用于数据分析等计算密集型场景
</t>
  </si>
  <si>
    <t>（80，160，6.4）</t>
  </si>
  <si>
    <t>（160，320，12.8）</t>
  </si>
  <si>
    <t>（400，800，32）</t>
  </si>
  <si>
    <t>（640，1280，51.2）</t>
  </si>
  <si>
    <t xml:space="preserve">大数据型
(vCPU内存比为1:4)
适用于海量数据存储和计算的业务场景
</t>
  </si>
  <si>
    <t>（80，320，12.8）</t>
  </si>
  <si>
    <t>（160，640，25.6）</t>
  </si>
  <si>
    <t>（400，1600，64）</t>
  </si>
  <si>
    <t>（640，1600，102.4）</t>
  </si>
  <si>
    <r>
      <rPr>
        <sz val="10.5"/>
        <color theme="1"/>
        <rFont val="宋体"/>
        <family val="3"/>
        <charset val="134"/>
        <scheme val="minor"/>
      </rPr>
      <t>备注：1、</t>
    </r>
    <r>
      <rPr>
        <sz val="10.5"/>
        <color rgb="FFFF0000"/>
        <rFont val="宋体"/>
        <family val="3"/>
        <charset val="134"/>
        <scheme val="minor"/>
      </rPr>
      <t xml:space="preserve">集团A5订购的前提是已订购A4增强型UPF/边缘增强类UPF+ </t>
    </r>
    <r>
      <rPr>
        <sz val="10.5"/>
        <rFont val="宋体"/>
        <family val="3"/>
        <charset val="134"/>
        <scheme val="minor"/>
      </rPr>
      <t xml:space="preserve"> 2、当前订购A5的客户，赠送MEP平台，可为客户开通自服务账号。</t>
    </r>
  </si>
  <si>
    <t>功能</t>
  </si>
  <si>
    <r>
      <rPr>
        <b/>
        <sz val="10.5"/>
        <rFont val="宋体"/>
        <family val="3"/>
        <charset val="134"/>
      </rPr>
      <t>订购单价（</t>
    </r>
    <r>
      <rPr>
        <b/>
        <sz val="10.5"/>
        <color rgb="FFFF0000"/>
        <rFont val="宋体"/>
        <family val="3"/>
        <charset val="134"/>
      </rPr>
      <t>元/月</t>
    </r>
    <r>
      <rPr>
        <b/>
        <sz val="10.5"/>
        <rFont val="宋体"/>
        <family val="3"/>
        <charset val="134"/>
      </rPr>
      <t>）</t>
    </r>
  </si>
  <si>
    <t>省内边缘云
A5边缘节点（边缘云）</t>
  </si>
  <si>
    <t>弹性计算</t>
  </si>
  <si>
    <t>云主机</t>
  </si>
  <si>
    <t>1C1G</t>
  </si>
  <si>
    <t>1C2G</t>
  </si>
  <si>
    <t>1C4G</t>
  </si>
  <si>
    <t>2C2G</t>
  </si>
  <si>
    <t>2C4G</t>
  </si>
  <si>
    <t>2C8G</t>
  </si>
  <si>
    <t>4C4G</t>
  </si>
  <si>
    <t>4C8G</t>
  </si>
  <si>
    <t>4C16G</t>
  </si>
  <si>
    <t>8C8G</t>
  </si>
  <si>
    <t>8C16G</t>
  </si>
  <si>
    <t>8C32G</t>
  </si>
  <si>
    <t>16C16G</t>
  </si>
  <si>
    <t>16C32G</t>
  </si>
  <si>
    <t>16C64G</t>
  </si>
  <si>
    <t>32C64G</t>
  </si>
  <si>
    <t>32C128G</t>
  </si>
  <si>
    <t>弹性存储</t>
  </si>
  <si>
    <t>块存储</t>
  </si>
  <si>
    <t>对象存储</t>
  </si>
  <si>
    <t>下行流量</t>
  </si>
  <si>
    <t>请求包</t>
  </si>
  <si>
    <t>容量包</t>
  </si>
  <si>
    <t>云灾备</t>
  </si>
  <si>
    <t>云主机备份</t>
  </si>
  <si>
    <t>块存储备份</t>
  </si>
  <si>
    <t>云数据库</t>
  </si>
  <si>
    <t>MySQL</t>
  </si>
  <si>
    <t>云网络</t>
  </si>
  <si>
    <t>弹性公网IP</t>
  </si>
  <si>
    <t>40/72</t>
  </si>
  <si>
    <t>12/21.6</t>
  </si>
  <si>
    <t>省内边缘云
A5边缘节点（增强型）</t>
  </si>
  <si>
    <t>计算</t>
  </si>
  <si>
    <t>192vCPU 896 VM</t>
  </si>
  <si>
    <t>384vCPU 1792 VM</t>
  </si>
  <si>
    <t>960vCPU 4352 VM</t>
  </si>
  <si>
    <t>1360vCPU 6400 VM</t>
  </si>
  <si>
    <t>存储</t>
  </si>
  <si>
    <t>模型1（5G）</t>
  </si>
  <si>
    <t>模型2（10G）</t>
  </si>
  <si>
    <t>模型3（50G）</t>
  </si>
  <si>
    <t>模型4（100G）</t>
  </si>
  <si>
    <t>产品大类</t>
  </si>
  <si>
    <t>产品类别</t>
  </si>
  <si>
    <t>计费量纲</t>
  </si>
  <si>
    <t>产品资费</t>
  </si>
  <si>
    <t>资费类型</t>
  </si>
  <si>
    <t>底价</t>
  </si>
  <si>
    <t>测试期资费</t>
  </si>
  <si>
    <t>测试期时长</t>
  </si>
  <si>
    <t>备注说明</t>
  </si>
  <si>
    <t>省内产品</t>
  </si>
  <si>
    <t>标准产品</t>
  </si>
  <si>
    <t>5G双域专网优享服务</t>
  </si>
  <si>
    <t>分流带宽</t>
  </si>
  <si>
    <t>月费</t>
  </si>
  <si>
    <t>0元/月
延长计费时间方式实现</t>
  </si>
  <si>
    <t>3个月
决策依据：浙移政企签〔2022〕67号</t>
  </si>
  <si>
    <t>标准产品和流量池产品二选一；
如选择标准产品，则优享或尊享产品为必选产品，两者需要二选一下单</t>
  </si>
  <si>
    <t>终端数量</t>
  </si>
  <si>
    <t>成员起订量≥200</t>
  </si>
  <si>
    <t>5G双域专网尊享服务</t>
  </si>
  <si>
    <t>独享UPF（客户机房）</t>
  </si>
  <si>
    <t>独享UPF（移动机房）</t>
  </si>
  <si>
    <t>5G双域专网定额流量统付</t>
  </si>
  <si>
    <t>流量</t>
  </si>
  <si>
    <t>定额流量包
(月费为单终端费用)</t>
  </si>
  <si>
    <t>1G</t>
  </si>
  <si>
    <t>流量产品为可选产品，如选择流量产品，定额统付和全额统付二选一</t>
  </si>
  <si>
    <t>10G</t>
  </si>
  <si>
    <t>20G</t>
  </si>
  <si>
    <t>30G</t>
  </si>
  <si>
    <t>50G</t>
  </si>
  <si>
    <t>5G双域专网全额流量统付</t>
  </si>
  <si>
    <t>全额流量包
（按实际使用量出账）</t>
  </si>
  <si>
    <t>流量池产品</t>
  </si>
  <si>
    <t>5G双域专网定向流量池</t>
  </si>
  <si>
    <t>流量池月包</t>
  </si>
  <si>
    <t>1元/月
订购测试期产品方式实现</t>
  </si>
  <si>
    <t>3个月，经地市业务管理部门审批后可审批延长3个月
决策依据：浙政企签〔2023〕72号</t>
  </si>
  <si>
    <t>标准产品和流量池产品二选一，选择流量池产品则定向流量池或定额流量包融合产品必选，二选一</t>
  </si>
  <si>
    <t>5G双域专网定额流量包融合产品</t>
  </si>
  <si>
    <t>用户数</t>
  </si>
  <si>
    <t>签约成员区间
（含5GB/人/月流量）</t>
  </si>
  <si>
    <t>≤100</t>
  </si>
  <si>
    <t>(100,200]</t>
  </si>
  <si>
    <t>(200,400]</t>
  </si>
  <si>
    <t>(400,1000]</t>
  </si>
  <si>
    <t>零信任产品</t>
  </si>
  <si>
    <r>
      <rPr>
        <sz val="10.5"/>
        <color rgb="FF000000"/>
        <rFont val="宋体"/>
        <family val="3"/>
        <charset val="134"/>
      </rPr>
      <t>5G</t>
    </r>
    <r>
      <rPr>
        <sz val="10.5"/>
        <color theme="1"/>
        <rFont val="宋体"/>
        <family val="3"/>
        <charset val="134"/>
      </rPr>
      <t>零信任软件产品</t>
    </r>
  </si>
  <si>
    <t>签约上限用户数</t>
  </si>
  <si>
    <t>每户</t>
  </si>
  <si>
    <t>年费</t>
  </si>
  <si>
    <t>3个月
决策依据：浙政企签〔2023〕43号</t>
  </si>
  <si>
    <t>可选产品
软件产品为纯软件交付，一体交付产品含零信任部署所需的云主机</t>
  </si>
  <si>
    <r>
      <rPr>
        <sz val="10.5"/>
        <color rgb="FF000000"/>
        <rFont val="宋体"/>
        <family val="3"/>
        <charset val="134"/>
      </rPr>
      <t>5G</t>
    </r>
    <r>
      <rPr>
        <sz val="10.5"/>
        <color theme="1"/>
        <rFont val="宋体"/>
        <family val="3"/>
        <charset val="134"/>
      </rPr>
      <t>零信任一体交付产品</t>
    </r>
  </si>
  <si>
    <t>全档位</t>
  </si>
  <si>
    <t>集团产品</t>
  </si>
  <si>
    <t>流量产品</t>
  </si>
  <si>
    <t>专网流量包
(支持个付和集团统付)</t>
  </si>
  <si>
    <t>见底价</t>
  </si>
  <si>
    <t>无</t>
  </si>
  <si>
    <t>1、流量池按当月实际使用流量进行收费，超出流量池部分按流量单价收取。
2、管控事项： 
1）专网流量不支持从专网链接到其他网络地址。
2）流量使用优先级：专网流量包或流量池-套外资费（套外按个人套餐基本包资费标准收取）。
3）禁止进行流量的转卖转售。
4）省间结算标准按大市场当年定向流量省间结算指导价执行。</t>
  </si>
  <si>
    <t>专网流量池
(集团统付)</t>
  </si>
  <si>
    <t>签约成员区间</t>
  </si>
  <si>
    <t>(0，500GB）</t>
  </si>
  <si>
    <t>[500GB,1TB）</t>
  </si>
  <si>
    <t>1TB及以上</t>
  </si>
  <si>
    <t>A3本地业务保障</t>
  </si>
  <si>
    <t>A3共享
（边缘UPF）
（移动侧部署）</t>
  </si>
  <si>
    <t>B1 5G快线套餐包</t>
  </si>
  <si>
    <t>5G快线套餐描述</t>
  </si>
  <si>
    <t>流量单价
（元/G/月）</t>
  </si>
  <si>
    <t>流量部分
总价（元）</t>
  </si>
  <si>
    <t>套餐总价（元）</t>
  </si>
  <si>
    <t>续签价（元）</t>
  </si>
  <si>
    <t>新套餐（元）</t>
  </si>
  <si>
    <t>新续签（元）</t>
  </si>
  <si>
    <t>5G快线300G一年包（通用、定向）</t>
  </si>
  <si>
    <t>5G快线连接服务300G/月，接入Onecyber平台，配套5G网关一台</t>
  </si>
  <si>
    <r>
      <rPr>
        <b/>
        <sz val="10.5"/>
        <color theme="1"/>
        <rFont val="宋体"/>
        <family val="3"/>
        <charset val="134"/>
      </rPr>
      <t>套餐超套限速处理</t>
    </r>
    <r>
      <rPr>
        <sz val="10.5"/>
        <color theme="1"/>
        <rFont val="宋体"/>
        <family val="3"/>
        <charset val="134"/>
      </rPr>
      <t xml:space="preserve">
</t>
    </r>
    <r>
      <rPr>
        <b/>
        <sz val="10.5"/>
        <color theme="1"/>
        <rFont val="宋体"/>
        <family val="3"/>
        <charset val="134"/>
      </rPr>
      <t>300G：</t>
    </r>
    <r>
      <rPr>
        <sz val="10.5"/>
        <color theme="1"/>
        <rFont val="宋体"/>
        <family val="3"/>
        <charset val="134"/>
      </rPr>
      <t xml:space="preserve">单月使用流量达400G，上行、下行带宽限速10M，达1T，上行、下行带宽限速1M
</t>
    </r>
    <r>
      <rPr>
        <b/>
        <sz val="10.5"/>
        <color theme="1"/>
        <rFont val="宋体"/>
        <family val="3"/>
        <charset val="134"/>
      </rPr>
      <t>500G：</t>
    </r>
    <r>
      <rPr>
        <sz val="10.5"/>
        <color theme="1"/>
        <rFont val="宋体"/>
        <family val="3"/>
        <charset val="134"/>
      </rPr>
      <t xml:space="preserve">单月使用流量达600G，上行、下行带宽限速10M，达1T，上行、下行带宽限速1M
</t>
    </r>
    <r>
      <rPr>
        <b/>
        <sz val="10.5"/>
        <color theme="1"/>
        <rFont val="宋体"/>
        <family val="3"/>
        <charset val="134"/>
      </rPr>
      <t>800G：</t>
    </r>
    <r>
      <rPr>
        <sz val="10.5"/>
        <color theme="1"/>
        <rFont val="宋体"/>
        <family val="3"/>
        <charset val="134"/>
      </rPr>
      <t>单月使用流量达900G，上行、下行带宽限速10M，达1T，上行、下行带宽限速1M</t>
    </r>
  </si>
  <si>
    <t>5G快线500G一年包（通用、定向）</t>
  </si>
  <si>
    <t>5G快线连接服务500G/月，接入Onecyber平台，配套5G网关一台</t>
  </si>
  <si>
    <t>5G快线800G一年包（通用、定向）</t>
  </si>
  <si>
    <t>5G快线连接服务800G/月，接入Onecyber平台，配套5G网关一台</t>
  </si>
  <si>
    <r>
      <rPr>
        <sz val="10.5"/>
        <color rgb="FF000000"/>
        <rFont val="宋体"/>
        <family val="3"/>
        <charset val="134"/>
      </rPr>
      <t>5G快线300G</t>
    </r>
    <r>
      <rPr>
        <sz val="10.5"/>
        <color rgb="FFFF0000"/>
        <rFont val="宋体"/>
        <family val="3"/>
        <charset val="134"/>
      </rPr>
      <t>两年包</t>
    </r>
    <r>
      <rPr>
        <sz val="10.5"/>
        <color rgb="FF000000"/>
        <rFont val="宋体"/>
        <family val="3"/>
        <charset val="134"/>
      </rPr>
      <t>（通用、定向）</t>
    </r>
  </si>
  <si>
    <r>
      <rPr>
        <sz val="10.5"/>
        <color rgb="FF000000"/>
        <rFont val="宋体"/>
        <family val="3"/>
        <charset val="134"/>
      </rPr>
      <t>5G快线500G</t>
    </r>
    <r>
      <rPr>
        <sz val="10.5"/>
        <color rgb="FFFF0000"/>
        <rFont val="宋体"/>
        <family val="3"/>
        <charset val="134"/>
      </rPr>
      <t>两年包</t>
    </r>
    <r>
      <rPr>
        <sz val="10.5"/>
        <color rgb="FF000000"/>
        <rFont val="宋体"/>
        <family val="3"/>
        <charset val="134"/>
      </rPr>
      <t>（通用、定向）</t>
    </r>
  </si>
  <si>
    <r>
      <rPr>
        <sz val="10.5"/>
        <color rgb="FF000000"/>
        <rFont val="宋体"/>
        <family val="3"/>
        <charset val="134"/>
      </rPr>
      <t>5G快线800G</t>
    </r>
    <r>
      <rPr>
        <sz val="10.5"/>
        <color rgb="FFFF0000"/>
        <rFont val="宋体"/>
        <family val="3"/>
        <charset val="134"/>
      </rPr>
      <t>两年包</t>
    </r>
    <r>
      <rPr>
        <sz val="10.5"/>
        <color rgb="FF000000"/>
        <rFont val="宋体"/>
        <family val="3"/>
        <charset val="134"/>
      </rPr>
      <t>（通用、定向）</t>
    </r>
  </si>
  <si>
    <r>
      <rPr>
        <sz val="10.5"/>
        <color theme="1"/>
        <rFont val="宋体"/>
        <family val="3"/>
        <charset val="134"/>
      </rPr>
      <t>业务规则：
1）</t>
    </r>
    <r>
      <rPr>
        <sz val="10.5"/>
        <color rgb="FFFF0000"/>
        <rFont val="宋体"/>
        <family val="3"/>
        <charset val="134"/>
      </rPr>
      <t>本次商品不支持打折</t>
    </r>
    <r>
      <rPr>
        <sz val="10.5"/>
        <color theme="1"/>
        <rFont val="宋体"/>
        <family val="3"/>
        <charset val="134"/>
      </rPr>
      <t>，一次性预存收费，收入按月均摊。
2）本次商品订购支持立即生效、指定日期生效、下月生效；</t>
    </r>
    <r>
      <rPr>
        <sz val="10.5"/>
        <color rgb="FFFF0000"/>
        <rFont val="宋体"/>
        <family val="3"/>
        <charset val="134"/>
      </rPr>
      <t>已生效的不允许退订</t>
    </r>
    <r>
      <rPr>
        <sz val="10.5"/>
        <color theme="1"/>
        <rFont val="宋体"/>
        <family val="3"/>
        <charset val="134"/>
      </rPr>
      <t>、未生效（用户未激活或未到商品生效时间）支持立即退订。
3）单卡支持设置自动续订。
4）本次商品与现有流量资费商品（现有测试期资费除外）用户级互斥，本次商品间DNN/PCC级互斥。
5）本次商品依赖于对应权益且相同DNN的通用数据通信服务（5G SA）、专用数据通信服务（5G SA）。
6）</t>
    </r>
    <r>
      <rPr>
        <sz val="10.5"/>
        <color rgb="FFFF0000"/>
        <rFont val="宋体"/>
        <family val="3"/>
        <charset val="134"/>
      </rPr>
      <t>订购本次商品需订购达量降速策略，无双封顶。</t>
    </r>
    <r>
      <rPr>
        <sz val="10.5"/>
        <color theme="1"/>
        <rFont val="宋体"/>
        <family val="3"/>
        <charset val="134"/>
      </rPr>
      <t xml:space="preserve">
7）</t>
    </r>
    <r>
      <rPr>
        <sz val="10.5"/>
        <color rgb="FFFF0000"/>
        <rFont val="宋体"/>
        <family val="3"/>
        <charset val="134"/>
      </rPr>
      <t>签约场景为“车联网卡”的不允许订购本次商品。</t>
    </r>
    <r>
      <rPr>
        <sz val="10.5"/>
        <color theme="1"/>
        <rFont val="宋体"/>
        <family val="3"/>
        <charset val="134"/>
      </rPr>
      <t xml:space="preserve">
8）安全管控要求：</t>
    </r>
    <r>
      <rPr>
        <sz val="10.5"/>
        <color rgb="FFFF0000"/>
        <rFont val="宋体"/>
        <family val="3"/>
        <charset val="134"/>
      </rPr>
      <t>仅允许使用贴片卡，且接入OneCyber平台，限定区域-锁定 50个TAC码，并做好实名认证。</t>
    </r>
  </si>
  <si>
    <t>车联网资费结算规则</t>
  </si>
  <si>
    <t>实际折扣价格</t>
  </si>
  <si>
    <t>结算标准</t>
  </si>
  <si>
    <t>≥0.5元/G</t>
  </si>
  <si>
    <t>0.2元/G</t>
  </si>
  <si>
    <t>销售省按照实收40%向漫游省结算</t>
  </si>
  <si>
    <t>[0.3，0.5）元/G</t>
  </si>
  <si>
    <t>销售省按照实收60%向漫游省结算</t>
  </si>
  <si>
    <t>[0.2，0.3）元/G</t>
  </si>
  <si>
    <t>销售省按照实收80%向漫游省结算</t>
  </si>
  <si>
    <t>＜0.2元/G</t>
  </si>
  <si>
    <t>销售省按照实收95%向漫游省结算</t>
  </si>
  <si>
    <t>NB套餐</t>
  </si>
  <si>
    <t>套餐档位</t>
  </si>
  <si>
    <t>1年（元）</t>
  </si>
  <si>
    <t>A档：50M/年</t>
  </si>
  <si>
    <t>0.8元/年</t>
  </si>
  <si>
    <t>折后价的50%</t>
  </si>
  <si>
    <t>B档：300M/年</t>
  </si>
  <si>
    <t>5G物联卡资费（元/月）</t>
  </si>
  <si>
    <t>套外资费</t>
  </si>
  <si>
    <t>0.29元/MB</t>
  </si>
  <si>
    <t>5元/GB，不足5元部分按0.03元/MB</t>
  </si>
  <si>
    <t>通用流量3元/G，
定向流量2元/G，
不足部分按照0.03元/MB收取</t>
  </si>
  <si>
    <t>目录价3折</t>
  </si>
  <si>
    <t>目录价2.5折</t>
  </si>
  <si>
    <t>折扣底线</t>
    <phoneticPr fontId="35" type="noConversion"/>
  </si>
  <si>
    <r>
      <t>注：
1、</t>
    </r>
    <r>
      <rPr>
        <sz val="10.5"/>
        <color rgb="FFFF0000"/>
        <rFont val="宋体"/>
        <family val="3"/>
        <charset val="134"/>
        <scheme val="minor"/>
      </rPr>
      <t>5G流量300G以下默认为畅联模式，300G以上（含300G）默认为极速I档模式</t>
    </r>
    <r>
      <rPr>
        <sz val="10.5"/>
        <rFont val="宋体"/>
        <family val="3"/>
        <charset val="134"/>
        <scheme val="minor"/>
      </rPr>
      <t xml:space="preserve">
2、</t>
    </r>
    <r>
      <rPr>
        <sz val="10.5"/>
        <color rgb="FFFF0000"/>
        <rFont val="宋体"/>
        <family val="3"/>
        <charset val="134"/>
        <scheme val="minor"/>
      </rPr>
      <t xml:space="preserve">高速、精品、臻品区别在于客户该类业务年出账的保底要求——高速没要求、精品要求年200万、臻品800万
</t>
    </r>
    <r>
      <rPr>
        <sz val="10.5"/>
        <rFont val="宋体"/>
        <family val="3"/>
        <charset val="134"/>
        <scheme val="minor"/>
      </rPr>
      <t>3、</t>
    </r>
    <r>
      <rPr>
        <b/>
        <sz val="10.5"/>
        <color rgb="FFFF0000"/>
        <rFont val="宋体"/>
        <family val="3"/>
        <charset val="134"/>
        <scheme val="minor"/>
      </rPr>
      <t>阶梯审批：</t>
    </r>
    <r>
      <rPr>
        <sz val="10.5"/>
        <color rgb="FFFF0000"/>
        <rFont val="宋体"/>
        <family val="3"/>
        <charset val="134"/>
        <scheme val="minor"/>
      </rPr>
      <t>便于灵活管理： 300G及以上档位比照20G至300G档位，各套餐类型分别突破1.6、1.2、1折，由市场管理部审批；突破300G及以上档位折扣底线，未突破1.6、1.2、1折的，由5G物联网产品部审批</t>
    </r>
    <phoneticPr fontId="35" type="noConversion"/>
  </si>
  <si>
    <t>5G开卡请订购以“2024版5G专网流量XXX”为开头的套餐</t>
    <phoneticPr fontId="35" type="noConversion"/>
  </si>
  <si>
    <t>5G行业流量长周期套餐（B1）</t>
  </si>
  <si>
    <t>季包（元/季）</t>
  </si>
  <si>
    <t>网络权益</t>
  </si>
  <si>
    <t>半年包（元/半年）</t>
  </si>
  <si>
    <t>年包（元/年）</t>
  </si>
  <si>
    <t>1.6折</t>
  </si>
  <si>
    <t>1.2折</t>
  </si>
  <si>
    <t>1折</t>
  </si>
  <si>
    <t>2折</t>
  </si>
  <si>
    <r>
      <rPr>
        <sz val="12"/>
        <color rgb="FF000000"/>
        <rFont val="Arial"/>
        <family val="2"/>
      </rPr>
      <t>3</t>
    </r>
    <r>
      <rPr>
        <sz val="12"/>
        <color rgb="FF000000"/>
        <rFont val="微软雅黑"/>
        <family val="2"/>
        <charset val="134"/>
      </rPr>
      <t>折</t>
    </r>
  </si>
  <si>
    <r>
      <rPr>
        <sz val="12"/>
        <color rgb="FF000000"/>
        <rFont val="Arial"/>
        <family val="2"/>
      </rPr>
      <t>2.5</t>
    </r>
    <r>
      <rPr>
        <sz val="12"/>
        <color rgb="FF000000"/>
        <rFont val="微软雅黑"/>
        <family val="2"/>
        <charset val="134"/>
      </rPr>
      <t>折</t>
    </r>
  </si>
  <si>
    <r>
      <rPr>
        <sz val="12"/>
        <color rgb="FF000000"/>
        <rFont val="Arial"/>
        <family val="2"/>
      </rPr>
      <t>2</t>
    </r>
    <r>
      <rPr>
        <sz val="12"/>
        <color rgb="FF000000"/>
        <rFont val="微软雅黑"/>
        <family val="2"/>
        <charset val="134"/>
      </rPr>
      <t>折</t>
    </r>
  </si>
  <si>
    <t>5G极速</t>
  </si>
  <si>
    <t>5G行业流量池套餐（B1）</t>
  </si>
  <si>
    <t>终端数</t>
  </si>
  <si>
    <t>月功能费</t>
  </si>
  <si>
    <t>资费</t>
  </si>
  <si>
    <t>折扣底线(元/GB)</t>
  </si>
  <si>
    <t>(户)</t>
  </si>
  <si>
    <t>（元）</t>
  </si>
  <si>
    <r>
      <rPr>
        <b/>
        <sz val="11"/>
        <color theme="0"/>
        <rFont val="微软雅黑"/>
        <family val="2"/>
        <charset val="134"/>
      </rPr>
      <t>（</t>
    </r>
    <r>
      <rPr>
        <b/>
        <sz val="10"/>
        <color theme="0"/>
        <rFont val="微软雅黑"/>
        <family val="2"/>
        <charset val="134"/>
      </rPr>
      <t>元/GB）</t>
    </r>
  </si>
  <si>
    <t>•功能费按照1元/户/月收取，不可重复订购</t>
  </si>
  <si>
    <t>•流量不足1G按1G收费</t>
  </si>
  <si>
    <t>5G行业流量共享套餐（B1）</t>
  </si>
  <si>
    <t>终端数(户)</t>
  </si>
  <si>
    <t>共享池国内流量</t>
  </si>
  <si>
    <t>各档位月包流量*N</t>
  </si>
  <si>
    <t xml:space="preserve">对应月包资费*N </t>
  </si>
  <si>
    <t>3元/G</t>
  </si>
  <si>
    <t>功能费按照1元/户/月收取，不强制收取</t>
  </si>
  <si>
    <t>与月包折扣相同</t>
  </si>
  <si>
    <t>与月包资费一致</t>
  </si>
  <si>
    <t>5G行业流量测试期套餐（B1）</t>
  </si>
  <si>
    <t xml:space="preserve">名称 </t>
  </si>
  <si>
    <t>套餐包含免费资源</t>
  </si>
  <si>
    <t>套餐资源有效期</t>
  </si>
  <si>
    <t xml:space="preserve">超出后 </t>
  </si>
  <si>
    <t>免费流量（MB）</t>
  </si>
  <si>
    <t>免费短信（条）</t>
  </si>
  <si>
    <t>30天测试期套餐</t>
  </si>
  <si>
    <t>30天</t>
  </si>
  <si>
    <t>停止通信功能，或0.29元/M，0.1元/条</t>
  </si>
  <si>
    <t>1、套餐适用于国内（不含港澳台地区），套餐流量为通用流量，可访问互联网；
2、测试期只能有一次，不能申请延期</t>
  </si>
  <si>
    <t xml:space="preserve">30天测试期套餐 </t>
  </si>
  <si>
    <t xml:space="preserve">1TB </t>
  </si>
  <si>
    <t xml:space="preserve">10条 </t>
  </si>
  <si>
    <t xml:space="preserve">1、套餐适用于国内（不含港澳台地区），套餐流量为通用/定向流量；
2、测试期只能有一次，不能申请延期。
3、每个集团客户不超过2张卡，需省政企副总经理审批 </t>
  </si>
  <si>
    <t>60天测试期套餐</t>
  </si>
  <si>
    <t>10条</t>
  </si>
  <si>
    <t xml:space="preserve">60天 </t>
  </si>
  <si>
    <t>1、套餐适用于国内（不含港澳台地区），套餐流量为通用/定向流量；
2、测试期只能有一次，不能申请延期。
3、每个集团客户不超过2张卡，需省政企总经理审批</t>
  </si>
  <si>
    <t xml:space="preserve">2TB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</si>
</sst>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9">
    <font>
      <sz val="11"/>
      <color theme="1"/>
      <name val="宋体"/>
      <charset val="134"/>
      <scheme val="minor"/>
    </font>
    <font>
      <b/>
      <sz val="10.5"/>
      <color theme="1"/>
      <name val="仿宋_GB2312"/>
      <charset val="134"/>
    </font>
    <font>
      <sz val="10.5"/>
      <color theme="1"/>
      <name val="仿宋_GB2312"/>
      <charset val="134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b/>
      <sz val="10.5"/>
      <name val="宋体"/>
      <family val="3"/>
      <charset val="134"/>
    </font>
    <font>
      <sz val="10.5"/>
      <color theme="0" tint="-0.14999847407452621"/>
      <name val="宋体"/>
      <family val="3"/>
      <charset val="134"/>
    </font>
    <font>
      <sz val="10.5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微软雅黑 Light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.5"/>
      <color rgb="FFFF0000"/>
      <name val="宋体"/>
      <family val="3"/>
      <charset val="134"/>
    </font>
    <font>
      <sz val="10.5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theme="8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i/>
      <sz val="10"/>
      <color rgb="FF00B050"/>
      <name val="宋体"/>
      <family val="3"/>
      <charset val="134"/>
    </font>
    <font>
      <sz val="10.5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Arial"/>
      <family val="2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C7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5" tint="0.79989013336588644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/>
  </cellStyleXfs>
  <cellXfs count="303">
    <xf numFmtId="0" fontId="0" fillId="0" borderId="0" xfId="0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0" xfId="0" applyFont="1">
      <alignment vertical="center"/>
    </xf>
    <xf numFmtId="0" fontId="3" fillId="6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 readingOrder="1"/>
    </xf>
    <xf numFmtId="0" fontId="5" fillId="8" borderId="4" xfId="0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4" fillId="0" borderId="4" xfId="4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 readingOrder="1"/>
    </xf>
    <xf numFmtId="0" fontId="4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 readingOrder="1"/>
    </xf>
    <xf numFmtId="0" fontId="5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 readingOrder="1"/>
    </xf>
    <xf numFmtId="0" fontId="4" fillId="8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4" applyFont="1" applyBorder="1" applyAlignment="1">
      <alignment horizontal="center" vertical="center" wrapText="1" readingOrder="1"/>
    </xf>
    <xf numFmtId="176" fontId="8" fillId="0" borderId="4" xfId="4" applyNumberFormat="1" applyFont="1" applyBorder="1" applyAlignment="1">
      <alignment horizontal="center" vertical="center" wrapText="1" readingOrder="1"/>
    </xf>
    <xf numFmtId="9" fontId="4" fillId="8" borderId="4" xfId="0" applyNumberFormat="1" applyFont="1" applyFill="1" applyBorder="1" applyAlignment="1">
      <alignment horizontal="center" vertical="center" wrapText="1" readingOrder="1"/>
    </xf>
    <xf numFmtId="9" fontId="4" fillId="9" borderId="4" xfId="0" applyNumberFormat="1" applyFont="1" applyFill="1" applyBorder="1" applyAlignment="1">
      <alignment horizontal="center" vertical="center" wrapText="1" readingOrder="1"/>
    </xf>
    <xf numFmtId="0" fontId="8" fillId="0" borderId="4" xfId="0" applyFont="1" applyBorder="1" applyAlignment="1">
      <alignment horizontal="center" vertical="center" wrapText="1" readingOrder="1"/>
    </xf>
    <xf numFmtId="9" fontId="8" fillId="0" borderId="4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3" applyFont="1">
      <alignment vertical="center"/>
    </xf>
    <xf numFmtId="0" fontId="9" fillId="0" borderId="0" xfId="0" applyFont="1">
      <alignment vertical="center"/>
    </xf>
    <xf numFmtId="0" fontId="10" fillId="7" borderId="3" xfId="4" applyFont="1" applyFill="1" applyBorder="1" applyAlignment="1">
      <alignment horizontal="center" vertical="center" wrapText="1" readingOrder="1"/>
    </xf>
    <xf numFmtId="0" fontId="10" fillId="7" borderId="4" xfId="4" applyFont="1" applyFill="1" applyBorder="1" applyAlignment="1">
      <alignment horizontal="center" vertical="center" wrapText="1" readingOrder="1"/>
    </xf>
    <xf numFmtId="0" fontId="10" fillId="7" borderId="4" xfId="0" applyFont="1" applyFill="1" applyBorder="1" applyAlignment="1">
      <alignment horizontal="center" vertical="center" wrapText="1" readingOrder="1"/>
    </xf>
    <xf numFmtId="0" fontId="5" fillId="0" borderId="14" xfId="4" applyFont="1" applyBorder="1" applyAlignment="1">
      <alignment horizontal="center" vertical="center" wrapText="1" readingOrder="1"/>
    </xf>
    <xf numFmtId="0" fontId="8" fillId="0" borderId="4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4" fillId="0" borderId="4" xfId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center" vertical="center" wrapText="1" readingOrder="1"/>
    </xf>
    <xf numFmtId="9" fontId="4" fillId="0" borderId="4" xfId="4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 readingOrder="1"/>
    </xf>
    <xf numFmtId="9" fontId="8" fillId="0" borderId="4" xfId="2" applyFont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4" applyFont="1" applyBorder="1" applyAlignment="1">
      <alignment horizontal="center" vertical="center" wrapText="1" readingOrder="1"/>
    </xf>
    <xf numFmtId="9" fontId="4" fillId="0" borderId="4" xfId="2" applyFont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9" fontId="11" fillId="0" borderId="4" xfId="2" applyFont="1" applyBorder="1" applyAlignment="1">
      <alignment horizontal="center" vertical="center" wrapText="1"/>
    </xf>
    <xf numFmtId="9" fontId="12" fillId="0" borderId="4" xfId="2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top" wrapText="1"/>
    </xf>
    <xf numFmtId="0" fontId="4" fillId="11" borderId="4" xfId="0" applyFont="1" applyFill="1" applyBorder="1" applyAlignment="1">
      <alignment horizontal="center" vertical="center" wrapText="1"/>
    </xf>
    <xf numFmtId="9" fontId="4" fillId="11" borderId="4" xfId="2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>
      <alignment vertical="center"/>
    </xf>
    <xf numFmtId="9" fontId="4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6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top" wrapText="1"/>
    </xf>
    <xf numFmtId="0" fontId="20" fillId="0" borderId="0" xfId="0" applyFont="1">
      <alignment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9" fontId="8" fillId="0" borderId="4" xfId="2" applyFont="1" applyFill="1" applyBorder="1" applyAlignment="1">
      <alignment horizontal="center" vertical="center" wrapText="1"/>
    </xf>
    <xf numFmtId="9" fontId="8" fillId="9" borderId="4" xfId="2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2" fillId="9" borderId="20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3" fillId="12" borderId="25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25" fillId="0" borderId="25" xfId="1" applyFont="1" applyFill="1" applyBorder="1" applyAlignment="1" applyProtection="1">
      <alignment horizontal="center" wrapText="1"/>
    </xf>
    <xf numFmtId="0" fontId="25" fillId="0" borderId="25" xfId="1" applyFont="1" applyFill="1" applyBorder="1" applyAlignment="1" applyProtection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wrapText="1"/>
    </xf>
    <xf numFmtId="0" fontId="26" fillId="0" borderId="25" xfId="0" applyFont="1" applyBorder="1" applyAlignment="1">
      <alignment horizontal="center" wrapText="1"/>
    </xf>
    <xf numFmtId="0" fontId="27" fillId="0" borderId="25" xfId="1" applyFont="1" applyFill="1" applyBorder="1" applyAlignment="1" applyProtection="1">
      <alignment horizontal="center" wrapText="1"/>
    </xf>
    <xf numFmtId="0" fontId="34" fillId="6" borderId="25" xfId="0" applyFont="1" applyFill="1" applyBorder="1" applyAlignment="1">
      <alignment horizontal="center" vertical="top" wrapText="1"/>
    </xf>
    <xf numFmtId="0" fontId="34" fillId="6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22" fillId="9" borderId="25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37" fillId="9" borderId="25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40" fillId="17" borderId="4" xfId="0" applyFont="1" applyFill="1" applyBorder="1" applyAlignment="1">
      <alignment horizontal="center" vertical="center" wrapText="1" readingOrder="1"/>
    </xf>
    <xf numFmtId="0" fontId="40" fillId="17" borderId="20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42" fillId="18" borderId="4" xfId="0" applyFont="1" applyFill="1" applyBorder="1" applyAlignment="1">
      <alignment horizontal="center" vertical="center" wrapText="1" readingOrder="1"/>
    </xf>
    <xf numFmtId="0" fontId="42" fillId="0" borderId="4" xfId="0" applyFont="1" applyBorder="1" applyAlignment="1">
      <alignment horizontal="center" vertical="center" wrapText="1" readingOrder="1"/>
    </xf>
    <xf numFmtId="0" fontId="42" fillId="18" borderId="20" xfId="0" applyFont="1" applyFill="1" applyBorder="1" applyAlignment="1">
      <alignment horizontal="center" vertical="center" wrapText="1" readingOrder="1"/>
    </xf>
    <xf numFmtId="0" fontId="42" fillId="0" borderId="20" xfId="0" applyFont="1" applyBorder="1" applyAlignment="1">
      <alignment horizontal="center" vertical="center" wrapText="1" readingOrder="1"/>
    </xf>
    <xf numFmtId="0" fontId="42" fillId="20" borderId="4" xfId="0" applyFont="1" applyFill="1" applyBorder="1" applyAlignment="1">
      <alignment horizontal="center" vertical="center" wrapText="1" readingOrder="1"/>
    </xf>
    <xf numFmtId="0" fontId="42" fillId="20" borderId="20" xfId="0" applyFont="1" applyFill="1" applyBorder="1" applyAlignment="1">
      <alignment horizontal="center" vertical="center" wrapText="1" readingOrder="1"/>
    </xf>
    <xf numFmtId="0" fontId="45" fillId="17" borderId="4" xfId="0" applyFont="1" applyFill="1" applyBorder="1" applyAlignment="1">
      <alignment vertical="center" wrapText="1" readingOrder="1"/>
    </xf>
    <xf numFmtId="0" fontId="42" fillId="8" borderId="4" xfId="0" applyFont="1" applyFill="1" applyBorder="1" applyAlignment="1">
      <alignment horizontal="center" vertical="center" wrapText="1" readingOrder="1"/>
    </xf>
    <xf numFmtId="0" fontId="42" fillId="0" borderId="4" xfId="0" applyFont="1" applyBorder="1" applyAlignment="1">
      <alignment horizontal="left" vertical="center" wrapText="1" readingOrder="1"/>
    </xf>
    <xf numFmtId="0" fontId="40" fillId="17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 readingOrder="1"/>
    </xf>
    <xf numFmtId="0" fontId="43" fillId="3" borderId="4" xfId="0" applyFont="1" applyFill="1" applyBorder="1" applyAlignment="1">
      <alignment horizontal="center" vertical="center" wrapText="1" readingOrder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24" fillId="13" borderId="26" xfId="0" applyFont="1" applyFill="1" applyBorder="1" applyAlignment="1">
      <alignment horizontal="center" vertical="center" wrapText="1"/>
    </xf>
    <xf numFmtId="0" fontId="24" fillId="13" borderId="27" xfId="0" applyFont="1" applyFill="1" applyBorder="1" applyAlignment="1">
      <alignment horizontal="center" vertical="center" wrapText="1"/>
    </xf>
    <xf numFmtId="0" fontId="24" fillId="13" borderId="28" xfId="0" applyFont="1" applyFill="1" applyBorder="1" applyAlignment="1">
      <alignment horizontal="center" vertical="center" wrapText="1"/>
    </xf>
    <xf numFmtId="0" fontId="16" fillId="14" borderId="25" xfId="0" applyFont="1" applyFill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49" fontId="4" fillId="9" borderId="20" xfId="0" applyNumberFormat="1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1" fillId="6" borderId="19" xfId="0" applyFont="1" applyFill="1" applyBorder="1" applyAlignment="1">
      <alignment horizontal="center" vertical="top" wrapText="1"/>
    </xf>
    <xf numFmtId="0" fontId="9" fillId="9" borderId="25" xfId="0" applyFont="1" applyFill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37" fillId="9" borderId="25" xfId="0" applyFont="1" applyFill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 wrapText="1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34" fillId="6" borderId="25" xfId="0" applyFont="1" applyFill="1" applyBorder="1" applyAlignment="1">
      <alignment horizontal="center" vertical="top" wrapText="1"/>
    </xf>
    <xf numFmtId="0" fontId="36" fillId="16" borderId="25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 wrapText="1" readingOrder="1"/>
    </xf>
    <xf numFmtId="0" fontId="10" fillId="7" borderId="4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20" fillId="0" borderId="16" xfId="0" applyFont="1" applyBorder="1">
      <alignment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9" borderId="7" xfId="0" applyFont="1" applyFill="1" applyBorder="1" applyAlignment="1">
      <alignment horizontal="center" vertical="center" wrapText="1" readingOrder="1"/>
    </xf>
    <xf numFmtId="0" fontId="5" fillId="9" borderId="8" xfId="0" applyFont="1" applyFill="1" applyBorder="1" applyAlignment="1">
      <alignment horizontal="center" vertical="center" wrapText="1" readingOrder="1"/>
    </xf>
    <xf numFmtId="0" fontId="5" fillId="9" borderId="5" xfId="0" applyFont="1" applyFill="1" applyBorder="1" applyAlignment="1">
      <alignment horizontal="center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9" fontId="10" fillId="0" borderId="4" xfId="2" applyFont="1" applyFill="1" applyBorder="1" applyAlignment="1">
      <alignment horizontal="left" vertical="center" wrapText="1"/>
    </xf>
    <xf numFmtId="9" fontId="8" fillId="0" borderId="4" xfId="2" applyFont="1" applyFill="1" applyBorder="1" applyAlignment="1">
      <alignment horizontal="left" vertical="center" wrapText="1"/>
    </xf>
    <xf numFmtId="0" fontId="42" fillId="8" borderId="4" xfId="0" applyFont="1" applyFill="1" applyBorder="1" applyAlignment="1">
      <alignment horizontal="center" vertical="center" wrapText="1" readingOrder="1"/>
    </xf>
    <xf numFmtId="0" fontId="42" fillId="8" borderId="4" xfId="0" applyFont="1" applyFill="1" applyBorder="1" applyAlignment="1">
      <alignment horizontal="left" vertical="center" wrapText="1" readingOrder="1"/>
    </xf>
    <xf numFmtId="0" fontId="43" fillId="0" borderId="4" xfId="0" applyFont="1" applyBorder="1" applyAlignment="1">
      <alignment horizontal="left" vertical="center" wrapText="1"/>
    </xf>
    <xf numFmtId="0" fontId="39" fillId="15" borderId="4" xfId="0" applyFont="1" applyFill="1" applyBorder="1" applyAlignment="1">
      <alignment horizontal="center" vertical="center" wrapText="1"/>
    </xf>
    <xf numFmtId="0" fontId="48" fillId="15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 readingOrder="1"/>
    </xf>
    <xf numFmtId="0" fontId="44" fillId="0" borderId="20" xfId="0" applyFont="1" applyBorder="1" applyAlignment="1">
      <alignment horizontal="center" vertical="center" wrapText="1" readingOrder="1"/>
    </xf>
    <xf numFmtId="0" fontId="43" fillId="21" borderId="4" xfId="0" applyFont="1" applyFill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 readingOrder="1"/>
    </xf>
    <xf numFmtId="0" fontId="43" fillId="19" borderId="4" xfId="0" applyFont="1" applyFill="1" applyBorder="1" applyAlignment="1">
      <alignment horizontal="center" vertical="center" wrapText="1"/>
    </xf>
    <xf numFmtId="0" fontId="42" fillId="0" borderId="20" xfId="0" applyFont="1" applyBorder="1" applyAlignment="1">
      <alignment horizontal="center" vertical="center" wrapText="1" readingOrder="1"/>
    </xf>
    <xf numFmtId="0" fontId="42" fillId="0" borderId="4" xfId="0" applyFont="1" applyBorder="1" applyAlignment="1">
      <alignment horizontal="center" vertical="center" wrapText="1" readingOrder="1"/>
    </xf>
    <xf numFmtId="0" fontId="40" fillId="17" borderId="4" xfId="0" applyFont="1" applyFill="1" applyBorder="1" applyAlignment="1">
      <alignment horizontal="center" vertical="center" wrapText="1" readingOrder="1"/>
    </xf>
    <xf numFmtId="0" fontId="40" fillId="17" borderId="7" xfId="0" applyFont="1" applyFill="1" applyBorder="1" applyAlignment="1">
      <alignment horizontal="center" vertical="center" wrapText="1" readingOrder="1"/>
    </xf>
    <xf numFmtId="0" fontId="40" fillId="17" borderId="20" xfId="0" applyFont="1" applyFill="1" applyBorder="1" applyAlignment="1">
      <alignment horizontal="center" vertical="center" wrapText="1" readingOrder="1"/>
    </xf>
    <xf numFmtId="0" fontId="41" fillId="17" borderId="20" xfId="0" applyFont="1" applyFill="1" applyBorder="1" applyAlignment="1">
      <alignment horizontal="center" vertical="center" wrapText="1" readingOrder="1"/>
    </xf>
    <xf numFmtId="0" fontId="39" fillId="15" borderId="11" xfId="0" applyFont="1" applyFill="1" applyBorder="1" applyAlignment="1">
      <alignment horizontal="center" vertical="center" wrapText="1"/>
    </xf>
    <xf numFmtId="0" fontId="39" fillId="15" borderId="0" xfId="0" applyFont="1" applyFill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 readingOrder="1"/>
    </xf>
    <xf numFmtId="0" fontId="18" fillId="0" borderId="4" xfId="0" applyFont="1" applyBorder="1" applyAlignment="1">
      <alignment horizontal="left" vertical="center" wrapText="1"/>
    </xf>
    <xf numFmtId="0" fontId="16" fillId="6" borderId="4" xfId="0" applyFont="1" applyFill="1" applyBorder="1" applyAlignment="1">
      <alignment horizontal="center" vertical="top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 readingOrder="1"/>
    </xf>
    <xf numFmtId="0" fontId="42" fillId="3" borderId="4" xfId="0" applyFont="1" applyFill="1" applyBorder="1" applyAlignment="1">
      <alignment horizontal="left" vertical="center" wrapText="1"/>
    </xf>
    <xf numFmtId="0" fontId="40" fillId="17" borderId="4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7" fillId="10" borderId="4" xfId="0" applyFont="1" applyFill="1" applyBorder="1" applyAlignment="1">
      <alignment horizontal="center" vertical="center" wrapText="1"/>
    </xf>
    <xf numFmtId="0" fontId="39" fillId="10" borderId="13" xfId="0" applyFont="1" applyFill="1" applyBorder="1" applyAlignment="1">
      <alignment horizontal="center" vertical="center" wrapText="1" readingOrder="1"/>
    </xf>
    <xf numFmtId="0" fontId="39" fillId="10" borderId="38" xfId="0" applyFont="1" applyFill="1" applyBorder="1" applyAlignment="1">
      <alignment horizontal="center" vertical="center" wrapText="1" readingOrder="1"/>
    </xf>
    <xf numFmtId="0" fontId="14" fillId="0" borderId="4" xfId="0" applyFont="1" applyBorder="1" applyAlignment="1">
      <alignment horizontal="center" vertical="center" wrapText="1" readingOrder="1"/>
    </xf>
    <xf numFmtId="0" fontId="1" fillId="11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1" fillId="6" borderId="4" xfId="0" applyFont="1" applyFill="1" applyBorder="1" applyAlignment="1">
      <alignment horizontal="center" vertical="top" wrapText="1"/>
    </xf>
    <xf numFmtId="0" fontId="0" fillId="11" borderId="4" xfId="0" applyFill="1" applyBorder="1">
      <alignment vertical="center"/>
    </xf>
    <xf numFmtId="0" fontId="1" fillId="11" borderId="4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 readingOrder="1"/>
    </xf>
    <xf numFmtId="0" fontId="4" fillId="0" borderId="4" xfId="1" applyFont="1" applyFill="1" applyBorder="1" applyAlignment="1" applyProtection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2" fillId="0" borderId="4" xfId="4" applyFont="1" applyBorder="1" applyAlignment="1">
      <alignment horizontal="center" vertical="center" wrapText="1" readingOrder="1"/>
    </xf>
    <xf numFmtId="0" fontId="6" fillId="0" borderId="7" xfId="4" applyFont="1" applyBorder="1" applyAlignment="1">
      <alignment horizontal="center" vertical="center" readingOrder="1"/>
    </xf>
    <xf numFmtId="0" fontId="6" fillId="0" borderId="8" xfId="4" applyFont="1" applyBorder="1" applyAlignment="1">
      <alignment horizontal="center" vertical="center" readingOrder="1"/>
    </xf>
    <xf numFmtId="0" fontId="6" fillId="0" borderId="7" xfId="4" applyFont="1" applyBorder="1" applyAlignment="1">
      <alignment horizontal="center" vertical="center" wrapText="1" readingOrder="1"/>
    </xf>
    <xf numFmtId="0" fontId="6" fillId="0" borderId="5" xfId="4" applyFont="1" applyBorder="1" applyAlignment="1">
      <alignment horizontal="center" vertical="center" readingOrder="1"/>
    </xf>
    <xf numFmtId="0" fontId="6" fillId="0" borderId="4" xfId="4" applyFont="1" applyBorder="1" applyAlignment="1">
      <alignment horizontal="center" vertical="center" wrapText="1" readingOrder="1"/>
    </xf>
    <xf numFmtId="0" fontId="5" fillId="0" borderId="4" xfId="4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10" fillId="7" borderId="4" xfId="4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left" vertical="center" wrapText="1"/>
    </xf>
    <xf numFmtId="0" fontId="8" fillId="0" borderId="4" xfId="4" applyFont="1" applyBorder="1" applyAlignment="1">
      <alignment horizontal="center" vertical="center" wrapText="1" readingOrder="1"/>
    </xf>
    <xf numFmtId="0" fontId="5" fillId="0" borderId="3" xfId="4" applyFont="1" applyBorder="1" applyAlignment="1">
      <alignment horizontal="center" vertical="center" wrapText="1" readingOrder="1"/>
    </xf>
    <xf numFmtId="0" fontId="10" fillId="7" borderId="3" xfId="4" applyFont="1" applyFill="1" applyBorder="1" applyAlignment="1">
      <alignment horizontal="center" vertical="center" wrapText="1" readingOrder="1"/>
    </xf>
    <xf numFmtId="0" fontId="10" fillId="7" borderId="7" xfId="4" applyFont="1" applyFill="1" applyBorder="1" applyAlignment="1">
      <alignment horizontal="center" vertical="center" wrapText="1" readingOrder="1"/>
    </xf>
    <xf numFmtId="0" fontId="10" fillId="7" borderId="5" xfId="4" applyFont="1" applyFill="1" applyBorder="1" applyAlignment="1">
      <alignment horizontal="center" vertical="center" wrapText="1" readingOrder="1"/>
    </xf>
    <xf numFmtId="0" fontId="5" fillId="0" borderId="7" xfId="4" applyFont="1" applyBorder="1" applyAlignment="1">
      <alignment horizontal="center" vertical="center" wrapText="1" readingOrder="1"/>
    </xf>
    <xf numFmtId="0" fontId="5" fillId="0" borderId="8" xfId="4" applyFont="1" applyBorder="1" applyAlignment="1">
      <alignment horizontal="center" vertical="center" wrapText="1" readingOrder="1"/>
    </xf>
    <xf numFmtId="0" fontId="5" fillId="0" borderId="5" xfId="4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 readingOrder="1"/>
    </xf>
    <xf numFmtId="0" fontId="4" fillId="8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 readingOrder="1"/>
    </xf>
    <xf numFmtId="0" fontId="5" fillId="8" borderId="4" xfId="0" applyFont="1" applyFill="1" applyBorder="1" applyAlignment="1">
      <alignment horizontal="left" vertical="center" wrapText="1" readingOrder="1"/>
    </xf>
    <xf numFmtId="0" fontId="4" fillId="9" borderId="4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left" wrapText="1"/>
    </xf>
    <xf numFmtId="0" fontId="4" fillId="8" borderId="4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center" vertical="center" wrapText="1" readingOrder="1"/>
    </xf>
    <xf numFmtId="0" fontId="4" fillId="9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 wrapText="1" readingOrder="1"/>
    </xf>
    <xf numFmtId="9" fontId="4" fillId="8" borderId="4" xfId="0" applyNumberFormat="1" applyFont="1" applyFill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 readingOrder="1"/>
    </xf>
    <xf numFmtId="0" fontId="5" fillId="8" borderId="4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5">
    <cellStyle name="百分比" xfId="2" builtinId="5"/>
    <cellStyle name="常规" xfId="0" builtinId="0"/>
    <cellStyle name="常规 2" xfId="3" xr:uid="{00000000-0005-0000-0000-000031000000}"/>
    <cellStyle name="常规 5" xfId="4" xr:uid="{00000000-0005-0000-0000-000032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395288</xdr:colOff>
      <xdr:row>9</xdr:row>
      <xdr:rowOff>114300</xdr:rowOff>
    </xdr:from>
    <xdr:ext cx="7504430" cy="979170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1D98882-FDCC-4655-A0B4-63080495DA4C}"/>
            </a:ext>
          </a:extLst>
        </xdr:cNvPr>
        <xdr:cNvSpPr/>
      </xdr:nvSpPr>
      <xdr:spPr>
        <a:xfrm rot="19780304">
          <a:off x="1042988" y="2133600"/>
          <a:ext cx="7504430" cy="979170"/>
        </a:xfrm>
        <a:prstGeom prst="rect">
          <a:avLst/>
        </a:prstGeom>
        <a:noFill/>
        <a:effectLst/>
      </xdr:spPr>
      <xdr:txBody>
        <a:bodyPr wrap="square" lIns="91440" tIns="45720" rIns="91440" bIns="4572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3600" b="1" cap="none" spc="0">
              <a:ln w="12700">
                <a:noFill/>
                <a:prstDash val="solid"/>
              </a:ln>
              <a:solidFill>
                <a:schemeClr val="tx2">
                  <a:alpha val="33000"/>
                </a:schemeClr>
              </a:solidFill>
              <a:effectLst/>
            </a:rPr>
            <a:t>仅供中国移动内部使用</a:t>
          </a:r>
        </a:p>
      </xdr:txBody>
    </xdr:sp>
    <xdr:clientData/>
  </xdr:oneCellAnchor>
  <xdr:oneCellAnchor>
    <xdr:from>
      <xdr:col>9</xdr:col>
      <xdr:colOff>504825</xdr:colOff>
      <xdr:row>9</xdr:row>
      <xdr:rowOff>204787</xdr:rowOff>
    </xdr:from>
    <xdr:ext cx="7504430" cy="979170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A8A10C0-E39F-4E4B-A03E-A30AB26A7572}"/>
            </a:ext>
          </a:extLst>
        </xdr:cNvPr>
        <xdr:cNvSpPr/>
      </xdr:nvSpPr>
      <xdr:spPr>
        <a:xfrm rot="19780304">
          <a:off x="6334125" y="2224087"/>
          <a:ext cx="7504430" cy="979170"/>
        </a:xfrm>
        <a:prstGeom prst="rect">
          <a:avLst/>
        </a:prstGeom>
        <a:noFill/>
        <a:effectLst/>
      </xdr:spPr>
      <xdr:txBody>
        <a:bodyPr wrap="square" lIns="91440" tIns="45720" rIns="91440" bIns="4572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3600" b="1" cap="none" spc="0">
              <a:ln w="12700">
                <a:noFill/>
                <a:prstDash val="solid"/>
              </a:ln>
              <a:solidFill>
                <a:schemeClr val="tx2">
                  <a:alpha val="33000"/>
                </a:schemeClr>
              </a:solidFill>
              <a:effectLst/>
            </a:rPr>
            <a:t>仅供中国移动内部使用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419099</xdr:colOff>
      <xdr:row>6</xdr:row>
      <xdr:rowOff>479904</xdr:rowOff>
    </xdr:from>
    <xdr:ext cx="7504430" cy="979170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1B0A597-7AA5-4B3A-B45A-0EA2CDA3EA32}"/>
            </a:ext>
          </a:extLst>
        </xdr:cNvPr>
        <xdr:cNvSpPr/>
      </xdr:nvSpPr>
      <xdr:spPr>
        <a:xfrm rot="19780304">
          <a:off x="419099" y="3142142"/>
          <a:ext cx="7504430" cy="979170"/>
        </a:xfrm>
        <a:prstGeom prst="rect">
          <a:avLst/>
        </a:prstGeom>
        <a:noFill/>
        <a:effectLst/>
      </xdr:spPr>
      <xdr:txBody>
        <a:bodyPr wrap="square" lIns="91440" tIns="45720" rIns="91440" bIns="4572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3600" b="1" cap="none" spc="0">
              <a:ln w="12700">
                <a:noFill/>
                <a:prstDash val="solid"/>
              </a:ln>
              <a:solidFill>
                <a:schemeClr val="tx2">
                  <a:alpha val="33000"/>
                </a:schemeClr>
              </a:solidFill>
              <a:effectLst/>
            </a:rPr>
            <a:t>仅供中国移动内部使用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7"/>
  <sheetViews>
    <sheetView zoomScale="90" zoomScaleNormal="90" workbookViewId="0">
      <selection activeCell="J6" sqref="J6"/>
    </sheetView>
  </sheetViews>
  <sheetFormatPr defaultColWidth="9" defaultRowHeight="11.25"/>
  <cols>
    <col min="1" max="1" width="3.9296875" style="91" customWidth="1"/>
    <col min="2" max="2" width="16.46484375" style="91" customWidth="1"/>
    <col min="3" max="3" width="14.33203125" style="91" customWidth="1"/>
    <col min="4" max="4" width="32.53125" style="91" customWidth="1"/>
    <col min="5" max="5" width="37.59765625" style="91" customWidth="1"/>
    <col min="6" max="6" width="34.73046875" style="91" customWidth="1"/>
    <col min="7" max="16384" width="9" style="91"/>
  </cols>
  <sheetData>
    <row r="2" spans="2:6">
      <c r="B2" s="92" t="s">
        <v>0</v>
      </c>
      <c r="C2" s="92" t="s">
        <v>1</v>
      </c>
      <c r="D2" s="92" t="s">
        <v>2</v>
      </c>
      <c r="E2" s="92" t="s">
        <v>3</v>
      </c>
      <c r="F2" s="92" t="s">
        <v>4</v>
      </c>
    </row>
    <row r="3" spans="2:6">
      <c r="B3" s="140" t="s">
        <v>5</v>
      </c>
      <c r="C3" s="93" t="s">
        <v>6</v>
      </c>
      <c r="D3" s="94" t="s">
        <v>7</v>
      </c>
      <c r="E3" s="95" t="s">
        <v>8</v>
      </c>
      <c r="F3" s="96" t="s">
        <v>9</v>
      </c>
    </row>
    <row r="4" spans="2:6">
      <c r="B4" s="141"/>
      <c r="C4" s="144" t="s">
        <v>10</v>
      </c>
      <c r="D4" s="137" t="s">
        <v>11</v>
      </c>
      <c r="E4" s="95" t="s">
        <v>12</v>
      </c>
      <c r="F4" s="96" t="s">
        <v>9</v>
      </c>
    </row>
    <row r="5" spans="2:6">
      <c r="B5" s="141"/>
      <c r="C5" s="145"/>
      <c r="D5" s="138"/>
      <c r="E5" s="95" t="s">
        <v>13</v>
      </c>
      <c r="F5" s="96" t="s">
        <v>14</v>
      </c>
    </row>
    <row r="6" spans="2:6">
      <c r="B6" s="141"/>
      <c r="C6" s="145"/>
      <c r="D6" s="138"/>
      <c r="E6" s="95" t="s">
        <v>15</v>
      </c>
      <c r="F6" s="96" t="s">
        <v>16</v>
      </c>
    </row>
    <row r="7" spans="2:6">
      <c r="B7" s="141"/>
      <c r="C7" s="146"/>
      <c r="D7" s="139"/>
      <c r="E7" s="95" t="s">
        <v>17</v>
      </c>
      <c r="F7" s="95" t="s">
        <v>18</v>
      </c>
    </row>
    <row r="8" spans="2:6">
      <c r="B8" s="141"/>
      <c r="C8" s="93" t="s">
        <v>19</v>
      </c>
      <c r="D8" s="94" t="s">
        <v>20</v>
      </c>
      <c r="E8" s="95" t="s">
        <v>21</v>
      </c>
      <c r="F8" s="95" t="s">
        <v>22</v>
      </c>
    </row>
    <row r="9" spans="2:6">
      <c r="B9" s="141"/>
      <c r="C9" s="93" t="s">
        <v>23</v>
      </c>
      <c r="D9" s="94" t="s">
        <v>24</v>
      </c>
      <c r="E9" s="95" t="s">
        <v>25</v>
      </c>
      <c r="F9" s="95" t="s">
        <v>26</v>
      </c>
    </row>
    <row r="10" spans="2:6">
      <c r="B10" s="141"/>
      <c r="C10" s="93" t="s">
        <v>27</v>
      </c>
      <c r="D10" s="97" t="s">
        <v>28</v>
      </c>
      <c r="E10" s="95" t="s">
        <v>29</v>
      </c>
      <c r="F10" s="95" t="s">
        <v>30</v>
      </c>
    </row>
    <row r="11" spans="2:6">
      <c r="B11" s="141"/>
      <c r="C11" s="93" t="s">
        <v>31</v>
      </c>
      <c r="D11" s="98" t="s">
        <v>32</v>
      </c>
      <c r="E11" s="95" t="s">
        <v>33</v>
      </c>
      <c r="F11" s="95" t="s">
        <v>34</v>
      </c>
    </row>
    <row r="12" spans="2:6">
      <c r="B12" s="141"/>
      <c r="C12" s="144" t="s">
        <v>35</v>
      </c>
      <c r="D12" s="98" t="s">
        <v>36</v>
      </c>
      <c r="E12" s="95" t="s">
        <v>37</v>
      </c>
      <c r="F12" s="95" t="s">
        <v>38</v>
      </c>
    </row>
    <row r="13" spans="2:6">
      <c r="B13" s="141"/>
      <c r="C13" s="146"/>
      <c r="D13" s="98" t="s">
        <v>39</v>
      </c>
      <c r="E13" s="95" t="s">
        <v>40</v>
      </c>
      <c r="F13" s="95" t="s">
        <v>41</v>
      </c>
    </row>
    <row r="14" spans="2:6">
      <c r="B14" s="141"/>
      <c r="C14" s="93" t="s">
        <v>42</v>
      </c>
      <c r="D14" s="98" t="s">
        <v>43</v>
      </c>
      <c r="E14" s="95" t="s">
        <v>44</v>
      </c>
      <c r="F14" s="99" t="s">
        <v>45</v>
      </c>
    </row>
    <row r="15" spans="2:6">
      <c r="B15" s="141"/>
      <c r="C15" s="93" t="s">
        <v>46</v>
      </c>
      <c r="D15" s="94" t="s">
        <v>47</v>
      </c>
      <c r="E15" s="95" t="s">
        <v>48</v>
      </c>
      <c r="F15" s="99" t="s">
        <v>49</v>
      </c>
    </row>
    <row r="16" spans="2:6">
      <c r="B16" s="141"/>
      <c r="C16" s="93" t="s">
        <v>50</v>
      </c>
      <c r="D16" s="94" t="s">
        <v>51</v>
      </c>
      <c r="E16" s="95" t="s">
        <v>52</v>
      </c>
      <c r="F16" s="100" t="s">
        <v>53</v>
      </c>
    </row>
    <row r="17" spans="2:6">
      <c r="B17" s="141"/>
      <c r="C17" s="93" t="s">
        <v>54</v>
      </c>
      <c r="D17" s="94" t="s">
        <v>55</v>
      </c>
      <c r="E17" s="95" t="s">
        <v>56</v>
      </c>
      <c r="F17" s="99" t="s">
        <v>57</v>
      </c>
    </row>
    <row r="18" spans="2:6">
      <c r="B18" s="141"/>
      <c r="C18" s="93" t="s">
        <v>58</v>
      </c>
      <c r="D18" s="94" t="s">
        <v>59</v>
      </c>
      <c r="E18" s="95"/>
      <c r="F18" s="99" t="s">
        <v>57</v>
      </c>
    </row>
    <row r="19" spans="2:6">
      <c r="B19" s="141"/>
      <c r="C19" s="93" t="s">
        <v>60</v>
      </c>
      <c r="D19" s="94" t="s">
        <v>61</v>
      </c>
      <c r="E19" s="95"/>
      <c r="F19" s="99" t="s">
        <v>57</v>
      </c>
    </row>
    <row r="20" spans="2:6">
      <c r="B20" s="141"/>
      <c r="C20" s="93" t="s">
        <v>62</v>
      </c>
      <c r="D20" s="94" t="s">
        <v>63</v>
      </c>
      <c r="E20" s="95"/>
      <c r="F20" s="99" t="s">
        <v>57</v>
      </c>
    </row>
    <row r="21" spans="2:6">
      <c r="B21" s="141"/>
      <c r="C21" s="93" t="s">
        <v>64</v>
      </c>
      <c r="D21" s="98" t="s">
        <v>65</v>
      </c>
      <c r="E21" s="95"/>
      <c r="F21" s="100" t="s">
        <v>66</v>
      </c>
    </row>
    <row r="22" spans="2:6">
      <c r="B22" s="142"/>
      <c r="C22" s="93" t="s">
        <v>67</v>
      </c>
      <c r="D22" s="94" t="s">
        <v>68</v>
      </c>
      <c r="E22" s="95" t="s">
        <v>69</v>
      </c>
      <c r="F22" s="99"/>
    </row>
    <row r="23" spans="2:6">
      <c r="B23" s="143" t="s">
        <v>70</v>
      </c>
      <c r="C23" s="147" t="s">
        <v>71</v>
      </c>
      <c r="D23" s="94" t="s">
        <v>72</v>
      </c>
      <c r="E23" s="95" t="s">
        <v>73</v>
      </c>
      <c r="F23" s="95"/>
    </row>
    <row r="24" spans="2:6">
      <c r="B24" s="143"/>
      <c r="C24" s="147"/>
      <c r="D24" s="94" t="s">
        <v>74</v>
      </c>
      <c r="E24" s="95" t="s">
        <v>75</v>
      </c>
      <c r="F24" s="95"/>
    </row>
    <row r="25" spans="2:6">
      <c r="B25" s="143"/>
      <c r="C25" s="147"/>
      <c r="D25" s="94" t="s">
        <v>76</v>
      </c>
      <c r="E25" s="95" t="s">
        <v>77</v>
      </c>
      <c r="F25" s="95" t="s">
        <v>78</v>
      </c>
    </row>
    <row r="26" spans="2:6">
      <c r="B26" s="143"/>
      <c r="C26" s="147" t="s">
        <v>79</v>
      </c>
      <c r="D26" s="94" t="s">
        <v>80</v>
      </c>
      <c r="E26" s="95" t="s">
        <v>81</v>
      </c>
      <c r="F26" s="95" t="s">
        <v>82</v>
      </c>
    </row>
    <row r="27" spans="2:6">
      <c r="B27" s="143"/>
      <c r="C27" s="147"/>
      <c r="D27" s="94" t="s">
        <v>83</v>
      </c>
      <c r="E27" s="101" t="s">
        <v>52</v>
      </c>
      <c r="F27" s="100" t="s">
        <v>53</v>
      </c>
    </row>
  </sheetData>
  <mergeCells count="7">
    <mergeCell ref="D4:D7"/>
    <mergeCell ref="B3:B22"/>
    <mergeCell ref="B23:B27"/>
    <mergeCell ref="C4:C7"/>
    <mergeCell ref="C12:C13"/>
    <mergeCell ref="C23:C25"/>
    <mergeCell ref="C26:C27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4"/>
  <sheetViews>
    <sheetView zoomScale="85" zoomScaleNormal="85" workbookViewId="0">
      <selection activeCell="M10" sqref="M10"/>
    </sheetView>
  </sheetViews>
  <sheetFormatPr defaultColWidth="9" defaultRowHeight="13.5"/>
  <cols>
    <col min="1" max="1" width="3.9296875" customWidth="1"/>
    <col min="3" max="3" width="18.46484375" customWidth="1"/>
    <col min="4" max="4" width="20" customWidth="1"/>
    <col min="5" max="5" width="16.33203125" customWidth="1"/>
    <col min="6" max="6" width="17.1328125" customWidth="1"/>
    <col min="7" max="7" width="11.53125" customWidth="1"/>
    <col min="8" max="9" width="13.1328125" customWidth="1"/>
    <col min="10" max="10" width="17" customWidth="1"/>
  </cols>
  <sheetData>
    <row r="1" spans="2:10">
      <c r="J1" s="62"/>
    </row>
    <row r="2" spans="2:10" ht="15" customHeight="1">
      <c r="B2" s="13" t="s">
        <v>185</v>
      </c>
      <c r="C2" s="13" t="s">
        <v>204</v>
      </c>
      <c r="D2" s="13" t="s">
        <v>205</v>
      </c>
      <c r="E2" s="13" t="s">
        <v>186</v>
      </c>
      <c r="F2" s="13" t="s">
        <v>227</v>
      </c>
      <c r="G2" s="13" t="s">
        <v>127</v>
      </c>
      <c r="H2" s="60" t="s">
        <v>128</v>
      </c>
      <c r="I2" s="60" t="s">
        <v>228</v>
      </c>
      <c r="J2" s="57" t="s">
        <v>229</v>
      </c>
    </row>
    <row r="3" spans="2:10" ht="16.05" customHeight="1">
      <c r="B3" s="236" t="s">
        <v>230</v>
      </c>
      <c r="C3" s="45" t="s">
        <v>231</v>
      </c>
      <c r="D3" s="45" t="s">
        <v>232</v>
      </c>
      <c r="E3" s="46">
        <v>89000</v>
      </c>
      <c r="F3" s="46">
        <v>81000</v>
      </c>
      <c r="G3" s="233" t="s">
        <v>208</v>
      </c>
      <c r="H3" s="61">
        <f>E3*0.3</f>
        <v>26700</v>
      </c>
      <c r="I3" s="61">
        <f t="shared" ref="I3:I12" si="0">F3*0.3</f>
        <v>24300</v>
      </c>
      <c r="J3" s="236" t="s">
        <v>233</v>
      </c>
    </row>
    <row r="4" spans="2:10">
      <c r="B4" s="236"/>
      <c r="C4" s="45" t="s">
        <v>231</v>
      </c>
      <c r="D4" s="45" t="s">
        <v>234</v>
      </c>
      <c r="E4" s="46">
        <v>76000</v>
      </c>
      <c r="F4" s="46">
        <v>57000</v>
      </c>
      <c r="G4" s="233"/>
      <c r="H4" s="61">
        <f t="shared" ref="H4:H12" si="1">E4*0.3</f>
        <v>22800</v>
      </c>
      <c r="I4" s="61">
        <f t="shared" si="0"/>
        <v>17100</v>
      </c>
      <c r="J4" s="236"/>
    </row>
    <row r="5" spans="2:10">
      <c r="B5" s="236" t="s">
        <v>235</v>
      </c>
      <c r="C5" s="238" t="s">
        <v>236</v>
      </c>
      <c r="D5" s="45" t="s">
        <v>232</v>
      </c>
      <c r="E5" s="46">
        <v>34700</v>
      </c>
      <c r="F5" s="46">
        <v>29800</v>
      </c>
      <c r="G5" s="233"/>
      <c r="H5" s="61">
        <f t="shared" si="1"/>
        <v>10410</v>
      </c>
      <c r="I5" s="61">
        <f t="shared" si="0"/>
        <v>8940</v>
      </c>
      <c r="J5" s="236" t="s">
        <v>237</v>
      </c>
    </row>
    <row r="6" spans="2:10">
      <c r="B6" s="236"/>
      <c r="C6" s="238"/>
      <c r="D6" s="45" t="s">
        <v>234</v>
      </c>
      <c r="E6" s="46">
        <v>24000</v>
      </c>
      <c r="F6" s="46">
        <v>19300</v>
      </c>
      <c r="G6" s="233"/>
      <c r="H6" s="61">
        <f t="shared" si="1"/>
        <v>7200</v>
      </c>
      <c r="I6" s="61">
        <f t="shared" si="0"/>
        <v>5790</v>
      </c>
      <c r="J6" s="236"/>
    </row>
    <row r="7" spans="2:10">
      <c r="B7" s="236"/>
      <c r="C7" s="238" t="s">
        <v>238</v>
      </c>
      <c r="D7" s="45" t="s">
        <v>232</v>
      </c>
      <c r="E7" s="46">
        <v>5500</v>
      </c>
      <c r="F7" s="46">
        <v>4900</v>
      </c>
      <c r="G7" s="233"/>
      <c r="H7" s="61">
        <f t="shared" si="1"/>
        <v>1650</v>
      </c>
      <c r="I7" s="61">
        <f t="shared" si="0"/>
        <v>1470</v>
      </c>
      <c r="J7" s="236"/>
    </row>
    <row r="8" spans="2:10">
      <c r="B8" s="236"/>
      <c r="C8" s="238"/>
      <c r="D8" s="45" t="s">
        <v>234</v>
      </c>
      <c r="E8" s="46">
        <v>3900</v>
      </c>
      <c r="F8" s="46">
        <v>3100</v>
      </c>
      <c r="G8" s="233"/>
      <c r="H8" s="61">
        <f t="shared" si="1"/>
        <v>1170</v>
      </c>
      <c r="I8" s="61">
        <f t="shared" si="0"/>
        <v>930</v>
      </c>
      <c r="J8" s="236"/>
    </row>
    <row r="9" spans="2:10">
      <c r="B9" s="237" t="s">
        <v>239</v>
      </c>
      <c r="C9" s="238" t="s">
        <v>236</v>
      </c>
      <c r="D9" s="45" t="s">
        <v>232</v>
      </c>
      <c r="E9" s="46">
        <v>39400</v>
      </c>
      <c r="F9" s="46">
        <v>32300</v>
      </c>
      <c r="G9" s="233"/>
      <c r="H9" s="61">
        <f t="shared" si="1"/>
        <v>11820</v>
      </c>
      <c r="I9" s="61">
        <f t="shared" si="0"/>
        <v>9690</v>
      </c>
      <c r="J9" s="236" t="s">
        <v>240</v>
      </c>
    </row>
    <row r="10" spans="2:10">
      <c r="B10" s="237"/>
      <c r="C10" s="238"/>
      <c r="D10" s="45" t="s">
        <v>234</v>
      </c>
      <c r="E10" s="46">
        <v>28300</v>
      </c>
      <c r="F10" s="46">
        <v>22400</v>
      </c>
      <c r="G10" s="233"/>
      <c r="H10" s="61">
        <f t="shared" si="1"/>
        <v>8490</v>
      </c>
      <c r="I10" s="61">
        <f t="shared" si="0"/>
        <v>6720</v>
      </c>
      <c r="J10" s="236"/>
    </row>
    <row r="11" spans="2:10">
      <c r="B11" s="237"/>
      <c r="C11" s="238" t="s">
        <v>238</v>
      </c>
      <c r="D11" s="45" t="s">
        <v>232</v>
      </c>
      <c r="E11" s="46">
        <v>1500</v>
      </c>
      <c r="F11" s="46">
        <v>1300</v>
      </c>
      <c r="G11" s="233"/>
      <c r="H11" s="61">
        <f t="shared" si="1"/>
        <v>450</v>
      </c>
      <c r="I11" s="61">
        <f t="shared" si="0"/>
        <v>390</v>
      </c>
      <c r="J11" s="236"/>
    </row>
    <row r="12" spans="2:10">
      <c r="B12" s="237"/>
      <c r="C12" s="238"/>
      <c r="D12" s="45" t="s">
        <v>234</v>
      </c>
      <c r="E12" s="46">
        <v>1300</v>
      </c>
      <c r="F12" s="46">
        <v>1000</v>
      </c>
      <c r="G12" s="233"/>
      <c r="H12" s="61">
        <f t="shared" si="1"/>
        <v>390</v>
      </c>
      <c r="I12" s="61">
        <f t="shared" si="0"/>
        <v>300</v>
      </c>
      <c r="J12" s="236"/>
    </row>
    <row r="14" spans="2:10" ht="82.05" customHeight="1">
      <c r="B14" s="234" t="s">
        <v>241</v>
      </c>
      <c r="C14" s="235"/>
      <c r="D14" s="235"/>
      <c r="E14" s="235"/>
      <c r="F14" s="235"/>
      <c r="G14" s="235"/>
      <c r="H14" s="235"/>
      <c r="I14" s="235"/>
      <c r="J14" s="235"/>
    </row>
  </sheetData>
  <mergeCells count="12">
    <mergeCell ref="B14:J14"/>
    <mergeCell ref="B3:B4"/>
    <mergeCell ref="B5:B8"/>
    <mergeCell ref="B9:B12"/>
    <mergeCell ref="C5:C6"/>
    <mergeCell ref="C7:C8"/>
    <mergeCell ref="C9:C10"/>
    <mergeCell ref="C11:C12"/>
    <mergeCell ref="G3:G12"/>
    <mergeCell ref="J3:J4"/>
    <mergeCell ref="J5:J8"/>
    <mergeCell ref="J9:J12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7"/>
  <sheetViews>
    <sheetView zoomScale="85" zoomScaleNormal="85" workbookViewId="0">
      <selection activeCell="N14" sqref="N14"/>
    </sheetView>
  </sheetViews>
  <sheetFormatPr defaultColWidth="9" defaultRowHeight="13.15"/>
  <cols>
    <col min="1" max="1" width="3.9296875" style="38" customWidth="1"/>
    <col min="2" max="2" width="12.265625" style="38" customWidth="1"/>
    <col min="3" max="3" width="17.33203125" style="38" customWidth="1"/>
    <col min="4" max="4" width="12.3984375" style="38" customWidth="1"/>
    <col min="5" max="5" width="12.06640625" style="38" customWidth="1"/>
    <col min="6" max="7" width="12.265625" style="38" customWidth="1"/>
    <col min="8" max="8" width="17.33203125" style="38" customWidth="1"/>
    <col min="9" max="9" width="12.3984375" style="38" customWidth="1"/>
    <col min="10" max="10" width="12.06640625" style="38" customWidth="1"/>
    <col min="11" max="16384" width="9" style="38"/>
  </cols>
  <sheetData>
    <row r="2" spans="2:5" ht="15" customHeight="1">
      <c r="B2" s="13" t="s">
        <v>185</v>
      </c>
      <c r="C2" s="13" t="s">
        <v>186</v>
      </c>
      <c r="D2" s="13" t="s">
        <v>127</v>
      </c>
      <c r="E2" s="57" t="s">
        <v>128</v>
      </c>
    </row>
    <row r="3" spans="2:5" ht="16.05" customHeight="1">
      <c r="B3" s="58" t="s">
        <v>242</v>
      </c>
      <c r="C3" s="58">
        <v>60</v>
      </c>
      <c r="D3" s="59">
        <v>0.18</v>
      </c>
      <c r="E3" s="58">
        <f t="shared" ref="E3:E25" si="0">C3*D3</f>
        <v>10.799999999999999</v>
      </c>
    </row>
    <row r="4" spans="2:5">
      <c r="B4" s="58" t="s">
        <v>243</v>
      </c>
      <c r="C4" s="58">
        <v>120</v>
      </c>
      <c r="D4" s="59">
        <v>0.18</v>
      </c>
      <c r="E4" s="58">
        <f t="shared" si="0"/>
        <v>21.599999999999998</v>
      </c>
    </row>
    <row r="5" spans="2:5">
      <c r="B5" s="58" t="s">
        <v>244</v>
      </c>
      <c r="C5" s="58">
        <v>180</v>
      </c>
      <c r="D5" s="59">
        <v>0.18</v>
      </c>
      <c r="E5" s="58">
        <f t="shared" si="0"/>
        <v>32.4</v>
      </c>
    </row>
    <row r="6" spans="2:5">
      <c r="B6" s="58" t="s">
        <v>245</v>
      </c>
      <c r="C6" s="58">
        <v>240</v>
      </c>
      <c r="D6" s="59">
        <v>0.18</v>
      </c>
      <c r="E6" s="58">
        <f t="shared" si="0"/>
        <v>43.199999999999996</v>
      </c>
    </row>
    <row r="7" spans="2:5">
      <c r="B7" s="58" t="s">
        <v>246</v>
      </c>
      <c r="C7" s="58">
        <v>300</v>
      </c>
      <c r="D7" s="59">
        <v>0.18</v>
      </c>
      <c r="E7" s="58">
        <f t="shared" si="0"/>
        <v>54</v>
      </c>
    </row>
    <row r="8" spans="2:5">
      <c r="B8" s="58" t="s">
        <v>247</v>
      </c>
      <c r="C8" s="58">
        <v>480</v>
      </c>
      <c r="D8" s="59">
        <v>0.18</v>
      </c>
      <c r="E8" s="58">
        <f t="shared" si="0"/>
        <v>86.399999999999991</v>
      </c>
    </row>
    <row r="9" spans="2:5">
      <c r="B9" s="22" t="s">
        <v>248</v>
      </c>
      <c r="C9" s="22">
        <v>600</v>
      </c>
      <c r="D9" s="53">
        <v>0.18</v>
      </c>
      <c r="E9" s="22">
        <f t="shared" si="0"/>
        <v>108</v>
      </c>
    </row>
    <row r="10" spans="2:5">
      <c r="B10" s="58" t="s">
        <v>249</v>
      </c>
      <c r="C10" s="58">
        <v>750</v>
      </c>
      <c r="D10" s="59">
        <v>0.2</v>
      </c>
      <c r="E10" s="58">
        <f t="shared" si="0"/>
        <v>150</v>
      </c>
    </row>
    <row r="11" spans="2:5">
      <c r="B11" s="22" t="s">
        <v>250</v>
      </c>
      <c r="C11" s="22">
        <v>1000</v>
      </c>
      <c r="D11" s="53">
        <v>0.2</v>
      </c>
      <c r="E11" s="22">
        <f t="shared" si="0"/>
        <v>200</v>
      </c>
    </row>
    <row r="12" spans="2:5">
      <c r="B12" s="58" t="s">
        <v>251</v>
      </c>
      <c r="C12" s="58">
        <v>1260</v>
      </c>
      <c r="D12" s="59">
        <v>0.23</v>
      </c>
      <c r="E12" s="58">
        <f t="shared" si="0"/>
        <v>289.8</v>
      </c>
    </row>
    <row r="13" spans="2:5">
      <c r="B13" s="58" t="s">
        <v>252</v>
      </c>
      <c r="C13" s="58">
        <v>1680</v>
      </c>
      <c r="D13" s="59">
        <v>0.23</v>
      </c>
      <c r="E13" s="58">
        <f t="shared" si="0"/>
        <v>386.40000000000003</v>
      </c>
    </row>
    <row r="14" spans="2:5">
      <c r="B14" s="22" t="s">
        <v>253</v>
      </c>
      <c r="C14" s="22">
        <v>2100</v>
      </c>
      <c r="D14" s="53">
        <v>0.23</v>
      </c>
      <c r="E14" s="22">
        <f t="shared" si="0"/>
        <v>483</v>
      </c>
    </row>
    <row r="15" spans="2:5">
      <c r="B15" s="58" t="s">
        <v>254</v>
      </c>
      <c r="C15" s="58">
        <v>3047</v>
      </c>
      <c r="D15" s="59">
        <v>0.25</v>
      </c>
      <c r="E15" s="58">
        <f t="shared" si="0"/>
        <v>761.75</v>
      </c>
    </row>
    <row r="16" spans="2:5">
      <c r="B16" s="22" t="s">
        <v>255</v>
      </c>
      <c r="C16" s="22">
        <v>3900</v>
      </c>
      <c r="D16" s="53">
        <v>0.25</v>
      </c>
      <c r="E16" s="22">
        <f t="shared" si="0"/>
        <v>975</v>
      </c>
    </row>
    <row r="17" spans="2:5">
      <c r="B17" s="58" t="s">
        <v>256</v>
      </c>
      <c r="C17" s="58">
        <v>5775</v>
      </c>
      <c r="D17" s="59">
        <v>0.25</v>
      </c>
      <c r="E17" s="58">
        <f t="shared" si="0"/>
        <v>1443.75</v>
      </c>
    </row>
    <row r="18" spans="2:5">
      <c r="B18" s="22" t="s">
        <v>257</v>
      </c>
      <c r="C18" s="22">
        <v>7700</v>
      </c>
      <c r="D18" s="53">
        <v>0.25</v>
      </c>
      <c r="E18" s="22">
        <f t="shared" si="0"/>
        <v>1925</v>
      </c>
    </row>
    <row r="19" spans="2:5">
      <c r="B19" s="58" t="s">
        <v>258</v>
      </c>
      <c r="C19" s="58">
        <v>9600</v>
      </c>
      <c r="D19" s="59">
        <v>0.25</v>
      </c>
      <c r="E19" s="58">
        <f t="shared" si="0"/>
        <v>2400</v>
      </c>
    </row>
    <row r="20" spans="2:5">
      <c r="B20" s="58" t="s">
        <v>259</v>
      </c>
      <c r="C20" s="58">
        <v>11520</v>
      </c>
      <c r="D20" s="59">
        <v>0.25</v>
      </c>
      <c r="E20" s="58">
        <f t="shared" si="0"/>
        <v>2880</v>
      </c>
    </row>
    <row r="21" spans="2:5">
      <c r="B21" s="58" t="s">
        <v>260</v>
      </c>
      <c r="C21" s="58">
        <v>13440</v>
      </c>
      <c r="D21" s="59">
        <v>0.25</v>
      </c>
      <c r="E21" s="58">
        <f t="shared" si="0"/>
        <v>3360</v>
      </c>
    </row>
    <row r="22" spans="2:5">
      <c r="B22" s="58" t="s">
        <v>261</v>
      </c>
      <c r="C22" s="58">
        <v>15360</v>
      </c>
      <c r="D22" s="59">
        <v>0.25</v>
      </c>
      <c r="E22" s="58">
        <f t="shared" si="0"/>
        <v>3840</v>
      </c>
    </row>
    <row r="23" spans="2:5">
      <c r="B23" s="22" t="s">
        <v>262</v>
      </c>
      <c r="C23" s="22">
        <v>19200</v>
      </c>
      <c r="D23" s="53">
        <v>0.25</v>
      </c>
      <c r="E23" s="22">
        <f t="shared" si="0"/>
        <v>4800</v>
      </c>
    </row>
    <row r="24" spans="2:5">
      <c r="B24" s="58" t="s">
        <v>263</v>
      </c>
      <c r="C24" s="58">
        <v>24000</v>
      </c>
      <c r="D24" s="59">
        <v>0.3</v>
      </c>
      <c r="E24" s="58">
        <f t="shared" si="0"/>
        <v>7200</v>
      </c>
    </row>
    <row r="25" spans="2:5">
      <c r="B25" s="22" t="s">
        <v>264</v>
      </c>
      <c r="C25" s="22">
        <v>32000</v>
      </c>
      <c r="D25" s="53">
        <v>0.3</v>
      </c>
      <c r="E25" s="22">
        <f t="shared" si="0"/>
        <v>9600</v>
      </c>
    </row>
    <row r="27" spans="2:5">
      <c r="B27" s="38" t="s">
        <v>265</v>
      </c>
    </row>
  </sheetData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XFB91"/>
  <sheetViews>
    <sheetView zoomScale="85" zoomScaleNormal="85" workbookViewId="0">
      <selection activeCell="H9" sqref="H9"/>
    </sheetView>
  </sheetViews>
  <sheetFormatPr defaultColWidth="9" defaultRowHeight="13.5"/>
  <cols>
    <col min="1" max="1" width="3.9296875" style="38" customWidth="1"/>
    <col min="2" max="3" width="13.59765625" style="38" customWidth="1"/>
    <col min="4" max="4" width="12.06640625" style="38" customWidth="1"/>
    <col min="5" max="5" width="12.3984375" style="38" customWidth="1"/>
    <col min="6" max="12" width="11.3984375" style="38" customWidth="1"/>
    <col min="13" max="16382" width="9" style="38"/>
  </cols>
  <sheetData>
    <row r="2" spans="1:18" customFormat="1">
      <c r="A2" s="38"/>
      <c r="B2" s="250" t="s">
        <v>266</v>
      </c>
      <c r="C2" s="250"/>
      <c r="D2" s="250"/>
      <c r="E2" s="250"/>
      <c r="F2" s="175" t="s">
        <v>267</v>
      </c>
      <c r="G2" s="175"/>
      <c r="H2" s="175"/>
      <c r="I2" s="175"/>
      <c r="J2" s="175"/>
      <c r="K2" s="175" t="s">
        <v>268</v>
      </c>
      <c r="L2" s="239" t="s">
        <v>127</v>
      </c>
      <c r="M2" s="176" t="s">
        <v>269</v>
      </c>
      <c r="N2" s="176"/>
      <c r="O2" s="176"/>
      <c r="P2" s="176"/>
      <c r="Q2" s="176"/>
      <c r="R2" s="176" t="s">
        <v>270</v>
      </c>
    </row>
    <row r="3" spans="1:18" customFormat="1">
      <c r="A3" s="38"/>
      <c r="B3" s="40" t="s">
        <v>271</v>
      </c>
      <c r="C3" s="40" t="s">
        <v>272</v>
      </c>
      <c r="D3" s="40" t="s">
        <v>273</v>
      </c>
      <c r="E3" s="40" t="s">
        <v>271</v>
      </c>
      <c r="F3" s="41" t="s">
        <v>274</v>
      </c>
      <c r="G3" s="41" t="s">
        <v>275</v>
      </c>
      <c r="H3" s="41" t="s">
        <v>276</v>
      </c>
      <c r="I3" s="41" t="s">
        <v>277</v>
      </c>
      <c r="J3" s="41" t="s">
        <v>278</v>
      </c>
      <c r="K3" s="175"/>
      <c r="L3" s="240"/>
      <c r="M3" s="48" t="s">
        <v>274</v>
      </c>
      <c r="N3" s="48" t="s">
        <v>275</v>
      </c>
      <c r="O3" s="48" t="s">
        <v>276</v>
      </c>
      <c r="P3" s="48" t="s">
        <v>277</v>
      </c>
      <c r="Q3" s="48" t="s">
        <v>278</v>
      </c>
      <c r="R3" s="176"/>
    </row>
    <row r="4" spans="1:18" customFormat="1">
      <c r="A4" s="38"/>
      <c r="B4" s="242" t="s">
        <v>279</v>
      </c>
      <c r="C4" s="246" t="s">
        <v>234</v>
      </c>
      <c r="D4" s="247" t="s">
        <v>262</v>
      </c>
      <c r="E4" s="22" t="s">
        <v>280</v>
      </c>
      <c r="F4" s="22">
        <v>68000</v>
      </c>
      <c r="G4" s="22">
        <v>45400</v>
      </c>
      <c r="H4" s="22">
        <v>37800</v>
      </c>
      <c r="I4" s="22">
        <v>29500</v>
      </c>
      <c r="J4" s="22">
        <v>26200</v>
      </c>
      <c r="K4" s="22">
        <v>26200</v>
      </c>
      <c r="L4" s="53">
        <v>0.3</v>
      </c>
      <c r="M4" s="22">
        <v>20400</v>
      </c>
      <c r="N4" s="22">
        <v>13620</v>
      </c>
      <c r="O4" s="54">
        <v>11340</v>
      </c>
      <c r="P4" s="22">
        <v>8850</v>
      </c>
      <c r="Q4" s="22">
        <v>7860</v>
      </c>
      <c r="R4" s="22">
        <v>7860</v>
      </c>
    </row>
    <row r="5" spans="1:18" customFormat="1">
      <c r="A5" s="38"/>
      <c r="B5" s="243"/>
      <c r="C5" s="247"/>
      <c r="D5" s="247"/>
      <c r="E5" s="51" t="s">
        <v>281</v>
      </c>
      <c r="F5" s="51">
        <v>108200</v>
      </c>
      <c r="G5" s="51">
        <v>72100</v>
      </c>
      <c r="H5" s="51">
        <v>60100</v>
      </c>
      <c r="I5" s="51">
        <v>46800</v>
      </c>
      <c r="J5" s="51">
        <v>41600</v>
      </c>
      <c r="K5" s="51">
        <v>41600</v>
      </c>
      <c r="L5" s="55">
        <v>0.3</v>
      </c>
      <c r="M5" s="51">
        <v>32460</v>
      </c>
      <c r="N5" s="51">
        <v>21630</v>
      </c>
      <c r="O5" s="51">
        <v>18030</v>
      </c>
      <c r="P5" s="51">
        <v>14040</v>
      </c>
      <c r="Q5" s="51">
        <v>12480</v>
      </c>
      <c r="R5" s="51">
        <v>12480</v>
      </c>
    </row>
    <row r="6" spans="1:18" customFormat="1">
      <c r="A6" s="38"/>
      <c r="B6" s="243"/>
      <c r="C6" s="247"/>
      <c r="D6" s="247" t="s">
        <v>264</v>
      </c>
      <c r="E6" s="22" t="s">
        <v>280</v>
      </c>
      <c r="F6" s="22">
        <v>77600</v>
      </c>
      <c r="G6" s="22">
        <v>51700</v>
      </c>
      <c r="H6" s="22">
        <v>43100</v>
      </c>
      <c r="I6" s="22">
        <v>33500</v>
      </c>
      <c r="J6" s="22">
        <v>29800</v>
      </c>
      <c r="K6" s="22">
        <v>29800</v>
      </c>
      <c r="L6" s="53">
        <v>0.3</v>
      </c>
      <c r="M6" s="22">
        <v>23280</v>
      </c>
      <c r="N6" s="22">
        <v>15510</v>
      </c>
      <c r="O6" s="22">
        <v>12930</v>
      </c>
      <c r="P6" s="22">
        <v>10050</v>
      </c>
      <c r="Q6" s="22">
        <v>8940</v>
      </c>
      <c r="R6" s="22">
        <v>8940</v>
      </c>
    </row>
    <row r="7" spans="1:18" customFormat="1">
      <c r="A7" s="38"/>
      <c r="B7" s="243"/>
      <c r="C7" s="247"/>
      <c r="D7" s="247"/>
      <c r="E7" s="51" t="s">
        <v>281</v>
      </c>
      <c r="F7" s="51">
        <v>117700</v>
      </c>
      <c r="G7" s="51">
        <v>78500</v>
      </c>
      <c r="H7" s="51">
        <v>65400</v>
      </c>
      <c r="I7" s="51">
        <v>51000</v>
      </c>
      <c r="J7" s="51">
        <v>45300</v>
      </c>
      <c r="K7" s="51">
        <v>45300</v>
      </c>
      <c r="L7" s="55">
        <v>0.3</v>
      </c>
      <c r="M7" s="51">
        <v>35310</v>
      </c>
      <c r="N7" s="51">
        <v>23550</v>
      </c>
      <c r="O7" s="51">
        <v>19620</v>
      </c>
      <c r="P7" s="51">
        <v>15300</v>
      </c>
      <c r="Q7" s="51">
        <v>13590</v>
      </c>
      <c r="R7" s="51">
        <v>13590</v>
      </c>
    </row>
    <row r="8" spans="1:18" customFormat="1">
      <c r="A8" s="38"/>
      <c r="B8" s="243"/>
      <c r="C8" s="247"/>
      <c r="D8" s="247" t="s">
        <v>282</v>
      </c>
      <c r="E8" s="22" t="s">
        <v>280</v>
      </c>
      <c r="F8" s="22">
        <v>98600</v>
      </c>
      <c r="G8" s="22">
        <v>65800</v>
      </c>
      <c r="H8" s="22">
        <v>54800</v>
      </c>
      <c r="I8" s="22">
        <v>42600</v>
      </c>
      <c r="J8" s="22">
        <v>37900</v>
      </c>
      <c r="K8" s="22">
        <v>37900</v>
      </c>
      <c r="L8" s="53">
        <v>0.3</v>
      </c>
      <c r="M8" s="22">
        <v>29580</v>
      </c>
      <c r="N8" s="22">
        <v>19740</v>
      </c>
      <c r="O8" s="22">
        <v>16440</v>
      </c>
      <c r="P8" s="22">
        <v>12780</v>
      </c>
      <c r="Q8" s="22">
        <v>11370</v>
      </c>
      <c r="R8" s="22">
        <v>11370</v>
      </c>
    </row>
    <row r="9" spans="1:18" customFormat="1">
      <c r="A9" s="38"/>
      <c r="B9" s="243"/>
      <c r="C9" s="247"/>
      <c r="D9" s="247"/>
      <c r="E9" s="51" t="s">
        <v>281</v>
      </c>
      <c r="F9" s="51">
        <v>136100</v>
      </c>
      <c r="G9" s="51">
        <v>90700</v>
      </c>
      <c r="H9" s="51">
        <v>75600</v>
      </c>
      <c r="I9" s="51">
        <v>59000</v>
      </c>
      <c r="J9" s="51">
        <v>52400</v>
      </c>
      <c r="K9" s="51">
        <v>52400</v>
      </c>
      <c r="L9" s="55">
        <v>0.3</v>
      </c>
      <c r="M9" s="51">
        <v>40830</v>
      </c>
      <c r="N9" s="51">
        <v>27210</v>
      </c>
      <c r="O9" s="51">
        <v>22680</v>
      </c>
      <c r="P9" s="51">
        <v>17700</v>
      </c>
      <c r="Q9" s="51">
        <v>15720</v>
      </c>
      <c r="R9" s="51">
        <v>15720</v>
      </c>
    </row>
    <row r="10" spans="1:18" customFormat="1">
      <c r="A10" s="38"/>
      <c r="B10" s="243"/>
      <c r="C10" s="247"/>
      <c r="D10" s="241" t="s">
        <v>283</v>
      </c>
      <c r="E10" s="22" t="s">
        <v>280</v>
      </c>
      <c r="F10" s="22">
        <v>196200</v>
      </c>
      <c r="G10" s="22">
        <v>130800</v>
      </c>
      <c r="H10" s="22">
        <v>109000</v>
      </c>
      <c r="I10" s="22">
        <v>84900</v>
      </c>
      <c r="J10" s="22">
        <v>75500</v>
      </c>
      <c r="K10" s="22">
        <v>75500</v>
      </c>
      <c r="L10" s="56">
        <v>0.35</v>
      </c>
      <c r="M10" s="22">
        <v>68670</v>
      </c>
      <c r="N10" s="22">
        <v>45780</v>
      </c>
      <c r="O10" s="22">
        <v>38150</v>
      </c>
      <c r="P10" s="22">
        <v>29715</v>
      </c>
      <c r="Q10" s="22">
        <v>26425</v>
      </c>
      <c r="R10" s="22">
        <v>26425</v>
      </c>
    </row>
    <row r="11" spans="1:18" customFormat="1">
      <c r="A11" s="38"/>
      <c r="B11" s="243"/>
      <c r="C11" s="247"/>
      <c r="D11" s="241"/>
      <c r="E11" s="51" t="s">
        <v>281</v>
      </c>
      <c r="F11" s="51">
        <v>214200</v>
      </c>
      <c r="G11" s="51">
        <v>142800</v>
      </c>
      <c r="H11" s="51">
        <v>119000</v>
      </c>
      <c r="I11" s="51">
        <v>92700</v>
      </c>
      <c r="J11" s="51">
        <v>82400</v>
      </c>
      <c r="K11" s="51">
        <v>82400</v>
      </c>
      <c r="L11" s="55">
        <v>0.35</v>
      </c>
      <c r="M11" s="51">
        <v>74970</v>
      </c>
      <c r="N11" s="51">
        <v>49980</v>
      </c>
      <c r="O11" s="51">
        <v>41650</v>
      </c>
      <c r="P11" s="51">
        <v>32445</v>
      </c>
      <c r="Q11" s="51">
        <v>28840</v>
      </c>
      <c r="R11" s="51">
        <v>28840</v>
      </c>
    </row>
    <row r="12" spans="1:18" customFormat="1">
      <c r="A12" s="38"/>
      <c r="B12" s="243"/>
      <c r="C12" s="247"/>
      <c r="D12" s="241" t="s">
        <v>284</v>
      </c>
      <c r="E12" s="22" t="s">
        <v>280</v>
      </c>
      <c r="F12" s="22">
        <v>340200</v>
      </c>
      <c r="G12" s="22">
        <v>226800</v>
      </c>
      <c r="H12" s="22">
        <v>189000</v>
      </c>
      <c r="I12" s="22">
        <v>147200</v>
      </c>
      <c r="J12" s="22">
        <v>130800</v>
      </c>
      <c r="K12" s="22">
        <v>130800</v>
      </c>
      <c r="L12" s="56">
        <v>0.35</v>
      </c>
      <c r="M12" s="22">
        <v>119070</v>
      </c>
      <c r="N12" s="22">
        <v>79380</v>
      </c>
      <c r="O12" s="22">
        <v>66150</v>
      </c>
      <c r="P12" s="22">
        <v>51520</v>
      </c>
      <c r="Q12" s="22">
        <v>45780</v>
      </c>
      <c r="R12" s="22">
        <v>45780</v>
      </c>
    </row>
    <row r="13" spans="1:18" customFormat="1">
      <c r="A13" s="38"/>
      <c r="B13" s="243"/>
      <c r="C13" s="247"/>
      <c r="D13" s="241"/>
      <c r="E13" s="51" t="s">
        <v>281</v>
      </c>
      <c r="F13" s="51">
        <v>380700</v>
      </c>
      <c r="G13" s="51">
        <v>253800</v>
      </c>
      <c r="H13" s="51">
        <v>211500</v>
      </c>
      <c r="I13" s="51">
        <v>164700</v>
      </c>
      <c r="J13" s="51">
        <v>146400</v>
      </c>
      <c r="K13" s="51">
        <v>146400</v>
      </c>
      <c r="L13" s="55">
        <v>0.35</v>
      </c>
      <c r="M13" s="51">
        <v>133245</v>
      </c>
      <c r="N13" s="51">
        <v>88830</v>
      </c>
      <c r="O13" s="51">
        <v>74025</v>
      </c>
      <c r="P13" s="51">
        <v>57645</v>
      </c>
      <c r="Q13" s="51">
        <v>51240</v>
      </c>
      <c r="R13" s="51">
        <v>51240</v>
      </c>
    </row>
    <row r="14" spans="1:18" customFormat="1">
      <c r="A14" s="38"/>
      <c r="B14" s="243"/>
      <c r="C14" s="248" t="s">
        <v>232</v>
      </c>
      <c r="D14" s="247" t="s">
        <v>262</v>
      </c>
      <c r="E14" s="22" t="s">
        <v>280</v>
      </c>
      <c r="F14" s="22">
        <v>74900</v>
      </c>
      <c r="G14" s="22">
        <v>49900</v>
      </c>
      <c r="H14" s="22">
        <v>41600</v>
      </c>
      <c r="I14" s="22">
        <v>33800</v>
      </c>
      <c r="J14" s="22">
        <v>30000</v>
      </c>
      <c r="K14" s="22">
        <v>30000</v>
      </c>
      <c r="L14" s="53">
        <v>0.3</v>
      </c>
      <c r="M14" s="22">
        <v>22470</v>
      </c>
      <c r="N14" s="22">
        <v>14970</v>
      </c>
      <c r="O14" s="54">
        <v>12480</v>
      </c>
      <c r="P14" s="22">
        <v>10140</v>
      </c>
      <c r="Q14" s="22">
        <v>9000</v>
      </c>
      <c r="R14" s="22">
        <v>9000</v>
      </c>
    </row>
    <row r="15" spans="1:18" customFormat="1">
      <c r="A15" s="38"/>
      <c r="B15" s="243"/>
      <c r="C15" s="249"/>
      <c r="D15" s="247"/>
      <c r="E15" s="51" t="s">
        <v>281</v>
      </c>
      <c r="F15" s="51">
        <v>115000</v>
      </c>
      <c r="G15" s="51">
        <v>76700</v>
      </c>
      <c r="H15" s="51">
        <v>63900</v>
      </c>
      <c r="I15" s="51">
        <v>51100</v>
      </c>
      <c r="J15" s="51">
        <v>45400</v>
      </c>
      <c r="K15" s="51">
        <v>45400</v>
      </c>
      <c r="L15" s="55">
        <v>0.3</v>
      </c>
      <c r="M15" s="51">
        <v>34500</v>
      </c>
      <c r="N15" s="51">
        <v>23010</v>
      </c>
      <c r="O15" s="51">
        <v>19170</v>
      </c>
      <c r="P15" s="51">
        <v>15330</v>
      </c>
      <c r="Q15" s="51">
        <v>13620</v>
      </c>
      <c r="R15" s="51">
        <v>13620</v>
      </c>
    </row>
    <row r="16" spans="1:18" customFormat="1">
      <c r="A16" s="38"/>
      <c r="B16" s="243"/>
      <c r="C16" s="249"/>
      <c r="D16" s="247" t="s">
        <v>264</v>
      </c>
      <c r="E16" s="22" t="s">
        <v>280</v>
      </c>
      <c r="F16" s="22">
        <v>84400</v>
      </c>
      <c r="G16" s="22">
        <v>56300</v>
      </c>
      <c r="H16" s="22">
        <v>46900</v>
      </c>
      <c r="I16" s="22">
        <v>37900</v>
      </c>
      <c r="J16" s="22">
        <v>33700</v>
      </c>
      <c r="K16" s="22">
        <v>33700</v>
      </c>
      <c r="L16" s="53">
        <v>0.3</v>
      </c>
      <c r="M16" s="22">
        <v>25320</v>
      </c>
      <c r="N16" s="22">
        <v>16890</v>
      </c>
      <c r="O16" s="22">
        <v>14070</v>
      </c>
      <c r="P16" s="22">
        <v>11370</v>
      </c>
      <c r="Q16" s="22">
        <v>10110</v>
      </c>
      <c r="R16" s="22">
        <v>10110</v>
      </c>
    </row>
    <row r="17" spans="1:18" customFormat="1">
      <c r="A17" s="38"/>
      <c r="B17" s="243"/>
      <c r="C17" s="249"/>
      <c r="D17" s="247"/>
      <c r="E17" s="51" t="s">
        <v>281</v>
      </c>
      <c r="F17" s="51">
        <v>124600</v>
      </c>
      <c r="G17" s="51">
        <v>83000</v>
      </c>
      <c r="H17" s="51">
        <v>69200</v>
      </c>
      <c r="I17" s="51">
        <v>55200</v>
      </c>
      <c r="J17" s="51">
        <v>49100</v>
      </c>
      <c r="K17" s="51">
        <v>49100</v>
      </c>
      <c r="L17" s="55">
        <v>0.3</v>
      </c>
      <c r="M17" s="51">
        <v>37380</v>
      </c>
      <c r="N17" s="51">
        <v>24900</v>
      </c>
      <c r="O17" s="51">
        <v>20760</v>
      </c>
      <c r="P17" s="51">
        <v>16560</v>
      </c>
      <c r="Q17" s="51">
        <v>14730</v>
      </c>
      <c r="R17" s="51">
        <v>14730</v>
      </c>
    </row>
    <row r="18" spans="1:18" customFormat="1">
      <c r="A18" s="38"/>
      <c r="B18" s="243"/>
      <c r="C18" s="249"/>
      <c r="D18" s="247" t="s">
        <v>282</v>
      </c>
      <c r="E18" s="22" t="s">
        <v>280</v>
      </c>
      <c r="F18" s="22">
        <v>105500</v>
      </c>
      <c r="G18" s="22">
        <v>70300</v>
      </c>
      <c r="H18" s="22">
        <v>58600</v>
      </c>
      <c r="I18" s="22">
        <v>46900</v>
      </c>
      <c r="J18" s="22">
        <v>41700</v>
      </c>
      <c r="K18" s="22">
        <v>41700</v>
      </c>
      <c r="L18" s="53">
        <v>0.3</v>
      </c>
      <c r="M18" s="22">
        <v>31650</v>
      </c>
      <c r="N18" s="22">
        <v>21090</v>
      </c>
      <c r="O18" s="22">
        <v>17580</v>
      </c>
      <c r="P18" s="22">
        <v>14070</v>
      </c>
      <c r="Q18" s="22">
        <v>12510</v>
      </c>
      <c r="R18" s="22">
        <v>12510</v>
      </c>
    </row>
    <row r="19" spans="1:18" customFormat="1">
      <c r="A19" s="38"/>
      <c r="B19" s="243"/>
      <c r="C19" s="249"/>
      <c r="D19" s="247"/>
      <c r="E19" s="51" t="s">
        <v>281</v>
      </c>
      <c r="F19" s="51">
        <v>143100</v>
      </c>
      <c r="G19" s="51">
        <v>95400</v>
      </c>
      <c r="H19" s="51">
        <v>79500</v>
      </c>
      <c r="I19" s="51">
        <v>63200</v>
      </c>
      <c r="J19" s="51">
        <v>56200</v>
      </c>
      <c r="K19" s="51">
        <v>56200</v>
      </c>
      <c r="L19" s="55">
        <v>0.3</v>
      </c>
      <c r="M19" s="51">
        <v>42930</v>
      </c>
      <c r="N19" s="51">
        <v>28620</v>
      </c>
      <c r="O19" s="51">
        <v>23850</v>
      </c>
      <c r="P19" s="51">
        <v>18960</v>
      </c>
      <c r="Q19" s="51">
        <v>16860</v>
      </c>
      <c r="R19" s="51">
        <v>16860</v>
      </c>
    </row>
    <row r="20" spans="1:18" customFormat="1">
      <c r="A20" s="38"/>
      <c r="B20" s="243"/>
      <c r="C20" s="249"/>
      <c r="D20" s="241" t="s">
        <v>283</v>
      </c>
      <c r="E20" s="22" t="s">
        <v>280</v>
      </c>
      <c r="F20" s="22">
        <v>208100</v>
      </c>
      <c r="G20" s="22">
        <v>138700</v>
      </c>
      <c r="H20" s="22">
        <v>115600</v>
      </c>
      <c r="I20" s="22">
        <v>92400</v>
      </c>
      <c r="J20" s="22">
        <v>82100</v>
      </c>
      <c r="K20" s="22">
        <v>82100</v>
      </c>
      <c r="L20" s="56">
        <v>0.35</v>
      </c>
      <c r="M20" s="22">
        <v>72835</v>
      </c>
      <c r="N20" s="22">
        <v>48545</v>
      </c>
      <c r="O20" s="22">
        <v>40460</v>
      </c>
      <c r="P20" s="22">
        <v>32340</v>
      </c>
      <c r="Q20" s="22">
        <v>28735</v>
      </c>
      <c r="R20" s="22">
        <v>28735</v>
      </c>
    </row>
    <row r="21" spans="1:18" customFormat="1">
      <c r="A21" s="38"/>
      <c r="B21" s="243"/>
      <c r="C21" s="249"/>
      <c r="D21" s="241"/>
      <c r="E21" s="51" t="s">
        <v>281</v>
      </c>
      <c r="F21" s="51">
        <v>226100</v>
      </c>
      <c r="G21" s="51">
        <v>150700</v>
      </c>
      <c r="H21" s="51">
        <v>125600</v>
      </c>
      <c r="I21" s="51">
        <v>100100</v>
      </c>
      <c r="J21" s="51">
        <v>89000</v>
      </c>
      <c r="K21" s="51">
        <v>89000</v>
      </c>
      <c r="L21" s="55">
        <v>0.35</v>
      </c>
      <c r="M21" s="51">
        <v>79135</v>
      </c>
      <c r="N21" s="51">
        <v>52745</v>
      </c>
      <c r="O21" s="51">
        <v>43960</v>
      </c>
      <c r="P21" s="51">
        <v>35035</v>
      </c>
      <c r="Q21" s="51">
        <v>31150</v>
      </c>
      <c r="R21" s="51">
        <v>31150</v>
      </c>
    </row>
    <row r="22" spans="1:18" customFormat="1">
      <c r="A22" s="38"/>
      <c r="B22" s="243"/>
      <c r="C22" s="249"/>
      <c r="D22" s="241" t="s">
        <v>284</v>
      </c>
      <c r="E22" s="22" t="s">
        <v>280</v>
      </c>
      <c r="F22" s="22">
        <v>351900</v>
      </c>
      <c r="G22" s="22">
        <v>234600</v>
      </c>
      <c r="H22" s="22">
        <v>195500</v>
      </c>
      <c r="I22" s="22">
        <v>154600</v>
      </c>
      <c r="J22" s="22">
        <v>137400</v>
      </c>
      <c r="K22" s="22">
        <v>137400</v>
      </c>
      <c r="L22" s="56">
        <v>0.35</v>
      </c>
      <c r="M22" s="22">
        <v>123165</v>
      </c>
      <c r="N22" s="22">
        <v>82110</v>
      </c>
      <c r="O22" s="22">
        <v>68425</v>
      </c>
      <c r="P22" s="22">
        <v>54110</v>
      </c>
      <c r="Q22" s="22">
        <v>48090</v>
      </c>
      <c r="R22" s="22">
        <v>48090</v>
      </c>
    </row>
    <row r="23" spans="1:18" customFormat="1">
      <c r="A23" s="38"/>
      <c r="B23" s="245"/>
      <c r="C23" s="249"/>
      <c r="D23" s="241"/>
      <c r="E23" s="51" t="s">
        <v>281</v>
      </c>
      <c r="F23" s="51">
        <v>392400</v>
      </c>
      <c r="G23" s="51">
        <v>261600</v>
      </c>
      <c r="H23" s="51">
        <v>218000</v>
      </c>
      <c r="I23" s="51">
        <v>172100</v>
      </c>
      <c r="J23" s="51">
        <v>153000</v>
      </c>
      <c r="K23" s="51">
        <v>153000</v>
      </c>
      <c r="L23" s="55">
        <v>0.35</v>
      </c>
      <c r="M23" s="51">
        <v>137340</v>
      </c>
      <c r="N23" s="51">
        <v>91560</v>
      </c>
      <c r="O23" s="51">
        <v>76300</v>
      </c>
      <c r="P23" s="51">
        <v>60235</v>
      </c>
      <c r="Q23" s="51">
        <v>53550</v>
      </c>
      <c r="R23" s="51">
        <v>53550</v>
      </c>
    </row>
    <row r="24" spans="1:18" customFormat="1">
      <c r="A24" s="38"/>
      <c r="B24" s="244" t="s">
        <v>285</v>
      </c>
      <c r="C24" s="246" t="s">
        <v>234</v>
      </c>
      <c r="D24" s="247" t="s">
        <v>262</v>
      </c>
      <c r="E24" s="22" t="s">
        <v>286</v>
      </c>
      <c r="F24" s="22">
        <v>204000</v>
      </c>
      <c r="G24" s="22">
        <v>135500</v>
      </c>
      <c r="H24" s="22">
        <v>91400</v>
      </c>
      <c r="I24" s="22">
        <v>75900</v>
      </c>
      <c r="J24" s="22">
        <v>65600</v>
      </c>
      <c r="K24" s="22">
        <v>65600</v>
      </c>
      <c r="L24" s="53">
        <v>0.3</v>
      </c>
      <c r="M24" s="22">
        <v>61200</v>
      </c>
      <c r="N24" s="22">
        <v>40650</v>
      </c>
      <c r="O24" s="54">
        <v>27420</v>
      </c>
      <c r="P24" s="22">
        <v>22770</v>
      </c>
      <c r="Q24" s="22">
        <v>19680</v>
      </c>
      <c r="R24" s="22">
        <v>19680</v>
      </c>
    </row>
    <row r="25" spans="1:18" customFormat="1">
      <c r="A25" s="38"/>
      <c r="B25" s="243"/>
      <c r="C25" s="247"/>
      <c r="D25" s="247"/>
      <c r="E25" s="51" t="s">
        <v>287</v>
      </c>
      <c r="F25" s="51">
        <v>352700</v>
      </c>
      <c r="G25" s="51">
        <v>234400</v>
      </c>
      <c r="H25" s="51">
        <v>158100</v>
      </c>
      <c r="I25" s="51">
        <v>132300</v>
      </c>
      <c r="J25" s="51">
        <v>114300</v>
      </c>
      <c r="K25" s="51">
        <v>114300</v>
      </c>
      <c r="L25" s="55">
        <v>0.3</v>
      </c>
      <c r="M25" s="51">
        <v>105810</v>
      </c>
      <c r="N25" s="51">
        <v>70320</v>
      </c>
      <c r="O25" s="51">
        <v>47430</v>
      </c>
      <c r="P25" s="51">
        <v>39690</v>
      </c>
      <c r="Q25" s="51">
        <v>34290</v>
      </c>
      <c r="R25" s="51">
        <v>34290</v>
      </c>
    </row>
    <row r="26" spans="1:18" customFormat="1">
      <c r="A26" s="38"/>
      <c r="B26" s="243"/>
      <c r="C26" s="247"/>
      <c r="D26" s="247" t="s">
        <v>264</v>
      </c>
      <c r="E26" s="22" t="s">
        <v>286</v>
      </c>
      <c r="F26" s="22">
        <v>204100</v>
      </c>
      <c r="G26" s="22">
        <v>135800</v>
      </c>
      <c r="H26" s="22">
        <v>91600</v>
      </c>
      <c r="I26" s="22">
        <v>77200</v>
      </c>
      <c r="J26" s="22">
        <v>66600</v>
      </c>
      <c r="K26" s="22">
        <v>66600</v>
      </c>
      <c r="L26" s="53">
        <v>0.3</v>
      </c>
      <c r="M26" s="22">
        <v>61230</v>
      </c>
      <c r="N26" s="22">
        <v>40740</v>
      </c>
      <c r="O26" s="22">
        <v>27480</v>
      </c>
      <c r="P26" s="22">
        <v>23160</v>
      </c>
      <c r="Q26" s="22">
        <v>19980</v>
      </c>
      <c r="R26" s="22">
        <v>19980</v>
      </c>
    </row>
    <row r="27" spans="1:18" customFormat="1">
      <c r="A27" s="38"/>
      <c r="B27" s="243"/>
      <c r="C27" s="247"/>
      <c r="D27" s="247"/>
      <c r="E27" s="51" t="s">
        <v>287</v>
      </c>
      <c r="F27" s="51">
        <v>360400</v>
      </c>
      <c r="G27" s="51">
        <v>239100</v>
      </c>
      <c r="H27" s="51">
        <v>161900</v>
      </c>
      <c r="I27" s="51">
        <v>137500</v>
      </c>
      <c r="J27" s="51">
        <v>115100</v>
      </c>
      <c r="K27" s="51">
        <v>115100</v>
      </c>
      <c r="L27" s="55">
        <v>0.3</v>
      </c>
      <c r="M27" s="51">
        <v>108120</v>
      </c>
      <c r="N27" s="51">
        <v>71730</v>
      </c>
      <c r="O27" s="51">
        <v>48570</v>
      </c>
      <c r="P27" s="51">
        <v>41250</v>
      </c>
      <c r="Q27" s="51">
        <v>34530</v>
      </c>
      <c r="R27" s="51">
        <v>34530</v>
      </c>
    </row>
    <row r="28" spans="1:18" customFormat="1">
      <c r="A28" s="38"/>
      <c r="B28" s="243"/>
      <c r="C28" s="247"/>
      <c r="D28" s="247" t="s">
        <v>282</v>
      </c>
      <c r="E28" s="22" t="s">
        <v>286</v>
      </c>
      <c r="F28" s="22">
        <v>255700</v>
      </c>
      <c r="G28" s="22">
        <v>169500</v>
      </c>
      <c r="H28" s="22">
        <v>115000</v>
      </c>
      <c r="I28" s="22">
        <v>98400</v>
      </c>
      <c r="J28" s="22">
        <v>81000</v>
      </c>
      <c r="K28" s="22">
        <v>81000</v>
      </c>
      <c r="L28" s="53">
        <v>0.3</v>
      </c>
      <c r="M28" s="22">
        <v>76710</v>
      </c>
      <c r="N28" s="22">
        <v>50850</v>
      </c>
      <c r="O28" s="22">
        <v>34500</v>
      </c>
      <c r="P28" s="22">
        <v>29520</v>
      </c>
      <c r="Q28" s="22">
        <v>24300</v>
      </c>
      <c r="R28" s="22">
        <v>24300</v>
      </c>
    </row>
    <row r="29" spans="1:18" customFormat="1">
      <c r="A29" s="38"/>
      <c r="B29" s="243"/>
      <c r="C29" s="247"/>
      <c r="D29" s="247"/>
      <c r="E29" s="51" t="s">
        <v>287</v>
      </c>
      <c r="F29" s="51">
        <v>409200</v>
      </c>
      <c r="G29" s="51">
        <v>271000</v>
      </c>
      <c r="H29" s="51">
        <v>184100</v>
      </c>
      <c r="I29" s="51">
        <v>158900</v>
      </c>
      <c r="J29" s="51">
        <v>128700</v>
      </c>
      <c r="K29" s="51">
        <v>128700</v>
      </c>
      <c r="L29" s="55">
        <v>0.3</v>
      </c>
      <c r="M29" s="51">
        <v>122760</v>
      </c>
      <c r="N29" s="51">
        <v>81300</v>
      </c>
      <c r="O29" s="51">
        <v>55230</v>
      </c>
      <c r="P29" s="51">
        <v>47670</v>
      </c>
      <c r="Q29" s="51">
        <v>38610</v>
      </c>
      <c r="R29" s="51">
        <v>38610</v>
      </c>
    </row>
    <row r="30" spans="1:18" customFormat="1">
      <c r="A30" s="38"/>
      <c r="B30" s="243"/>
      <c r="C30" s="247"/>
      <c r="D30" s="241" t="s">
        <v>283</v>
      </c>
      <c r="E30" s="22" t="s">
        <v>286</v>
      </c>
      <c r="F30" s="22">
        <v>398600</v>
      </c>
      <c r="G30" s="22">
        <v>263700</v>
      </c>
      <c r="H30" s="22">
        <v>179500</v>
      </c>
      <c r="I30" s="22">
        <v>156100</v>
      </c>
      <c r="J30" s="22">
        <v>124500</v>
      </c>
      <c r="K30" s="22">
        <v>124500</v>
      </c>
      <c r="L30" s="56">
        <v>0.35</v>
      </c>
      <c r="M30" s="22">
        <v>139510</v>
      </c>
      <c r="N30" s="22">
        <v>92295</v>
      </c>
      <c r="O30" s="22">
        <v>62825</v>
      </c>
      <c r="P30" s="22">
        <v>54635</v>
      </c>
      <c r="Q30" s="22">
        <v>43575</v>
      </c>
      <c r="R30" s="22">
        <v>43575</v>
      </c>
    </row>
    <row r="31" spans="1:18" customFormat="1">
      <c r="A31" s="38"/>
      <c r="B31" s="243"/>
      <c r="C31" s="247"/>
      <c r="D31" s="241"/>
      <c r="E31" s="51" t="s">
        <v>287</v>
      </c>
      <c r="F31" s="51">
        <v>561700</v>
      </c>
      <c r="G31" s="51">
        <v>371300</v>
      </c>
      <c r="H31" s="51">
        <v>253200</v>
      </c>
      <c r="I31" s="51">
        <v>222000</v>
      </c>
      <c r="J31" s="51">
        <v>174100</v>
      </c>
      <c r="K31" s="51">
        <v>174100</v>
      </c>
      <c r="L31" s="55">
        <v>0.35</v>
      </c>
      <c r="M31" s="51">
        <v>196595</v>
      </c>
      <c r="N31" s="51">
        <v>129955</v>
      </c>
      <c r="O31" s="51">
        <v>88620</v>
      </c>
      <c r="P31" s="51">
        <v>77700</v>
      </c>
      <c r="Q31" s="51">
        <v>60935</v>
      </c>
      <c r="R31" s="51">
        <v>60935</v>
      </c>
    </row>
    <row r="32" spans="1:18" customFormat="1">
      <c r="A32" s="38"/>
      <c r="B32" s="243"/>
      <c r="C32" s="247"/>
      <c r="D32" s="241" t="s">
        <v>284</v>
      </c>
      <c r="E32" s="22" t="s">
        <v>286</v>
      </c>
      <c r="F32" s="22">
        <v>657000</v>
      </c>
      <c r="G32" s="22">
        <v>433900</v>
      </c>
      <c r="H32" s="22">
        <v>296500</v>
      </c>
      <c r="I32" s="22">
        <v>262000</v>
      </c>
      <c r="J32" s="22">
        <v>202200</v>
      </c>
      <c r="K32" s="22">
        <v>202200</v>
      </c>
      <c r="L32" s="56">
        <v>0.35</v>
      </c>
      <c r="M32" s="22">
        <v>229950</v>
      </c>
      <c r="N32" s="22">
        <v>151865</v>
      </c>
      <c r="O32" s="22">
        <v>103775</v>
      </c>
      <c r="P32" s="22">
        <v>91700</v>
      </c>
      <c r="Q32" s="22">
        <v>70770</v>
      </c>
      <c r="R32" s="22">
        <v>70770</v>
      </c>
    </row>
    <row r="33" spans="1:18" customFormat="1">
      <c r="A33" s="38"/>
      <c r="B33" s="243"/>
      <c r="C33" s="247"/>
      <c r="D33" s="241"/>
      <c r="E33" s="51" t="s">
        <v>287</v>
      </c>
      <c r="F33" s="51">
        <v>884100</v>
      </c>
      <c r="G33" s="51">
        <v>583400</v>
      </c>
      <c r="H33" s="51">
        <v>399300</v>
      </c>
      <c r="I33" s="51">
        <v>355800</v>
      </c>
      <c r="J33" s="51">
        <v>270100</v>
      </c>
      <c r="K33" s="51">
        <v>270100</v>
      </c>
      <c r="L33" s="55">
        <v>0.35</v>
      </c>
      <c r="M33" s="51">
        <v>309435</v>
      </c>
      <c r="N33" s="51">
        <v>204190</v>
      </c>
      <c r="O33" s="51">
        <v>139755</v>
      </c>
      <c r="P33" s="51">
        <v>124530</v>
      </c>
      <c r="Q33" s="51">
        <v>94535</v>
      </c>
      <c r="R33" s="51">
        <v>94535</v>
      </c>
    </row>
    <row r="34" spans="1:18" customFormat="1">
      <c r="A34" s="38"/>
      <c r="B34" s="243"/>
      <c r="C34" s="248" t="s">
        <v>232</v>
      </c>
      <c r="D34" s="247" t="s">
        <v>262</v>
      </c>
      <c r="E34" s="22" t="s">
        <v>286</v>
      </c>
      <c r="F34" s="22">
        <v>207900</v>
      </c>
      <c r="G34" s="22">
        <v>139700</v>
      </c>
      <c r="H34" s="22">
        <v>105000</v>
      </c>
      <c r="I34" s="22">
        <v>80600</v>
      </c>
      <c r="J34" s="22">
        <v>72900</v>
      </c>
      <c r="K34" s="22">
        <v>72900</v>
      </c>
      <c r="L34" s="53">
        <v>0.3</v>
      </c>
      <c r="M34" s="22">
        <v>62370</v>
      </c>
      <c r="N34" s="22">
        <v>41910</v>
      </c>
      <c r="O34" s="54">
        <v>31500</v>
      </c>
      <c r="P34" s="22">
        <v>24180</v>
      </c>
      <c r="Q34" s="22">
        <v>21870</v>
      </c>
      <c r="R34" s="22">
        <v>21870</v>
      </c>
    </row>
    <row r="35" spans="1:18" customFormat="1">
      <c r="A35" s="38"/>
      <c r="B35" s="243"/>
      <c r="C35" s="249"/>
      <c r="D35" s="247"/>
      <c r="E35" s="51" t="s">
        <v>287</v>
      </c>
      <c r="F35" s="51">
        <v>356600</v>
      </c>
      <c r="G35" s="51">
        <v>237800</v>
      </c>
      <c r="H35" s="51">
        <v>177600</v>
      </c>
      <c r="I35" s="51">
        <v>135400</v>
      </c>
      <c r="J35" s="51">
        <v>121800</v>
      </c>
      <c r="K35" s="51">
        <v>121800</v>
      </c>
      <c r="L35" s="55">
        <v>0.3</v>
      </c>
      <c r="M35" s="51">
        <v>106980</v>
      </c>
      <c r="N35" s="51">
        <v>71340</v>
      </c>
      <c r="O35" s="51">
        <v>53280</v>
      </c>
      <c r="P35" s="51">
        <v>40620</v>
      </c>
      <c r="Q35" s="51">
        <v>36540</v>
      </c>
      <c r="R35" s="51">
        <v>36540</v>
      </c>
    </row>
    <row r="36" spans="1:18" customFormat="1">
      <c r="A36" s="38"/>
      <c r="B36" s="243"/>
      <c r="C36" s="249"/>
      <c r="D36" s="247" t="s">
        <v>264</v>
      </c>
      <c r="E36" s="22" t="s">
        <v>286</v>
      </c>
      <c r="F36" s="22">
        <v>208000</v>
      </c>
      <c r="G36" s="22">
        <v>139700</v>
      </c>
      <c r="H36" s="22">
        <v>105100</v>
      </c>
      <c r="I36" s="22">
        <v>80600</v>
      </c>
      <c r="J36" s="22">
        <v>72900</v>
      </c>
      <c r="K36" s="22">
        <v>72900</v>
      </c>
      <c r="L36" s="53">
        <v>0.3</v>
      </c>
      <c r="M36" s="22">
        <v>62400</v>
      </c>
      <c r="N36" s="22">
        <v>41910</v>
      </c>
      <c r="O36" s="22">
        <v>31530</v>
      </c>
      <c r="P36" s="22">
        <v>24180</v>
      </c>
      <c r="Q36" s="22">
        <v>21870</v>
      </c>
      <c r="R36" s="22">
        <v>21870</v>
      </c>
    </row>
    <row r="37" spans="1:18" customFormat="1">
      <c r="A37" s="38"/>
      <c r="B37" s="243"/>
      <c r="C37" s="249"/>
      <c r="D37" s="247"/>
      <c r="E37" s="51" t="s">
        <v>287</v>
      </c>
      <c r="F37" s="51">
        <v>364300</v>
      </c>
      <c r="G37" s="51">
        <v>242800</v>
      </c>
      <c r="H37" s="51">
        <v>181400</v>
      </c>
      <c r="I37" s="51">
        <v>138300</v>
      </c>
      <c r="J37" s="51">
        <v>124400</v>
      </c>
      <c r="K37" s="51">
        <v>124400</v>
      </c>
      <c r="L37" s="55">
        <v>0.3</v>
      </c>
      <c r="M37" s="51">
        <v>109290</v>
      </c>
      <c r="N37" s="51">
        <v>72840</v>
      </c>
      <c r="O37" s="51">
        <v>54420</v>
      </c>
      <c r="P37" s="51">
        <v>41490</v>
      </c>
      <c r="Q37" s="51">
        <v>37320</v>
      </c>
      <c r="R37" s="51">
        <v>37320</v>
      </c>
    </row>
    <row r="38" spans="1:18" customFormat="1">
      <c r="A38" s="38"/>
      <c r="B38" s="243"/>
      <c r="C38" s="249"/>
      <c r="D38" s="247" t="s">
        <v>282</v>
      </c>
      <c r="E38" s="22" t="s">
        <v>286</v>
      </c>
      <c r="F38" s="22">
        <v>259600</v>
      </c>
      <c r="G38" s="22">
        <v>173800</v>
      </c>
      <c r="H38" s="22">
        <v>130300</v>
      </c>
      <c r="I38" s="22">
        <v>99600</v>
      </c>
      <c r="J38" s="22">
        <v>89900</v>
      </c>
      <c r="K38" s="22">
        <v>89900</v>
      </c>
      <c r="L38" s="53">
        <v>0.3</v>
      </c>
      <c r="M38" s="22">
        <v>77880</v>
      </c>
      <c r="N38" s="22">
        <v>52140</v>
      </c>
      <c r="O38" s="22">
        <v>39090</v>
      </c>
      <c r="P38" s="22">
        <v>29880</v>
      </c>
      <c r="Q38" s="22">
        <v>26970</v>
      </c>
      <c r="R38" s="22">
        <v>26970</v>
      </c>
    </row>
    <row r="39" spans="1:18" customFormat="1">
      <c r="A39" s="38"/>
      <c r="B39" s="243"/>
      <c r="C39" s="249"/>
      <c r="D39" s="247"/>
      <c r="E39" s="51" t="s">
        <v>287</v>
      </c>
      <c r="F39" s="51">
        <v>413100</v>
      </c>
      <c r="G39" s="51">
        <v>275000</v>
      </c>
      <c r="H39" s="51">
        <v>205200</v>
      </c>
      <c r="I39" s="51">
        <v>163000</v>
      </c>
      <c r="J39" s="51">
        <v>140400</v>
      </c>
      <c r="K39" s="51">
        <v>140400</v>
      </c>
      <c r="L39" s="55">
        <v>0.3</v>
      </c>
      <c r="M39" s="51">
        <v>123930</v>
      </c>
      <c r="N39" s="51">
        <v>82500</v>
      </c>
      <c r="O39" s="51">
        <v>61560</v>
      </c>
      <c r="P39" s="51">
        <v>48900</v>
      </c>
      <c r="Q39" s="51">
        <v>42120</v>
      </c>
      <c r="R39" s="51">
        <v>42120</v>
      </c>
    </row>
    <row r="40" spans="1:18" customFormat="1">
      <c r="A40" s="38"/>
      <c r="B40" s="243"/>
      <c r="C40" s="249"/>
      <c r="D40" s="241" t="s">
        <v>283</v>
      </c>
      <c r="E40" s="22" t="s">
        <v>286</v>
      </c>
      <c r="F40" s="22">
        <v>405300</v>
      </c>
      <c r="G40" s="22">
        <v>271600</v>
      </c>
      <c r="H40" s="22">
        <v>203900</v>
      </c>
      <c r="I40" s="22">
        <v>162900</v>
      </c>
      <c r="J40" s="22">
        <v>141100</v>
      </c>
      <c r="K40" s="22">
        <v>141100</v>
      </c>
      <c r="L40" s="56">
        <v>0.35</v>
      </c>
      <c r="M40" s="22">
        <v>141855</v>
      </c>
      <c r="N40" s="22">
        <v>95060</v>
      </c>
      <c r="O40" s="22">
        <v>71365</v>
      </c>
      <c r="P40" s="22">
        <v>57015</v>
      </c>
      <c r="Q40" s="22">
        <v>49385</v>
      </c>
      <c r="R40" s="22">
        <v>49385</v>
      </c>
    </row>
    <row r="41" spans="1:18" customFormat="1">
      <c r="A41" s="38"/>
      <c r="B41" s="243"/>
      <c r="C41" s="249"/>
      <c r="D41" s="241"/>
      <c r="E41" s="51" t="s">
        <v>287</v>
      </c>
      <c r="F41" s="51">
        <v>568400</v>
      </c>
      <c r="G41" s="51">
        <v>379300</v>
      </c>
      <c r="H41" s="51">
        <v>283500</v>
      </c>
      <c r="I41" s="51">
        <v>225700</v>
      </c>
      <c r="J41" s="51">
        <v>194700</v>
      </c>
      <c r="K41" s="51">
        <v>194700</v>
      </c>
      <c r="L41" s="55">
        <v>0.35</v>
      </c>
      <c r="M41" s="51">
        <v>198940</v>
      </c>
      <c r="N41" s="51">
        <v>132755</v>
      </c>
      <c r="O41" s="51">
        <v>99225</v>
      </c>
      <c r="P41" s="51">
        <v>78995</v>
      </c>
      <c r="Q41" s="51">
        <v>68145</v>
      </c>
      <c r="R41" s="51">
        <v>68145</v>
      </c>
    </row>
    <row r="42" spans="1:18" customFormat="1">
      <c r="A42" s="38"/>
      <c r="B42" s="243"/>
      <c r="C42" s="249"/>
      <c r="D42" s="241" t="s">
        <v>284</v>
      </c>
      <c r="E42" s="22" t="s">
        <v>286</v>
      </c>
      <c r="F42" s="22">
        <v>663800</v>
      </c>
      <c r="G42" s="22">
        <v>442200</v>
      </c>
      <c r="H42" s="22">
        <v>330100</v>
      </c>
      <c r="I42" s="22">
        <v>262400</v>
      </c>
      <c r="J42" s="22">
        <v>226100</v>
      </c>
      <c r="K42" s="22">
        <v>226100</v>
      </c>
      <c r="L42" s="56">
        <v>0.35</v>
      </c>
      <c r="M42" s="22">
        <v>232330</v>
      </c>
      <c r="N42" s="22">
        <v>154770</v>
      </c>
      <c r="O42" s="22">
        <v>115535</v>
      </c>
      <c r="P42" s="22">
        <v>91840</v>
      </c>
      <c r="Q42" s="22">
        <v>79135</v>
      </c>
      <c r="R42" s="22">
        <v>79135</v>
      </c>
    </row>
    <row r="43" spans="1:18" customFormat="1">
      <c r="A43" s="38"/>
      <c r="B43" s="245"/>
      <c r="C43" s="249"/>
      <c r="D43" s="241"/>
      <c r="E43" s="51" t="s">
        <v>287</v>
      </c>
      <c r="F43" s="51">
        <v>890800</v>
      </c>
      <c r="G43" s="51">
        <v>592000</v>
      </c>
      <c r="H43" s="51">
        <v>441000</v>
      </c>
      <c r="I43" s="51">
        <v>356000</v>
      </c>
      <c r="J43" s="51">
        <v>300800</v>
      </c>
      <c r="K43" s="51">
        <v>300800</v>
      </c>
      <c r="L43" s="55">
        <v>0.35</v>
      </c>
      <c r="M43" s="51">
        <v>311780</v>
      </c>
      <c r="N43" s="51">
        <v>207200</v>
      </c>
      <c r="O43" s="51">
        <v>154350</v>
      </c>
      <c r="P43" s="51">
        <v>124600</v>
      </c>
      <c r="Q43" s="51">
        <v>105280</v>
      </c>
      <c r="R43" s="51">
        <v>105280</v>
      </c>
    </row>
    <row r="45" spans="1:18" ht="99" customHeight="1">
      <c r="B45" s="251" t="s">
        <v>288</v>
      </c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</row>
    <row r="47" spans="1:18">
      <c r="B47" s="250" t="s">
        <v>266</v>
      </c>
      <c r="C47" s="250"/>
      <c r="D47" s="250"/>
      <c r="E47" s="250"/>
      <c r="F47" s="175" t="s">
        <v>267</v>
      </c>
      <c r="G47" s="175"/>
      <c r="H47" s="175"/>
      <c r="I47" s="175"/>
      <c r="J47" s="175"/>
      <c r="K47" s="175" t="s">
        <v>268</v>
      </c>
      <c r="L47" s="239" t="s">
        <v>127</v>
      </c>
      <c r="M47" s="176" t="s">
        <v>269</v>
      </c>
      <c r="N47" s="176"/>
      <c r="O47" s="176"/>
      <c r="P47" s="176"/>
      <c r="Q47" s="176"/>
      <c r="R47" s="176" t="s">
        <v>270</v>
      </c>
    </row>
    <row r="48" spans="1:18">
      <c r="B48" s="40" t="s">
        <v>271</v>
      </c>
      <c r="C48" s="40" t="s">
        <v>272</v>
      </c>
      <c r="D48" s="40" t="s">
        <v>273</v>
      </c>
      <c r="E48" s="40" t="s">
        <v>271</v>
      </c>
      <c r="F48" s="41" t="s">
        <v>274</v>
      </c>
      <c r="G48" s="41" t="s">
        <v>275</v>
      </c>
      <c r="H48" s="41" t="s">
        <v>276</v>
      </c>
      <c r="I48" s="41" t="s">
        <v>277</v>
      </c>
      <c r="J48" s="41" t="s">
        <v>278</v>
      </c>
      <c r="K48" s="175"/>
      <c r="L48" s="240"/>
      <c r="M48" s="48" t="s">
        <v>274</v>
      </c>
      <c r="N48" s="48" t="s">
        <v>275</v>
      </c>
      <c r="O48" s="48" t="s">
        <v>276</v>
      </c>
      <c r="P48" s="48" t="s">
        <v>277</v>
      </c>
      <c r="Q48" s="48" t="s">
        <v>278</v>
      </c>
      <c r="R48" s="176"/>
    </row>
    <row r="49" spans="2:18">
      <c r="B49" s="242" t="s">
        <v>279</v>
      </c>
      <c r="C49" s="246" t="s">
        <v>234</v>
      </c>
      <c r="D49" s="30" t="s">
        <v>262</v>
      </c>
      <c r="E49" s="22" t="s">
        <v>280</v>
      </c>
      <c r="F49" s="22">
        <v>68000</v>
      </c>
      <c r="G49" s="22">
        <v>45400</v>
      </c>
      <c r="H49" s="22">
        <v>37800</v>
      </c>
      <c r="I49" s="22">
        <v>29500</v>
      </c>
      <c r="J49" s="22">
        <v>26200</v>
      </c>
      <c r="K49" s="22">
        <v>26200</v>
      </c>
      <c r="L49" s="53">
        <v>0.3</v>
      </c>
      <c r="M49" s="22">
        <f t="shared" ref="M49:R49" si="0">F49*$L49</f>
        <v>20400</v>
      </c>
      <c r="N49" s="22">
        <f t="shared" si="0"/>
        <v>13620</v>
      </c>
      <c r="O49" s="54">
        <f t="shared" si="0"/>
        <v>11340</v>
      </c>
      <c r="P49" s="22">
        <f t="shared" si="0"/>
        <v>8850</v>
      </c>
      <c r="Q49" s="22">
        <f t="shared" si="0"/>
        <v>7860</v>
      </c>
      <c r="R49" s="22">
        <f t="shared" si="0"/>
        <v>7860</v>
      </c>
    </row>
    <row r="50" spans="2:18">
      <c r="B50" s="243"/>
      <c r="C50" s="247"/>
      <c r="D50" s="30" t="s">
        <v>264</v>
      </c>
      <c r="E50" s="22" t="s">
        <v>280</v>
      </c>
      <c r="F50" s="22">
        <v>77600</v>
      </c>
      <c r="G50" s="22">
        <v>51700</v>
      </c>
      <c r="H50" s="22">
        <v>43100</v>
      </c>
      <c r="I50" s="22">
        <v>33500</v>
      </c>
      <c r="J50" s="22">
        <v>29800</v>
      </c>
      <c r="K50" s="22">
        <v>29800</v>
      </c>
      <c r="L50" s="53">
        <v>0.3</v>
      </c>
      <c r="M50" s="22">
        <f t="shared" ref="M50:R50" si="1">F50*$L50</f>
        <v>23280</v>
      </c>
      <c r="N50" s="22">
        <f t="shared" si="1"/>
        <v>15510</v>
      </c>
      <c r="O50" s="22">
        <f t="shared" si="1"/>
        <v>12930</v>
      </c>
      <c r="P50" s="22">
        <f t="shared" si="1"/>
        <v>10050</v>
      </c>
      <c r="Q50" s="22">
        <f t="shared" si="1"/>
        <v>8940</v>
      </c>
      <c r="R50" s="22">
        <f t="shared" si="1"/>
        <v>8940</v>
      </c>
    </row>
    <row r="51" spans="2:18">
      <c r="B51" s="243"/>
      <c r="C51" s="247"/>
      <c r="D51" s="30" t="s">
        <v>282</v>
      </c>
      <c r="E51" s="22" t="s">
        <v>280</v>
      </c>
      <c r="F51" s="22">
        <v>98600</v>
      </c>
      <c r="G51" s="22">
        <v>65800</v>
      </c>
      <c r="H51" s="22">
        <v>54800</v>
      </c>
      <c r="I51" s="22">
        <v>42600</v>
      </c>
      <c r="J51" s="22">
        <v>37900</v>
      </c>
      <c r="K51" s="22">
        <v>37900</v>
      </c>
      <c r="L51" s="53">
        <v>0.3</v>
      </c>
      <c r="M51" s="22">
        <f t="shared" ref="M51:R51" si="2">F51*$L51</f>
        <v>29580</v>
      </c>
      <c r="N51" s="22">
        <f t="shared" si="2"/>
        <v>19740</v>
      </c>
      <c r="O51" s="22">
        <f t="shared" si="2"/>
        <v>16440</v>
      </c>
      <c r="P51" s="22">
        <f t="shared" si="2"/>
        <v>12780</v>
      </c>
      <c r="Q51" s="22">
        <f t="shared" si="2"/>
        <v>11370</v>
      </c>
      <c r="R51" s="22">
        <f t="shared" si="2"/>
        <v>11370</v>
      </c>
    </row>
    <row r="52" spans="2:18">
      <c r="B52" s="243"/>
      <c r="C52" s="247"/>
      <c r="D52" s="52" t="s">
        <v>283</v>
      </c>
      <c r="E52" s="22" t="s">
        <v>280</v>
      </c>
      <c r="F52" s="22">
        <v>196200</v>
      </c>
      <c r="G52" s="22">
        <v>130800</v>
      </c>
      <c r="H52" s="22">
        <v>109000</v>
      </c>
      <c r="I52" s="22">
        <v>84900</v>
      </c>
      <c r="J52" s="22">
        <v>75500</v>
      </c>
      <c r="K52" s="22">
        <v>75500</v>
      </c>
      <c r="L52" s="56">
        <v>0.35</v>
      </c>
      <c r="M52" s="22">
        <f t="shared" ref="M52:R52" si="3">F52*$L52</f>
        <v>68670</v>
      </c>
      <c r="N52" s="22">
        <f t="shared" si="3"/>
        <v>45780</v>
      </c>
      <c r="O52" s="22">
        <f t="shared" si="3"/>
        <v>38150</v>
      </c>
      <c r="P52" s="22">
        <f t="shared" si="3"/>
        <v>29714.999999999996</v>
      </c>
      <c r="Q52" s="22">
        <f t="shared" si="3"/>
        <v>26425</v>
      </c>
      <c r="R52" s="22">
        <f t="shared" si="3"/>
        <v>26425</v>
      </c>
    </row>
    <row r="53" spans="2:18">
      <c r="B53" s="243"/>
      <c r="C53" s="247"/>
      <c r="D53" s="52" t="s">
        <v>284</v>
      </c>
      <c r="E53" s="22" t="s">
        <v>280</v>
      </c>
      <c r="F53" s="22">
        <v>340200</v>
      </c>
      <c r="G53" s="22">
        <v>226800</v>
      </c>
      <c r="H53" s="22">
        <v>189000</v>
      </c>
      <c r="I53" s="22">
        <v>147200</v>
      </c>
      <c r="J53" s="22">
        <v>130800</v>
      </c>
      <c r="K53" s="22">
        <v>130800</v>
      </c>
      <c r="L53" s="56">
        <v>0.35</v>
      </c>
      <c r="M53" s="22">
        <f t="shared" ref="M53:R53" si="4">F53*$L53</f>
        <v>119069.99999999999</v>
      </c>
      <c r="N53" s="22">
        <f t="shared" si="4"/>
        <v>79380</v>
      </c>
      <c r="O53" s="22">
        <f t="shared" si="4"/>
        <v>66150</v>
      </c>
      <c r="P53" s="22">
        <f t="shared" si="4"/>
        <v>51520</v>
      </c>
      <c r="Q53" s="22">
        <f t="shared" si="4"/>
        <v>45780</v>
      </c>
      <c r="R53" s="22">
        <f t="shared" si="4"/>
        <v>45780</v>
      </c>
    </row>
    <row r="54" spans="2:18">
      <c r="B54" s="243"/>
      <c r="C54" s="248" t="s">
        <v>232</v>
      </c>
      <c r="D54" s="30" t="s">
        <v>262</v>
      </c>
      <c r="E54" s="22" t="s">
        <v>280</v>
      </c>
      <c r="F54" s="22">
        <v>74900</v>
      </c>
      <c r="G54" s="22">
        <v>49900</v>
      </c>
      <c r="H54" s="22">
        <v>41600</v>
      </c>
      <c r="I54" s="22">
        <v>33800</v>
      </c>
      <c r="J54" s="22">
        <v>30000</v>
      </c>
      <c r="K54" s="22">
        <v>30000</v>
      </c>
      <c r="L54" s="53">
        <v>0.3</v>
      </c>
      <c r="M54" s="22">
        <f t="shared" ref="M54:R54" si="5">F54*$L54</f>
        <v>22470</v>
      </c>
      <c r="N54" s="22">
        <f t="shared" si="5"/>
        <v>14970</v>
      </c>
      <c r="O54" s="54">
        <f t="shared" si="5"/>
        <v>12480</v>
      </c>
      <c r="P54" s="22">
        <f t="shared" si="5"/>
        <v>10140</v>
      </c>
      <c r="Q54" s="22">
        <f t="shared" si="5"/>
        <v>9000</v>
      </c>
      <c r="R54" s="22">
        <f t="shared" si="5"/>
        <v>9000</v>
      </c>
    </row>
    <row r="55" spans="2:18">
      <c r="B55" s="243"/>
      <c r="C55" s="249"/>
      <c r="D55" s="30" t="s">
        <v>264</v>
      </c>
      <c r="E55" s="22" t="s">
        <v>280</v>
      </c>
      <c r="F55" s="22">
        <v>84400</v>
      </c>
      <c r="G55" s="22">
        <v>56300</v>
      </c>
      <c r="H55" s="22">
        <v>46900</v>
      </c>
      <c r="I55" s="22">
        <v>37900</v>
      </c>
      <c r="J55" s="22">
        <v>33700</v>
      </c>
      <c r="K55" s="22">
        <v>33700</v>
      </c>
      <c r="L55" s="53">
        <v>0.3</v>
      </c>
      <c r="M55" s="22">
        <f t="shared" ref="M55:R55" si="6">F55*$L55</f>
        <v>25320</v>
      </c>
      <c r="N55" s="22">
        <f t="shared" si="6"/>
        <v>16890</v>
      </c>
      <c r="O55" s="22">
        <f t="shared" si="6"/>
        <v>14070</v>
      </c>
      <c r="P55" s="22">
        <f t="shared" si="6"/>
        <v>11370</v>
      </c>
      <c r="Q55" s="22">
        <f t="shared" si="6"/>
        <v>10110</v>
      </c>
      <c r="R55" s="22">
        <f t="shared" si="6"/>
        <v>10110</v>
      </c>
    </row>
    <row r="56" spans="2:18">
      <c r="B56" s="243"/>
      <c r="C56" s="249"/>
      <c r="D56" s="30" t="s">
        <v>282</v>
      </c>
      <c r="E56" s="22" t="s">
        <v>280</v>
      </c>
      <c r="F56" s="22">
        <v>105500</v>
      </c>
      <c r="G56" s="22">
        <v>70300</v>
      </c>
      <c r="H56" s="22">
        <v>58600</v>
      </c>
      <c r="I56" s="22">
        <v>46900</v>
      </c>
      <c r="J56" s="22">
        <v>41700</v>
      </c>
      <c r="K56" s="22">
        <v>41700</v>
      </c>
      <c r="L56" s="53">
        <v>0.3</v>
      </c>
      <c r="M56" s="22">
        <f t="shared" ref="M56:R56" si="7">F56*$L56</f>
        <v>31650</v>
      </c>
      <c r="N56" s="22">
        <f t="shared" si="7"/>
        <v>21090</v>
      </c>
      <c r="O56" s="22">
        <f t="shared" si="7"/>
        <v>17580</v>
      </c>
      <c r="P56" s="22">
        <f t="shared" si="7"/>
        <v>14070</v>
      </c>
      <c r="Q56" s="22">
        <f t="shared" si="7"/>
        <v>12510</v>
      </c>
      <c r="R56" s="22">
        <f t="shared" si="7"/>
        <v>12510</v>
      </c>
    </row>
    <row r="57" spans="2:18">
      <c r="B57" s="243"/>
      <c r="C57" s="249"/>
      <c r="D57" s="52" t="s">
        <v>283</v>
      </c>
      <c r="E57" s="22" t="s">
        <v>280</v>
      </c>
      <c r="F57" s="22">
        <v>208100</v>
      </c>
      <c r="G57" s="22">
        <v>138700</v>
      </c>
      <c r="H57" s="22">
        <v>115600</v>
      </c>
      <c r="I57" s="22">
        <v>92400</v>
      </c>
      <c r="J57" s="22">
        <v>82100</v>
      </c>
      <c r="K57" s="22">
        <v>82100</v>
      </c>
      <c r="L57" s="56">
        <v>0.35</v>
      </c>
      <c r="M57" s="22">
        <f t="shared" ref="M57:R57" si="8">F57*$L57</f>
        <v>72835</v>
      </c>
      <c r="N57" s="22">
        <f t="shared" si="8"/>
        <v>48545</v>
      </c>
      <c r="O57" s="22">
        <f t="shared" si="8"/>
        <v>40460</v>
      </c>
      <c r="P57" s="22">
        <f t="shared" si="8"/>
        <v>32339.999999999996</v>
      </c>
      <c r="Q57" s="22">
        <f t="shared" si="8"/>
        <v>28734.999999999996</v>
      </c>
      <c r="R57" s="22">
        <f t="shared" si="8"/>
        <v>28734.999999999996</v>
      </c>
    </row>
    <row r="58" spans="2:18">
      <c r="B58" s="243"/>
      <c r="C58" s="249"/>
      <c r="D58" s="52" t="s">
        <v>284</v>
      </c>
      <c r="E58" s="22" t="s">
        <v>280</v>
      </c>
      <c r="F58" s="22">
        <v>351900</v>
      </c>
      <c r="G58" s="22">
        <v>234600</v>
      </c>
      <c r="H58" s="22">
        <v>195500</v>
      </c>
      <c r="I58" s="22">
        <v>154600</v>
      </c>
      <c r="J58" s="22">
        <v>137400</v>
      </c>
      <c r="K58" s="22">
        <v>137400</v>
      </c>
      <c r="L58" s="56">
        <v>0.35</v>
      </c>
      <c r="M58" s="22">
        <f t="shared" ref="M58:R58" si="9">F58*$L58</f>
        <v>123164.99999999999</v>
      </c>
      <c r="N58" s="22">
        <f t="shared" si="9"/>
        <v>82110</v>
      </c>
      <c r="O58" s="22">
        <f t="shared" si="9"/>
        <v>68425</v>
      </c>
      <c r="P58" s="22">
        <f t="shared" si="9"/>
        <v>54110</v>
      </c>
      <c r="Q58" s="22">
        <f t="shared" si="9"/>
        <v>48090</v>
      </c>
      <c r="R58" s="22">
        <f t="shared" si="9"/>
        <v>48090</v>
      </c>
    </row>
    <row r="59" spans="2:18">
      <c r="B59" s="244" t="s">
        <v>285</v>
      </c>
      <c r="C59" s="246" t="s">
        <v>234</v>
      </c>
      <c r="D59" s="30" t="s">
        <v>262</v>
      </c>
      <c r="E59" s="22" t="s">
        <v>286</v>
      </c>
      <c r="F59" s="22">
        <v>204000</v>
      </c>
      <c r="G59" s="22">
        <v>135500</v>
      </c>
      <c r="H59" s="22">
        <v>91400</v>
      </c>
      <c r="I59" s="22">
        <v>75900</v>
      </c>
      <c r="J59" s="22">
        <v>65600</v>
      </c>
      <c r="K59" s="22">
        <v>65600</v>
      </c>
      <c r="L59" s="53">
        <v>0.3</v>
      </c>
      <c r="M59" s="22">
        <f t="shared" ref="M59:R59" si="10">F59*$L59</f>
        <v>61200</v>
      </c>
      <c r="N59" s="22">
        <f t="shared" si="10"/>
        <v>40650</v>
      </c>
      <c r="O59" s="54">
        <f t="shared" si="10"/>
        <v>27420</v>
      </c>
      <c r="P59" s="22">
        <f t="shared" si="10"/>
        <v>22770</v>
      </c>
      <c r="Q59" s="22">
        <f t="shared" si="10"/>
        <v>19680</v>
      </c>
      <c r="R59" s="22">
        <f t="shared" si="10"/>
        <v>19680</v>
      </c>
    </row>
    <row r="60" spans="2:18">
      <c r="B60" s="243"/>
      <c r="C60" s="247"/>
      <c r="D60" s="30" t="s">
        <v>264</v>
      </c>
      <c r="E60" s="22" t="s">
        <v>286</v>
      </c>
      <c r="F60" s="22">
        <v>204100</v>
      </c>
      <c r="G60" s="22">
        <v>135800</v>
      </c>
      <c r="H60" s="22">
        <v>91600</v>
      </c>
      <c r="I60" s="22">
        <v>77200</v>
      </c>
      <c r="J60" s="22">
        <v>66600</v>
      </c>
      <c r="K60" s="22">
        <v>66600</v>
      </c>
      <c r="L60" s="53">
        <v>0.3</v>
      </c>
      <c r="M60" s="22">
        <f t="shared" ref="M60:R60" si="11">F60*$L60</f>
        <v>61230</v>
      </c>
      <c r="N60" s="22">
        <f t="shared" si="11"/>
        <v>40740</v>
      </c>
      <c r="O60" s="22">
        <f t="shared" si="11"/>
        <v>27480</v>
      </c>
      <c r="P60" s="22">
        <f t="shared" si="11"/>
        <v>23160</v>
      </c>
      <c r="Q60" s="22">
        <f t="shared" si="11"/>
        <v>19980</v>
      </c>
      <c r="R60" s="22">
        <f t="shared" si="11"/>
        <v>19980</v>
      </c>
    </row>
    <row r="61" spans="2:18">
      <c r="B61" s="243"/>
      <c r="C61" s="247"/>
      <c r="D61" s="30" t="s">
        <v>282</v>
      </c>
      <c r="E61" s="22" t="s">
        <v>286</v>
      </c>
      <c r="F61" s="22">
        <v>255700</v>
      </c>
      <c r="G61" s="22">
        <v>169500</v>
      </c>
      <c r="H61" s="22">
        <v>115000</v>
      </c>
      <c r="I61" s="22">
        <v>98400</v>
      </c>
      <c r="J61" s="22">
        <v>81000</v>
      </c>
      <c r="K61" s="22">
        <v>81000</v>
      </c>
      <c r="L61" s="53">
        <v>0.3</v>
      </c>
      <c r="M61" s="22">
        <f t="shared" ref="M61:R61" si="12">F61*$L61</f>
        <v>76710</v>
      </c>
      <c r="N61" s="22">
        <f t="shared" si="12"/>
        <v>50850</v>
      </c>
      <c r="O61" s="22">
        <f t="shared" si="12"/>
        <v>34500</v>
      </c>
      <c r="P61" s="22">
        <f t="shared" si="12"/>
        <v>29520</v>
      </c>
      <c r="Q61" s="22">
        <f t="shared" si="12"/>
        <v>24300</v>
      </c>
      <c r="R61" s="22">
        <f t="shared" si="12"/>
        <v>24300</v>
      </c>
    </row>
    <row r="62" spans="2:18">
      <c r="B62" s="243"/>
      <c r="C62" s="247"/>
      <c r="D62" s="52" t="s">
        <v>283</v>
      </c>
      <c r="E62" s="22" t="s">
        <v>286</v>
      </c>
      <c r="F62" s="22">
        <v>398600</v>
      </c>
      <c r="G62" s="22">
        <v>263700</v>
      </c>
      <c r="H62" s="22">
        <v>179500</v>
      </c>
      <c r="I62" s="22">
        <v>156100</v>
      </c>
      <c r="J62" s="22">
        <v>124500</v>
      </c>
      <c r="K62" s="22">
        <v>124500</v>
      </c>
      <c r="L62" s="56">
        <v>0.35</v>
      </c>
      <c r="M62" s="22">
        <f t="shared" ref="M62:R62" si="13">F62*$L62</f>
        <v>139510</v>
      </c>
      <c r="N62" s="22">
        <f t="shared" si="13"/>
        <v>92295</v>
      </c>
      <c r="O62" s="22">
        <f t="shared" si="13"/>
        <v>62824.999999999993</v>
      </c>
      <c r="P62" s="22">
        <f t="shared" si="13"/>
        <v>54635</v>
      </c>
      <c r="Q62" s="22">
        <f t="shared" si="13"/>
        <v>43575</v>
      </c>
      <c r="R62" s="22">
        <f t="shared" si="13"/>
        <v>43575</v>
      </c>
    </row>
    <row r="63" spans="2:18">
      <c r="B63" s="243"/>
      <c r="C63" s="247"/>
      <c r="D63" s="52" t="s">
        <v>284</v>
      </c>
      <c r="E63" s="22" t="s">
        <v>286</v>
      </c>
      <c r="F63" s="22">
        <v>657000</v>
      </c>
      <c r="G63" s="22">
        <v>433900</v>
      </c>
      <c r="H63" s="22">
        <v>296500</v>
      </c>
      <c r="I63" s="22">
        <v>262000</v>
      </c>
      <c r="J63" s="22">
        <v>202200</v>
      </c>
      <c r="K63" s="22">
        <v>202200</v>
      </c>
      <c r="L63" s="56">
        <v>0.35</v>
      </c>
      <c r="M63" s="22">
        <f t="shared" ref="M63:R63" si="14">F63*$L63</f>
        <v>229949.99999999997</v>
      </c>
      <c r="N63" s="22">
        <f t="shared" si="14"/>
        <v>151865</v>
      </c>
      <c r="O63" s="22">
        <f t="shared" si="14"/>
        <v>103775</v>
      </c>
      <c r="P63" s="22">
        <f t="shared" si="14"/>
        <v>91700</v>
      </c>
      <c r="Q63" s="22">
        <f t="shared" si="14"/>
        <v>70770</v>
      </c>
      <c r="R63" s="22">
        <f t="shared" si="14"/>
        <v>70770</v>
      </c>
    </row>
    <row r="64" spans="2:18">
      <c r="B64" s="243"/>
      <c r="C64" s="248" t="s">
        <v>232</v>
      </c>
      <c r="D64" s="30" t="s">
        <v>262</v>
      </c>
      <c r="E64" s="22" t="s">
        <v>286</v>
      </c>
      <c r="F64" s="22">
        <v>207900</v>
      </c>
      <c r="G64" s="22">
        <v>139700</v>
      </c>
      <c r="H64" s="22">
        <v>105000</v>
      </c>
      <c r="I64" s="22">
        <v>80600</v>
      </c>
      <c r="J64" s="22">
        <v>72900</v>
      </c>
      <c r="K64" s="22">
        <v>72900</v>
      </c>
      <c r="L64" s="53">
        <v>0.3</v>
      </c>
      <c r="M64" s="22">
        <f t="shared" ref="M64:R64" si="15">F64*$L64</f>
        <v>62370</v>
      </c>
      <c r="N64" s="22">
        <f t="shared" si="15"/>
        <v>41910</v>
      </c>
      <c r="O64" s="54">
        <f t="shared" si="15"/>
        <v>31500</v>
      </c>
      <c r="P64" s="22">
        <f t="shared" si="15"/>
        <v>24180</v>
      </c>
      <c r="Q64" s="22">
        <f t="shared" si="15"/>
        <v>21870</v>
      </c>
      <c r="R64" s="22">
        <f t="shared" si="15"/>
        <v>21870</v>
      </c>
    </row>
    <row r="65" spans="2:18">
      <c r="B65" s="243"/>
      <c r="C65" s="249"/>
      <c r="D65" s="30" t="s">
        <v>264</v>
      </c>
      <c r="E65" s="22" t="s">
        <v>286</v>
      </c>
      <c r="F65" s="22">
        <v>208000</v>
      </c>
      <c r="G65" s="22">
        <v>139700</v>
      </c>
      <c r="H65" s="22">
        <v>105100</v>
      </c>
      <c r="I65" s="22">
        <v>80600</v>
      </c>
      <c r="J65" s="22">
        <v>72900</v>
      </c>
      <c r="K65" s="22">
        <v>72900</v>
      </c>
      <c r="L65" s="53">
        <v>0.3</v>
      </c>
      <c r="M65" s="22">
        <f t="shared" ref="M65:R65" si="16">F65*$L65</f>
        <v>62400</v>
      </c>
      <c r="N65" s="22">
        <f t="shared" si="16"/>
        <v>41910</v>
      </c>
      <c r="O65" s="22">
        <f t="shared" si="16"/>
        <v>31530</v>
      </c>
      <c r="P65" s="22">
        <f t="shared" si="16"/>
        <v>24180</v>
      </c>
      <c r="Q65" s="22">
        <f t="shared" si="16"/>
        <v>21870</v>
      </c>
      <c r="R65" s="22">
        <f t="shared" si="16"/>
        <v>21870</v>
      </c>
    </row>
    <row r="66" spans="2:18">
      <c r="B66" s="243"/>
      <c r="C66" s="249"/>
      <c r="D66" s="30" t="s">
        <v>282</v>
      </c>
      <c r="E66" s="22" t="s">
        <v>286</v>
      </c>
      <c r="F66" s="22">
        <v>259600</v>
      </c>
      <c r="G66" s="22">
        <v>173800</v>
      </c>
      <c r="H66" s="22">
        <v>130300</v>
      </c>
      <c r="I66" s="22">
        <v>99600</v>
      </c>
      <c r="J66" s="22">
        <v>89900</v>
      </c>
      <c r="K66" s="22">
        <v>89900</v>
      </c>
      <c r="L66" s="53">
        <v>0.3</v>
      </c>
      <c r="M66" s="22">
        <f t="shared" ref="M66:R66" si="17">F66*$L66</f>
        <v>77880</v>
      </c>
      <c r="N66" s="22">
        <f t="shared" si="17"/>
        <v>52140</v>
      </c>
      <c r="O66" s="22">
        <f t="shared" si="17"/>
        <v>39090</v>
      </c>
      <c r="P66" s="22">
        <f t="shared" si="17"/>
        <v>29880</v>
      </c>
      <c r="Q66" s="22">
        <f t="shared" si="17"/>
        <v>26970</v>
      </c>
      <c r="R66" s="22">
        <f t="shared" si="17"/>
        <v>26970</v>
      </c>
    </row>
    <row r="67" spans="2:18">
      <c r="B67" s="243"/>
      <c r="C67" s="249"/>
      <c r="D67" s="52" t="s">
        <v>283</v>
      </c>
      <c r="E67" s="22" t="s">
        <v>286</v>
      </c>
      <c r="F67" s="22">
        <v>405300</v>
      </c>
      <c r="G67" s="22">
        <v>271600</v>
      </c>
      <c r="H67" s="22">
        <v>203900</v>
      </c>
      <c r="I67" s="22">
        <v>162900</v>
      </c>
      <c r="J67" s="22">
        <v>141100</v>
      </c>
      <c r="K67" s="22">
        <v>141100</v>
      </c>
      <c r="L67" s="56">
        <v>0.35</v>
      </c>
      <c r="M67" s="22">
        <f t="shared" ref="M67:R67" si="18">F67*$L67</f>
        <v>141855</v>
      </c>
      <c r="N67" s="22">
        <f t="shared" si="18"/>
        <v>95060</v>
      </c>
      <c r="O67" s="22">
        <f t="shared" si="18"/>
        <v>71365</v>
      </c>
      <c r="P67" s="22">
        <f t="shared" si="18"/>
        <v>57015</v>
      </c>
      <c r="Q67" s="22">
        <f t="shared" si="18"/>
        <v>49385</v>
      </c>
      <c r="R67" s="22">
        <f t="shared" si="18"/>
        <v>49385</v>
      </c>
    </row>
    <row r="68" spans="2:18">
      <c r="B68" s="245"/>
      <c r="C68" s="249"/>
      <c r="D68" s="52" t="s">
        <v>284</v>
      </c>
      <c r="E68" s="22" t="s">
        <v>286</v>
      </c>
      <c r="F68" s="22">
        <v>663800</v>
      </c>
      <c r="G68" s="22">
        <v>442200</v>
      </c>
      <c r="H68" s="22">
        <v>330100</v>
      </c>
      <c r="I68" s="22">
        <v>262400</v>
      </c>
      <c r="J68" s="22">
        <v>226100</v>
      </c>
      <c r="K68" s="22">
        <v>226100</v>
      </c>
      <c r="L68" s="56">
        <v>0.35</v>
      </c>
      <c r="M68" s="22">
        <f t="shared" ref="M68:R68" si="19">F68*$L68</f>
        <v>232329.99999999997</v>
      </c>
      <c r="N68" s="22">
        <f t="shared" si="19"/>
        <v>154770</v>
      </c>
      <c r="O68" s="22">
        <f t="shared" si="19"/>
        <v>115534.99999999999</v>
      </c>
      <c r="P68" s="22">
        <f t="shared" si="19"/>
        <v>91840</v>
      </c>
      <c r="Q68" s="22">
        <f t="shared" si="19"/>
        <v>79135</v>
      </c>
      <c r="R68" s="22">
        <f t="shared" si="19"/>
        <v>79135</v>
      </c>
    </row>
    <row r="70" spans="2:18">
      <c r="B70" s="250" t="s">
        <v>266</v>
      </c>
      <c r="C70" s="250"/>
      <c r="D70" s="250"/>
      <c r="E70" s="250"/>
      <c r="F70" s="175" t="s">
        <v>267</v>
      </c>
      <c r="G70" s="175"/>
      <c r="H70" s="175"/>
      <c r="I70" s="175"/>
      <c r="J70" s="175"/>
      <c r="K70" s="175" t="s">
        <v>268</v>
      </c>
      <c r="L70" s="239" t="s">
        <v>127</v>
      </c>
      <c r="M70" s="176" t="s">
        <v>269</v>
      </c>
      <c r="N70" s="176"/>
      <c r="O70" s="176"/>
      <c r="P70" s="176"/>
      <c r="Q70" s="176"/>
      <c r="R70" s="176" t="s">
        <v>270</v>
      </c>
    </row>
    <row r="71" spans="2:18">
      <c r="B71" s="40" t="s">
        <v>271</v>
      </c>
      <c r="C71" s="40" t="s">
        <v>272</v>
      </c>
      <c r="D71" s="40" t="s">
        <v>273</v>
      </c>
      <c r="E71" s="40" t="s">
        <v>271</v>
      </c>
      <c r="F71" s="41" t="s">
        <v>274</v>
      </c>
      <c r="G71" s="41" t="s">
        <v>275</v>
      </c>
      <c r="H71" s="41" t="s">
        <v>276</v>
      </c>
      <c r="I71" s="41" t="s">
        <v>277</v>
      </c>
      <c r="J71" s="41" t="s">
        <v>278</v>
      </c>
      <c r="K71" s="175"/>
      <c r="L71" s="240"/>
      <c r="M71" s="48" t="s">
        <v>274</v>
      </c>
      <c r="N71" s="48" t="s">
        <v>275</v>
      </c>
      <c r="O71" s="48" t="s">
        <v>276</v>
      </c>
      <c r="P71" s="48" t="s">
        <v>277</v>
      </c>
      <c r="Q71" s="48" t="s">
        <v>278</v>
      </c>
      <c r="R71" s="176"/>
    </row>
    <row r="72" spans="2:18">
      <c r="B72" s="242" t="s">
        <v>279</v>
      </c>
      <c r="C72" s="246" t="s">
        <v>234</v>
      </c>
      <c r="D72" s="30" t="s">
        <v>262</v>
      </c>
      <c r="E72" s="43" t="s">
        <v>281</v>
      </c>
      <c r="F72" s="43">
        <v>108200</v>
      </c>
      <c r="G72" s="43">
        <v>72100</v>
      </c>
      <c r="H72" s="43">
        <v>60100</v>
      </c>
      <c r="I72" s="43">
        <v>46800</v>
      </c>
      <c r="J72" s="43">
        <v>41600</v>
      </c>
      <c r="K72" s="43">
        <v>41600</v>
      </c>
      <c r="L72" s="49">
        <v>0.3</v>
      </c>
      <c r="M72" s="43">
        <f t="shared" ref="M72:R72" si="20">F72*$L72</f>
        <v>32460</v>
      </c>
      <c r="N72" s="43">
        <f t="shared" si="20"/>
        <v>21630</v>
      </c>
      <c r="O72" s="43">
        <f t="shared" si="20"/>
        <v>18030</v>
      </c>
      <c r="P72" s="43">
        <f t="shared" si="20"/>
        <v>14040</v>
      </c>
      <c r="Q72" s="43">
        <f t="shared" si="20"/>
        <v>12480</v>
      </c>
      <c r="R72" s="43">
        <f t="shared" si="20"/>
        <v>12480</v>
      </c>
    </row>
    <row r="73" spans="2:18">
      <c r="B73" s="243"/>
      <c r="C73" s="247"/>
      <c r="D73" s="30" t="s">
        <v>264</v>
      </c>
      <c r="E73" s="43" t="s">
        <v>281</v>
      </c>
      <c r="F73" s="43">
        <v>117700</v>
      </c>
      <c r="G73" s="43">
        <v>78500</v>
      </c>
      <c r="H73" s="43">
        <v>65400</v>
      </c>
      <c r="I73" s="43">
        <v>51000</v>
      </c>
      <c r="J73" s="43">
        <v>45300</v>
      </c>
      <c r="K73" s="43">
        <v>45300</v>
      </c>
      <c r="L73" s="49">
        <v>0.3</v>
      </c>
      <c r="M73" s="43">
        <f t="shared" ref="M73:R73" si="21">F73*$L73</f>
        <v>35310</v>
      </c>
      <c r="N73" s="43">
        <f t="shared" si="21"/>
        <v>23550</v>
      </c>
      <c r="O73" s="43">
        <f t="shared" si="21"/>
        <v>19620</v>
      </c>
      <c r="P73" s="43">
        <f t="shared" si="21"/>
        <v>15300</v>
      </c>
      <c r="Q73" s="43">
        <f t="shared" si="21"/>
        <v>13590</v>
      </c>
      <c r="R73" s="43">
        <f t="shared" si="21"/>
        <v>13590</v>
      </c>
    </row>
    <row r="74" spans="2:18">
      <c r="B74" s="243"/>
      <c r="C74" s="247"/>
      <c r="D74" s="30" t="s">
        <v>282</v>
      </c>
      <c r="E74" s="43" t="s">
        <v>281</v>
      </c>
      <c r="F74" s="43">
        <v>136100</v>
      </c>
      <c r="G74" s="43">
        <v>90700</v>
      </c>
      <c r="H74" s="43">
        <v>75600</v>
      </c>
      <c r="I74" s="43">
        <v>59000</v>
      </c>
      <c r="J74" s="43">
        <v>52400</v>
      </c>
      <c r="K74" s="43">
        <v>52400</v>
      </c>
      <c r="L74" s="49">
        <v>0.3</v>
      </c>
      <c r="M74" s="43">
        <f t="shared" ref="M74:R74" si="22">F74*$L74</f>
        <v>40830</v>
      </c>
      <c r="N74" s="43">
        <f t="shared" si="22"/>
        <v>27210</v>
      </c>
      <c r="O74" s="43">
        <f t="shared" si="22"/>
        <v>22680</v>
      </c>
      <c r="P74" s="43">
        <f t="shared" si="22"/>
        <v>17700</v>
      </c>
      <c r="Q74" s="43">
        <f t="shared" si="22"/>
        <v>15720</v>
      </c>
      <c r="R74" s="43">
        <f t="shared" si="22"/>
        <v>15720</v>
      </c>
    </row>
    <row r="75" spans="2:18">
      <c r="B75" s="243"/>
      <c r="C75" s="247"/>
      <c r="D75" s="52" t="s">
        <v>283</v>
      </c>
      <c r="E75" s="43" t="s">
        <v>281</v>
      </c>
      <c r="F75" s="43">
        <v>214200</v>
      </c>
      <c r="G75" s="43">
        <v>142800</v>
      </c>
      <c r="H75" s="43">
        <v>119000</v>
      </c>
      <c r="I75" s="43">
        <v>92700</v>
      </c>
      <c r="J75" s="43">
        <v>82400</v>
      </c>
      <c r="K75" s="43">
        <v>82400</v>
      </c>
      <c r="L75" s="49">
        <v>0.35</v>
      </c>
      <c r="M75" s="43">
        <f t="shared" ref="M75:R75" si="23">F75*$L75</f>
        <v>74970</v>
      </c>
      <c r="N75" s="43">
        <f t="shared" si="23"/>
        <v>49980</v>
      </c>
      <c r="O75" s="43">
        <f t="shared" si="23"/>
        <v>41650</v>
      </c>
      <c r="P75" s="43">
        <f t="shared" si="23"/>
        <v>32444.999999999996</v>
      </c>
      <c r="Q75" s="43">
        <f t="shared" si="23"/>
        <v>28839.999999999996</v>
      </c>
      <c r="R75" s="43">
        <f t="shared" si="23"/>
        <v>28839.999999999996</v>
      </c>
    </row>
    <row r="76" spans="2:18">
      <c r="B76" s="243"/>
      <c r="C76" s="247"/>
      <c r="D76" s="52" t="s">
        <v>284</v>
      </c>
      <c r="E76" s="43" t="s">
        <v>281</v>
      </c>
      <c r="F76" s="43">
        <v>380700</v>
      </c>
      <c r="G76" s="43">
        <v>253800</v>
      </c>
      <c r="H76" s="43">
        <v>211500</v>
      </c>
      <c r="I76" s="43">
        <v>164700</v>
      </c>
      <c r="J76" s="43">
        <v>146400</v>
      </c>
      <c r="K76" s="43">
        <v>146400</v>
      </c>
      <c r="L76" s="49">
        <v>0.35</v>
      </c>
      <c r="M76" s="43">
        <f t="shared" ref="M76:R76" si="24">F76*$L76</f>
        <v>133245</v>
      </c>
      <c r="N76" s="43">
        <f t="shared" si="24"/>
        <v>88830</v>
      </c>
      <c r="O76" s="43">
        <f t="shared" si="24"/>
        <v>74025</v>
      </c>
      <c r="P76" s="43">
        <f t="shared" si="24"/>
        <v>57644.999999999993</v>
      </c>
      <c r="Q76" s="43">
        <f t="shared" si="24"/>
        <v>51240</v>
      </c>
      <c r="R76" s="43">
        <f t="shared" si="24"/>
        <v>51240</v>
      </c>
    </row>
    <row r="77" spans="2:18">
      <c r="B77" s="243"/>
      <c r="C77" s="248" t="s">
        <v>232</v>
      </c>
      <c r="D77" s="30" t="s">
        <v>262</v>
      </c>
      <c r="E77" s="43" t="s">
        <v>281</v>
      </c>
      <c r="F77" s="43">
        <v>115000</v>
      </c>
      <c r="G77" s="43">
        <v>76700</v>
      </c>
      <c r="H77" s="43">
        <v>63900</v>
      </c>
      <c r="I77" s="43">
        <v>51100</v>
      </c>
      <c r="J77" s="43">
        <v>45400</v>
      </c>
      <c r="K77" s="43">
        <v>45400</v>
      </c>
      <c r="L77" s="49">
        <v>0.3</v>
      </c>
      <c r="M77" s="43">
        <f t="shared" ref="M77:R77" si="25">F77*$L77</f>
        <v>34500</v>
      </c>
      <c r="N77" s="43">
        <f t="shared" si="25"/>
        <v>23010</v>
      </c>
      <c r="O77" s="43">
        <f t="shared" si="25"/>
        <v>19170</v>
      </c>
      <c r="P77" s="43">
        <f t="shared" si="25"/>
        <v>15330</v>
      </c>
      <c r="Q77" s="43">
        <f t="shared" si="25"/>
        <v>13620</v>
      </c>
      <c r="R77" s="43">
        <f t="shared" si="25"/>
        <v>13620</v>
      </c>
    </row>
    <row r="78" spans="2:18">
      <c r="B78" s="243"/>
      <c r="C78" s="249"/>
      <c r="D78" s="30" t="s">
        <v>264</v>
      </c>
      <c r="E78" s="43" t="s">
        <v>281</v>
      </c>
      <c r="F78" s="43">
        <v>124600</v>
      </c>
      <c r="G78" s="43">
        <v>83000</v>
      </c>
      <c r="H78" s="43">
        <v>69200</v>
      </c>
      <c r="I78" s="43">
        <v>55200</v>
      </c>
      <c r="J78" s="43">
        <v>49100</v>
      </c>
      <c r="K78" s="43">
        <v>49100</v>
      </c>
      <c r="L78" s="49">
        <v>0.3</v>
      </c>
      <c r="M78" s="43">
        <f t="shared" ref="M78:R78" si="26">F78*$L78</f>
        <v>37380</v>
      </c>
      <c r="N78" s="43">
        <f t="shared" si="26"/>
        <v>24900</v>
      </c>
      <c r="O78" s="43">
        <f t="shared" si="26"/>
        <v>20760</v>
      </c>
      <c r="P78" s="43">
        <f t="shared" si="26"/>
        <v>16560</v>
      </c>
      <c r="Q78" s="43">
        <f t="shared" si="26"/>
        <v>14730</v>
      </c>
      <c r="R78" s="43">
        <f t="shared" si="26"/>
        <v>14730</v>
      </c>
    </row>
    <row r="79" spans="2:18">
      <c r="B79" s="243"/>
      <c r="C79" s="249"/>
      <c r="D79" s="30" t="s">
        <v>282</v>
      </c>
      <c r="E79" s="43" t="s">
        <v>281</v>
      </c>
      <c r="F79" s="43">
        <v>143100</v>
      </c>
      <c r="G79" s="43">
        <v>95400</v>
      </c>
      <c r="H79" s="43">
        <v>79500</v>
      </c>
      <c r="I79" s="43">
        <v>63200</v>
      </c>
      <c r="J79" s="43">
        <v>56200</v>
      </c>
      <c r="K79" s="43">
        <v>56200</v>
      </c>
      <c r="L79" s="49">
        <v>0.3</v>
      </c>
      <c r="M79" s="43">
        <f t="shared" ref="M79:R79" si="27">F79*$L79</f>
        <v>42930</v>
      </c>
      <c r="N79" s="43">
        <f t="shared" si="27"/>
        <v>28620</v>
      </c>
      <c r="O79" s="43">
        <f t="shared" si="27"/>
        <v>23850</v>
      </c>
      <c r="P79" s="43">
        <f t="shared" si="27"/>
        <v>18960</v>
      </c>
      <c r="Q79" s="43">
        <f t="shared" si="27"/>
        <v>16860</v>
      </c>
      <c r="R79" s="43">
        <f t="shared" si="27"/>
        <v>16860</v>
      </c>
    </row>
    <row r="80" spans="2:18">
      <c r="B80" s="243"/>
      <c r="C80" s="249"/>
      <c r="D80" s="52" t="s">
        <v>283</v>
      </c>
      <c r="E80" s="43" t="s">
        <v>281</v>
      </c>
      <c r="F80" s="43">
        <v>226100</v>
      </c>
      <c r="G80" s="43">
        <v>150700</v>
      </c>
      <c r="H80" s="43">
        <v>125600</v>
      </c>
      <c r="I80" s="43">
        <v>100100</v>
      </c>
      <c r="J80" s="43">
        <v>89000</v>
      </c>
      <c r="K80" s="43">
        <v>89000</v>
      </c>
      <c r="L80" s="49">
        <v>0.35</v>
      </c>
      <c r="M80" s="43">
        <f t="shared" ref="M80:R80" si="28">F80*$L80</f>
        <v>79135</v>
      </c>
      <c r="N80" s="43">
        <f t="shared" si="28"/>
        <v>52745</v>
      </c>
      <c r="O80" s="43">
        <f t="shared" si="28"/>
        <v>43960</v>
      </c>
      <c r="P80" s="43">
        <f t="shared" si="28"/>
        <v>35035</v>
      </c>
      <c r="Q80" s="43">
        <f t="shared" si="28"/>
        <v>31149.999999999996</v>
      </c>
      <c r="R80" s="43">
        <f t="shared" si="28"/>
        <v>31149.999999999996</v>
      </c>
    </row>
    <row r="81" spans="2:18">
      <c r="B81" s="243"/>
      <c r="C81" s="249"/>
      <c r="D81" s="52" t="s">
        <v>284</v>
      </c>
      <c r="E81" s="43" t="s">
        <v>281</v>
      </c>
      <c r="F81" s="43">
        <v>392400</v>
      </c>
      <c r="G81" s="43">
        <v>261600</v>
      </c>
      <c r="H81" s="43">
        <v>218000</v>
      </c>
      <c r="I81" s="43">
        <v>172100</v>
      </c>
      <c r="J81" s="43">
        <v>153000</v>
      </c>
      <c r="K81" s="43">
        <v>153000</v>
      </c>
      <c r="L81" s="49">
        <v>0.35</v>
      </c>
      <c r="M81" s="43">
        <f t="shared" ref="M81:R81" si="29">F81*$L81</f>
        <v>137340</v>
      </c>
      <c r="N81" s="43">
        <f t="shared" si="29"/>
        <v>91560</v>
      </c>
      <c r="O81" s="43">
        <f t="shared" si="29"/>
        <v>76300</v>
      </c>
      <c r="P81" s="43">
        <f t="shared" si="29"/>
        <v>60234.999999999993</v>
      </c>
      <c r="Q81" s="43">
        <f t="shared" si="29"/>
        <v>53550</v>
      </c>
      <c r="R81" s="43">
        <f t="shared" si="29"/>
        <v>53550</v>
      </c>
    </row>
    <row r="82" spans="2:18">
      <c r="B82" s="244" t="s">
        <v>285</v>
      </c>
      <c r="C82" s="246" t="s">
        <v>234</v>
      </c>
      <c r="D82" s="30" t="s">
        <v>262</v>
      </c>
      <c r="E82" s="43" t="s">
        <v>287</v>
      </c>
      <c r="F82" s="43">
        <v>352700</v>
      </c>
      <c r="G82" s="43">
        <v>234400</v>
      </c>
      <c r="H82" s="43">
        <v>158100</v>
      </c>
      <c r="I82" s="43">
        <v>132300</v>
      </c>
      <c r="J82" s="43">
        <v>114300</v>
      </c>
      <c r="K82" s="43">
        <v>114300</v>
      </c>
      <c r="L82" s="49">
        <v>0.3</v>
      </c>
      <c r="M82" s="43">
        <f t="shared" ref="M82:R82" si="30">F82*$L82</f>
        <v>105810</v>
      </c>
      <c r="N82" s="43">
        <f t="shared" si="30"/>
        <v>70320</v>
      </c>
      <c r="O82" s="43">
        <f t="shared" si="30"/>
        <v>47430</v>
      </c>
      <c r="P82" s="43">
        <f t="shared" si="30"/>
        <v>39690</v>
      </c>
      <c r="Q82" s="43">
        <f t="shared" si="30"/>
        <v>34290</v>
      </c>
      <c r="R82" s="43">
        <f t="shared" si="30"/>
        <v>34290</v>
      </c>
    </row>
    <row r="83" spans="2:18">
      <c r="B83" s="243"/>
      <c r="C83" s="247"/>
      <c r="D83" s="30" t="s">
        <v>264</v>
      </c>
      <c r="E83" s="43" t="s">
        <v>287</v>
      </c>
      <c r="F83" s="43">
        <v>360400</v>
      </c>
      <c r="G83" s="43">
        <v>239100</v>
      </c>
      <c r="H83" s="43">
        <v>161900</v>
      </c>
      <c r="I83" s="43">
        <v>137500</v>
      </c>
      <c r="J83" s="43">
        <v>115100</v>
      </c>
      <c r="K83" s="43">
        <v>115100</v>
      </c>
      <c r="L83" s="49">
        <v>0.3</v>
      </c>
      <c r="M83" s="43">
        <f t="shared" ref="M83:R83" si="31">F83*$L83</f>
        <v>108120</v>
      </c>
      <c r="N83" s="43">
        <f t="shared" si="31"/>
        <v>71730</v>
      </c>
      <c r="O83" s="43">
        <f t="shared" si="31"/>
        <v>48570</v>
      </c>
      <c r="P83" s="43">
        <f t="shared" si="31"/>
        <v>41250</v>
      </c>
      <c r="Q83" s="43">
        <f t="shared" si="31"/>
        <v>34530</v>
      </c>
      <c r="R83" s="43">
        <f t="shared" si="31"/>
        <v>34530</v>
      </c>
    </row>
    <row r="84" spans="2:18">
      <c r="B84" s="243"/>
      <c r="C84" s="247"/>
      <c r="D84" s="30" t="s">
        <v>282</v>
      </c>
      <c r="E84" s="43" t="s">
        <v>287</v>
      </c>
      <c r="F84" s="43">
        <v>409200</v>
      </c>
      <c r="G84" s="43">
        <v>271000</v>
      </c>
      <c r="H84" s="43">
        <v>184100</v>
      </c>
      <c r="I84" s="43">
        <v>158900</v>
      </c>
      <c r="J84" s="43">
        <v>128700</v>
      </c>
      <c r="K84" s="43">
        <v>128700</v>
      </c>
      <c r="L84" s="49">
        <v>0.3</v>
      </c>
      <c r="M84" s="43">
        <f t="shared" ref="M84:R84" si="32">F84*$L84</f>
        <v>122760</v>
      </c>
      <c r="N84" s="43">
        <f t="shared" si="32"/>
        <v>81300</v>
      </c>
      <c r="O84" s="43">
        <f t="shared" si="32"/>
        <v>55230</v>
      </c>
      <c r="P84" s="43">
        <f t="shared" si="32"/>
        <v>47670</v>
      </c>
      <c r="Q84" s="43">
        <f t="shared" si="32"/>
        <v>38610</v>
      </c>
      <c r="R84" s="43">
        <f t="shared" si="32"/>
        <v>38610</v>
      </c>
    </row>
    <row r="85" spans="2:18">
      <c r="B85" s="243"/>
      <c r="C85" s="247"/>
      <c r="D85" s="52" t="s">
        <v>283</v>
      </c>
      <c r="E85" s="43" t="s">
        <v>287</v>
      </c>
      <c r="F85" s="43">
        <v>561700</v>
      </c>
      <c r="G85" s="43">
        <v>371300</v>
      </c>
      <c r="H85" s="43">
        <v>253200</v>
      </c>
      <c r="I85" s="43">
        <v>222000</v>
      </c>
      <c r="J85" s="43">
        <v>174100</v>
      </c>
      <c r="K85" s="43">
        <v>174100</v>
      </c>
      <c r="L85" s="49">
        <v>0.35</v>
      </c>
      <c r="M85" s="43">
        <f t="shared" ref="M85:R85" si="33">F85*$L85</f>
        <v>196595</v>
      </c>
      <c r="N85" s="43">
        <f t="shared" si="33"/>
        <v>129954.99999999999</v>
      </c>
      <c r="O85" s="43">
        <f t="shared" si="33"/>
        <v>88620</v>
      </c>
      <c r="P85" s="43">
        <f t="shared" si="33"/>
        <v>77700</v>
      </c>
      <c r="Q85" s="43">
        <f t="shared" si="33"/>
        <v>60934.999999999993</v>
      </c>
      <c r="R85" s="43">
        <f t="shared" si="33"/>
        <v>60934.999999999993</v>
      </c>
    </row>
    <row r="86" spans="2:18">
      <c r="B86" s="243"/>
      <c r="C86" s="247"/>
      <c r="D86" s="52" t="s">
        <v>284</v>
      </c>
      <c r="E86" s="43" t="s">
        <v>287</v>
      </c>
      <c r="F86" s="43">
        <v>884100</v>
      </c>
      <c r="G86" s="43">
        <v>583400</v>
      </c>
      <c r="H86" s="43">
        <v>399300</v>
      </c>
      <c r="I86" s="43">
        <v>355800</v>
      </c>
      <c r="J86" s="43">
        <v>270100</v>
      </c>
      <c r="K86" s="43">
        <v>270100</v>
      </c>
      <c r="L86" s="49">
        <v>0.35</v>
      </c>
      <c r="M86" s="43">
        <f t="shared" ref="M86:R86" si="34">F86*$L86</f>
        <v>309435</v>
      </c>
      <c r="N86" s="43">
        <f t="shared" si="34"/>
        <v>204190</v>
      </c>
      <c r="O86" s="43">
        <f t="shared" si="34"/>
        <v>139755</v>
      </c>
      <c r="P86" s="43">
        <f t="shared" si="34"/>
        <v>124529.99999999999</v>
      </c>
      <c r="Q86" s="43">
        <f t="shared" si="34"/>
        <v>94535</v>
      </c>
      <c r="R86" s="43">
        <f t="shared" si="34"/>
        <v>94535</v>
      </c>
    </row>
    <row r="87" spans="2:18">
      <c r="B87" s="243"/>
      <c r="C87" s="248" t="s">
        <v>232</v>
      </c>
      <c r="D87" s="30" t="s">
        <v>262</v>
      </c>
      <c r="E87" s="43" t="s">
        <v>287</v>
      </c>
      <c r="F87" s="43">
        <v>356600</v>
      </c>
      <c r="G87" s="43">
        <v>237800</v>
      </c>
      <c r="H87" s="43">
        <v>177600</v>
      </c>
      <c r="I87" s="43">
        <v>135400</v>
      </c>
      <c r="J87" s="43">
        <v>121800</v>
      </c>
      <c r="K87" s="43">
        <v>121800</v>
      </c>
      <c r="L87" s="49">
        <v>0.3</v>
      </c>
      <c r="M87" s="43">
        <f t="shared" ref="M87:R87" si="35">F87*$L87</f>
        <v>106980</v>
      </c>
      <c r="N87" s="43">
        <f t="shared" si="35"/>
        <v>71340</v>
      </c>
      <c r="O87" s="43">
        <f t="shared" si="35"/>
        <v>53280</v>
      </c>
      <c r="P87" s="43">
        <f t="shared" si="35"/>
        <v>40620</v>
      </c>
      <c r="Q87" s="43">
        <f t="shared" si="35"/>
        <v>36540</v>
      </c>
      <c r="R87" s="43">
        <f t="shared" si="35"/>
        <v>36540</v>
      </c>
    </row>
    <row r="88" spans="2:18">
      <c r="B88" s="243"/>
      <c r="C88" s="249"/>
      <c r="D88" s="30" t="s">
        <v>264</v>
      </c>
      <c r="E88" s="43" t="s">
        <v>287</v>
      </c>
      <c r="F88" s="43">
        <v>364300</v>
      </c>
      <c r="G88" s="43">
        <v>242800</v>
      </c>
      <c r="H88" s="43">
        <v>181400</v>
      </c>
      <c r="I88" s="43">
        <v>138300</v>
      </c>
      <c r="J88" s="43">
        <v>124400</v>
      </c>
      <c r="K88" s="43">
        <v>124400</v>
      </c>
      <c r="L88" s="49">
        <v>0.3</v>
      </c>
      <c r="M88" s="43">
        <f t="shared" ref="M88:R88" si="36">F88*$L88</f>
        <v>109290</v>
      </c>
      <c r="N88" s="43">
        <f t="shared" si="36"/>
        <v>72840</v>
      </c>
      <c r="O88" s="43">
        <f t="shared" si="36"/>
        <v>54420</v>
      </c>
      <c r="P88" s="43">
        <f t="shared" si="36"/>
        <v>41490</v>
      </c>
      <c r="Q88" s="43">
        <f t="shared" si="36"/>
        <v>37320</v>
      </c>
      <c r="R88" s="43">
        <f t="shared" si="36"/>
        <v>37320</v>
      </c>
    </row>
    <row r="89" spans="2:18">
      <c r="B89" s="243"/>
      <c r="C89" s="249"/>
      <c r="D89" s="30" t="s">
        <v>282</v>
      </c>
      <c r="E89" s="43" t="s">
        <v>287</v>
      </c>
      <c r="F89" s="43">
        <v>413100</v>
      </c>
      <c r="G89" s="43">
        <v>275000</v>
      </c>
      <c r="H89" s="43">
        <v>205200</v>
      </c>
      <c r="I89" s="43">
        <v>163000</v>
      </c>
      <c r="J89" s="43">
        <v>140400</v>
      </c>
      <c r="K89" s="43">
        <v>140400</v>
      </c>
      <c r="L89" s="49">
        <v>0.3</v>
      </c>
      <c r="M89" s="43">
        <f t="shared" ref="M89:R89" si="37">F89*$L89</f>
        <v>123930</v>
      </c>
      <c r="N89" s="43">
        <f t="shared" si="37"/>
        <v>82500</v>
      </c>
      <c r="O89" s="43">
        <f t="shared" si="37"/>
        <v>61560</v>
      </c>
      <c r="P89" s="43">
        <f t="shared" si="37"/>
        <v>48900</v>
      </c>
      <c r="Q89" s="43">
        <f t="shared" si="37"/>
        <v>42120</v>
      </c>
      <c r="R89" s="43">
        <f t="shared" si="37"/>
        <v>42120</v>
      </c>
    </row>
    <row r="90" spans="2:18">
      <c r="B90" s="243"/>
      <c r="C90" s="249"/>
      <c r="D90" s="52" t="s">
        <v>283</v>
      </c>
      <c r="E90" s="43" t="s">
        <v>287</v>
      </c>
      <c r="F90" s="43">
        <v>568400</v>
      </c>
      <c r="G90" s="43">
        <v>379300</v>
      </c>
      <c r="H90" s="43">
        <v>283500</v>
      </c>
      <c r="I90" s="43">
        <v>225700</v>
      </c>
      <c r="J90" s="43">
        <v>194700</v>
      </c>
      <c r="K90" s="43">
        <v>194700</v>
      </c>
      <c r="L90" s="49">
        <v>0.35</v>
      </c>
      <c r="M90" s="43">
        <f t="shared" ref="M90:R90" si="38">F90*$L90</f>
        <v>198940</v>
      </c>
      <c r="N90" s="43">
        <f t="shared" si="38"/>
        <v>132755</v>
      </c>
      <c r="O90" s="43">
        <f t="shared" si="38"/>
        <v>99225</v>
      </c>
      <c r="P90" s="43">
        <f t="shared" si="38"/>
        <v>78995</v>
      </c>
      <c r="Q90" s="43">
        <f t="shared" si="38"/>
        <v>68145</v>
      </c>
      <c r="R90" s="43">
        <f t="shared" si="38"/>
        <v>68145</v>
      </c>
    </row>
    <row r="91" spans="2:18">
      <c r="B91" s="245"/>
      <c r="C91" s="249"/>
      <c r="D91" s="52" t="s">
        <v>284</v>
      </c>
      <c r="E91" s="43" t="s">
        <v>287</v>
      </c>
      <c r="F91" s="43">
        <v>890800</v>
      </c>
      <c r="G91" s="43">
        <v>592000</v>
      </c>
      <c r="H91" s="43">
        <v>441000</v>
      </c>
      <c r="I91" s="43">
        <v>356000</v>
      </c>
      <c r="J91" s="43">
        <v>300800</v>
      </c>
      <c r="K91" s="43">
        <v>300800</v>
      </c>
      <c r="L91" s="49">
        <v>0.35</v>
      </c>
      <c r="M91" s="43">
        <f t="shared" ref="M91:R91" si="39">F91*$L91</f>
        <v>311780</v>
      </c>
      <c r="N91" s="43">
        <f t="shared" si="39"/>
        <v>207200</v>
      </c>
      <c r="O91" s="43">
        <f t="shared" si="39"/>
        <v>154350</v>
      </c>
      <c r="P91" s="43">
        <f t="shared" si="39"/>
        <v>124599.99999999999</v>
      </c>
      <c r="Q91" s="43">
        <f t="shared" si="39"/>
        <v>105280</v>
      </c>
      <c r="R91" s="43">
        <f t="shared" si="39"/>
        <v>105280</v>
      </c>
    </row>
  </sheetData>
  <mergeCells count="57">
    <mergeCell ref="D38:D39"/>
    <mergeCell ref="B24:B43"/>
    <mergeCell ref="B49:B58"/>
    <mergeCell ref="B59:B68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B45:R45"/>
    <mergeCell ref="B47:E47"/>
    <mergeCell ref="F47:J47"/>
    <mergeCell ref="M47:Q47"/>
    <mergeCell ref="B72:B81"/>
    <mergeCell ref="B82:B91"/>
    <mergeCell ref="C4:C13"/>
    <mergeCell ref="C14:C23"/>
    <mergeCell ref="C24:C33"/>
    <mergeCell ref="C34:C43"/>
    <mergeCell ref="C49:C53"/>
    <mergeCell ref="C54:C58"/>
    <mergeCell ref="C59:C63"/>
    <mergeCell ref="C64:C68"/>
    <mergeCell ref="C72:C76"/>
    <mergeCell ref="C77:C81"/>
    <mergeCell ref="C82:C86"/>
    <mergeCell ref="C87:C91"/>
    <mergeCell ref="B70:E70"/>
    <mergeCell ref="B4:B23"/>
    <mergeCell ref="D40:D41"/>
    <mergeCell ref="D42:D43"/>
    <mergeCell ref="K2:K3"/>
    <mergeCell ref="K47:K48"/>
    <mergeCell ref="K70:K71"/>
    <mergeCell ref="F70:J70"/>
    <mergeCell ref="B2:E2"/>
    <mergeCell ref="F2:J2"/>
    <mergeCell ref="D22:D23"/>
    <mergeCell ref="D24:D25"/>
    <mergeCell ref="D26:D27"/>
    <mergeCell ref="D28:D29"/>
    <mergeCell ref="D30:D31"/>
    <mergeCell ref="D32:D33"/>
    <mergeCell ref="D34:D35"/>
    <mergeCell ref="D36:D37"/>
    <mergeCell ref="L2:L3"/>
    <mergeCell ref="L47:L48"/>
    <mergeCell ref="L70:L71"/>
    <mergeCell ref="R2:R3"/>
    <mergeCell ref="R47:R48"/>
    <mergeCell ref="R70:R71"/>
    <mergeCell ref="M70:Q70"/>
    <mergeCell ref="M2:Q2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XFC61"/>
  <sheetViews>
    <sheetView zoomScale="85" zoomScaleNormal="85" workbookViewId="0">
      <selection activeCell="J18" sqref="J18"/>
    </sheetView>
  </sheetViews>
  <sheetFormatPr defaultColWidth="9" defaultRowHeight="13.5"/>
  <cols>
    <col min="1" max="1" width="3.9296875" style="38" customWidth="1"/>
    <col min="2" max="2" width="12.06640625" style="38" customWidth="1"/>
    <col min="3" max="3" width="23.06640625" style="38" customWidth="1"/>
    <col min="4" max="4" width="27.06640625" style="38" customWidth="1"/>
    <col min="5" max="5" width="12.06640625" style="38" customWidth="1"/>
    <col min="6" max="6" width="12.3984375" style="38" customWidth="1"/>
    <col min="7" max="13" width="11.3984375" style="38" customWidth="1"/>
    <col min="14" max="16383" width="9" style="38"/>
  </cols>
  <sheetData>
    <row r="2" spans="2:19">
      <c r="B2" s="255" t="s">
        <v>289</v>
      </c>
      <c r="C2" s="254" t="s">
        <v>266</v>
      </c>
      <c r="D2" s="250"/>
      <c r="E2" s="250"/>
      <c r="F2" s="250"/>
      <c r="G2" s="175" t="s">
        <v>290</v>
      </c>
      <c r="H2" s="175"/>
      <c r="I2" s="175"/>
      <c r="J2" s="175"/>
      <c r="K2" s="175"/>
      <c r="L2" s="175" t="s">
        <v>268</v>
      </c>
      <c r="M2" s="239" t="s">
        <v>127</v>
      </c>
      <c r="N2" s="176" t="s">
        <v>291</v>
      </c>
      <c r="O2" s="176"/>
      <c r="P2" s="176"/>
      <c r="Q2" s="176"/>
      <c r="R2" s="176"/>
      <c r="S2" s="176" t="s">
        <v>270</v>
      </c>
    </row>
    <row r="3" spans="2:19">
      <c r="B3" s="256"/>
      <c r="C3" s="39" t="s">
        <v>292</v>
      </c>
      <c r="D3" s="40" t="s">
        <v>293</v>
      </c>
      <c r="E3" s="40" t="s">
        <v>294</v>
      </c>
      <c r="F3" s="40" t="s">
        <v>271</v>
      </c>
      <c r="G3" s="41" t="s">
        <v>274</v>
      </c>
      <c r="H3" s="41" t="s">
        <v>275</v>
      </c>
      <c r="I3" s="41" t="s">
        <v>276</v>
      </c>
      <c r="J3" s="41" t="s">
        <v>277</v>
      </c>
      <c r="K3" s="41" t="s">
        <v>278</v>
      </c>
      <c r="L3" s="175"/>
      <c r="M3" s="240"/>
      <c r="N3" s="48" t="s">
        <v>274</v>
      </c>
      <c r="O3" s="48" t="s">
        <v>275</v>
      </c>
      <c r="P3" s="48" t="s">
        <v>276</v>
      </c>
      <c r="Q3" s="48" t="s">
        <v>277</v>
      </c>
      <c r="R3" s="48" t="s">
        <v>278</v>
      </c>
      <c r="S3" s="176"/>
    </row>
    <row r="4" spans="2:19">
      <c r="B4" s="257" t="s">
        <v>295</v>
      </c>
      <c r="C4" s="253" t="s">
        <v>296</v>
      </c>
      <c r="D4" s="42" t="s">
        <v>297</v>
      </c>
      <c r="E4" s="252" t="s">
        <v>262</v>
      </c>
      <c r="F4" s="43" t="s">
        <v>280</v>
      </c>
      <c r="G4" s="43">
        <v>37100</v>
      </c>
      <c r="H4" s="43">
        <v>24700</v>
      </c>
      <c r="I4" s="43">
        <v>20600</v>
      </c>
      <c r="J4" s="43">
        <v>16000</v>
      </c>
      <c r="K4" s="43">
        <v>14200</v>
      </c>
      <c r="L4" s="43">
        <v>14200</v>
      </c>
      <c r="M4" s="49">
        <v>0.3</v>
      </c>
      <c r="N4" s="43">
        <f t="shared" ref="N4:S4" si="0">G4*$M4</f>
        <v>11130</v>
      </c>
      <c r="O4" s="43">
        <f t="shared" si="0"/>
        <v>7410</v>
      </c>
      <c r="P4" s="50">
        <f t="shared" si="0"/>
        <v>6180</v>
      </c>
      <c r="Q4" s="43">
        <f t="shared" si="0"/>
        <v>4800</v>
      </c>
      <c r="R4" s="43">
        <f t="shared" si="0"/>
        <v>4260</v>
      </c>
      <c r="S4" s="43">
        <f t="shared" si="0"/>
        <v>4260</v>
      </c>
    </row>
    <row r="5" spans="2:19">
      <c r="B5" s="258"/>
      <c r="C5" s="253"/>
      <c r="D5" s="42" t="s">
        <v>298</v>
      </c>
      <c r="E5" s="252"/>
      <c r="F5" s="43" t="s">
        <v>281</v>
      </c>
      <c r="G5" s="43">
        <v>60300</v>
      </c>
      <c r="H5" s="43">
        <v>40200</v>
      </c>
      <c r="I5" s="43">
        <v>33500</v>
      </c>
      <c r="J5" s="43">
        <v>25900</v>
      </c>
      <c r="K5" s="43">
        <v>23000</v>
      </c>
      <c r="L5" s="43">
        <v>23000</v>
      </c>
      <c r="M5" s="49">
        <v>0.3</v>
      </c>
      <c r="N5" s="43">
        <f t="shared" ref="N5:S5" si="1">G5*$M5</f>
        <v>18090</v>
      </c>
      <c r="O5" s="43">
        <f t="shared" si="1"/>
        <v>12060</v>
      </c>
      <c r="P5" s="43">
        <f t="shared" si="1"/>
        <v>10050</v>
      </c>
      <c r="Q5" s="43">
        <f t="shared" si="1"/>
        <v>7770</v>
      </c>
      <c r="R5" s="43">
        <f t="shared" si="1"/>
        <v>6900</v>
      </c>
      <c r="S5" s="43">
        <f t="shared" si="1"/>
        <v>6900</v>
      </c>
    </row>
    <row r="6" spans="2:19">
      <c r="B6" s="258"/>
      <c r="C6" s="253"/>
      <c r="D6" s="42" t="s">
        <v>299</v>
      </c>
      <c r="E6" s="252" t="s">
        <v>264</v>
      </c>
      <c r="F6" s="43" t="s">
        <v>280</v>
      </c>
      <c r="G6" s="43">
        <v>126500</v>
      </c>
      <c r="H6" s="43">
        <v>84400</v>
      </c>
      <c r="I6" s="43">
        <v>70300</v>
      </c>
      <c r="J6" s="43">
        <v>54300</v>
      </c>
      <c r="K6" s="43">
        <v>48300</v>
      </c>
      <c r="L6" s="43">
        <v>48300</v>
      </c>
      <c r="M6" s="49">
        <v>0.35</v>
      </c>
      <c r="N6" s="43">
        <f t="shared" ref="N6:S6" si="2">G6*$M6</f>
        <v>44275</v>
      </c>
      <c r="O6" s="43">
        <f t="shared" si="2"/>
        <v>29539.999999999996</v>
      </c>
      <c r="P6" s="43">
        <f t="shared" si="2"/>
        <v>24605</v>
      </c>
      <c r="Q6" s="43">
        <f t="shared" si="2"/>
        <v>19005</v>
      </c>
      <c r="R6" s="43">
        <f t="shared" si="2"/>
        <v>16905</v>
      </c>
      <c r="S6" s="43">
        <f t="shared" si="2"/>
        <v>16905</v>
      </c>
    </row>
    <row r="7" spans="2:19">
      <c r="B7" s="258"/>
      <c r="C7" s="253"/>
      <c r="D7" s="42" t="s">
        <v>300</v>
      </c>
      <c r="E7" s="252"/>
      <c r="F7" s="43" t="s">
        <v>281</v>
      </c>
      <c r="G7" s="43">
        <v>288500</v>
      </c>
      <c r="H7" s="43">
        <v>192400</v>
      </c>
      <c r="I7" s="43">
        <v>160300</v>
      </c>
      <c r="J7" s="43">
        <v>124000</v>
      </c>
      <c r="K7" s="43">
        <v>110200</v>
      </c>
      <c r="L7" s="43">
        <v>110200</v>
      </c>
      <c r="M7" s="49">
        <v>0.35</v>
      </c>
      <c r="N7" s="43">
        <f t="shared" ref="N7:S7" si="3">G7*$M7</f>
        <v>100975</v>
      </c>
      <c r="O7" s="43">
        <f t="shared" si="3"/>
        <v>67340</v>
      </c>
      <c r="P7" s="43">
        <f t="shared" si="3"/>
        <v>56105</v>
      </c>
      <c r="Q7" s="43">
        <f t="shared" si="3"/>
        <v>43400</v>
      </c>
      <c r="R7" s="43">
        <f t="shared" si="3"/>
        <v>38570</v>
      </c>
      <c r="S7" s="43">
        <f t="shared" si="3"/>
        <v>38570</v>
      </c>
    </row>
    <row r="8" spans="2:19">
      <c r="B8" s="258"/>
      <c r="C8" s="253" t="s">
        <v>301</v>
      </c>
      <c r="D8" s="42" t="s">
        <v>302</v>
      </c>
      <c r="E8" s="252" t="s">
        <v>262</v>
      </c>
      <c r="F8" s="43" t="s">
        <v>280</v>
      </c>
      <c r="G8" s="43">
        <v>35500</v>
      </c>
      <c r="H8" s="43">
        <v>23600</v>
      </c>
      <c r="I8" s="43">
        <v>19700</v>
      </c>
      <c r="J8" s="43">
        <v>15300</v>
      </c>
      <c r="K8" s="43">
        <v>13600</v>
      </c>
      <c r="L8" s="43">
        <v>13600</v>
      </c>
      <c r="M8" s="49">
        <v>0.3</v>
      </c>
      <c r="N8" s="43">
        <f t="shared" ref="N8:S8" si="4">G8*$M8</f>
        <v>10650</v>
      </c>
      <c r="O8" s="43">
        <f t="shared" si="4"/>
        <v>7080</v>
      </c>
      <c r="P8" s="50">
        <f t="shared" si="4"/>
        <v>5910</v>
      </c>
      <c r="Q8" s="43">
        <f t="shared" si="4"/>
        <v>4590</v>
      </c>
      <c r="R8" s="43">
        <f t="shared" si="4"/>
        <v>4080</v>
      </c>
      <c r="S8" s="43">
        <f t="shared" si="4"/>
        <v>4080</v>
      </c>
    </row>
    <row r="9" spans="2:19">
      <c r="B9" s="258"/>
      <c r="C9" s="253"/>
      <c r="D9" s="42" t="s">
        <v>303</v>
      </c>
      <c r="E9" s="252"/>
      <c r="F9" s="43" t="s">
        <v>281</v>
      </c>
      <c r="G9" s="43">
        <v>56900</v>
      </c>
      <c r="H9" s="43">
        <v>37900</v>
      </c>
      <c r="I9" s="43">
        <v>31600</v>
      </c>
      <c r="J9" s="43">
        <v>24400</v>
      </c>
      <c r="K9" s="43">
        <v>21700</v>
      </c>
      <c r="L9" s="43">
        <v>21700</v>
      </c>
      <c r="M9" s="49">
        <v>0.3</v>
      </c>
      <c r="N9" s="43">
        <f t="shared" ref="N9:S9" si="5">G9*$M9</f>
        <v>17070</v>
      </c>
      <c r="O9" s="43">
        <f t="shared" si="5"/>
        <v>11370</v>
      </c>
      <c r="P9" s="43">
        <f t="shared" si="5"/>
        <v>9480</v>
      </c>
      <c r="Q9" s="43">
        <f t="shared" si="5"/>
        <v>7320</v>
      </c>
      <c r="R9" s="43">
        <f t="shared" si="5"/>
        <v>6510</v>
      </c>
      <c r="S9" s="43">
        <f t="shared" si="5"/>
        <v>6510</v>
      </c>
    </row>
    <row r="10" spans="2:19">
      <c r="B10" s="258"/>
      <c r="C10" s="253"/>
      <c r="D10" s="42" t="s">
        <v>304</v>
      </c>
      <c r="E10" s="252" t="s">
        <v>264</v>
      </c>
      <c r="F10" s="43" t="s">
        <v>280</v>
      </c>
      <c r="G10" s="43">
        <v>113800</v>
      </c>
      <c r="H10" s="43">
        <v>75800</v>
      </c>
      <c r="I10" s="43">
        <v>63200</v>
      </c>
      <c r="J10" s="43">
        <v>48800</v>
      </c>
      <c r="K10" s="43">
        <v>43400</v>
      </c>
      <c r="L10" s="43">
        <v>43400</v>
      </c>
      <c r="M10" s="49">
        <v>0.3</v>
      </c>
      <c r="N10" s="43">
        <f t="shared" ref="N10:S10" si="6">G10*$M10</f>
        <v>34140</v>
      </c>
      <c r="O10" s="43">
        <f t="shared" si="6"/>
        <v>22740</v>
      </c>
      <c r="P10" s="43">
        <f t="shared" si="6"/>
        <v>18960</v>
      </c>
      <c r="Q10" s="43">
        <f t="shared" si="6"/>
        <v>14640</v>
      </c>
      <c r="R10" s="43">
        <f t="shared" si="6"/>
        <v>13020</v>
      </c>
      <c r="S10" s="43">
        <f t="shared" si="6"/>
        <v>13020</v>
      </c>
    </row>
    <row r="11" spans="2:19">
      <c r="B11" s="258"/>
      <c r="C11" s="253"/>
      <c r="D11" s="42" t="s">
        <v>305</v>
      </c>
      <c r="E11" s="252"/>
      <c r="F11" s="43" t="s">
        <v>281</v>
      </c>
      <c r="G11" s="43">
        <v>277000</v>
      </c>
      <c r="H11" s="43">
        <v>184700</v>
      </c>
      <c r="I11" s="43">
        <v>153900</v>
      </c>
      <c r="J11" s="43">
        <v>119000</v>
      </c>
      <c r="K11" s="43">
        <v>105800</v>
      </c>
      <c r="L11" s="43">
        <v>105800</v>
      </c>
      <c r="M11" s="49">
        <v>0.3</v>
      </c>
      <c r="N11" s="43">
        <f t="shared" ref="N11:S11" si="7">G11*$M11</f>
        <v>83100</v>
      </c>
      <c r="O11" s="43">
        <f t="shared" si="7"/>
        <v>55410</v>
      </c>
      <c r="P11" s="43">
        <f t="shared" si="7"/>
        <v>46170</v>
      </c>
      <c r="Q11" s="43">
        <f t="shared" si="7"/>
        <v>35700</v>
      </c>
      <c r="R11" s="43">
        <f t="shared" si="7"/>
        <v>31740</v>
      </c>
      <c r="S11" s="43">
        <f t="shared" si="7"/>
        <v>31740</v>
      </c>
    </row>
    <row r="12" spans="2:19">
      <c r="B12" s="258"/>
      <c r="C12" s="253" t="s">
        <v>306</v>
      </c>
      <c r="D12" s="42" t="s">
        <v>307</v>
      </c>
      <c r="E12" s="252" t="s">
        <v>262</v>
      </c>
      <c r="F12" s="43" t="s">
        <v>280</v>
      </c>
      <c r="G12" s="43">
        <v>42500</v>
      </c>
      <c r="H12" s="43">
        <v>28300</v>
      </c>
      <c r="I12" s="43">
        <v>23600</v>
      </c>
      <c r="J12" s="43">
        <v>18200</v>
      </c>
      <c r="K12" s="43">
        <v>16200</v>
      </c>
      <c r="L12" s="43">
        <v>16200</v>
      </c>
      <c r="M12" s="49">
        <v>0.3</v>
      </c>
      <c r="N12" s="43">
        <f t="shared" ref="N12:S12" si="8">G12*$M12</f>
        <v>12750</v>
      </c>
      <c r="O12" s="43">
        <f t="shared" si="8"/>
        <v>8490</v>
      </c>
      <c r="P12" s="50">
        <f t="shared" si="8"/>
        <v>7080</v>
      </c>
      <c r="Q12" s="43">
        <f t="shared" si="8"/>
        <v>5460</v>
      </c>
      <c r="R12" s="43">
        <f t="shared" si="8"/>
        <v>4860</v>
      </c>
      <c r="S12" s="43">
        <f t="shared" si="8"/>
        <v>4860</v>
      </c>
    </row>
    <row r="13" spans="2:19">
      <c r="B13" s="258"/>
      <c r="C13" s="253"/>
      <c r="D13" s="42" t="s">
        <v>308</v>
      </c>
      <c r="E13" s="252"/>
      <c r="F13" s="43" t="s">
        <v>281</v>
      </c>
      <c r="G13" s="43">
        <v>71100</v>
      </c>
      <c r="H13" s="43">
        <v>47400</v>
      </c>
      <c r="I13" s="43">
        <v>39500</v>
      </c>
      <c r="J13" s="43">
        <v>30500</v>
      </c>
      <c r="K13" s="43">
        <v>27100</v>
      </c>
      <c r="L13" s="43">
        <v>27100</v>
      </c>
      <c r="M13" s="49">
        <v>0.3</v>
      </c>
      <c r="N13" s="43">
        <f t="shared" ref="N13:S13" si="9">G13*$M13</f>
        <v>21330</v>
      </c>
      <c r="O13" s="43">
        <f t="shared" si="9"/>
        <v>14220</v>
      </c>
      <c r="P13" s="43">
        <f t="shared" si="9"/>
        <v>11850</v>
      </c>
      <c r="Q13" s="43">
        <f t="shared" si="9"/>
        <v>9150</v>
      </c>
      <c r="R13" s="43">
        <f t="shared" si="9"/>
        <v>8130</v>
      </c>
      <c r="S13" s="43">
        <f t="shared" si="9"/>
        <v>8130</v>
      </c>
    </row>
    <row r="14" spans="2:19">
      <c r="B14" s="258"/>
      <c r="C14" s="253"/>
      <c r="D14" s="42" t="s">
        <v>309</v>
      </c>
      <c r="E14" s="252" t="s">
        <v>264</v>
      </c>
      <c r="F14" s="43" t="s">
        <v>280</v>
      </c>
      <c r="G14" s="43">
        <v>144000</v>
      </c>
      <c r="H14" s="43">
        <v>96000</v>
      </c>
      <c r="I14" s="43">
        <v>80000</v>
      </c>
      <c r="J14" s="43">
        <v>61900</v>
      </c>
      <c r="K14" s="43">
        <v>55000</v>
      </c>
      <c r="L14" s="43">
        <v>55000</v>
      </c>
      <c r="M14" s="49">
        <v>0.3</v>
      </c>
      <c r="N14" s="43">
        <f t="shared" ref="N14:S14" si="10">G14*$M14</f>
        <v>43200</v>
      </c>
      <c r="O14" s="43">
        <f t="shared" si="10"/>
        <v>28800</v>
      </c>
      <c r="P14" s="43">
        <f t="shared" si="10"/>
        <v>24000</v>
      </c>
      <c r="Q14" s="43">
        <f t="shared" si="10"/>
        <v>18570</v>
      </c>
      <c r="R14" s="43">
        <f t="shared" si="10"/>
        <v>16500</v>
      </c>
      <c r="S14" s="43">
        <f t="shared" si="10"/>
        <v>16500</v>
      </c>
    </row>
    <row r="15" spans="2:19">
      <c r="B15" s="259"/>
      <c r="C15" s="253"/>
      <c r="D15" s="42" t="s">
        <v>310</v>
      </c>
      <c r="E15" s="252"/>
      <c r="F15" s="43" t="s">
        <v>281</v>
      </c>
      <c r="G15" s="43">
        <v>325400</v>
      </c>
      <c r="H15" s="43">
        <v>217000</v>
      </c>
      <c r="I15" s="43">
        <v>180800</v>
      </c>
      <c r="J15" s="43">
        <v>139700</v>
      </c>
      <c r="K15" s="43">
        <v>124200</v>
      </c>
      <c r="L15" s="43">
        <v>124200</v>
      </c>
      <c r="M15" s="49">
        <v>0.3</v>
      </c>
      <c r="N15" s="43">
        <f t="shared" ref="N15:S15" si="11">G15*$M15</f>
        <v>97620</v>
      </c>
      <c r="O15" s="43">
        <f t="shared" si="11"/>
        <v>65100</v>
      </c>
      <c r="P15" s="43">
        <f t="shared" si="11"/>
        <v>54240</v>
      </c>
      <c r="Q15" s="43">
        <f t="shared" si="11"/>
        <v>41910</v>
      </c>
      <c r="R15" s="43">
        <f t="shared" si="11"/>
        <v>37260</v>
      </c>
      <c r="S15" s="43">
        <f t="shared" si="11"/>
        <v>37260</v>
      </c>
    </row>
    <row r="16" spans="2:19">
      <c r="B16" s="251" t="s">
        <v>311</v>
      </c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</row>
    <row r="18" spans="2:8" ht="26.25">
      <c r="B18" s="40" t="s">
        <v>289</v>
      </c>
      <c r="C18" s="40" t="s">
        <v>292</v>
      </c>
      <c r="D18" s="40" t="s">
        <v>312</v>
      </c>
      <c r="E18" s="40" t="s">
        <v>294</v>
      </c>
      <c r="F18" s="40" t="s">
        <v>313</v>
      </c>
      <c r="G18" s="44" t="s">
        <v>127</v>
      </c>
      <c r="H18" s="41" t="s">
        <v>128</v>
      </c>
    </row>
    <row r="19" spans="2:8" ht="14" customHeight="1">
      <c r="B19" s="247" t="s">
        <v>314</v>
      </c>
      <c r="C19" s="236" t="s">
        <v>315</v>
      </c>
      <c r="D19" s="236" t="s">
        <v>316</v>
      </c>
      <c r="E19" s="22" t="s">
        <v>317</v>
      </c>
      <c r="F19" s="22">
        <v>168</v>
      </c>
      <c r="G19" s="45" t="s">
        <v>208</v>
      </c>
      <c r="H19" s="22">
        <f>F19*0.3</f>
        <v>50.4</v>
      </c>
    </row>
    <row r="20" spans="2:8" ht="14" customHeight="1">
      <c r="B20" s="247"/>
      <c r="C20" s="236"/>
      <c r="D20" s="236"/>
      <c r="E20" s="22" t="s">
        <v>318</v>
      </c>
      <c r="F20" s="22">
        <v>187</v>
      </c>
      <c r="G20" s="45" t="s">
        <v>208</v>
      </c>
      <c r="H20" s="22">
        <f t="shared" ref="H20:H61" si="12">F20*0.3</f>
        <v>56.1</v>
      </c>
    </row>
    <row r="21" spans="2:8" ht="14" customHeight="1">
      <c r="B21" s="247"/>
      <c r="C21" s="236"/>
      <c r="D21" s="236"/>
      <c r="E21" s="22" t="s">
        <v>319</v>
      </c>
      <c r="F21" s="22">
        <v>310</v>
      </c>
      <c r="G21" s="45" t="s">
        <v>208</v>
      </c>
      <c r="H21" s="22">
        <f t="shared" si="12"/>
        <v>93</v>
      </c>
    </row>
    <row r="22" spans="2:8" ht="14" customHeight="1">
      <c r="B22" s="247"/>
      <c r="C22" s="236"/>
      <c r="D22" s="236"/>
      <c r="E22" s="22" t="s">
        <v>320</v>
      </c>
      <c r="F22" s="22">
        <v>336</v>
      </c>
      <c r="G22" s="45" t="s">
        <v>208</v>
      </c>
      <c r="H22" s="22">
        <f t="shared" si="12"/>
        <v>100.8</v>
      </c>
    </row>
    <row r="23" spans="2:8" ht="14" customHeight="1">
      <c r="B23" s="247"/>
      <c r="C23" s="236"/>
      <c r="D23" s="236"/>
      <c r="E23" s="22" t="s">
        <v>321</v>
      </c>
      <c r="F23" s="22">
        <v>374</v>
      </c>
      <c r="G23" s="45" t="s">
        <v>208</v>
      </c>
      <c r="H23" s="22">
        <f t="shared" si="12"/>
        <v>112.2</v>
      </c>
    </row>
    <row r="24" spans="2:8" ht="14" customHeight="1">
      <c r="B24" s="247"/>
      <c r="C24" s="236"/>
      <c r="D24" s="236"/>
      <c r="E24" s="22" t="s">
        <v>322</v>
      </c>
      <c r="F24" s="22">
        <v>480</v>
      </c>
      <c r="G24" s="45" t="s">
        <v>208</v>
      </c>
      <c r="H24" s="22">
        <f t="shared" si="12"/>
        <v>144</v>
      </c>
    </row>
    <row r="25" spans="2:8" ht="14" customHeight="1">
      <c r="B25" s="247"/>
      <c r="C25" s="236"/>
      <c r="D25" s="236"/>
      <c r="E25" s="22" t="s">
        <v>323</v>
      </c>
      <c r="F25" s="22">
        <v>672</v>
      </c>
      <c r="G25" s="45" t="s">
        <v>208</v>
      </c>
      <c r="H25" s="22">
        <f t="shared" si="12"/>
        <v>201.6</v>
      </c>
    </row>
    <row r="26" spans="2:8" ht="14" customHeight="1">
      <c r="B26" s="247"/>
      <c r="C26" s="236"/>
      <c r="D26" s="236"/>
      <c r="E26" s="22" t="s">
        <v>324</v>
      </c>
      <c r="F26" s="22">
        <v>748</v>
      </c>
      <c r="G26" s="45" t="s">
        <v>208</v>
      </c>
      <c r="H26" s="22">
        <f t="shared" si="12"/>
        <v>224.4</v>
      </c>
    </row>
    <row r="27" spans="2:8" ht="14" customHeight="1">
      <c r="B27" s="247"/>
      <c r="C27" s="236"/>
      <c r="D27" s="236"/>
      <c r="E27" s="22" t="s">
        <v>325</v>
      </c>
      <c r="F27" s="22">
        <v>960</v>
      </c>
      <c r="G27" s="45" t="s">
        <v>208</v>
      </c>
      <c r="H27" s="22">
        <f t="shared" si="12"/>
        <v>288</v>
      </c>
    </row>
    <row r="28" spans="2:8" ht="14" customHeight="1">
      <c r="B28" s="247"/>
      <c r="C28" s="236"/>
      <c r="D28" s="236"/>
      <c r="E28" s="22" t="s">
        <v>326</v>
      </c>
      <c r="F28" s="22">
        <v>1342</v>
      </c>
      <c r="G28" s="45" t="s">
        <v>208</v>
      </c>
      <c r="H28" s="22">
        <f t="shared" si="12"/>
        <v>402.59999999999997</v>
      </c>
    </row>
    <row r="29" spans="2:8" ht="14" customHeight="1">
      <c r="B29" s="247"/>
      <c r="C29" s="236"/>
      <c r="D29" s="236"/>
      <c r="E29" s="22" t="s">
        <v>327</v>
      </c>
      <c r="F29" s="22">
        <v>1496</v>
      </c>
      <c r="G29" s="45" t="s">
        <v>208</v>
      </c>
      <c r="H29" s="22">
        <f t="shared" si="12"/>
        <v>448.8</v>
      </c>
    </row>
    <row r="30" spans="2:8" ht="14" customHeight="1">
      <c r="B30" s="247"/>
      <c r="C30" s="236"/>
      <c r="D30" s="236"/>
      <c r="E30" s="22" t="s">
        <v>328</v>
      </c>
      <c r="F30" s="22">
        <v>1920</v>
      </c>
      <c r="G30" s="45" t="s">
        <v>208</v>
      </c>
      <c r="H30" s="22">
        <f t="shared" si="12"/>
        <v>576</v>
      </c>
    </row>
    <row r="31" spans="2:8" ht="14" customHeight="1">
      <c r="B31" s="247"/>
      <c r="C31" s="236"/>
      <c r="D31" s="236"/>
      <c r="E31" s="22" t="s">
        <v>329</v>
      </c>
      <c r="F31" s="22">
        <v>2684</v>
      </c>
      <c r="G31" s="45" t="s">
        <v>208</v>
      </c>
      <c r="H31" s="22">
        <f t="shared" si="12"/>
        <v>805.19999999999993</v>
      </c>
    </row>
    <row r="32" spans="2:8" ht="14" customHeight="1">
      <c r="B32" s="247"/>
      <c r="C32" s="236"/>
      <c r="D32" s="236"/>
      <c r="E32" s="22" t="s">
        <v>330</v>
      </c>
      <c r="F32" s="22">
        <v>2992</v>
      </c>
      <c r="G32" s="45" t="s">
        <v>208</v>
      </c>
      <c r="H32" s="22">
        <f t="shared" si="12"/>
        <v>897.6</v>
      </c>
    </row>
    <row r="33" spans="2:8" ht="14" customHeight="1">
      <c r="B33" s="247"/>
      <c r="C33" s="236"/>
      <c r="D33" s="236"/>
      <c r="E33" s="22" t="s">
        <v>331</v>
      </c>
      <c r="F33" s="22">
        <v>3840</v>
      </c>
      <c r="G33" s="45" t="s">
        <v>208</v>
      </c>
      <c r="H33" s="22">
        <f t="shared" si="12"/>
        <v>1152</v>
      </c>
    </row>
    <row r="34" spans="2:8" ht="14" customHeight="1">
      <c r="B34" s="247"/>
      <c r="C34" s="236"/>
      <c r="D34" s="236"/>
      <c r="E34" s="22" t="s">
        <v>332</v>
      </c>
      <c r="F34" s="22">
        <v>5984</v>
      </c>
      <c r="G34" s="45" t="s">
        <v>208</v>
      </c>
      <c r="H34" s="22">
        <f t="shared" si="12"/>
        <v>1795.2</v>
      </c>
    </row>
    <row r="35" spans="2:8" ht="14" customHeight="1">
      <c r="B35" s="247"/>
      <c r="C35" s="236"/>
      <c r="D35" s="236"/>
      <c r="E35" s="22" t="s">
        <v>333</v>
      </c>
      <c r="F35" s="22">
        <v>7680</v>
      </c>
      <c r="G35" s="45" t="s">
        <v>208</v>
      </c>
      <c r="H35" s="22">
        <f t="shared" si="12"/>
        <v>2304</v>
      </c>
    </row>
    <row r="36" spans="2:8" ht="14" customHeight="1">
      <c r="B36" s="247"/>
      <c r="C36" s="236" t="s">
        <v>334</v>
      </c>
      <c r="D36" s="22" t="s">
        <v>335</v>
      </c>
      <c r="E36" s="22"/>
      <c r="F36" s="22">
        <v>0.6</v>
      </c>
      <c r="G36" s="45" t="s">
        <v>208</v>
      </c>
      <c r="H36" s="22">
        <f t="shared" si="12"/>
        <v>0.18</v>
      </c>
    </row>
    <row r="37" spans="2:8" ht="14" customHeight="1">
      <c r="B37" s="247"/>
      <c r="C37" s="236"/>
      <c r="D37" s="236" t="s">
        <v>336</v>
      </c>
      <c r="E37" s="22" t="s">
        <v>337</v>
      </c>
      <c r="F37" s="22">
        <v>0.8</v>
      </c>
      <c r="G37" s="45" t="s">
        <v>208</v>
      </c>
      <c r="H37" s="22">
        <f t="shared" si="12"/>
        <v>0.24</v>
      </c>
    </row>
    <row r="38" spans="2:8" ht="14" customHeight="1">
      <c r="B38" s="247"/>
      <c r="C38" s="236"/>
      <c r="D38" s="236"/>
      <c r="E38" s="22" t="s">
        <v>338</v>
      </c>
      <c r="F38" s="22">
        <v>0.02</v>
      </c>
      <c r="G38" s="45" t="s">
        <v>208</v>
      </c>
      <c r="H38" s="22">
        <f t="shared" si="12"/>
        <v>6.0000000000000001E-3</v>
      </c>
    </row>
    <row r="39" spans="2:8" ht="14" customHeight="1">
      <c r="B39" s="247"/>
      <c r="C39" s="236"/>
      <c r="D39" s="236"/>
      <c r="E39" s="22" t="s">
        <v>339</v>
      </c>
      <c r="F39" s="22">
        <v>0.24</v>
      </c>
      <c r="G39" s="45" t="s">
        <v>208</v>
      </c>
      <c r="H39" s="22">
        <f t="shared" si="12"/>
        <v>7.1999999999999995E-2</v>
      </c>
    </row>
    <row r="40" spans="2:8" ht="14" customHeight="1">
      <c r="B40" s="247"/>
      <c r="C40" s="236" t="s">
        <v>340</v>
      </c>
      <c r="D40" s="22" t="s">
        <v>341</v>
      </c>
      <c r="E40" s="22" t="s">
        <v>231</v>
      </c>
      <c r="F40" s="22">
        <v>8.0000000000000002E-3</v>
      </c>
      <c r="G40" s="45" t="s">
        <v>208</v>
      </c>
      <c r="H40" s="22">
        <f t="shared" si="12"/>
        <v>2.3999999999999998E-3</v>
      </c>
    </row>
    <row r="41" spans="2:8" ht="14" customHeight="1">
      <c r="B41" s="247"/>
      <c r="C41" s="236"/>
      <c r="D41" s="22" t="s">
        <v>342</v>
      </c>
      <c r="E41" s="22" t="s">
        <v>231</v>
      </c>
      <c r="F41" s="22">
        <v>8.0000000000000002E-3</v>
      </c>
      <c r="G41" s="45" t="s">
        <v>208</v>
      </c>
      <c r="H41" s="22">
        <f t="shared" si="12"/>
        <v>2.3999999999999998E-3</v>
      </c>
    </row>
    <row r="42" spans="2:8" ht="14" customHeight="1">
      <c r="B42" s="247"/>
      <c r="C42" s="236" t="s">
        <v>343</v>
      </c>
      <c r="D42" s="236" t="s">
        <v>344</v>
      </c>
      <c r="E42" s="22" t="s">
        <v>318</v>
      </c>
      <c r="F42" s="22">
        <v>124</v>
      </c>
      <c r="G42" s="45" t="s">
        <v>208</v>
      </c>
      <c r="H42" s="22">
        <f t="shared" si="12"/>
        <v>37.199999999999996</v>
      </c>
    </row>
    <row r="43" spans="2:8" ht="14" customHeight="1">
      <c r="B43" s="247"/>
      <c r="C43" s="236"/>
      <c r="D43" s="236"/>
      <c r="E43" s="22" t="s">
        <v>319</v>
      </c>
      <c r="F43" s="22">
        <v>202</v>
      </c>
      <c r="G43" s="45" t="s">
        <v>208</v>
      </c>
      <c r="H43" s="22">
        <f t="shared" si="12"/>
        <v>60.599999999999994</v>
      </c>
    </row>
    <row r="44" spans="2:8" ht="14" customHeight="1">
      <c r="B44" s="247"/>
      <c r="C44" s="236"/>
      <c r="D44" s="236"/>
      <c r="E44" s="22" t="s">
        <v>321</v>
      </c>
      <c r="F44" s="22">
        <v>312</v>
      </c>
      <c r="G44" s="45" t="s">
        <v>208</v>
      </c>
      <c r="H44" s="22">
        <f t="shared" si="12"/>
        <v>93.6</v>
      </c>
    </row>
    <row r="45" spans="2:8" ht="14" customHeight="1">
      <c r="B45" s="247"/>
      <c r="C45" s="236"/>
      <c r="D45" s="236"/>
      <c r="E45" s="22" t="s">
        <v>322</v>
      </c>
      <c r="F45" s="22">
        <v>380</v>
      </c>
      <c r="G45" s="45" t="s">
        <v>208</v>
      </c>
      <c r="H45" s="22">
        <f t="shared" si="12"/>
        <v>114</v>
      </c>
    </row>
    <row r="46" spans="2:8" ht="14" customHeight="1">
      <c r="B46" s="247"/>
      <c r="C46" s="236"/>
      <c r="D46" s="236"/>
      <c r="E46" s="22" t="s">
        <v>324</v>
      </c>
      <c r="F46" s="22">
        <v>730</v>
      </c>
      <c r="G46" s="45" t="s">
        <v>208</v>
      </c>
      <c r="H46" s="22">
        <f t="shared" si="12"/>
        <v>219</v>
      </c>
    </row>
    <row r="47" spans="2:8" ht="14" customHeight="1">
      <c r="B47" s="247"/>
      <c r="C47" s="236"/>
      <c r="D47" s="236"/>
      <c r="E47" s="22" t="s">
        <v>325</v>
      </c>
      <c r="F47" s="22">
        <v>960</v>
      </c>
      <c r="G47" s="45" t="s">
        <v>208</v>
      </c>
      <c r="H47" s="22">
        <f t="shared" si="12"/>
        <v>288</v>
      </c>
    </row>
    <row r="48" spans="2:8" ht="14" customHeight="1">
      <c r="B48" s="247"/>
      <c r="C48" s="236"/>
      <c r="D48" s="236"/>
      <c r="E48" s="22" t="s">
        <v>327</v>
      </c>
      <c r="F48" s="22">
        <v>1462</v>
      </c>
      <c r="G48" s="45" t="s">
        <v>208</v>
      </c>
      <c r="H48" s="22">
        <f t="shared" si="12"/>
        <v>438.59999999999997</v>
      </c>
    </row>
    <row r="49" spans="2:8" ht="14" customHeight="1">
      <c r="B49" s="247"/>
      <c r="C49" s="236"/>
      <c r="D49" s="236"/>
      <c r="E49" s="22" t="s">
        <v>328</v>
      </c>
      <c r="F49" s="22">
        <v>1920</v>
      </c>
      <c r="G49" s="45" t="s">
        <v>208</v>
      </c>
      <c r="H49" s="22">
        <f t="shared" si="12"/>
        <v>576</v>
      </c>
    </row>
    <row r="50" spans="2:8" ht="14" customHeight="1">
      <c r="B50" s="247"/>
      <c r="C50" s="236"/>
      <c r="D50" s="236"/>
      <c r="E50" s="22" t="s">
        <v>330</v>
      </c>
      <c r="F50" s="22">
        <v>3240</v>
      </c>
      <c r="G50" s="45" t="s">
        <v>208</v>
      </c>
      <c r="H50" s="22">
        <f t="shared" si="12"/>
        <v>972</v>
      </c>
    </row>
    <row r="51" spans="2:8" ht="14" customHeight="1">
      <c r="B51" s="247"/>
      <c r="C51" s="236"/>
      <c r="D51" s="236"/>
      <c r="E51" s="22" t="s">
        <v>331</v>
      </c>
      <c r="F51" s="22">
        <v>5850</v>
      </c>
      <c r="G51" s="45" t="s">
        <v>208</v>
      </c>
      <c r="H51" s="22">
        <f t="shared" si="12"/>
        <v>1755</v>
      </c>
    </row>
    <row r="52" spans="2:8" ht="14" customHeight="1">
      <c r="B52" s="247"/>
      <c r="C52" s="236"/>
      <c r="D52" s="236"/>
      <c r="E52" s="22" t="s">
        <v>332</v>
      </c>
      <c r="F52" s="22">
        <v>6480</v>
      </c>
      <c r="G52" s="45" t="s">
        <v>208</v>
      </c>
      <c r="H52" s="22">
        <f t="shared" si="12"/>
        <v>1944</v>
      </c>
    </row>
    <row r="53" spans="2:8" ht="14" customHeight="1">
      <c r="B53" s="247"/>
      <c r="C53" s="22" t="s">
        <v>345</v>
      </c>
      <c r="D53" s="22" t="s">
        <v>346</v>
      </c>
      <c r="E53" s="22" t="s">
        <v>231</v>
      </c>
      <c r="F53" s="22" t="s">
        <v>347</v>
      </c>
      <c r="G53" s="45" t="s">
        <v>208</v>
      </c>
      <c r="H53" s="22" t="s">
        <v>348</v>
      </c>
    </row>
    <row r="54" spans="2:8" ht="14" customHeight="1">
      <c r="B54" s="247" t="s">
        <v>349</v>
      </c>
      <c r="C54" s="237" t="s">
        <v>350</v>
      </c>
      <c r="D54" s="46" t="s">
        <v>351</v>
      </c>
      <c r="E54" s="46" t="s">
        <v>231</v>
      </c>
      <c r="F54" s="46">
        <v>17000</v>
      </c>
      <c r="G54" s="47" t="s">
        <v>190</v>
      </c>
      <c r="H54" s="22">
        <f t="shared" si="12"/>
        <v>5100</v>
      </c>
    </row>
    <row r="55" spans="2:8" ht="14" customHeight="1">
      <c r="B55" s="247"/>
      <c r="C55" s="237"/>
      <c r="D55" s="46" t="s">
        <v>352</v>
      </c>
      <c r="E55" s="46" t="s">
        <v>231</v>
      </c>
      <c r="F55" s="46">
        <v>28000</v>
      </c>
      <c r="G55" s="47" t="s">
        <v>190</v>
      </c>
      <c r="H55" s="22">
        <f t="shared" si="12"/>
        <v>8400</v>
      </c>
    </row>
    <row r="56" spans="2:8" ht="14" customHeight="1">
      <c r="B56" s="247"/>
      <c r="C56" s="237"/>
      <c r="D56" s="46" t="s">
        <v>353</v>
      </c>
      <c r="E56" s="46" t="s">
        <v>231</v>
      </c>
      <c r="F56" s="46">
        <v>52000</v>
      </c>
      <c r="G56" s="47" t="s">
        <v>190</v>
      </c>
      <c r="H56" s="22">
        <f t="shared" si="12"/>
        <v>15600</v>
      </c>
    </row>
    <row r="57" spans="2:8" ht="14" customHeight="1">
      <c r="B57" s="247"/>
      <c r="C57" s="237"/>
      <c r="D57" s="46" t="s">
        <v>354</v>
      </c>
      <c r="E57" s="46" t="s">
        <v>231</v>
      </c>
      <c r="F57" s="46">
        <v>82000</v>
      </c>
      <c r="G57" s="47" t="s">
        <v>190</v>
      </c>
      <c r="H57" s="22">
        <f t="shared" si="12"/>
        <v>24600</v>
      </c>
    </row>
    <row r="58" spans="2:8" ht="14" customHeight="1">
      <c r="B58" s="247"/>
      <c r="C58" s="237" t="s">
        <v>355</v>
      </c>
      <c r="D58" s="46" t="s">
        <v>356</v>
      </c>
      <c r="E58" s="46" t="s">
        <v>231</v>
      </c>
      <c r="F58" s="46">
        <v>2500</v>
      </c>
      <c r="G58" s="47" t="s">
        <v>190</v>
      </c>
      <c r="H58" s="22">
        <f t="shared" si="12"/>
        <v>750</v>
      </c>
    </row>
    <row r="59" spans="2:8" ht="14" customHeight="1">
      <c r="B59" s="247"/>
      <c r="C59" s="237"/>
      <c r="D59" s="46" t="s">
        <v>357</v>
      </c>
      <c r="E59" s="46" t="s">
        <v>231</v>
      </c>
      <c r="F59" s="46">
        <v>4200</v>
      </c>
      <c r="G59" s="47" t="s">
        <v>190</v>
      </c>
      <c r="H59" s="22">
        <f t="shared" si="12"/>
        <v>1260</v>
      </c>
    </row>
    <row r="60" spans="2:8" ht="14" customHeight="1">
      <c r="B60" s="247"/>
      <c r="C60" s="237"/>
      <c r="D60" s="46" t="s">
        <v>358</v>
      </c>
      <c r="E60" s="46" t="s">
        <v>231</v>
      </c>
      <c r="F60" s="46">
        <v>8000</v>
      </c>
      <c r="G60" s="47" t="s">
        <v>190</v>
      </c>
      <c r="H60" s="22">
        <f t="shared" si="12"/>
        <v>2400</v>
      </c>
    </row>
    <row r="61" spans="2:8" ht="14" customHeight="1">
      <c r="B61" s="247"/>
      <c r="C61" s="237"/>
      <c r="D61" s="46" t="s">
        <v>359</v>
      </c>
      <c r="E61" s="46" t="s">
        <v>231</v>
      </c>
      <c r="F61" s="46">
        <v>11500</v>
      </c>
      <c r="G61" s="47" t="s">
        <v>190</v>
      </c>
      <c r="H61" s="22">
        <f t="shared" si="12"/>
        <v>3450</v>
      </c>
    </row>
  </sheetData>
  <mergeCells count="29">
    <mergeCell ref="C2:F2"/>
    <mergeCell ref="G2:K2"/>
    <mergeCell ref="N2:R2"/>
    <mergeCell ref="B16:S16"/>
    <mergeCell ref="B2:B3"/>
    <mergeCell ref="B4:B15"/>
    <mergeCell ref="L2:L3"/>
    <mergeCell ref="M2:M3"/>
    <mergeCell ref="S2:S3"/>
    <mergeCell ref="B19:B53"/>
    <mergeCell ref="B54:B61"/>
    <mergeCell ref="C4:C7"/>
    <mergeCell ref="C8:C11"/>
    <mergeCell ref="C12:C15"/>
    <mergeCell ref="C19:C35"/>
    <mergeCell ref="C36:C39"/>
    <mergeCell ref="C40:C41"/>
    <mergeCell ref="C42:C52"/>
    <mergeCell ref="C54:C57"/>
    <mergeCell ref="C58:C61"/>
    <mergeCell ref="D19:D35"/>
    <mergeCell ref="D37:D39"/>
    <mergeCell ref="D42:D52"/>
    <mergeCell ref="E4:E5"/>
    <mergeCell ref="E6:E7"/>
    <mergeCell ref="E8:E9"/>
    <mergeCell ref="E10:E11"/>
    <mergeCell ref="E12:E13"/>
    <mergeCell ref="E14:E15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75"/>
  <sheetViews>
    <sheetView zoomScale="85" zoomScaleNormal="85" workbookViewId="0">
      <pane ySplit="3" topLeftCell="A49" activePane="bottomLeft" state="frozen"/>
      <selection pane="bottomLeft" activeCell="M66" sqref="M66"/>
    </sheetView>
  </sheetViews>
  <sheetFormatPr defaultColWidth="9" defaultRowHeight="13.15"/>
  <cols>
    <col min="1" max="1" width="3.9296875" style="12" customWidth="1"/>
    <col min="2" max="2" width="9" style="12"/>
    <col min="3" max="3" width="15.796875" style="12" customWidth="1"/>
    <col min="4" max="4" width="14.73046875" style="12" customWidth="1"/>
    <col min="5" max="5" width="9.33203125" style="12" customWidth="1"/>
    <col min="6" max="7" width="15.59765625" style="12" customWidth="1"/>
    <col min="8" max="8" width="9.9296875" style="12" customWidth="1"/>
    <col min="9" max="9" width="9.73046875" style="12" customWidth="1"/>
    <col min="10" max="10" width="9" style="12"/>
    <col min="11" max="11" width="9.9296875" style="12" customWidth="1"/>
    <col min="12" max="12" width="11.796875" style="12" customWidth="1"/>
    <col min="13" max="13" width="13.19921875" style="12" customWidth="1"/>
    <col min="14" max="14" width="23" style="12" customWidth="1"/>
    <col min="15" max="15" width="11.53125" style="12" customWidth="1"/>
    <col min="16" max="16384" width="9" style="12"/>
  </cols>
  <sheetData>
    <row r="2" spans="2:14">
      <c r="B2" s="269" t="s">
        <v>360</v>
      </c>
      <c r="C2" s="269" t="s">
        <v>361</v>
      </c>
      <c r="D2" s="269" t="s">
        <v>1</v>
      </c>
      <c r="E2" s="269" t="s">
        <v>362</v>
      </c>
      <c r="F2" s="269" t="s">
        <v>266</v>
      </c>
      <c r="G2" s="269"/>
      <c r="H2" s="269" t="s">
        <v>363</v>
      </c>
      <c r="I2" s="269" t="s">
        <v>364</v>
      </c>
      <c r="J2" s="269" t="s">
        <v>127</v>
      </c>
      <c r="K2" s="269" t="s">
        <v>365</v>
      </c>
      <c r="L2" s="269" t="s">
        <v>366</v>
      </c>
      <c r="M2" s="269" t="s">
        <v>367</v>
      </c>
      <c r="N2" s="269" t="s">
        <v>368</v>
      </c>
    </row>
    <row r="3" spans="2:14">
      <c r="B3" s="269"/>
      <c r="C3" s="269"/>
      <c r="D3" s="269"/>
      <c r="E3" s="269"/>
      <c r="F3" s="17" t="s">
        <v>289</v>
      </c>
      <c r="G3" s="17" t="s">
        <v>273</v>
      </c>
      <c r="H3" s="269"/>
      <c r="I3" s="269"/>
      <c r="J3" s="269"/>
      <c r="K3" s="269"/>
      <c r="L3" s="269"/>
      <c r="M3" s="269"/>
      <c r="N3" s="269"/>
    </row>
    <row r="4" spans="2:14">
      <c r="B4" s="278" t="s">
        <v>369</v>
      </c>
      <c r="C4" s="278" t="s">
        <v>370</v>
      </c>
      <c r="D4" s="290" t="s">
        <v>371</v>
      </c>
      <c r="E4" s="249" t="s">
        <v>372</v>
      </c>
      <c r="F4" s="289" t="s">
        <v>34</v>
      </c>
      <c r="G4" s="20" t="s">
        <v>242</v>
      </c>
      <c r="H4" s="20">
        <v>1800</v>
      </c>
      <c r="I4" s="20" t="s">
        <v>373</v>
      </c>
      <c r="J4" s="280">
        <v>0.3</v>
      </c>
      <c r="K4" s="20">
        <f t="shared" ref="K4:K14" si="0">H4*0.3</f>
        <v>540</v>
      </c>
      <c r="L4" s="276" t="s">
        <v>374</v>
      </c>
      <c r="M4" s="270" t="s">
        <v>375</v>
      </c>
      <c r="N4" s="270" t="s">
        <v>376</v>
      </c>
    </row>
    <row r="5" spans="2:14">
      <c r="B5" s="278"/>
      <c r="C5" s="278"/>
      <c r="D5" s="290"/>
      <c r="E5" s="249"/>
      <c r="F5" s="289"/>
      <c r="G5" s="20" t="s">
        <v>243</v>
      </c>
      <c r="H5" s="20">
        <v>2000</v>
      </c>
      <c r="I5" s="20" t="s">
        <v>373</v>
      </c>
      <c r="J5" s="280"/>
      <c r="K5" s="20">
        <f t="shared" si="0"/>
        <v>600</v>
      </c>
      <c r="L5" s="276"/>
      <c r="M5" s="270"/>
      <c r="N5" s="270"/>
    </row>
    <row r="6" spans="2:14">
      <c r="B6" s="278"/>
      <c r="C6" s="278"/>
      <c r="D6" s="290"/>
      <c r="E6" s="249"/>
      <c r="F6" s="289"/>
      <c r="G6" s="20" t="s">
        <v>244</v>
      </c>
      <c r="H6" s="20">
        <v>2200</v>
      </c>
      <c r="I6" s="20" t="s">
        <v>373</v>
      </c>
      <c r="J6" s="280"/>
      <c r="K6" s="20">
        <f t="shared" si="0"/>
        <v>660</v>
      </c>
      <c r="L6" s="276"/>
      <c r="M6" s="270"/>
      <c r="N6" s="270"/>
    </row>
    <row r="7" spans="2:14">
      <c r="B7" s="278"/>
      <c r="C7" s="278"/>
      <c r="D7" s="290"/>
      <c r="E7" s="249"/>
      <c r="F7" s="289"/>
      <c r="G7" s="20" t="s">
        <v>246</v>
      </c>
      <c r="H7" s="20">
        <v>2700</v>
      </c>
      <c r="I7" s="20" t="s">
        <v>373</v>
      </c>
      <c r="J7" s="280"/>
      <c r="K7" s="20">
        <f t="shared" si="0"/>
        <v>810</v>
      </c>
      <c r="L7" s="276"/>
      <c r="M7" s="270"/>
      <c r="N7" s="270"/>
    </row>
    <row r="8" spans="2:14">
      <c r="B8" s="278"/>
      <c r="C8" s="278"/>
      <c r="D8" s="290"/>
      <c r="E8" s="249"/>
      <c r="F8" s="289"/>
      <c r="G8" s="20" t="s">
        <v>248</v>
      </c>
      <c r="H8" s="20">
        <v>3400</v>
      </c>
      <c r="I8" s="20" t="s">
        <v>373</v>
      </c>
      <c r="J8" s="280"/>
      <c r="K8" s="20">
        <f t="shared" si="0"/>
        <v>1020</v>
      </c>
      <c r="L8" s="276"/>
      <c r="M8" s="270"/>
      <c r="N8" s="270"/>
    </row>
    <row r="9" spans="2:14">
      <c r="B9" s="278"/>
      <c r="C9" s="278"/>
      <c r="D9" s="290"/>
      <c r="E9" s="249"/>
      <c r="F9" s="289"/>
      <c r="G9" s="20" t="s">
        <v>250</v>
      </c>
      <c r="H9" s="20">
        <v>4500</v>
      </c>
      <c r="I9" s="20" t="s">
        <v>373</v>
      </c>
      <c r="J9" s="280"/>
      <c r="K9" s="20">
        <f t="shared" si="0"/>
        <v>1350</v>
      </c>
      <c r="L9" s="276"/>
      <c r="M9" s="270"/>
      <c r="N9" s="270"/>
    </row>
    <row r="10" spans="2:14">
      <c r="B10" s="278"/>
      <c r="C10" s="278"/>
      <c r="D10" s="290"/>
      <c r="E10" s="249"/>
      <c r="F10" s="289"/>
      <c r="G10" s="20" t="s">
        <v>253</v>
      </c>
      <c r="H10" s="20">
        <v>8000</v>
      </c>
      <c r="I10" s="20" t="s">
        <v>373</v>
      </c>
      <c r="J10" s="280"/>
      <c r="K10" s="20">
        <f t="shared" si="0"/>
        <v>2400</v>
      </c>
      <c r="L10" s="276"/>
      <c r="M10" s="270"/>
      <c r="N10" s="270"/>
    </row>
    <row r="11" spans="2:14">
      <c r="B11" s="278"/>
      <c r="C11" s="278"/>
      <c r="D11" s="290"/>
      <c r="E11" s="249"/>
      <c r="F11" s="289"/>
      <c r="G11" s="20" t="s">
        <v>255</v>
      </c>
      <c r="H11" s="20">
        <v>15000</v>
      </c>
      <c r="I11" s="20" t="s">
        <v>373</v>
      </c>
      <c r="J11" s="280"/>
      <c r="K11" s="20">
        <f t="shared" si="0"/>
        <v>4500</v>
      </c>
      <c r="L11" s="276"/>
      <c r="M11" s="270"/>
      <c r="N11" s="270"/>
    </row>
    <row r="12" spans="2:14">
      <c r="B12" s="278"/>
      <c r="C12" s="278"/>
      <c r="D12" s="290"/>
      <c r="E12" s="249"/>
      <c r="F12" s="289"/>
      <c r="G12" s="20" t="s">
        <v>257</v>
      </c>
      <c r="H12" s="20">
        <v>26000</v>
      </c>
      <c r="I12" s="20" t="s">
        <v>373</v>
      </c>
      <c r="J12" s="280"/>
      <c r="K12" s="20">
        <f t="shared" si="0"/>
        <v>7800</v>
      </c>
      <c r="L12" s="276"/>
      <c r="M12" s="270"/>
      <c r="N12" s="270"/>
    </row>
    <row r="13" spans="2:14">
      <c r="B13" s="278"/>
      <c r="C13" s="278"/>
      <c r="D13" s="290"/>
      <c r="E13" s="249"/>
      <c r="F13" s="289"/>
      <c r="G13" s="20" t="s">
        <v>262</v>
      </c>
      <c r="H13" s="20">
        <v>60000</v>
      </c>
      <c r="I13" s="20" t="s">
        <v>373</v>
      </c>
      <c r="J13" s="280"/>
      <c r="K13" s="20">
        <f t="shared" si="0"/>
        <v>18000</v>
      </c>
      <c r="L13" s="276"/>
      <c r="M13" s="270"/>
      <c r="N13" s="270"/>
    </row>
    <row r="14" spans="2:14">
      <c r="B14" s="278"/>
      <c r="C14" s="278"/>
      <c r="D14" s="290"/>
      <c r="E14" s="249"/>
      <c r="F14" s="289"/>
      <c r="G14" s="20" t="s">
        <v>264</v>
      </c>
      <c r="H14" s="20">
        <v>110000</v>
      </c>
      <c r="I14" s="20" t="s">
        <v>373</v>
      </c>
      <c r="J14" s="280"/>
      <c r="K14" s="20">
        <f t="shared" si="0"/>
        <v>33000</v>
      </c>
      <c r="L14" s="276"/>
      <c r="M14" s="270"/>
      <c r="N14" s="270"/>
    </row>
    <row r="15" spans="2:14">
      <c r="B15" s="278"/>
      <c r="C15" s="278"/>
      <c r="D15" s="290"/>
      <c r="E15" s="21" t="s">
        <v>377</v>
      </c>
      <c r="F15" s="289"/>
      <c r="G15" s="22" t="s">
        <v>378</v>
      </c>
      <c r="H15" s="22">
        <v>15</v>
      </c>
      <c r="I15" s="20" t="s">
        <v>373</v>
      </c>
      <c r="J15" s="280"/>
      <c r="K15" s="29">
        <v>4.5</v>
      </c>
      <c r="L15" s="276"/>
      <c r="M15" s="270"/>
      <c r="N15" s="270"/>
    </row>
    <row r="16" spans="2:14">
      <c r="B16" s="278"/>
      <c r="C16" s="278"/>
      <c r="D16" s="290" t="s">
        <v>379</v>
      </c>
      <c r="E16" s="249" t="s">
        <v>185</v>
      </c>
      <c r="F16" s="249" t="s">
        <v>380</v>
      </c>
      <c r="G16" s="20" t="s">
        <v>262</v>
      </c>
      <c r="H16" s="20">
        <v>37800</v>
      </c>
      <c r="I16" s="20" t="s">
        <v>373</v>
      </c>
      <c r="J16" s="280"/>
      <c r="K16" s="20">
        <f t="shared" ref="K16:K25" si="1">H16*0.3</f>
        <v>11340</v>
      </c>
      <c r="L16" s="276"/>
      <c r="M16" s="270"/>
      <c r="N16" s="270"/>
    </row>
    <row r="17" spans="2:14">
      <c r="B17" s="278"/>
      <c r="C17" s="278"/>
      <c r="D17" s="290"/>
      <c r="E17" s="249"/>
      <c r="F17" s="249"/>
      <c r="G17" s="20" t="s">
        <v>264</v>
      </c>
      <c r="H17" s="20">
        <v>43100</v>
      </c>
      <c r="I17" s="20" t="s">
        <v>373</v>
      </c>
      <c r="J17" s="280"/>
      <c r="K17" s="20">
        <f t="shared" si="1"/>
        <v>12930</v>
      </c>
      <c r="L17" s="276"/>
      <c r="M17" s="270"/>
      <c r="N17" s="270"/>
    </row>
    <row r="18" spans="2:14">
      <c r="B18" s="278"/>
      <c r="C18" s="278"/>
      <c r="D18" s="290"/>
      <c r="E18" s="249"/>
      <c r="F18" s="249"/>
      <c r="G18" s="20" t="s">
        <v>282</v>
      </c>
      <c r="H18" s="20">
        <v>62000</v>
      </c>
      <c r="I18" s="20" t="s">
        <v>373</v>
      </c>
      <c r="J18" s="280"/>
      <c r="K18" s="20">
        <f t="shared" si="1"/>
        <v>18600</v>
      </c>
      <c r="L18" s="276"/>
      <c r="M18" s="270"/>
      <c r="N18" s="270"/>
    </row>
    <row r="19" spans="2:14">
      <c r="B19" s="278"/>
      <c r="C19" s="278"/>
      <c r="D19" s="290"/>
      <c r="E19" s="249"/>
      <c r="F19" s="249"/>
      <c r="G19" s="20" t="s">
        <v>283</v>
      </c>
      <c r="H19" s="20">
        <v>136000</v>
      </c>
      <c r="I19" s="20" t="s">
        <v>373</v>
      </c>
      <c r="J19" s="280"/>
      <c r="K19" s="20">
        <f t="shared" si="1"/>
        <v>40800</v>
      </c>
      <c r="L19" s="276"/>
      <c r="M19" s="270"/>
      <c r="N19" s="270"/>
    </row>
    <row r="20" spans="2:14">
      <c r="B20" s="278"/>
      <c r="C20" s="278"/>
      <c r="D20" s="290"/>
      <c r="E20" s="249"/>
      <c r="F20" s="249"/>
      <c r="G20" s="20" t="s">
        <v>284</v>
      </c>
      <c r="H20" s="20">
        <v>220000</v>
      </c>
      <c r="I20" s="20" t="s">
        <v>373</v>
      </c>
      <c r="J20" s="280"/>
      <c r="K20" s="20">
        <f t="shared" si="1"/>
        <v>66000</v>
      </c>
      <c r="L20" s="276"/>
      <c r="M20" s="270"/>
      <c r="N20" s="270"/>
    </row>
    <row r="21" spans="2:14">
      <c r="B21" s="278"/>
      <c r="C21" s="278"/>
      <c r="D21" s="290"/>
      <c r="E21" s="249"/>
      <c r="F21" s="249" t="s">
        <v>381</v>
      </c>
      <c r="G21" s="20" t="s">
        <v>262</v>
      </c>
      <c r="H21" s="20">
        <v>41600</v>
      </c>
      <c r="I21" s="20" t="s">
        <v>373</v>
      </c>
      <c r="J21" s="280"/>
      <c r="K21" s="20">
        <f t="shared" si="1"/>
        <v>12480</v>
      </c>
      <c r="L21" s="276"/>
      <c r="M21" s="270"/>
      <c r="N21" s="270"/>
    </row>
    <row r="22" spans="2:14">
      <c r="B22" s="278"/>
      <c r="C22" s="278"/>
      <c r="D22" s="290"/>
      <c r="E22" s="249"/>
      <c r="F22" s="249"/>
      <c r="G22" s="20" t="s">
        <v>264</v>
      </c>
      <c r="H22" s="20">
        <v>46900</v>
      </c>
      <c r="I22" s="20" t="s">
        <v>373</v>
      </c>
      <c r="J22" s="280"/>
      <c r="K22" s="20">
        <f t="shared" si="1"/>
        <v>14070</v>
      </c>
      <c r="L22" s="276"/>
      <c r="M22" s="270"/>
      <c r="N22" s="270"/>
    </row>
    <row r="23" spans="2:14">
      <c r="B23" s="278"/>
      <c r="C23" s="278"/>
      <c r="D23" s="290"/>
      <c r="E23" s="249"/>
      <c r="F23" s="249"/>
      <c r="G23" s="20" t="s">
        <v>282</v>
      </c>
      <c r="H23" s="20">
        <v>65000</v>
      </c>
      <c r="I23" s="20" t="s">
        <v>373</v>
      </c>
      <c r="J23" s="280"/>
      <c r="K23" s="20">
        <f t="shared" si="1"/>
        <v>19500</v>
      </c>
      <c r="L23" s="276"/>
      <c r="M23" s="270"/>
      <c r="N23" s="270"/>
    </row>
    <row r="24" spans="2:14">
      <c r="B24" s="278"/>
      <c r="C24" s="278"/>
      <c r="D24" s="290"/>
      <c r="E24" s="249"/>
      <c r="F24" s="249"/>
      <c r="G24" s="20" t="s">
        <v>283</v>
      </c>
      <c r="H24" s="20">
        <v>139000</v>
      </c>
      <c r="I24" s="20" t="s">
        <v>373</v>
      </c>
      <c r="J24" s="280"/>
      <c r="K24" s="20">
        <f t="shared" si="1"/>
        <v>41700</v>
      </c>
      <c r="L24" s="276"/>
      <c r="M24" s="270"/>
      <c r="N24" s="270"/>
    </row>
    <row r="25" spans="2:14">
      <c r="B25" s="278"/>
      <c r="C25" s="278"/>
      <c r="D25" s="290"/>
      <c r="E25" s="249"/>
      <c r="F25" s="249"/>
      <c r="G25" s="20" t="s">
        <v>284</v>
      </c>
      <c r="H25" s="20">
        <v>230000</v>
      </c>
      <c r="I25" s="20" t="s">
        <v>373</v>
      </c>
      <c r="J25" s="280"/>
      <c r="K25" s="20">
        <f t="shared" si="1"/>
        <v>69000</v>
      </c>
      <c r="L25" s="276"/>
      <c r="M25" s="270"/>
      <c r="N25" s="270"/>
    </row>
    <row r="26" spans="2:14">
      <c r="B26" s="278"/>
      <c r="C26" s="278"/>
      <c r="D26" s="290" t="s">
        <v>382</v>
      </c>
      <c r="E26" s="290" t="s">
        <v>383</v>
      </c>
      <c r="F26" s="290" t="s">
        <v>384</v>
      </c>
      <c r="G26" s="23" t="s">
        <v>385</v>
      </c>
      <c r="H26" s="23">
        <v>5</v>
      </c>
      <c r="I26" s="23" t="s">
        <v>373</v>
      </c>
      <c r="J26" s="281">
        <v>0.5</v>
      </c>
      <c r="K26" s="23">
        <f>H26*0.5</f>
        <v>2.5</v>
      </c>
      <c r="L26" s="276"/>
      <c r="M26" s="270"/>
      <c r="N26" s="270" t="s">
        <v>386</v>
      </c>
    </row>
    <row r="27" spans="2:14">
      <c r="B27" s="278"/>
      <c r="C27" s="278"/>
      <c r="D27" s="290"/>
      <c r="E27" s="290"/>
      <c r="F27" s="290"/>
      <c r="G27" s="23" t="s">
        <v>144</v>
      </c>
      <c r="H27" s="23">
        <v>10</v>
      </c>
      <c r="I27" s="23" t="s">
        <v>373</v>
      </c>
      <c r="J27" s="281"/>
      <c r="K27" s="23">
        <f t="shared" ref="K27:K38" si="2">H27*0.5</f>
        <v>5</v>
      </c>
      <c r="L27" s="276"/>
      <c r="M27" s="270"/>
      <c r="N27" s="270"/>
    </row>
    <row r="28" spans="2:14">
      <c r="B28" s="278"/>
      <c r="C28" s="278"/>
      <c r="D28" s="290"/>
      <c r="E28" s="290"/>
      <c r="F28" s="290"/>
      <c r="G28" s="23" t="s">
        <v>96</v>
      </c>
      <c r="H28" s="23">
        <v>25</v>
      </c>
      <c r="I28" s="23" t="s">
        <v>373</v>
      </c>
      <c r="J28" s="281"/>
      <c r="K28" s="23">
        <f t="shared" si="2"/>
        <v>12.5</v>
      </c>
      <c r="L28" s="276"/>
      <c r="M28" s="270"/>
      <c r="N28" s="270"/>
    </row>
    <row r="29" spans="2:14">
      <c r="B29" s="278"/>
      <c r="C29" s="278"/>
      <c r="D29" s="290"/>
      <c r="E29" s="290"/>
      <c r="F29" s="290"/>
      <c r="G29" s="23" t="s">
        <v>387</v>
      </c>
      <c r="H29" s="23">
        <v>50</v>
      </c>
      <c r="I29" s="23" t="s">
        <v>373</v>
      </c>
      <c r="J29" s="281"/>
      <c r="K29" s="23">
        <f t="shared" si="2"/>
        <v>25</v>
      </c>
      <c r="L29" s="276"/>
      <c r="M29" s="270"/>
      <c r="N29" s="270"/>
    </row>
    <row r="30" spans="2:14">
      <c r="B30" s="278"/>
      <c r="C30" s="278"/>
      <c r="D30" s="290"/>
      <c r="E30" s="290"/>
      <c r="F30" s="290"/>
      <c r="G30" s="23" t="s">
        <v>388</v>
      </c>
      <c r="H30" s="23">
        <v>80</v>
      </c>
      <c r="I30" s="23" t="s">
        <v>373</v>
      </c>
      <c r="J30" s="281"/>
      <c r="K30" s="23">
        <f t="shared" si="2"/>
        <v>40</v>
      </c>
      <c r="L30" s="276"/>
      <c r="M30" s="270"/>
      <c r="N30" s="270"/>
    </row>
    <row r="31" spans="2:14">
      <c r="B31" s="278"/>
      <c r="C31" s="278"/>
      <c r="D31" s="290"/>
      <c r="E31" s="290"/>
      <c r="F31" s="290"/>
      <c r="G31" s="23" t="s">
        <v>389</v>
      </c>
      <c r="H31" s="23">
        <v>100</v>
      </c>
      <c r="I31" s="23" t="s">
        <v>373</v>
      </c>
      <c r="J31" s="281"/>
      <c r="K31" s="23">
        <f t="shared" si="2"/>
        <v>50</v>
      </c>
      <c r="L31" s="276"/>
      <c r="M31" s="270"/>
      <c r="N31" s="270"/>
    </row>
    <row r="32" spans="2:14">
      <c r="B32" s="278"/>
      <c r="C32" s="278"/>
      <c r="D32" s="290"/>
      <c r="E32" s="290"/>
      <c r="F32" s="290"/>
      <c r="G32" s="23" t="s">
        <v>390</v>
      </c>
      <c r="H32" s="23">
        <v>130</v>
      </c>
      <c r="I32" s="23" t="s">
        <v>373</v>
      </c>
      <c r="J32" s="281"/>
      <c r="K32" s="23">
        <f t="shared" si="2"/>
        <v>65</v>
      </c>
      <c r="L32" s="276"/>
      <c r="M32" s="270"/>
      <c r="N32" s="270"/>
    </row>
    <row r="33" spans="2:14">
      <c r="B33" s="278"/>
      <c r="C33" s="278"/>
      <c r="D33" s="290"/>
      <c r="E33" s="290"/>
      <c r="F33" s="290"/>
      <c r="G33" s="23" t="s">
        <v>113</v>
      </c>
      <c r="H33" s="23">
        <v>170</v>
      </c>
      <c r="I33" s="23" t="s">
        <v>373</v>
      </c>
      <c r="J33" s="281"/>
      <c r="K33" s="23">
        <f t="shared" si="2"/>
        <v>85</v>
      </c>
      <c r="L33" s="276"/>
      <c r="M33" s="270"/>
      <c r="N33" s="270"/>
    </row>
    <row r="34" spans="2:14">
      <c r="B34" s="278"/>
      <c r="C34" s="278"/>
      <c r="D34" s="290"/>
      <c r="E34" s="290"/>
      <c r="F34" s="290"/>
      <c r="G34" s="23" t="s">
        <v>115</v>
      </c>
      <c r="H34" s="23">
        <v>330</v>
      </c>
      <c r="I34" s="23" t="s">
        <v>373</v>
      </c>
      <c r="J34" s="281"/>
      <c r="K34" s="23">
        <f t="shared" si="2"/>
        <v>165</v>
      </c>
      <c r="L34" s="276"/>
      <c r="M34" s="270"/>
      <c r="N34" s="270"/>
    </row>
    <row r="35" spans="2:14">
      <c r="B35" s="278"/>
      <c r="C35" s="278"/>
      <c r="D35" s="290"/>
      <c r="E35" s="290"/>
      <c r="F35" s="290"/>
      <c r="G35" s="23" t="s">
        <v>116</v>
      </c>
      <c r="H35" s="23">
        <v>480</v>
      </c>
      <c r="I35" s="23" t="s">
        <v>373</v>
      </c>
      <c r="J35" s="281"/>
      <c r="K35" s="23">
        <f t="shared" si="2"/>
        <v>240</v>
      </c>
      <c r="L35" s="276"/>
      <c r="M35" s="270"/>
      <c r="N35" s="270"/>
    </row>
    <row r="36" spans="2:14">
      <c r="B36" s="278"/>
      <c r="C36" s="278"/>
      <c r="D36" s="290"/>
      <c r="E36" s="290"/>
      <c r="F36" s="290"/>
      <c r="G36" s="23" t="s">
        <v>117</v>
      </c>
      <c r="H36" s="23">
        <v>780</v>
      </c>
      <c r="I36" s="23" t="s">
        <v>373</v>
      </c>
      <c r="J36" s="281"/>
      <c r="K36" s="23">
        <f t="shared" si="2"/>
        <v>390</v>
      </c>
      <c r="L36" s="276"/>
      <c r="M36" s="270"/>
      <c r="N36" s="270"/>
    </row>
    <row r="37" spans="2:14">
      <c r="B37" s="278"/>
      <c r="C37" s="278"/>
      <c r="D37" s="290"/>
      <c r="E37" s="290"/>
      <c r="F37" s="290"/>
      <c r="G37" s="23" t="s">
        <v>118</v>
      </c>
      <c r="H37" s="23">
        <v>1480</v>
      </c>
      <c r="I37" s="23" t="s">
        <v>373</v>
      </c>
      <c r="J37" s="281"/>
      <c r="K37" s="23">
        <f t="shared" si="2"/>
        <v>740</v>
      </c>
      <c r="L37" s="276"/>
      <c r="M37" s="270"/>
      <c r="N37" s="270"/>
    </row>
    <row r="38" spans="2:14" ht="39.4">
      <c r="B38" s="278"/>
      <c r="C38" s="278"/>
      <c r="D38" s="18" t="s">
        <v>391</v>
      </c>
      <c r="E38" s="18" t="s">
        <v>383</v>
      </c>
      <c r="F38" s="18" t="s">
        <v>392</v>
      </c>
      <c r="G38" s="18" t="s">
        <v>97</v>
      </c>
      <c r="H38" s="23">
        <v>5</v>
      </c>
      <c r="I38" s="23" t="s">
        <v>373</v>
      </c>
      <c r="J38" s="281"/>
      <c r="K38" s="23">
        <f t="shared" si="2"/>
        <v>2.5</v>
      </c>
      <c r="L38" s="276"/>
      <c r="M38" s="270"/>
      <c r="N38" s="270"/>
    </row>
    <row r="39" spans="2:14">
      <c r="B39" s="278"/>
      <c r="C39" s="277" t="s">
        <v>393</v>
      </c>
      <c r="D39" s="285" t="s">
        <v>394</v>
      </c>
      <c r="E39" s="285" t="s">
        <v>383</v>
      </c>
      <c r="F39" s="285" t="s">
        <v>395</v>
      </c>
      <c r="G39" s="26" t="s">
        <v>117</v>
      </c>
      <c r="H39" s="27">
        <v>500</v>
      </c>
      <c r="I39" s="27" t="s">
        <v>373</v>
      </c>
      <c r="J39" s="33">
        <v>1</v>
      </c>
      <c r="K39" s="27">
        <f>H39*J39</f>
        <v>500</v>
      </c>
      <c r="L39" s="277" t="s">
        <v>396</v>
      </c>
      <c r="M39" s="271" t="s">
        <v>397</v>
      </c>
      <c r="N39" s="273" t="s">
        <v>398</v>
      </c>
    </row>
    <row r="40" spans="2:14">
      <c r="B40" s="278"/>
      <c r="C40" s="277"/>
      <c r="D40" s="285"/>
      <c r="E40" s="285"/>
      <c r="F40" s="285"/>
      <c r="G40" s="26" t="s">
        <v>118</v>
      </c>
      <c r="H40" s="27">
        <v>1000</v>
      </c>
      <c r="I40" s="27" t="s">
        <v>373</v>
      </c>
      <c r="J40" s="33">
        <v>0.8</v>
      </c>
      <c r="K40" s="27">
        <f t="shared" ref="K40:K48" si="3">H40*J40</f>
        <v>800</v>
      </c>
      <c r="L40" s="277"/>
      <c r="M40" s="271"/>
      <c r="N40" s="273"/>
    </row>
    <row r="41" spans="2:14">
      <c r="B41" s="278"/>
      <c r="C41" s="277"/>
      <c r="D41" s="285"/>
      <c r="E41" s="285"/>
      <c r="F41" s="285"/>
      <c r="G41" s="26" t="s">
        <v>119</v>
      </c>
      <c r="H41" s="27">
        <v>2000</v>
      </c>
      <c r="I41" s="27" t="s">
        <v>373</v>
      </c>
      <c r="J41" s="33">
        <v>0.6</v>
      </c>
      <c r="K41" s="27">
        <f t="shared" si="3"/>
        <v>1200</v>
      </c>
      <c r="L41" s="277"/>
      <c r="M41" s="271"/>
      <c r="N41" s="273"/>
    </row>
    <row r="42" spans="2:14">
      <c r="B42" s="278"/>
      <c r="C42" s="277"/>
      <c r="D42" s="285"/>
      <c r="E42" s="285"/>
      <c r="F42" s="285"/>
      <c r="G42" s="26" t="s">
        <v>120</v>
      </c>
      <c r="H42" s="27">
        <v>5000</v>
      </c>
      <c r="I42" s="27" t="s">
        <v>373</v>
      </c>
      <c r="J42" s="33">
        <v>0.4</v>
      </c>
      <c r="K42" s="27">
        <f t="shared" si="3"/>
        <v>2000</v>
      </c>
      <c r="L42" s="277"/>
      <c r="M42" s="271"/>
      <c r="N42" s="273"/>
    </row>
    <row r="43" spans="2:14">
      <c r="B43" s="278"/>
      <c r="C43" s="277"/>
      <c r="D43" s="285" t="s">
        <v>399</v>
      </c>
      <c r="E43" s="285" t="s">
        <v>400</v>
      </c>
      <c r="F43" s="285" t="s">
        <v>401</v>
      </c>
      <c r="G43" s="24" t="s">
        <v>402</v>
      </c>
      <c r="H43" s="27">
        <v>500</v>
      </c>
      <c r="I43" s="27" t="s">
        <v>373</v>
      </c>
      <c r="J43" s="33">
        <v>1</v>
      </c>
      <c r="K43" s="27">
        <f t="shared" si="3"/>
        <v>500</v>
      </c>
      <c r="L43" s="277"/>
      <c r="M43" s="271"/>
      <c r="N43" s="273"/>
    </row>
    <row r="44" spans="2:14">
      <c r="B44" s="278"/>
      <c r="C44" s="277"/>
      <c r="D44" s="285"/>
      <c r="E44" s="285"/>
      <c r="F44" s="285"/>
      <c r="G44" s="24" t="s">
        <v>403</v>
      </c>
      <c r="H44" s="27">
        <v>1000</v>
      </c>
      <c r="I44" s="27" t="s">
        <v>373</v>
      </c>
      <c r="J44" s="33">
        <v>0.8</v>
      </c>
      <c r="K44" s="27">
        <f t="shared" si="3"/>
        <v>800</v>
      </c>
      <c r="L44" s="277"/>
      <c r="M44" s="271"/>
      <c r="N44" s="273"/>
    </row>
    <row r="45" spans="2:14">
      <c r="B45" s="278"/>
      <c r="C45" s="277"/>
      <c r="D45" s="285"/>
      <c r="E45" s="285"/>
      <c r="F45" s="285"/>
      <c r="G45" s="24" t="s">
        <v>404</v>
      </c>
      <c r="H45" s="27">
        <v>2000</v>
      </c>
      <c r="I45" s="27" t="s">
        <v>373</v>
      </c>
      <c r="J45" s="33">
        <v>0.6</v>
      </c>
      <c r="K45" s="27">
        <f t="shared" si="3"/>
        <v>1200</v>
      </c>
      <c r="L45" s="277"/>
      <c r="M45" s="271"/>
      <c r="N45" s="273"/>
    </row>
    <row r="46" spans="2:14">
      <c r="B46" s="278"/>
      <c r="C46" s="277"/>
      <c r="D46" s="285"/>
      <c r="E46" s="285"/>
      <c r="F46" s="285"/>
      <c r="G46" s="24" t="s">
        <v>405</v>
      </c>
      <c r="H46" s="27">
        <v>5000</v>
      </c>
      <c r="I46" s="27" t="s">
        <v>373</v>
      </c>
      <c r="J46" s="33">
        <v>0.4</v>
      </c>
      <c r="K46" s="27">
        <f t="shared" si="3"/>
        <v>2000</v>
      </c>
      <c r="L46" s="277"/>
      <c r="M46" s="271"/>
      <c r="N46" s="273"/>
    </row>
    <row r="47" spans="2:14" ht="26.25">
      <c r="B47" s="278"/>
      <c r="C47" s="278" t="s">
        <v>406</v>
      </c>
      <c r="D47" s="18" t="s">
        <v>407</v>
      </c>
      <c r="E47" s="18" t="s">
        <v>400</v>
      </c>
      <c r="F47" s="18" t="s">
        <v>408</v>
      </c>
      <c r="G47" s="18" t="s">
        <v>409</v>
      </c>
      <c r="H47" s="28">
        <v>20</v>
      </c>
      <c r="I47" s="23" t="s">
        <v>410</v>
      </c>
      <c r="J47" s="32">
        <v>0.8</v>
      </c>
      <c r="K47" s="20">
        <f t="shared" si="3"/>
        <v>16</v>
      </c>
      <c r="L47" s="278" t="s">
        <v>374</v>
      </c>
      <c r="M47" s="272" t="s">
        <v>411</v>
      </c>
      <c r="N47" s="274" t="s">
        <v>412</v>
      </c>
    </row>
    <row r="48" spans="2:14" ht="26.25">
      <c r="B48" s="278"/>
      <c r="C48" s="278"/>
      <c r="D48" s="18" t="s">
        <v>413</v>
      </c>
      <c r="E48" s="18" t="s">
        <v>400</v>
      </c>
      <c r="F48" s="18" t="s">
        <v>408</v>
      </c>
      <c r="G48" s="18" t="s">
        <v>414</v>
      </c>
      <c r="H48" s="28">
        <v>25</v>
      </c>
      <c r="I48" s="23" t="s">
        <v>410</v>
      </c>
      <c r="J48" s="32">
        <v>0.8</v>
      </c>
      <c r="K48" s="20">
        <f t="shared" si="3"/>
        <v>20</v>
      </c>
      <c r="L48" s="279"/>
      <c r="M48" s="272"/>
      <c r="N48" s="275"/>
    </row>
    <row r="49" spans="2:14">
      <c r="B49" s="236" t="s">
        <v>415</v>
      </c>
      <c r="C49" s="286" t="s">
        <v>416</v>
      </c>
      <c r="D49" s="236" t="s">
        <v>417</v>
      </c>
      <c r="E49" s="18" t="s">
        <v>400</v>
      </c>
      <c r="F49" s="286" t="s">
        <v>384</v>
      </c>
      <c r="G49" s="15">
        <v>5</v>
      </c>
      <c r="H49" s="15">
        <v>8</v>
      </c>
      <c r="I49" s="23" t="s">
        <v>373</v>
      </c>
      <c r="J49" s="282" t="s">
        <v>418</v>
      </c>
      <c r="K49" s="15">
        <v>6</v>
      </c>
      <c r="L49" s="263" t="s">
        <v>419</v>
      </c>
      <c r="M49" s="264"/>
      <c r="N49" s="260" t="s">
        <v>420</v>
      </c>
    </row>
    <row r="50" spans="2:14">
      <c r="B50" s="236"/>
      <c r="C50" s="287"/>
      <c r="D50" s="291"/>
      <c r="E50" s="18" t="s">
        <v>400</v>
      </c>
      <c r="F50" s="287"/>
      <c r="G50" s="15">
        <v>10</v>
      </c>
      <c r="H50" s="15">
        <v>13</v>
      </c>
      <c r="I50" s="23" t="s">
        <v>373</v>
      </c>
      <c r="J50" s="283"/>
      <c r="K50" s="15">
        <v>10</v>
      </c>
      <c r="L50" s="265"/>
      <c r="M50" s="266"/>
      <c r="N50" s="261"/>
    </row>
    <row r="51" spans="2:14">
      <c r="B51" s="236"/>
      <c r="C51" s="287"/>
      <c r="D51" s="291"/>
      <c r="E51" s="18" t="s">
        <v>400</v>
      </c>
      <c r="F51" s="287"/>
      <c r="G51" s="15">
        <v>20</v>
      </c>
      <c r="H51" s="15">
        <v>25</v>
      </c>
      <c r="I51" s="23" t="s">
        <v>373</v>
      </c>
      <c r="J51" s="283"/>
      <c r="K51" s="15">
        <v>19</v>
      </c>
      <c r="L51" s="265"/>
      <c r="M51" s="266"/>
      <c r="N51" s="261"/>
    </row>
    <row r="52" spans="2:14">
      <c r="B52" s="236"/>
      <c r="C52" s="287"/>
      <c r="D52" s="291"/>
      <c r="E52" s="18" t="s">
        <v>400</v>
      </c>
      <c r="F52" s="287"/>
      <c r="G52" s="15">
        <v>30</v>
      </c>
      <c r="H52" s="15">
        <v>39</v>
      </c>
      <c r="I52" s="23" t="s">
        <v>373</v>
      </c>
      <c r="J52" s="283"/>
      <c r="K52" s="15">
        <v>29</v>
      </c>
      <c r="L52" s="265"/>
      <c r="M52" s="266"/>
      <c r="N52" s="261"/>
    </row>
    <row r="53" spans="2:14">
      <c r="B53" s="236"/>
      <c r="C53" s="287"/>
      <c r="D53" s="291"/>
      <c r="E53" s="18" t="s">
        <v>400</v>
      </c>
      <c r="F53" s="287"/>
      <c r="G53" s="15">
        <v>50</v>
      </c>
      <c r="H53" s="15">
        <v>65</v>
      </c>
      <c r="I53" s="23" t="s">
        <v>373</v>
      </c>
      <c r="J53" s="283"/>
      <c r="K53" s="15">
        <v>49</v>
      </c>
      <c r="L53" s="265"/>
      <c r="M53" s="266"/>
      <c r="N53" s="261"/>
    </row>
    <row r="54" spans="2:14">
      <c r="B54" s="236"/>
      <c r="C54" s="287"/>
      <c r="D54" s="291"/>
      <c r="E54" s="18" t="s">
        <v>400</v>
      </c>
      <c r="F54" s="288"/>
      <c r="G54" s="15">
        <v>80</v>
      </c>
      <c r="H54" s="15">
        <v>92</v>
      </c>
      <c r="I54" s="23" t="s">
        <v>373</v>
      </c>
      <c r="J54" s="283"/>
      <c r="K54" s="15">
        <v>69</v>
      </c>
      <c r="L54" s="265"/>
      <c r="M54" s="266"/>
      <c r="N54" s="261"/>
    </row>
    <row r="55" spans="2:14">
      <c r="B55" s="236"/>
      <c r="C55" s="287"/>
      <c r="D55" s="236" t="s">
        <v>421</v>
      </c>
      <c r="E55" s="29" t="s">
        <v>383</v>
      </c>
      <c r="F55" s="286" t="s">
        <v>422</v>
      </c>
      <c r="G55" s="15" t="s">
        <v>423</v>
      </c>
      <c r="H55" s="15">
        <v>4</v>
      </c>
      <c r="I55" s="23" t="s">
        <v>373</v>
      </c>
      <c r="J55" s="283"/>
      <c r="K55" s="15">
        <v>2.8</v>
      </c>
      <c r="L55" s="265"/>
      <c r="M55" s="266"/>
      <c r="N55" s="261"/>
    </row>
    <row r="56" spans="2:14">
      <c r="B56" s="236"/>
      <c r="C56" s="287"/>
      <c r="D56" s="291"/>
      <c r="E56" s="29" t="s">
        <v>383</v>
      </c>
      <c r="F56" s="287"/>
      <c r="G56" s="15" t="s">
        <v>424</v>
      </c>
      <c r="H56" s="15">
        <v>4</v>
      </c>
      <c r="I56" s="23" t="s">
        <v>373</v>
      </c>
      <c r="J56" s="283"/>
      <c r="K56" s="15">
        <v>2.4</v>
      </c>
      <c r="L56" s="265"/>
      <c r="M56" s="266"/>
      <c r="N56" s="261"/>
    </row>
    <row r="57" spans="2:14">
      <c r="B57" s="236"/>
      <c r="C57" s="288"/>
      <c r="D57" s="291"/>
      <c r="E57" s="29" t="s">
        <v>383</v>
      </c>
      <c r="F57" s="288"/>
      <c r="G57" s="15" t="s">
        <v>425</v>
      </c>
      <c r="H57" s="15">
        <v>4</v>
      </c>
      <c r="I57" s="23" t="s">
        <v>373</v>
      </c>
      <c r="J57" s="284"/>
      <c r="K57" s="15">
        <v>2</v>
      </c>
      <c r="L57" s="265"/>
      <c r="M57" s="266"/>
      <c r="N57" s="261"/>
    </row>
    <row r="58" spans="2:14">
      <c r="B58" s="236"/>
      <c r="C58" s="247" t="s">
        <v>426</v>
      </c>
      <c r="D58" s="247" t="s">
        <v>427</v>
      </c>
      <c r="E58" s="247" t="s">
        <v>372</v>
      </c>
      <c r="F58" s="257" t="s">
        <v>34</v>
      </c>
      <c r="G58" s="30" t="s">
        <v>248</v>
      </c>
      <c r="H58" s="31">
        <v>600</v>
      </c>
      <c r="I58" s="34" t="s">
        <v>373</v>
      </c>
      <c r="J58" s="35">
        <v>0.18</v>
      </c>
      <c r="K58" s="31">
        <f>H58*J58</f>
        <v>108</v>
      </c>
      <c r="L58" s="265"/>
      <c r="M58" s="266"/>
      <c r="N58" s="261"/>
    </row>
    <row r="59" spans="2:14">
      <c r="B59" s="236"/>
      <c r="C59" s="247"/>
      <c r="D59" s="247"/>
      <c r="E59" s="247"/>
      <c r="F59" s="258"/>
      <c r="G59" s="30" t="s">
        <v>250</v>
      </c>
      <c r="H59" s="31">
        <v>1000</v>
      </c>
      <c r="I59" s="34" t="s">
        <v>373</v>
      </c>
      <c r="J59" s="35">
        <v>0.2</v>
      </c>
      <c r="K59" s="31">
        <f t="shared" ref="K59:K64" si="4">H59*J59</f>
        <v>200</v>
      </c>
      <c r="L59" s="265"/>
      <c r="M59" s="266"/>
      <c r="N59" s="261"/>
    </row>
    <row r="60" spans="2:14">
      <c r="B60" s="236"/>
      <c r="C60" s="247"/>
      <c r="D60" s="247"/>
      <c r="E60" s="247"/>
      <c r="F60" s="258"/>
      <c r="G60" s="30" t="s">
        <v>253</v>
      </c>
      <c r="H60" s="31">
        <v>2100</v>
      </c>
      <c r="I60" s="34" t="s">
        <v>373</v>
      </c>
      <c r="J60" s="35">
        <v>0.23</v>
      </c>
      <c r="K60" s="31">
        <f t="shared" si="4"/>
        <v>483</v>
      </c>
      <c r="L60" s="265"/>
      <c r="M60" s="266"/>
      <c r="N60" s="261"/>
    </row>
    <row r="61" spans="2:14">
      <c r="B61" s="236"/>
      <c r="C61" s="247"/>
      <c r="D61" s="247"/>
      <c r="E61" s="247"/>
      <c r="F61" s="258"/>
      <c r="G61" s="30" t="s">
        <v>255</v>
      </c>
      <c r="H61" s="31">
        <v>3900</v>
      </c>
      <c r="I61" s="34" t="s">
        <v>373</v>
      </c>
      <c r="J61" s="35">
        <v>0.25</v>
      </c>
      <c r="K61" s="31">
        <f t="shared" si="4"/>
        <v>975</v>
      </c>
      <c r="L61" s="265"/>
      <c r="M61" s="266"/>
      <c r="N61" s="261"/>
    </row>
    <row r="62" spans="2:14">
      <c r="B62" s="236"/>
      <c r="C62" s="247"/>
      <c r="D62" s="247"/>
      <c r="E62" s="247"/>
      <c r="F62" s="258"/>
      <c r="G62" s="30" t="s">
        <v>257</v>
      </c>
      <c r="H62" s="31">
        <v>7700</v>
      </c>
      <c r="I62" s="34" t="s">
        <v>373</v>
      </c>
      <c r="J62" s="35">
        <v>0.25</v>
      </c>
      <c r="K62" s="31">
        <f t="shared" si="4"/>
        <v>1925</v>
      </c>
      <c r="L62" s="265"/>
      <c r="M62" s="266"/>
      <c r="N62" s="261"/>
    </row>
    <row r="63" spans="2:14">
      <c r="B63" s="236"/>
      <c r="C63" s="247"/>
      <c r="D63" s="247"/>
      <c r="E63" s="247"/>
      <c r="F63" s="258"/>
      <c r="G63" s="30" t="s">
        <v>262</v>
      </c>
      <c r="H63" s="31">
        <v>19200</v>
      </c>
      <c r="I63" s="34" t="s">
        <v>373</v>
      </c>
      <c r="J63" s="35">
        <v>0.25</v>
      </c>
      <c r="K63" s="31">
        <f t="shared" si="4"/>
        <v>4800</v>
      </c>
      <c r="L63" s="265"/>
      <c r="M63" s="266"/>
      <c r="N63" s="261"/>
    </row>
    <row r="64" spans="2:14">
      <c r="B64" s="236"/>
      <c r="C64" s="247"/>
      <c r="D64" s="247"/>
      <c r="E64" s="247"/>
      <c r="F64" s="259"/>
      <c r="G64" s="30" t="s">
        <v>264</v>
      </c>
      <c r="H64" s="31">
        <v>32000</v>
      </c>
      <c r="I64" s="34" t="s">
        <v>373</v>
      </c>
      <c r="J64" s="35">
        <v>0.3</v>
      </c>
      <c r="K64" s="31">
        <f t="shared" si="4"/>
        <v>9600</v>
      </c>
      <c r="L64" s="267"/>
      <c r="M64" s="268"/>
      <c r="N64" s="262"/>
    </row>
    <row r="65" spans="10:17">
      <c r="J65" s="36"/>
    </row>
    <row r="73" spans="10:17" ht="45" customHeight="1"/>
    <row r="74" spans="10:17">
      <c r="O74" s="37"/>
      <c r="P74" s="37"/>
      <c r="Q74" s="37"/>
    </row>
    <row r="75" spans="10:17">
      <c r="O75" s="37"/>
      <c r="P75" s="37"/>
      <c r="Q75" s="37"/>
    </row>
  </sheetData>
  <mergeCells count="57">
    <mergeCell ref="B2:B3"/>
    <mergeCell ref="B4:B48"/>
    <mergeCell ref="B49:B64"/>
    <mergeCell ref="C2:C3"/>
    <mergeCell ref="C4:C38"/>
    <mergeCell ref="C39:C46"/>
    <mergeCell ref="C47:C48"/>
    <mergeCell ref="C49:C57"/>
    <mergeCell ref="C58:C64"/>
    <mergeCell ref="D49:D54"/>
    <mergeCell ref="D55:D57"/>
    <mergeCell ref="D58:D64"/>
    <mergeCell ref="E2:E3"/>
    <mergeCell ref="E4:E14"/>
    <mergeCell ref="E16:E25"/>
    <mergeCell ref="E26:E37"/>
    <mergeCell ref="E39:E42"/>
    <mergeCell ref="E43:E46"/>
    <mergeCell ref="E58:E64"/>
    <mergeCell ref="D2:D3"/>
    <mergeCell ref="D4:D15"/>
    <mergeCell ref="D16:D25"/>
    <mergeCell ref="D26:D37"/>
    <mergeCell ref="D39:D42"/>
    <mergeCell ref="D43:D46"/>
    <mergeCell ref="F43:F46"/>
    <mergeCell ref="F49:F54"/>
    <mergeCell ref="F55:F57"/>
    <mergeCell ref="F58:F64"/>
    <mergeCell ref="H2:H3"/>
    <mergeCell ref="F4:F15"/>
    <mergeCell ref="F16:F20"/>
    <mergeCell ref="F21:F25"/>
    <mergeCell ref="F26:F37"/>
    <mergeCell ref="F39:F42"/>
    <mergeCell ref="F2:G2"/>
    <mergeCell ref="I2:I3"/>
    <mergeCell ref="J2:J3"/>
    <mergeCell ref="J4:J25"/>
    <mergeCell ref="J26:J38"/>
    <mergeCell ref="J49:J57"/>
    <mergeCell ref="K2:K3"/>
    <mergeCell ref="L2:L3"/>
    <mergeCell ref="L4:L38"/>
    <mergeCell ref="L39:L46"/>
    <mergeCell ref="L47:L48"/>
    <mergeCell ref="N49:N64"/>
    <mergeCell ref="L49:M64"/>
    <mergeCell ref="M2:M3"/>
    <mergeCell ref="M4:M38"/>
    <mergeCell ref="M39:M46"/>
    <mergeCell ref="M47:M48"/>
    <mergeCell ref="N2:N3"/>
    <mergeCell ref="N4:N25"/>
    <mergeCell ref="N26:N38"/>
    <mergeCell ref="N39:N46"/>
    <mergeCell ref="N47:N48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J10"/>
  <sheetViews>
    <sheetView zoomScale="85" zoomScaleNormal="85" workbookViewId="0">
      <selection activeCell="B10" sqref="B10:J10"/>
    </sheetView>
  </sheetViews>
  <sheetFormatPr defaultColWidth="9" defaultRowHeight="13.15"/>
  <cols>
    <col min="1" max="1" width="2.73046875" style="12" customWidth="1"/>
    <col min="2" max="2" width="31.46484375" style="12" customWidth="1"/>
    <col min="3" max="3" width="57.19921875" style="12" customWidth="1"/>
    <col min="4" max="4" width="13.1328125" style="12" customWidth="1"/>
    <col min="5" max="5" width="13" style="12" customWidth="1"/>
    <col min="6" max="6" width="12.9296875" style="12" customWidth="1"/>
    <col min="7" max="9" width="12.265625" style="12" customWidth="1"/>
    <col min="10" max="10" width="42.33203125" style="12" customWidth="1"/>
    <col min="11" max="11" width="4" style="12" customWidth="1"/>
    <col min="12" max="12" width="9" style="12"/>
    <col min="13" max="13" width="26" style="12" customWidth="1"/>
    <col min="14" max="14" width="16" style="12" customWidth="1"/>
    <col min="15" max="15" width="40.53125" style="12" customWidth="1"/>
    <col min="16" max="16384" width="9" style="12"/>
  </cols>
  <sheetData>
    <row r="2" spans="2:10" ht="26.25">
      <c r="B2" s="13" t="s">
        <v>428</v>
      </c>
      <c r="C2" s="13" t="s">
        <v>429</v>
      </c>
      <c r="D2" s="13" t="s">
        <v>430</v>
      </c>
      <c r="E2" s="13" t="s">
        <v>431</v>
      </c>
      <c r="F2" s="13" t="s">
        <v>432</v>
      </c>
      <c r="G2" s="13" t="s">
        <v>433</v>
      </c>
      <c r="H2" s="13" t="s">
        <v>434</v>
      </c>
      <c r="I2" s="13" t="s">
        <v>435</v>
      </c>
      <c r="J2" s="13" t="s">
        <v>4</v>
      </c>
    </row>
    <row r="3" spans="2:10" ht="21" customHeight="1">
      <c r="B3" s="14" t="s">
        <v>436</v>
      </c>
      <c r="C3" s="14" t="s">
        <v>437</v>
      </c>
      <c r="D3" s="15">
        <v>0.35</v>
      </c>
      <c r="E3" s="15">
        <v>1260</v>
      </c>
      <c r="F3" s="15">
        <v>2099</v>
      </c>
      <c r="G3" s="15">
        <v>1610</v>
      </c>
      <c r="H3" s="16">
        <v>1888</v>
      </c>
      <c r="I3" s="15">
        <v>898</v>
      </c>
      <c r="J3" s="293" t="s">
        <v>438</v>
      </c>
    </row>
    <row r="4" spans="2:10" ht="21" customHeight="1">
      <c r="B4" s="14" t="s">
        <v>439</v>
      </c>
      <c r="C4" s="14" t="s">
        <v>440</v>
      </c>
      <c r="D4" s="15">
        <v>0.32</v>
      </c>
      <c r="E4" s="15">
        <v>1920</v>
      </c>
      <c r="F4" s="15">
        <v>2759</v>
      </c>
      <c r="G4" s="15">
        <v>2270</v>
      </c>
      <c r="H4" s="16">
        <v>2088</v>
      </c>
      <c r="I4" s="15">
        <v>1238</v>
      </c>
      <c r="J4" s="294"/>
    </row>
    <row r="5" spans="2:10" ht="21" customHeight="1">
      <c r="B5" s="14" t="s">
        <v>441</v>
      </c>
      <c r="C5" s="14" t="s">
        <v>442</v>
      </c>
      <c r="D5" s="15">
        <v>0.28999999999999998</v>
      </c>
      <c r="E5" s="15">
        <v>2784</v>
      </c>
      <c r="F5" s="15">
        <v>3623</v>
      </c>
      <c r="G5" s="15">
        <v>3134</v>
      </c>
      <c r="H5" s="16">
        <v>2588</v>
      </c>
      <c r="I5" s="15">
        <v>1738</v>
      </c>
      <c r="J5" s="294"/>
    </row>
    <row r="6" spans="2:10" ht="21" customHeight="1">
      <c r="B6" s="14" t="s">
        <v>443</v>
      </c>
      <c r="C6" s="14" t="s">
        <v>437</v>
      </c>
      <c r="D6" s="15">
        <v>0.3</v>
      </c>
      <c r="E6" s="15">
        <v>2160</v>
      </c>
      <c r="F6" s="15">
        <v>2999</v>
      </c>
      <c r="G6" s="15">
        <v>2860</v>
      </c>
      <c r="H6" s="16">
        <v>2488</v>
      </c>
      <c r="I6" s="15">
        <v>1498</v>
      </c>
      <c r="J6" s="294"/>
    </row>
    <row r="7" spans="2:10" ht="21" customHeight="1">
      <c r="B7" s="14" t="s">
        <v>444</v>
      </c>
      <c r="C7" s="14" t="s">
        <v>440</v>
      </c>
      <c r="D7" s="15">
        <v>0.27</v>
      </c>
      <c r="E7" s="15">
        <v>3240</v>
      </c>
      <c r="F7" s="15">
        <v>4079</v>
      </c>
      <c r="G7" s="15">
        <v>3940</v>
      </c>
      <c r="H7" s="16">
        <v>2988</v>
      </c>
      <c r="I7" s="15">
        <v>2138</v>
      </c>
      <c r="J7" s="294"/>
    </row>
    <row r="8" spans="2:10" ht="21" customHeight="1">
      <c r="B8" s="14" t="s">
        <v>445</v>
      </c>
      <c r="C8" s="14" t="s">
        <v>442</v>
      </c>
      <c r="D8" s="15">
        <v>0.24</v>
      </c>
      <c r="E8" s="15">
        <v>4608</v>
      </c>
      <c r="F8" s="15">
        <v>5447</v>
      </c>
      <c r="G8" s="15">
        <v>5308</v>
      </c>
      <c r="H8" s="16">
        <v>3688</v>
      </c>
      <c r="I8" s="15">
        <v>2838</v>
      </c>
      <c r="J8" s="294"/>
    </row>
    <row r="10" spans="2:10" ht="132" customHeight="1">
      <c r="B10" s="177" t="s">
        <v>446</v>
      </c>
      <c r="C10" s="292"/>
      <c r="D10" s="292"/>
      <c r="E10" s="292"/>
      <c r="F10" s="292"/>
      <c r="G10" s="292"/>
      <c r="H10" s="292"/>
      <c r="I10" s="292"/>
      <c r="J10" s="292"/>
    </row>
  </sheetData>
  <mergeCells count="2">
    <mergeCell ref="B10:J10"/>
    <mergeCell ref="J3:J8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D7"/>
  <sheetViews>
    <sheetView workbookViewId="0">
      <selection activeCell="D13" sqref="D13"/>
    </sheetView>
  </sheetViews>
  <sheetFormatPr defaultColWidth="8.73046875" defaultRowHeight="13.5"/>
  <cols>
    <col min="1" max="1" width="3.796875" customWidth="1"/>
    <col min="2" max="2" width="16.59765625" customWidth="1"/>
    <col min="3" max="3" width="17.796875" customWidth="1"/>
    <col min="4" max="4" width="42.06640625" customWidth="1"/>
  </cols>
  <sheetData>
    <row r="2" spans="2:4">
      <c r="B2" s="295" t="s">
        <v>447</v>
      </c>
      <c r="C2" s="296"/>
      <c r="D2" s="297"/>
    </row>
    <row r="3" spans="2:4">
      <c r="B3" s="9" t="s">
        <v>448</v>
      </c>
      <c r="C3" s="8" t="s">
        <v>127</v>
      </c>
      <c r="D3" s="8" t="s">
        <v>449</v>
      </c>
    </row>
    <row r="4" spans="2:4">
      <c r="B4" s="10" t="s">
        <v>450</v>
      </c>
      <c r="C4" s="286" t="s">
        <v>451</v>
      </c>
      <c r="D4" s="11" t="s">
        <v>452</v>
      </c>
    </row>
    <row r="5" spans="2:4">
      <c r="B5" s="10" t="s">
        <v>453</v>
      </c>
      <c r="C5" s="287"/>
      <c r="D5" s="11" t="s">
        <v>454</v>
      </c>
    </row>
    <row r="6" spans="2:4">
      <c r="B6" s="10" t="s">
        <v>455</v>
      </c>
      <c r="C6" s="287"/>
      <c r="D6" s="11" t="s">
        <v>456</v>
      </c>
    </row>
    <row r="7" spans="2:4">
      <c r="B7" s="10" t="s">
        <v>457</v>
      </c>
      <c r="C7" s="288"/>
      <c r="D7" s="11" t="s">
        <v>458</v>
      </c>
    </row>
  </sheetData>
  <mergeCells count="2">
    <mergeCell ref="B2:D2"/>
    <mergeCell ref="C4:C7"/>
  </mergeCells>
  <phoneticPr fontId="35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2"/>
  <sheetViews>
    <sheetView workbookViewId="0">
      <selection activeCell="B18" sqref="B18"/>
    </sheetView>
  </sheetViews>
  <sheetFormatPr defaultColWidth="9" defaultRowHeight="13.5"/>
  <cols>
    <col min="1" max="1" width="4.53125" customWidth="1"/>
    <col min="2" max="2" width="13.6640625" customWidth="1"/>
    <col min="3" max="3" width="12.33203125" customWidth="1"/>
    <col min="4" max="5" width="13.33203125" customWidth="1"/>
  </cols>
  <sheetData>
    <row r="2" spans="2:5" ht="17" customHeight="1">
      <c r="B2" s="298" t="s">
        <v>459</v>
      </c>
      <c r="C2" s="299"/>
      <c r="D2" s="299"/>
      <c r="E2" s="300"/>
    </row>
    <row r="3" spans="2:5" ht="19.05" customHeight="1">
      <c r="B3" s="2" t="s">
        <v>460</v>
      </c>
      <c r="C3" s="1" t="s">
        <v>461</v>
      </c>
      <c r="D3" s="1" t="s">
        <v>365</v>
      </c>
      <c r="E3" s="1" t="s">
        <v>449</v>
      </c>
    </row>
    <row r="4" spans="2:5" ht="19.05" customHeight="1">
      <c r="B4" s="3" t="s">
        <v>462</v>
      </c>
      <c r="C4" s="4">
        <v>10</v>
      </c>
      <c r="D4" s="4" t="s">
        <v>463</v>
      </c>
      <c r="E4" s="301" t="s">
        <v>464</v>
      </c>
    </row>
    <row r="5" spans="2:5" ht="18" customHeight="1">
      <c r="B5" s="5" t="s">
        <v>465</v>
      </c>
      <c r="C5" s="6">
        <v>20</v>
      </c>
      <c r="D5" s="7" t="s">
        <v>463</v>
      </c>
      <c r="E5" s="302"/>
    </row>
    <row r="6" spans="2:5" ht="15" customHeight="1"/>
    <row r="8" spans="2:5" ht="15" customHeight="1"/>
    <row r="9" spans="2:5" ht="15" customHeight="1"/>
    <row r="18" ht="15" customHeight="1"/>
    <row r="22" ht="15" customHeight="1"/>
  </sheetData>
  <mergeCells count="2">
    <mergeCell ref="B2:E2"/>
    <mergeCell ref="E4:E5"/>
  </mergeCells>
  <phoneticPr fontId="35" type="noConversion"/>
  <pageMargins left="0.7" right="0.7" top="0.75" bottom="0.75" header="0.3" footer="0.3"/>
  <pageSetup paperSize="8" scale="50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4"/>
  <sheetViews>
    <sheetView topLeftCell="A7" zoomScale="90" zoomScaleNormal="90" workbookViewId="0">
      <selection activeCell="A16" sqref="A16:XFD16"/>
    </sheetView>
  </sheetViews>
  <sheetFormatPr defaultColWidth="9" defaultRowHeight="13.5"/>
  <cols>
    <col min="1" max="1" width="3.9296875" customWidth="1"/>
    <col min="2" max="2" width="10.265625" customWidth="1"/>
    <col min="3" max="3" width="11.33203125" customWidth="1"/>
    <col min="4" max="4" width="11.53125" customWidth="1"/>
    <col min="5" max="5" width="12.33203125" customWidth="1"/>
    <col min="6" max="6" width="12.53125" customWidth="1"/>
    <col min="7" max="7" width="10.33203125" customWidth="1"/>
  </cols>
  <sheetData>
    <row r="2" spans="2:18" ht="15" customHeight="1">
      <c r="B2" s="151" t="s">
        <v>84</v>
      </c>
      <c r="C2" s="153" t="s">
        <v>85</v>
      </c>
      <c r="D2" s="158"/>
      <c r="E2" s="153" t="s">
        <v>86</v>
      </c>
      <c r="F2" s="158"/>
      <c r="G2" s="153" t="s">
        <v>87</v>
      </c>
      <c r="H2" s="159" t="s">
        <v>88</v>
      </c>
      <c r="I2" s="158"/>
      <c r="J2" s="158"/>
      <c r="K2" s="159" t="s">
        <v>89</v>
      </c>
      <c r="L2" s="159"/>
      <c r="M2" s="159"/>
      <c r="N2" s="159"/>
      <c r="O2" s="159" t="s">
        <v>90</v>
      </c>
      <c r="P2" s="159"/>
      <c r="Q2" s="159"/>
      <c r="R2" s="159"/>
    </row>
    <row r="3" spans="2:18">
      <c r="B3" s="152"/>
      <c r="C3" s="78" t="s">
        <v>91</v>
      </c>
      <c r="D3" s="78" t="s">
        <v>92</v>
      </c>
      <c r="E3" s="78" t="s">
        <v>91</v>
      </c>
      <c r="F3" s="78" t="s">
        <v>92</v>
      </c>
      <c r="G3" s="154"/>
      <c r="H3" s="79" t="s">
        <v>93</v>
      </c>
      <c r="I3" s="79" t="s">
        <v>94</v>
      </c>
      <c r="J3" s="79" t="s">
        <v>95</v>
      </c>
      <c r="K3" s="78" t="s">
        <v>96</v>
      </c>
      <c r="L3" s="79" t="s">
        <v>93</v>
      </c>
      <c r="M3" s="79" t="s">
        <v>94</v>
      </c>
      <c r="N3" s="79" t="s">
        <v>95</v>
      </c>
      <c r="O3" s="88" t="s">
        <v>96</v>
      </c>
      <c r="P3" s="79" t="s">
        <v>93</v>
      </c>
      <c r="Q3" s="79" t="s">
        <v>94</v>
      </c>
      <c r="R3" s="79" t="s">
        <v>95</v>
      </c>
    </row>
    <row r="4" spans="2:18" ht="16.05" customHeight="1">
      <c r="B4" s="80" t="s">
        <v>97</v>
      </c>
      <c r="C4" s="81" t="s">
        <v>52</v>
      </c>
      <c r="D4" s="81" t="s">
        <v>52</v>
      </c>
      <c r="E4" s="82">
        <v>10</v>
      </c>
      <c r="F4" s="82">
        <v>6</v>
      </c>
      <c r="G4" s="155" t="s">
        <v>52</v>
      </c>
      <c r="H4" s="148" t="s">
        <v>98</v>
      </c>
      <c r="I4" s="148" t="s">
        <v>99</v>
      </c>
      <c r="J4" s="148" t="s">
        <v>100</v>
      </c>
      <c r="K4" s="81" t="s">
        <v>52</v>
      </c>
      <c r="L4" s="82">
        <f>E4*0.2</f>
        <v>2</v>
      </c>
      <c r="M4" s="82">
        <f>E4*0.16</f>
        <v>1.6</v>
      </c>
      <c r="N4" s="82">
        <f>E4*0.12</f>
        <v>1.2</v>
      </c>
      <c r="O4" s="89" t="s">
        <v>52</v>
      </c>
      <c r="P4" s="82">
        <f>F4*0.2</f>
        <v>1.2000000000000002</v>
      </c>
      <c r="Q4" s="82">
        <f>F4*0.16</f>
        <v>0.96</v>
      </c>
      <c r="R4" s="82">
        <f>F4*0.12</f>
        <v>0.72</v>
      </c>
    </row>
    <row r="5" spans="2:18">
      <c r="B5" s="80" t="s">
        <v>101</v>
      </c>
      <c r="C5" s="81" t="s">
        <v>52</v>
      </c>
      <c r="D5" s="81" t="s">
        <v>52</v>
      </c>
      <c r="E5" s="82">
        <v>15</v>
      </c>
      <c r="F5" s="82">
        <v>9</v>
      </c>
      <c r="G5" s="155"/>
      <c r="H5" s="148"/>
      <c r="I5" s="148"/>
      <c r="J5" s="148"/>
      <c r="K5" s="81" t="s">
        <v>52</v>
      </c>
      <c r="L5" s="82">
        <f>E5*0.2</f>
        <v>3</v>
      </c>
      <c r="M5" s="82">
        <f t="shared" ref="M5:M10" si="0">E5*0.16</f>
        <v>2.4</v>
      </c>
      <c r="N5" s="82">
        <f t="shared" ref="N5:N10" si="1">E5*0.12</f>
        <v>1.7999999999999998</v>
      </c>
      <c r="O5" s="89" t="s">
        <v>52</v>
      </c>
      <c r="P5" s="82">
        <f t="shared" ref="P5:P10" si="2">F5*0.2</f>
        <v>1.8</v>
      </c>
      <c r="Q5" s="82">
        <f t="shared" ref="Q5:Q10" si="3">F5*0.16</f>
        <v>1.44</v>
      </c>
      <c r="R5" s="82">
        <f t="shared" ref="R5:R10" si="4">F5*0.12</f>
        <v>1.08</v>
      </c>
    </row>
    <row r="6" spans="2:18">
      <c r="B6" s="80" t="s">
        <v>102</v>
      </c>
      <c r="C6" s="81" t="s">
        <v>52</v>
      </c>
      <c r="D6" s="81" t="s">
        <v>52</v>
      </c>
      <c r="E6" s="82">
        <v>20</v>
      </c>
      <c r="F6" s="82">
        <v>12</v>
      </c>
      <c r="G6" s="155"/>
      <c r="H6" s="148"/>
      <c r="I6" s="148"/>
      <c r="J6" s="148"/>
      <c r="K6" s="81" t="s">
        <v>52</v>
      </c>
      <c r="L6" s="82">
        <f t="shared" ref="L6:L10" si="5">E6*0.2</f>
        <v>4</v>
      </c>
      <c r="M6" s="82">
        <f t="shared" si="0"/>
        <v>3.2</v>
      </c>
      <c r="N6" s="82">
        <f t="shared" si="1"/>
        <v>2.4</v>
      </c>
      <c r="O6" s="89" t="s">
        <v>52</v>
      </c>
      <c r="P6" s="82">
        <f t="shared" si="2"/>
        <v>2.4000000000000004</v>
      </c>
      <c r="Q6" s="82">
        <f t="shared" si="3"/>
        <v>1.92</v>
      </c>
      <c r="R6" s="82">
        <f t="shared" si="4"/>
        <v>1.44</v>
      </c>
    </row>
    <row r="7" spans="2:18">
      <c r="B7" s="80" t="s">
        <v>103</v>
      </c>
      <c r="C7" s="81" t="s">
        <v>52</v>
      </c>
      <c r="D7" s="81" t="s">
        <v>52</v>
      </c>
      <c r="E7" s="82">
        <v>25</v>
      </c>
      <c r="F7" s="82">
        <v>15</v>
      </c>
      <c r="G7" s="155"/>
      <c r="H7" s="148"/>
      <c r="I7" s="148"/>
      <c r="J7" s="148"/>
      <c r="K7" s="81" t="s">
        <v>52</v>
      </c>
      <c r="L7" s="82">
        <f t="shared" si="5"/>
        <v>5</v>
      </c>
      <c r="M7" s="82">
        <f t="shared" si="0"/>
        <v>4</v>
      </c>
      <c r="N7" s="82">
        <f t="shared" si="1"/>
        <v>3</v>
      </c>
      <c r="O7" s="89" t="s">
        <v>52</v>
      </c>
      <c r="P7" s="82">
        <f t="shared" si="2"/>
        <v>3</v>
      </c>
      <c r="Q7" s="82">
        <f t="shared" si="3"/>
        <v>2.4</v>
      </c>
      <c r="R7" s="82">
        <f t="shared" si="4"/>
        <v>1.7999999999999998</v>
      </c>
    </row>
    <row r="8" spans="2:18">
      <c r="B8" s="80" t="s">
        <v>104</v>
      </c>
      <c r="C8" s="81">
        <v>50</v>
      </c>
      <c r="D8" s="81">
        <v>30</v>
      </c>
      <c r="E8" s="82">
        <v>35</v>
      </c>
      <c r="F8" s="82">
        <v>21</v>
      </c>
      <c r="G8" s="81" t="s">
        <v>105</v>
      </c>
      <c r="H8" s="148"/>
      <c r="I8" s="148"/>
      <c r="J8" s="148"/>
      <c r="K8" s="81">
        <f t="shared" ref="K8:K11" si="6">C8*0.8</f>
        <v>40</v>
      </c>
      <c r="L8" s="82">
        <f t="shared" si="5"/>
        <v>7</v>
      </c>
      <c r="M8" s="82">
        <f t="shared" si="0"/>
        <v>5.6000000000000005</v>
      </c>
      <c r="N8" s="82">
        <f t="shared" si="1"/>
        <v>4.2</v>
      </c>
      <c r="O8" s="89">
        <f>D8*0.8</f>
        <v>24</v>
      </c>
      <c r="P8" s="82">
        <f t="shared" si="2"/>
        <v>4.2</v>
      </c>
      <c r="Q8" s="82">
        <f t="shared" si="3"/>
        <v>3.36</v>
      </c>
      <c r="R8" s="82">
        <f t="shared" si="4"/>
        <v>2.52</v>
      </c>
    </row>
    <row r="9" spans="2:18">
      <c r="B9" s="80" t="s">
        <v>106</v>
      </c>
      <c r="C9" s="81" t="s">
        <v>52</v>
      </c>
      <c r="D9" s="81" t="s">
        <v>52</v>
      </c>
      <c r="E9" s="82">
        <v>40</v>
      </c>
      <c r="F9" s="82">
        <v>24</v>
      </c>
      <c r="G9" s="156" t="s">
        <v>52</v>
      </c>
      <c r="H9" s="148"/>
      <c r="I9" s="148"/>
      <c r="J9" s="148"/>
      <c r="K9" s="81" t="s">
        <v>52</v>
      </c>
      <c r="L9" s="82">
        <f t="shared" si="5"/>
        <v>8</v>
      </c>
      <c r="M9" s="82">
        <f t="shared" si="0"/>
        <v>6.4</v>
      </c>
      <c r="N9" s="82">
        <f t="shared" si="1"/>
        <v>4.8</v>
      </c>
      <c r="O9" s="89" t="s">
        <v>52</v>
      </c>
      <c r="P9" s="82">
        <f t="shared" si="2"/>
        <v>4.8000000000000007</v>
      </c>
      <c r="Q9" s="82">
        <f t="shared" si="3"/>
        <v>3.84</v>
      </c>
      <c r="R9" s="82">
        <f t="shared" si="4"/>
        <v>2.88</v>
      </c>
    </row>
    <row r="10" spans="2:18">
      <c r="B10" s="80" t="s">
        <v>107</v>
      </c>
      <c r="C10" s="81" t="s">
        <v>52</v>
      </c>
      <c r="D10" s="81" t="s">
        <v>52</v>
      </c>
      <c r="E10" s="82">
        <v>45</v>
      </c>
      <c r="F10" s="82">
        <v>32</v>
      </c>
      <c r="G10" s="156"/>
      <c r="H10" s="148"/>
      <c r="I10" s="148"/>
      <c r="J10" s="148"/>
      <c r="K10" s="81" t="s">
        <v>52</v>
      </c>
      <c r="L10" s="82">
        <f t="shared" si="5"/>
        <v>9</v>
      </c>
      <c r="M10" s="82">
        <f t="shared" si="0"/>
        <v>7.2</v>
      </c>
      <c r="N10" s="82">
        <f t="shared" si="1"/>
        <v>5.3999999999999995</v>
      </c>
      <c r="O10" s="89" t="s">
        <v>52</v>
      </c>
      <c r="P10" s="82">
        <f t="shared" si="2"/>
        <v>6.4</v>
      </c>
      <c r="Q10" s="82">
        <f t="shared" si="3"/>
        <v>5.12</v>
      </c>
      <c r="R10" s="82">
        <f t="shared" si="4"/>
        <v>3.84</v>
      </c>
    </row>
    <row r="11" spans="2:18">
      <c r="B11" s="80" t="s">
        <v>108</v>
      </c>
      <c r="C11" s="81">
        <v>90</v>
      </c>
      <c r="D11" s="81">
        <v>50</v>
      </c>
      <c r="E11" s="82">
        <v>50</v>
      </c>
      <c r="F11" s="82">
        <v>40</v>
      </c>
      <c r="G11" s="81" t="s">
        <v>105</v>
      </c>
      <c r="H11" s="148" t="s">
        <v>99</v>
      </c>
      <c r="I11" s="148" t="s">
        <v>100</v>
      </c>
      <c r="J11" s="148" t="s">
        <v>109</v>
      </c>
      <c r="K11" s="81">
        <f t="shared" si="6"/>
        <v>72</v>
      </c>
      <c r="L11" s="82">
        <f t="shared" ref="L11:L16" si="7">E11*0.16</f>
        <v>8</v>
      </c>
      <c r="M11" s="82">
        <f t="shared" ref="M11:M16" si="8">E11*0.12</f>
        <v>6</v>
      </c>
      <c r="N11" s="82">
        <f t="shared" ref="N11:N16" si="9">E11*0.1</f>
        <v>5</v>
      </c>
      <c r="O11" s="89">
        <f>D11*0.8</f>
        <v>40</v>
      </c>
      <c r="P11" s="82">
        <f t="shared" ref="P11:P16" si="10">F11*0.16</f>
        <v>6.4</v>
      </c>
      <c r="Q11" s="82">
        <f t="shared" ref="Q11:Q16" si="11">F11*0.12</f>
        <v>4.8</v>
      </c>
      <c r="R11" s="82">
        <f t="shared" ref="R11:R16" si="12">F11*0.1</f>
        <v>4</v>
      </c>
    </row>
    <row r="12" spans="2:18">
      <c r="B12" s="80" t="s">
        <v>110</v>
      </c>
      <c r="C12" s="81">
        <v>120</v>
      </c>
      <c r="D12" s="81">
        <v>70</v>
      </c>
      <c r="E12" s="82">
        <v>75</v>
      </c>
      <c r="F12" s="82">
        <v>50</v>
      </c>
      <c r="G12" s="155" t="s">
        <v>111</v>
      </c>
      <c r="H12" s="148"/>
      <c r="I12" s="148"/>
      <c r="J12" s="148"/>
      <c r="K12" s="81">
        <f>C12*0.7</f>
        <v>84</v>
      </c>
      <c r="L12" s="82">
        <f t="shared" si="7"/>
        <v>12</v>
      </c>
      <c r="M12" s="82">
        <f t="shared" si="8"/>
        <v>9</v>
      </c>
      <c r="N12" s="82">
        <f t="shared" si="9"/>
        <v>7.5</v>
      </c>
      <c r="O12" s="89">
        <f>D12*0.7</f>
        <v>49</v>
      </c>
      <c r="P12" s="82">
        <f t="shared" si="10"/>
        <v>8</v>
      </c>
      <c r="Q12" s="82">
        <f t="shared" si="11"/>
        <v>6</v>
      </c>
      <c r="R12" s="82">
        <f t="shared" si="12"/>
        <v>5</v>
      </c>
    </row>
    <row r="13" spans="2:18">
      <c r="B13" s="80" t="s">
        <v>112</v>
      </c>
      <c r="C13" s="81">
        <v>150</v>
      </c>
      <c r="D13" s="81">
        <v>90</v>
      </c>
      <c r="E13" s="82">
        <v>125</v>
      </c>
      <c r="F13" s="82">
        <v>75</v>
      </c>
      <c r="G13" s="155"/>
      <c r="H13" s="148"/>
      <c r="I13" s="148"/>
      <c r="J13" s="148"/>
      <c r="K13" s="81">
        <f t="shared" ref="K13:K19" si="13">C13*0.7</f>
        <v>105</v>
      </c>
      <c r="L13" s="82">
        <f t="shared" si="7"/>
        <v>20</v>
      </c>
      <c r="M13" s="82">
        <f t="shared" si="8"/>
        <v>15</v>
      </c>
      <c r="N13" s="82">
        <f t="shared" si="9"/>
        <v>12.5</v>
      </c>
      <c r="O13" s="89">
        <f t="shared" ref="O13:O22" si="14">D13*0.7</f>
        <v>62.999999999999993</v>
      </c>
      <c r="P13" s="82">
        <f t="shared" si="10"/>
        <v>12</v>
      </c>
      <c r="Q13" s="82">
        <f t="shared" si="11"/>
        <v>9</v>
      </c>
      <c r="R13" s="82">
        <f t="shared" si="12"/>
        <v>7.5</v>
      </c>
    </row>
    <row r="14" spans="2:18">
      <c r="B14" s="80" t="s">
        <v>113</v>
      </c>
      <c r="C14" s="83">
        <v>200</v>
      </c>
      <c r="D14" s="83">
        <v>120</v>
      </c>
      <c r="E14" s="84">
        <v>200</v>
      </c>
      <c r="F14" s="84">
        <v>120</v>
      </c>
      <c r="G14" s="155"/>
      <c r="H14" s="148"/>
      <c r="I14" s="148"/>
      <c r="J14" s="148"/>
      <c r="K14" s="81">
        <f t="shared" si="13"/>
        <v>140</v>
      </c>
      <c r="L14" s="82">
        <f t="shared" si="7"/>
        <v>32</v>
      </c>
      <c r="M14" s="82">
        <f t="shared" si="8"/>
        <v>24</v>
      </c>
      <c r="N14" s="82">
        <f t="shared" si="9"/>
        <v>20</v>
      </c>
      <c r="O14" s="89">
        <f t="shared" si="14"/>
        <v>84</v>
      </c>
      <c r="P14" s="82">
        <f t="shared" si="10"/>
        <v>19.2</v>
      </c>
      <c r="Q14" s="82">
        <f t="shared" si="11"/>
        <v>14.399999999999999</v>
      </c>
      <c r="R14" s="82">
        <f t="shared" si="12"/>
        <v>12</v>
      </c>
    </row>
    <row r="15" spans="2:18">
      <c r="B15" s="80" t="s">
        <v>114</v>
      </c>
      <c r="C15" s="83">
        <v>300</v>
      </c>
      <c r="D15" s="83">
        <v>180</v>
      </c>
      <c r="E15" s="84">
        <v>300</v>
      </c>
      <c r="F15" s="84">
        <v>180</v>
      </c>
      <c r="G15" s="155"/>
      <c r="H15" s="148"/>
      <c r="I15" s="148"/>
      <c r="J15" s="148"/>
      <c r="K15" s="81">
        <f t="shared" si="13"/>
        <v>210</v>
      </c>
      <c r="L15" s="82">
        <f t="shared" si="7"/>
        <v>48</v>
      </c>
      <c r="M15" s="82">
        <f t="shared" si="8"/>
        <v>36</v>
      </c>
      <c r="N15" s="82">
        <f t="shared" si="9"/>
        <v>30</v>
      </c>
      <c r="O15" s="89">
        <f t="shared" si="14"/>
        <v>125.99999999999999</v>
      </c>
      <c r="P15" s="82">
        <f t="shared" si="10"/>
        <v>28.8</v>
      </c>
      <c r="Q15" s="82">
        <f t="shared" si="11"/>
        <v>21.599999999999998</v>
      </c>
      <c r="R15" s="82">
        <f t="shared" si="12"/>
        <v>18</v>
      </c>
    </row>
    <row r="16" spans="2:18">
      <c r="B16" s="80" t="s">
        <v>115</v>
      </c>
      <c r="C16" s="83">
        <v>380</v>
      </c>
      <c r="D16" s="83">
        <v>230</v>
      </c>
      <c r="E16" s="84">
        <v>380</v>
      </c>
      <c r="F16" s="84">
        <v>230</v>
      </c>
      <c r="G16" s="155"/>
      <c r="H16" s="148"/>
      <c r="I16" s="148"/>
      <c r="J16" s="148"/>
      <c r="K16" s="81">
        <f t="shared" si="13"/>
        <v>266</v>
      </c>
      <c r="L16" s="82">
        <f t="shared" si="7"/>
        <v>60.800000000000004</v>
      </c>
      <c r="M16" s="82">
        <f t="shared" si="8"/>
        <v>45.6</v>
      </c>
      <c r="N16" s="82">
        <f t="shared" si="9"/>
        <v>38</v>
      </c>
      <c r="O16" s="89">
        <f t="shared" si="14"/>
        <v>161</v>
      </c>
      <c r="P16" s="82">
        <f t="shared" si="10"/>
        <v>36.800000000000004</v>
      </c>
      <c r="Q16" s="82">
        <f t="shared" si="11"/>
        <v>27.599999999999998</v>
      </c>
      <c r="R16" s="82">
        <f t="shared" si="12"/>
        <v>23</v>
      </c>
    </row>
    <row r="17" spans="2:18">
      <c r="B17" s="80" t="s">
        <v>116</v>
      </c>
      <c r="C17" s="81">
        <v>570</v>
      </c>
      <c r="D17" s="81">
        <v>340</v>
      </c>
      <c r="E17" s="82" t="s">
        <v>52</v>
      </c>
      <c r="F17" s="82" t="s">
        <v>52</v>
      </c>
      <c r="G17" s="155"/>
      <c r="H17" s="148" t="s">
        <v>52</v>
      </c>
      <c r="I17" s="148" t="s">
        <v>52</v>
      </c>
      <c r="J17" s="148" t="s">
        <v>52</v>
      </c>
      <c r="K17" s="81">
        <f t="shared" si="13"/>
        <v>399</v>
      </c>
      <c r="L17" s="148" t="s">
        <v>52</v>
      </c>
      <c r="M17" s="148" t="s">
        <v>52</v>
      </c>
      <c r="N17" s="148" t="s">
        <v>52</v>
      </c>
      <c r="O17" s="89">
        <f t="shared" si="14"/>
        <v>237.99999999999997</v>
      </c>
      <c r="P17" s="148" t="s">
        <v>52</v>
      </c>
      <c r="Q17" s="148" t="s">
        <v>52</v>
      </c>
      <c r="R17" s="148" t="s">
        <v>52</v>
      </c>
    </row>
    <row r="18" spans="2:18">
      <c r="B18" s="80" t="s">
        <v>117</v>
      </c>
      <c r="C18" s="81">
        <v>900</v>
      </c>
      <c r="D18" s="81">
        <v>540</v>
      </c>
      <c r="E18" s="82" t="s">
        <v>52</v>
      </c>
      <c r="F18" s="82" t="s">
        <v>52</v>
      </c>
      <c r="G18" s="155"/>
      <c r="H18" s="148"/>
      <c r="I18" s="148"/>
      <c r="J18" s="148"/>
      <c r="K18" s="81">
        <f t="shared" si="13"/>
        <v>630</v>
      </c>
      <c r="L18" s="148"/>
      <c r="M18" s="148"/>
      <c r="N18" s="148"/>
      <c r="O18" s="89">
        <f t="shared" si="14"/>
        <v>378</v>
      </c>
      <c r="P18" s="148"/>
      <c r="Q18" s="148"/>
      <c r="R18" s="148"/>
    </row>
    <row r="19" spans="2:18">
      <c r="B19" s="80" t="s">
        <v>118</v>
      </c>
      <c r="C19" s="81">
        <v>1740</v>
      </c>
      <c r="D19" s="81">
        <v>1040</v>
      </c>
      <c r="E19" s="82" t="s">
        <v>52</v>
      </c>
      <c r="F19" s="82" t="s">
        <v>52</v>
      </c>
      <c r="G19" s="155"/>
      <c r="H19" s="148"/>
      <c r="I19" s="148"/>
      <c r="J19" s="148"/>
      <c r="K19" s="81">
        <f t="shared" si="13"/>
        <v>1218</v>
      </c>
      <c r="L19" s="148"/>
      <c r="M19" s="148"/>
      <c r="N19" s="148"/>
      <c r="O19" s="89">
        <f t="shared" si="14"/>
        <v>728</v>
      </c>
      <c r="P19" s="148"/>
      <c r="Q19" s="148"/>
      <c r="R19" s="148"/>
    </row>
    <row r="20" spans="2:18">
      <c r="B20" s="80" t="s">
        <v>119</v>
      </c>
      <c r="C20" s="81" t="s">
        <v>52</v>
      </c>
      <c r="D20" s="81">
        <v>1970</v>
      </c>
      <c r="E20" s="82" t="s">
        <v>52</v>
      </c>
      <c r="F20" s="82" t="s">
        <v>52</v>
      </c>
      <c r="G20" s="155"/>
      <c r="H20" s="148"/>
      <c r="I20" s="148"/>
      <c r="J20" s="148"/>
      <c r="K20" s="81" t="s">
        <v>52</v>
      </c>
      <c r="L20" s="148"/>
      <c r="M20" s="148"/>
      <c r="N20" s="148"/>
      <c r="O20" s="89">
        <f t="shared" si="14"/>
        <v>1379</v>
      </c>
      <c r="P20" s="148"/>
      <c r="Q20" s="148"/>
      <c r="R20" s="148"/>
    </row>
    <row r="21" spans="2:18">
      <c r="B21" s="80" t="s">
        <v>120</v>
      </c>
      <c r="C21" s="81" t="s">
        <v>52</v>
      </c>
      <c r="D21" s="81">
        <v>4610</v>
      </c>
      <c r="E21" s="82" t="s">
        <v>52</v>
      </c>
      <c r="F21" s="82" t="s">
        <v>52</v>
      </c>
      <c r="G21" s="155"/>
      <c r="H21" s="148"/>
      <c r="I21" s="148"/>
      <c r="J21" s="148"/>
      <c r="K21" s="81" t="s">
        <v>52</v>
      </c>
      <c r="L21" s="148"/>
      <c r="M21" s="148"/>
      <c r="N21" s="148"/>
      <c r="O21" s="89">
        <f t="shared" si="14"/>
        <v>3227</v>
      </c>
      <c r="P21" s="148"/>
      <c r="Q21" s="148"/>
      <c r="R21" s="148"/>
    </row>
    <row r="22" spans="2:18">
      <c r="B22" s="85" t="s">
        <v>121</v>
      </c>
      <c r="C22" s="86" t="s">
        <v>52</v>
      </c>
      <c r="D22" s="86">
        <v>7990</v>
      </c>
      <c r="E22" s="87" t="s">
        <v>52</v>
      </c>
      <c r="F22" s="87" t="s">
        <v>52</v>
      </c>
      <c r="G22" s="157"/>
      <c r="H22" s="149"/>
      <c r="I22" s="149"/>
      <c r="J22" s="149"/>
      <c r="K22" s="86" t="s">
        <v>52</v>
      </c>
      <c r="L22" s="149"/>
      <c r="M22" s="149"/>
      <c r="N22" s="149"/>
      <c r="O22" s="90">
        <f t="shared" si="14"/>
        <v>5593</v>
      </c>
      <c r="P22" s="149"/>
      <c r="Q22" s="149"/>
      <c r="R22" s="149"/>
    </row>
    <row r="24" spans="2:18" ht="47" customHeight="1">
      <c r="B24" s="150" t="s">
        <v>122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</row>
  </sheetData>
  <mergeCells count="26">
    <mergeCell ref="C2:D2"/>
    <mergeCell ref="E2:F2"/>
    <mergeCell ref="H2:J2"/>
    <mergeCell ref="K2:N2"/>
    <mergeCell ref="O2:R2"/>
    <mergeCell ref="B24:R24"/>
    <mergeCell ref="B2:B3"/>
    <mergeCell ref="G2:G3"/>
    <mergeCell ref="G4:G7"/>
    <mergeCell ref="G9:G10"/>
    <mergeCell ref="G12:G22"/>
    <mergeCell ref="H4:H10"/>
    <mergeCell ref="H11:H16"/>
    <mergeCell ref="H17:H22"/>
    <mergeCell ref="I4:I10"/>
    <mergeCell ref="I11:I16"/>
    <mergeCell ref="I17:I22"/>
    <mergeCell ref="J4:J10"/>
    <mergeCell ref="J11:J16"/>
    <mergeCell ref="J17:J22"/>
    <mergeCell ref="L17:L22"/>
    <mergeCell ref="M17:M22"/>
    <mergeCell ref="N17:N22"/>
    <mergeCell ref="P17:P22"/>
    <mergeCell ref="Q17:Q22"/>
    <mergeCell ref="R17:R22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DDD9-0950-4ACF-8E1C-410AD257D80F}">
  <dimension ref="B2:Q25"/>
  <sheetViews>
    <sheetView tabSelected="1" workbookViewId="0">
      <selection activeCell="O7" sqref="O7"/>
    </sheetView>
  </sheetViews>
  <sheetFormatPr defaultRowHeight="13.5"/>
  <cols>
    <col min="17" max="17" width="9.06640625" customWidth="1"/>
  </cols>
  <sheetData>
    <row r="2" spans="2:14">
      <c r="B2" s="161" t="s">
        <v>475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</row>
    <row r="3" spans="2:14">
      <c r="B3" s="169" t="s">
        <v>84</v>
      </c>
      <c r="C3" s="169" t="s">
        <v>466</v>
      </c>
      <c r="D3" s="171"/>
      <c r="E3" s="172" t="s">
        <v>473</v>
      </c>
      <c r="F3" s="171"/>
      <c r="G3" s="171"/>
      <c r="H3" s="173" t="s">
        <v>467</v>
      </c>
      <c r="I3" s="172" t="s">
        <v>89</v>
      </c>
      <c r="J3" s="172"/>
      <c r="K3" s="172"/>
      <c r="L3" s="172" t="s">
        <v>90</v>
      </c>
      <c r="M3" s="172"/>
      <c r="N3" s="172"/>
    </row>
    <row r="4" spans="2:14" ht="13.9" thickBot="1">
      <c r="B4" s="170"/>
      <c r="C4" s="103" t="s">
        <v>91</v>
      </c>
      <c r="D4" s="103" t="s">
        <v>92</v>
      </c>
      <c r="E4" s="102" t="s">
        <v>93</v>
      </c>
      <c r="F4" s="102" t="s">
        <v>94</v>
      </c>
      <c r="G4" s="102" t="s">
        <v>95</v>
      </c>
      <c r="H4" s="173"/>
      <c r="I4" s="102" t="s">
        <v>93</v>
      </c>
      <c r="J4" s="102" t="s">
        <v>94</v>
      </c>
      <c r="K4" s="102" t="s">
        <v>95</v>
      </c>
      <c r="L4" s="102" t="s">
        <v>93</v>
      </c>
      <c r="M4" s="102" t="s">
        <v>94</v>
      </c>
      <c r="N4" s="102" t="s">
        <v>95</v>
      </c>
    </row>
    <row r="5" spans="2:14">
      <c r="B5" s="104" t="s">
        <v>97</v>
      </c>
      <c r="C5" s="105">
        <v>10</v>
      </c>
      <c r="D5" s="106">
        <v>6</v>
      </c>
      <c r="E5" s="162" t="s">
        <v>98</v>
      </c>
      <c r="F5" s="163" t="s">
        <v>99</v>
      </c>
      <c r="G5" s="163" t="s">
        <v>100</v>
      </c>
      <c r="H5" s="164" t="s">
        <v>468</v>
      </c>
      <c r="I5" s="109">
        <f>C5*0.2</f>
        <v>2</v>
      </c>
      <c r="J5" s="107">
        <f>C5*0.16</f>
        <v>1.6</v>
      </c>
      <c r="K5" s="107">
        <f>C5*0.12</f>
        <v>1.2</v>
      </c>
      <c r="L5" s="109">
        <f>D5*0.2</f>
        <v>1.2000000000000002</v>
      </c>
      <c r="M5" s="107">
        <f>D5*0.16</f>
        <v>0.96</v>
      </c>
      <c r="N5" s="107">
        <f>D5*0.12</f>
        <v>0.72</v>
      </c>
    </row>
    <row r="6" spans="2:14">
      <c r="B6" s="110" t="s">
        <v>101</v>
      </c>
      <c r="C6" s="111">
        <v>15</v>
      </c>
      <c r="D6" s="112">
        <v>9</v>
      </c>
      <c r="E6" s="162"/>
      <c r="F6" s="163"/>
      <c r="G6" s="163"/>
      <c r="H6" s="164"/>
      <c r="I6" s="109">
        <f>C6*0.2</f>
        <v>3</v>
      </c>
      <c r="J6" s="107">
        <f t="shared" ref="J6:J11" si="0">C6*0.16</f>
        <v>2.4</v>
      </c>
      <c r="K6" s="107">
        <f t="shared" ref="K6:K11" si="1">C6*0.12</f>
        <v>1.7999999999999998</v>
      </c>
      <c r="L6" s="109">
        <f t="shared" ref="L6:L11" si="2">D6*0.2</f>
        <v>1.8</v>
      </c>
      <c r="M6" s="107">
        <f t="shared" ref="M6:M11" si="3">D6*0.16</f>
        <v>1.44</v>
      </c>
      <c r="N6" s="107">
        <f t="shared" ref="N6:N11" si="4">D6*0.12</f>
        <v>1.08</v>
      </c>
    </row>
    <row r="7" spans="2:14">
      <c r="B7" s="110" t="s">
        <v>102</v>
      </c>
      <c r="C7" s="111">
        <v>20</v>
      </c>
      <c r="D7" s="112">
        <v>12</v>
      </c>
      <c r="E7" s="162"/>
      <c r="F7" s="163"/>
      <c r="G7" s="163"/>
      <c r="H7" s="164"/>
      <c r="I7" s="109">
        <f t="shared" ref="I7:I11" si="5">C7*0.2</f>
        <v>4</v>
      </c>
      <c r="J7" s="107">
        <f t="shared" si="0"/>
        <v>3.2</v>
      </c>
      <c r="K7" s="107">
        <f t="shared" si="1"/>
        <v>2.4</v>
      </c>
      <c r="L7" s="109">
        <f t="shared" si="2"/>
        <v>2.4000000000000004</v>
      </c>
      <c r="M7" s="107">
        <f t="shared" si="3"/>
        <v>1.92</v>
      </c>
      <c r="N7" s="107">
        <f t="shared" si="4"/>
        <v>1.44</v>
      </c>
    </row>
    <row r="8" spans="2:14">
      <c r="B8" s="110" t="s">
        <v>103</v>
      </c>
      <c r="C8" s="111">
        <v>25</v>
      </c>
      <c r="D8" s="112">
        <v>15</v>
      </c>
      <c r="E8" s="162"/>
      <c r="F8" s="163"/>
      <c r="G8" s="163"/>
      <c r="H8" s="164"/>
      <c r="I8" s="109">
        <f t="shared" si="5"/>
        <v>5</v>
      </c>
      <c r="J8" s="107">
        <f t="shared" si="0"/>
        <v>4</v>
      </c>
      <c r="K8" s="107">
        <f t="shared" si="1"/>
        <v>3</v>
      </c>
      <c r="L8" s="109">
        <f t="shared" si="2"/>
        <v>3</v>
      </c>
      <c r="M8" s="107">
        <f t="shared" si="3"/>
        <v>2.4</v>
      </c>
      <c r="N8" s="107">
        <f t="shared" si="4"/>
        <v>1.7999999999999998</v>
      </c>
    </row>
    <row r="9" spans="2:14">
      <c r="B9" s="113" t="s">
        <v>104</v>
      </c>
      <c r="C9" s="114">
        <v>35</v>
      </c>
      <c r="D9" s="115">
        <v>21</v>
      </c>
      <c r="E9" s="162"/>
      <c r="F9" s="163"/>
      <c r="G9" s="163"/>
      <c r="H9" s="164"/>
      <c r="I9" s="109">
        <f t="shared" si="5"/>
        <v>7</v>
      </c>
      <c r="J9" s="107">
        <f t="shared" si="0"/>
        <v>5.6000000000000005</v>
      </c>
      <c r="K9" s="107">
        <f t="shared" si="1"/>
        <v>4.2</v>
      </c>
      <c r="L9" s="109">
        <f t="shared" si="2"/>
        <v>4.2</v>
      </c>
      <c r="M9" s="107">
        <f t="shared" si="3"/>
        <v>3.36</v>
      </c>
      <c r="N9" s="107">
        <f t="shared" si="4"/>
        <v>2.52</v>
      </c>
    </row>
    <row r="10" spans="2:14">
      <c r="B10" s="110" t="s">
        <v>106</v>
      </c>
      <c r="C10" s="111">
        <v>40</v>
      </c>
      <c r="D10" s="112">
        <v>24</v>
      </c>
      <c r="E10" s="162"/>
      <c r="F10" s="163"/>
      <c r="G10" s="163"/>
      <c r="H10" s="164"/>
      <c r="I10" s="109">
        <f t="shared" si="5"/>
        <v>8</v>
      </c>
      <c r="J10" s="107">
        <f t="shared" si="0"/>
        <v>6.4</v>
      </c>
      <c r="K10" s="107">
        <f t="shared" si="1"/>
        <v>4.8</v>
      </c>
      <c r="L10" s="109">
        <f t="shared" si="2"/>
        <v>4.8000000000000007</v>
      </c>
      <c r="M10" s="107">
        <f t="shared" si="3"/>
        <v>3.84</v>
      </c>
      <c r="N10" s="107">
        <f t="shared" si="4"/>
        <v>2.88</v>
      </c>
    </row>
    <row r="11" spans="2:14">
      <c r="B11" s="110" t="s">
        <v>107</v>
      </c>
      <c r="C11" s="111">
        <v>45</v>
      </c>
      <c r="D11" s="112">
        <v>32</v>
      </c>
      <c r="E11" s="162"/>
      <c r="F11" s="163"/>
      <c r="G11" s="163"/>
      <c r="H11" s="164"/>
      <c r="I11" s="109">
        <f t="shared" si="5"/>
        <v>9</v>
      </c>
      <c r="J11" s="107">
        <f t="shared" si="0"/>
        <v>7.2</v>
      </c>
      <c r="K11" s="107">
        <f t="shared" si="1"/>
        <v>5.3999999999999995</v>
      </c>
      <c r="L11" s="109">
        <f t="shared" si="2"/>
        <v>6.4</v>
      </c>
      <c r="M11" s="107">
        <f t="shared" si="3"/>
        <v>5.12</v>
      </c>
      <c r="N11" s="107">
        <f t="shared" si="4"/>
        <v>3.84</v>
      </c>
    </row>
    <row r="12" spans="2:14" ht="45">
      <c r="B12" s="113" t="s">
        <v>108</v>
      </c>
      <c r="C12" s="114">
        <v>50</v>
      </c>
      <c r="D12" s="115">
        <v>40</v>
      </c>
      <c r="E12" s="162" t="s">
        <v>99</v>
      </c>
      <c r="F12" s="163" t="s">
        <v>100</v>
      </c>
      <c r="G12" s="163" t="s">
        <v>109</v>
      </c>
      <c r="H12" s="108" t="s">
        <v>469</v>
      </c>
      <c r="I12" s="109">
        <f t="shared" ref="I12:I17" si="6">C12*0.16</f>
        <v>8</v>
      </c>
      <c r="J12" s="107">
        <f t="shared" ref="J12:J17" si="7">C12*0.12</f>
        <v>6</v>
      </c>
      <c r="K12" s="107">
        <f t="shared" ref="K12:K17" si="8">C12*0.1</f>
        <v>5</v>
      </c>
      <c r="L12" s="109">
        <f t="shared" ref="L12:L17" si="9">D12*0.16</f>
        <v>6.4</v>
      </c>
      <c r="M12" s="107">
        <f t="shared" ref="M12:M17" si="10">D12*0.12</f>
        <v>4.8</v>
      </c>
      <c r="N12" s="107">
        <f t="shared" ref="N12:N17" si="11">D12*0.1</f>
        <v>4</v>
      </c>
    </row>
    <row r="13" spans="2:14">
      <c r="B13" s="113" t="s">
        <v>110</v>
      </c>
      <c r="C13" s="114">
        <v>75</v>
      </c>
      <c r="D13" s="115">
        <v>50</v>
      </c>
      <c r="E13" s="162"/>
      <c r="F13" s="163"/>
      <c r="G13" s="163"/>
      <c r="H13" s="165" t="s">
        <v>470</v>
      </c>
      <c r="I13" s="109">
        <f t="shared" si="6"/>
        <v>12</v>
      </c>
      <c r="J13" s="107">
        <f t="shared" si="7"/>
        <v>9</v>
      </c>
      <c r="K13" s="107">
        <f t="shared" si="8"/>
        <v>7.5</v>
      </c>
      <c r="L13" s="109">
        <f t="shared" si="9"/>
        <v>8</v>
      </c>
      <c r="M13" s="107">
        <f t="shared" si="10"/>
        <v>6</v>
      </c>
      <c r="N13" s="107">
        <f t="shared" si="11"/>
        <v>5</v>
      </c>
    </row>
    <row r="14" spans="2:14">
      <c r="B14" s="113" t="s">
        <v>112</v>
      </c>
      <c r="C14" s="114">
        <v>125</v>
      </c>
      <c r="D14" s="115">
        <v>75</v>
      </c>
      <c r="E14" s="162"/>
      <c r="F14" s="163"/>
      <c r="G14" s="163"/>
      <c r="H14" s="166"/>
      <c r="I14" s="109">
        <f t="shared" si="6"/>
        <v>20</v>
      </c>
      <c r="J14" s="107">
        <f t="shared" si="7"/>
        <v>15</v>
      </c>
      <c r="K14" s="107">
        <f t="shared" si="8"/>
        <v>12.5</v>
      </c>
      <c r="L14" s="109">
        <f t="shared" si="9"/>
        <v>12</v>
      </c>
      <c r="M14" s="107">
        <f t="shared" si="10"/>
        <v>9</v>
      </c>
      <c r="N14" s="107">
        <f t="shared" si="11"/>
        <v>7.5</v>
      </c>
    </row>
    <row r="15" spans="2:14">
      <c r="B15" s="113" t="s">
        <v>113</v>
      </c>
      <c r="C15" s="114">
        <v>200</v>
      </c>
      <c r="D15" s="115">
        <v>120</v>
      </c>
      <c r="E15" s="162"/>
      <c r="F15" s="163"/>
      <c r="G15" s="163"/>
      <c r="H15" s="166"/>
      <c r="I15" s="109">
        <f t="shared" si="6"/>
        <v>32</v>
      </c>
      <c r="J15" s="107">
        <f t="shared" si="7"/>
        <v>24</v>
      </c>
      <c r="K15" s="107">
        <f t="shared" si="8"/>
        <v>20</v>
      </c>
      <c r="L15" s="109">
        <f t="shared" si="9"/>
        <v>19.2</v>
      </c>
      <c r="M15" s="107">
        <f t="shared" si="10"/>
        <v>14.399999999999999</v>
      </c>
      <c r="N15" s="107">
        <f t="shared" si="11"/>
        <v>12</v>
      </c>
    </row>
    <row r="16" spans="2:14">
      <c r="B16" s="113" t="s">
        <v>114</v>
      </c>
      <c r="C16" s="114">
        <v>300</v>
      </c>
      <c r="D16" s="115">
        <v>180</v>
      </c>
      <c r="E16" s="162"/>
      <c r="F16" s="163"/>
      <c r="G16" s="163"/>
      <c r="H16" s="166"/>
      <c r="I16" s="109">
        <f t="shared" si="6"/>
        <v>48</v>
      </c>
      <c r="J16" s="107">
        <f t="shared" si="7"/>
        <v>36</v>
      </c>
      <c r="K16" s="107">
        <f t="shared" si="8"/>
        <v>30</v>
      </c>
      <c r="L16" s="109">
        <f t="shared" si="9"/>
        <v>28.8</v>
      </c>
      <c r="M16" s="107">
        <f t="shared" si="10"/>
        <v>21.599999999999998</v>
      </c>
      <c r="N16" s="107">
        <f t="shared" si="11"/>
        <v>18</v>
      </c>
    </row>
    <row r="17" spans="2:17" ht="13.9" thickBot="1">
      <c r="B17" s="116" t="s">
        <v>115</v>
      </c>
      <c r="C17" s="117">
        <v>380</v>
      </c>
      <c r="D17" s="118">
        <v>230</v>
      </c>
      <c r="E17" s="162"/>
      <c r="F17" s="163"/>
      <c r="G17" s="163"/>
      <c r="H17" s="166"/>
      <c r="I17" s="109">
        <f t="shared" si="6"/>
        <v>60.800000000000004</v>
      </c>
      <c r="J17" s="107">
        <f t="shared" si="7"/>
        <v>45.6</v>
      </c>
      <c r="K17" s="107">
        <f t="shared" si="8"/>
        <v>38</v>
      </c>
      <c r="L17" s="109">
        <f t="shared" si="9"/>
        <v>36.800000000000004</v>
      </c>
      <c r="M17" s="107">
        <f t="shared" si="10"/>
        <v>27.599999999999998</v>
      </c>
      <c r="N17" s="107">
        <f t="shared" si="11"/>
        <v>23</v>
      </c>
    </row>
    <row r="18" spans="2:17">
      <c r="B18" s="119" t="s">
        <v>116</v>
      </c>
      <c r="C18" s="119">
        <v>570</v>
      </c>
      <c r="D18" s="119">
        <v>340</v>
      </c>
      <c r="E18" s="168" t="s">
        <v>471</v>
      </c>
      <c r="F18" s="160" t="s">
        <v>472</v>
      </c>
      <c r="G18" s="160" t="s">
        <v>98</v>
      </c>
      <c r="H18" s="166"/>
      <c r="I18" s="120">
        <f>C18*0.3</f>
        <v>171</v>
      </c>
      <c r="J18" s="121">
        <f>C18*0.25</f>
        <v>142.5</v>
      </c>
      <c r="K18" s="121">
        <f>C18*0.2</f>
        <v>114</v>
      </c>
      <c r="L18" s="120">
        <f t="shared" ref="L18:L23" si="12">D18*0.3</f>
        <v>102</v>
      </c>
      <c r="M18" s="121">
        <f t="shared" ref="M18:M23" si="13">D18*0.25</f>
        <v>85</v>
      </c>
      <c r="N18" s="121">
        <f t="shared" ref="N18:N23" si="14">D18*0.2</f>
        <v>68</v>
      </c>
    </row>
    <row r="19" spans="2:17">
      <c r="B19" s="121" t="s">
        <v>117</v>
      </c>
      <c r="C19" s="121">
        <v>900</v>
      </c>
      <c r="D19" s="121">
        <v>540</v>
      </c>
      <c r="E19" s="168"/>
      <c r="F19" s="160"/>
      <c r="G19" s="160"/>
      <c r="H19" s="166"/>
      <c r="I19" s="120">
        <f>C19*0.3</f>
        <v>270</v>
      </c>
      <c r="J19" s="121">
        <f>C19*0.25</f>
        <v>225</v>
      </c>
      <c r="K19" s="121">
        <f>C19*0.2</f>
        <v>180</v>
      </c>
      <c r="L19" s="120">
        <f t="shared" si="12"/>
        <v>162</v>
      </c>
      <c r="M19" s="121">
        <f t="shared" si="13"/>
        <v>135</v>
      </c>
      <c r="N19" s="121">
        <f t="shared" si="14"/>
        <v>108</v>
      </c>
    </row>
    <row r="20" spans="2:17">
      <c r="B20" s="121" t="s">
        <v>118</v>
      </c>
      <c r="C20" s="121">
        <v>1740</v>
      </c>
      <c r="D20" s="121">
        <v>1040</v>
      </c>
      <c r="E20" s="168"/>
      <c r="F20" s="160"/>
      <c r="G20" s="160"/>
      <c r="H20" s="166"/>
      <c r="I20" s="120">
        <f>C20*0.3</f>
        <v>522</v>
      </c>
      <c r="J20" s="121">
        <f>C20*0.25</f>
        <v>435</v>
      </c>
      <c r="K20" s="121">
        <f>C20*0.2</f>
        <v>348</v>
      </c>
      <c r="L20" s="120">
        <f t="shared" si="12"/>
        <v>312</v>
      </c>
      <c r="M20" s="121">
        <f t="shared" si="13"/>
        <v>260</v>
      </c>
      <c r="N20" s="121">
        <f t="shared" si="14"/>
        <v>208</v>
      </c>
    </row>
    <row r="21" spans="2:17">
      <c r="B21" s="121" t="s">
        <v>119</v>
      </c>
      <c r="C21" s="121" t="s">
        <v>52</v>
      </c>
      <c r="D21" s="121">
        <v>1970</v>
      </c>
      <c r="E21" s="168"/>
      <c r="F21" s="160"/>
      <c r="G21" s="160"/>
      <c r="H21" s="166"/>
      <c r="I21" s="121"/>
      <c r="J21" s="121"/>
      <c r="K21" s="121"/>
      <c r="L21" s="120">
        <f t="shared" si="12"/>
        <v>591</v>
      </c>
      <c r="M21" s="121">
        <f t="shared" si="13"/>
        <v>492.5</v>
      </c>
      <c r="N21" s="121">
        <f t="shared" si="14"/>
        <v>394</v>
      </c>
    </row>
    <row r="22" spans="2:17">
      <c r="B22" s="121" t="s">
        <v>120</v>
      </c>
      <c r="C22" s="121" t="s">
        <v>52</v>
      </c>
      <c r="D22" s="121">
        <v>4610</v>
      </c>
      <c r="E22" s="168"/>
      <c r="F22" s="160"/>
      <c r="G22" s="160"/>
      <c r="H22" s="166"/>
      <c r="I22" s="121"/>
      <c r="J22" s="121"/>
      <c r="K22" s="121"/>
      <c r="L22" s="120">
        <f t="shared" si="12"/>
        <v>1383</v>
      </c>
      <c r="M22" s="121">
        <f t="shared" si="13"/>
        <v>1152.5</v>
      </c>
      <c r="N22" s="121">
        <f t="shared" si="14"/>
        <v>922</v>
      </c>
    </row>
    <row r="23" spans="2:17">
      <c r="B23" s="121" t="s">
        <v>121</v>
      </c>
      <c r="C23" s="121" t="s">
        <v>52</v>
      </c>
      <c r="D23" s="121">
        <v>7990</v>
      </c>
      <c r="E23" s="168"/>
      <c r="F23" s="160"/>
      <c r="G23" s="160"/>
      <c r="H23" s="167"/>
      <c r="I23" s="121"/>
      <c r="J23" s="121"/>
      <c r="K23" s="121"/>
      <c r="L23" s="120">
        <f t="shared" si="12"/>
        <v>2397</v>
      </c>
      <c r="M23" s="121">
        <f t="shared" si="13"/>
        <v>1997.5</v>
      </c>
      <c r="N23" s="121">
        <f t="shared" si="14"/>
        <v>1598</v>
      </c>
    </row>
    <row r="25" spans="2:17" ht="91.9" customHeight="1">
      <c r="B25" s="150" t="s">
        <v>474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</row>
  </sheetData>
  <mergeCells count="19">
    <mergeCell ref="H3:H4"/>
    <mergeCell ref="I3:K3"/>
    <mergeCell ref="L3:N3"/>
    <mergeCell ref="G18:G23"/>
    <mergeCell ref="B25:Q25"/>
    <mergeCell ref="B2:N2"/>
    <mergeCell ref="E5:E11"/>
    <mergeCell ref="F5:F11"/>
    <mergeCell ref="G5:G11"/>
    <mergeCell ref="H5:H11"/>
    <mergeCell ref="E12:E17"/>
    <mergeCell ref="F12:F17"/>
    <mergeCell ref="G12:G17"/>
    <mergeCell ref="H13:H23"/>
    <mergeCell ref="E18:E23"/>
    <mergeCell ref="F18:F23"/>
    <mergeCell ref="B3:B4"/>
    <mergeCell ref="C3:D3"/>
    <mergeCell ref="E3:G3"/>
  </mergeCells>
  <phoneticPr fontId="3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EZ30"/>
  <sheetViews>
    <sheetView zoomScale="90" zoomScaleNormal="90" workbookViewId="0">
      <selection activeCell="Q28" sqref="Q28"/>
    </sheetView>
  </sheetViews>
  <sheetFormatPr defaultColWidth="9" defaultRowHeight="13.5"/>
  <cols>
    <col min="1" max="1" width="3.9296875" style="12" customWidth="1"/>
    <col min="2" max="3" width="10.06640625" style="12" customWidth="1"/>
    <col min="4" max="10" width="11.3984375" style="12" customWidth="1"/>
    <col min="11" max="12" width="9" style="12"/>
    <col min="13" max="13" width="9.19921875" style="12"/>
    <col min="14" max="16380" width="9" style="12"/>
    <col min="16381" max="16384" width="9" style="72"/>
  </cols>
  <sheetData>
    <row r="2" spans="2:16">
      <c r="B2" s="178" t="s">
        <v>84</v>
      </c>
      <c r="C2" s="178" t="s">
        <v>123</v>
      </c>
      <c r="D2" s="174" t="s">
        <v>124</v>
      </c>
      <c r="E2" s="175"/>
      <c r="F2" s="174" t="s">
        <v>125</v>
      </c>
      <c r="G2" s="175"/>
      <c r="H2" s="174" t="s">
        <v>126</v>
      </c>
      <c r="I2" s="175"/>
      <c r="J2" s="189" t="s">
        <v>127</v>
      </c>
      <c r="K2" s="176" t="s">
        <v>128</v>
      </c>
      <c r="L2" s="176"/>
      <c r="M2" s="176"/>
      <c r="N2" s="176"/>
      <c r="O2" s="176"/>
      <c r="P2" s="176"/>
    </row>
    <row r="3" spans="2:16">
      <c r="B3" s="179"/>
      <c r="C3" s="179"/>
      <c r="D3" s="41" t="s">
        <v>129</v>
      </c>
      <c r="E3" s="41" t="s">
        <v>130</v>
      </c>
      <c r="F3" s="41" t="s">
        <v>129</v>
      </c>
      <c r="G3" s="41" t="s">
        <v>130</v>
      </c>
      <c r="H3" s="41" t="s">
        <v>129</v>
      </c>
      <c r="I3" s="41" t="s">
        <v>130</v>
      </c>
      <c r="J3" s="189"/>
      <c r="K3" s="48" t="s">
        <v>131</v>
      </c>
      <c r="L3" s="48" t="s">
        <v>132</v>
      </c>
      <c r="M3" s="48" t="s">
        <v>133</v>
      </c>
      <c r="N3" s="48" t="s">
        <v>134</v>
      </c>
      <c r="O3" s="48" t="s">
        <v>135</v>
      </c>
      <c r="P3" s="48" t="s">
        <v>136</v>
      </c>
    </row>
    <row r="4" spans="2:16">
      <c r="B4" s="73" t="s">
        <v>137</v>
      </c>
      <c r="C4" s="180" t="s">
        <v>138</v>
      </c>
      <c r="D4" s="74">
        <v>2</v>
      </c>
      <c r="E4" s="74">
        <v>1.5</v>
      </c>
      <c r="F4" s="74">
        <v>3</v>
      </c>
      <c r="G4" s="74">
        <v>2.5</v>
      </c>
      <c r="H4" s="74">
        <v>7</v>
      </c>
      <c r="I4" s="74">
        <v>6</v>
      </c>
      <c r="J4" s="190" t="s">
        <v>139</v>
      </c>
      <c r="K4" s="34">
        <f t="shared" ref="K4:P4" si="0">D4*0.1</f>
        <v>0.2</v>
      </c>
      <c r="L4" s="34">
        <f t="shared" si="0"/>
        <v>0.15000000000000002</v>
      </c>
      <c r="M4" s="34">
        <f t="shared" si="0"/>
        <v>0.30000000000000004</v>
      </c>
      <c r="N4" s="34">
        <f t="shared" si="0"/>
        <v>0.25</v>
      </c>
      <c r="O4" s="34">
        <f t="shared" si="0"/>
        <v>0.70000000000000007</v>
      </c>
      <c r="P4" s="34">
        <f t="shared" si="0"/>
        <v>0.60000000000000009</v>
      </c>
    </row>
    <row r="5" spans="2:16">
      <c r="B5" s="73" t="s">
        <v>140</v>
      </c>
      <c r="C5" s="181"/>
      <c r="D5" s="74">
        <v>3</v>
      </c>
      <c r="E5" s="74">
        <v>2.5</v>
      </c>
      <c r="F5" s="74">
        <v>4</v>
      </c>
      <c r="G5" s="74">
        <v>3.5</v>
      </c>
      <c r="H5" s="74">
        <v>10</v>
      </c>
      <c r="I5" s="74">
        <v>8</v>
      </c>
      <c r="J5" s="191"/>
      <c r="K5" s="34">
        <f t="shared" ref="K5:K17" si="1">D5*0.1</f>
        <v>0.30000000000000004</v>
      </c>
      <c r="L5" s="34">
        <f t="shared" ref="L5:L17" si="2">E5*0.1</f>
        <v>0.25</v>
      </c>
      <c r="M5" s="34">
        <f t="shared" ref="M5:M17" si="3">F5*0.1</f>
        <v>0.4</v>
      </c>
      <c r="N5" s="34">
        <f t="shared" ref="N5:N17" si="4">G5*0.1</f>
        <v>0.35000000000000003</v>
      </c>
      <c r="O5" s="34">
        <f t="shared" ref="O5:O17" si="5">H5*0.1</f>
        <v>1</v>
      </c>
      <c r="P5" s="34">
        <f t="shared" ref="P5:P17" si="6">I5*0.1</f>
        <v>0.8</v>
      </c>
    </row>
    <row r="6" spans="2:16">
      <c r="B6" s="73" t="s">
        <v>141</v>
      </c>
      <c r="C6" s="181"/>
      <c r="D6" s="74">
        <v>6</v>
      </c>
      <c r="E6" s="74">
        <v>4</v>
      </c>
      <c r="F6" s="74">
        <v>8</v>
      </c>
      <c r="G6" s="74">
        <v>6</v>
      </c>
      <c r="H6" s="74">
        <v>12</v>
      </c>
      <c r="I6" s="74">
        <v>10</v>
      </c>
      <c r="J6" s="191"/>
      <c r="K6" s="34">
        <f t="shared" si="1"/>
        <v>0.60000000000000009</v>
      </c>
      <c r="L6" s="34">
        <f t="shared" si="2"/>
        <v>0.4</v>
      </c>
      <c r="M6" s="34">
        <f t="shared" si="3"/>
        <v>0.8</v>
      </c>
      <c r="N6" s="34">
        <f t="shared" si="4"/>
        <v>0.60000000000000009</v>
      </c>
      <c r="O6" s="34">
        <f t="shared" si="5"/>
        <v>1.2000000000000002</v>
      </c>
      <c r="P6" s="34">
        <f t="shared" si="6"/>
        <v>1</v>
      </c>
    </row>
    <row r="7" spans="2:16">
      <c r="B7" s="73" t="s">
        <v>142</v>
      </c>
      <c r="C7" s="181"/>
      <c r="D7" s="74">
        <v>14</v>
      </c>
      <c r="E7" s="74">
        <v>9</v>
      </c>
      <c r="F7" s="74">
        <v>17</v>
      </c>
      <c r="G7" s="74">
        <v>13</v>
      </c>
      <c r="H7" s="74">
        <v>22</v>
      </c>
      <c r="I7" s="74">
        <v>16</v>
      </c>
      <c r="J7" s="191"/>
      <c r="K7" s="34">
        <f t="shared" si="1"/>
        <v>1.4000000000000001</v>
      </c>
      <c r="L7" s="34">
        <f t="shared" si="2"/>
        <v>0.9</v>
      </c>
      <c r="M7" s="34">
        <f t="shared" si="3"/>
        <v>1.7000000000000002</v>
      </c>
      <c r="N7" s="34">
        <f t="shared" si="4"/>
        <v>1.3</v>
      </c>
      <c r="O7" s="34">
        <f t="shared" si="5"/>
        <v>2.2000000000000002</v>
      </c>
      <c r="P7" s="34">
        <f t="shared" si="6"/>
        <v>1.6</v>
      </c>
    </row>
    <row r="8" spans="2:16">
      <c r="B8" s="73" t="s">
        <v>143</v>
      </c>
      <c r="C8" s="181"/>
      <c r="D8" s="74">
        <v>22</v>
      </c>
      <c r="E8" s="74">
        <v>13</v>
      </c>
      <c r="F8" s="74">
        <v>24</v>
      </c>
      <c r="G8" s="74">
        <v>15</v>
      </c>
      <c r="H8" s="74">
        <v>28</v>
      </c>
      <c r="I8" s="74">
        <v>20</v>
      </c>
      <c r="J8" s="191"/>
      <c r="K8" s="34">
        <f t="shared" si="1"/>
        <v>2.2000000000000002</v>
      </c>
      <c r="L8" s="34">
        <f t="shared" si="2"/>
        <v>1.3</v>
      </c>
      <c r="M8" s="34">
        <f t="shared" si="3"/>
        <v>2.4000000000000004</v>
      </c>
      <c r="N8" s="34">
        <f t="shared" si="4"/>
        <v>1.5</v>
      </c>
      <c r="O8" s="34">
        <f t="shared" si="5"/>
        <v>2.8000000000000003</v>
      </c>
      <c r="P8" s="34">
        <f t="shared" si="6"/>
        <v>2</v>
      </c>
    </row>
    <row r="9" spans="2:16">
      <c r="B9" s="73" t="s">
        <v>97</v>
      </c>
      <c r="C9" s="181"/>
      <c r="D9" s="74">
        <v>36</v>
      </c>
      <c r="E9" s="74">
        <v>22</v>
      </c>
      <c r="F9" s="74">
        <v>40</v>
      </c>
      <c r="G9" s="74">
        <v>25</v>
      </c>
      <c r="H9" s="74">
        <v>45</v>
      </c>
      <c r="I9" s="74">
        <v>28</v>
      </c>
      <c r="J9" s="191"/>
      <c r="K9" s="34">
        <f t="shared" si="1"/>
        <v>3.6</v>
      </c>
      <c r="L9" s="34">
        <f t="shared" si="2"/>
        <v>2.2000000000000002</v>
      </c>
      <c r="M9" s="34">
        <f t="shared" si="3"/>
        <v>4</v>
      </c>
      <c r="N9" s="34">
        <f t="shared" si="4"/>
        <v>2.5</v>
      </c>
      <c r="O9" s="34">
        <f t="shared" si="5"/>
        <v>4.5</v>
      </c>
      <c r="P9" s="34">
        <f t="shared" si="6"/>
        <v>2.8000000000000003</v>
      </c>
    </row>
    <row r="10" spans="2:16">
      <c r="B10" s="73" t="s">
        <v>144</v>
      </c>
      <c r="C10" s="181"/>
      <c r="D10" s="74">
        <v>60</v>
      </c>
      <c r="E10" s="74">
        <v>30</v>
      </c>
      <c r="F10" s="74">
        <v>70</v>
      </c>
      <c r="G10" s="74">
        <v>40</v>
      </c>
      <c r="H10" s="74">
        <v>80</v>
      </c>
      <c r="I10" s="74">
        <v>50</v>
      </c>
      <c r="J10" s="191"/>
      <c r="K10" s="34">
        <f t="shared" si="1"/>
        <v>6</v>
      </c>
      <c r="L10" s="34">
        <f t="shared" si="2"/>
        <v>3</v>
      </c>
      <c r="M10" s="34">
        <f t="shared" si="3"/>
        <v>7</v>
      </c>
      <c r="N10" s="34">
        <f t="shared" si="4"/>
        <v>4</v>
      </c>
      <c r="O10" s="34">
        <f t="shared" si="5"/>
        <v>8</v>
      </c>
      <c r="P10" s="34">
        <f t="shared" si="6"/>
        <v>5</v>
      </c>
    </row>
    <row r="11" spans="2:16">
      <c r="B11" s="73" t="s">
        <v>145</v>
      </c>
      <c r="C11" s="181"/>
      <c r="D11" s="74">
        <v>70</v>
      </c>
      <c r="E11" s="74">
        <v>40</v>
      </c>
      <c r="F11" s="74">
        <v>100</v>
      </c>
      <c r="G11" s="74">
        <v>60</v>
      </c>
      <c r="H11" s="74">
        <v>110</v>
      </c>
      <c r="I11" s="74">
        <v>70</v>
      </c>
      <c r="J11" s="191"/>
      <c r="K11" s="34">
        <f t="shared" si="1"/>
        <v>7</v>
      </c>
      <c r="L11" s="34">
        <f t="shared" si="2"/>
        <v>4</v>
      </c>
      <c r="M11" s="34">
        <f t="shared" si="3"/>
        <v>10</v>
      </c>
      <c r="N11" s="34">
        <f t="shared" si="4"/>
        <v>6</v>
      </c>
      <c r="O11" s="34">
        <f t="shared" si="5"/>
        <v>11</v>
      </c>
      <c r="P11" s="34">
        <f t="shared" si="6"/>
        <v>7</v>
      </c>
    </row>
    <row r="12" spans="2:16">
      <c r="B12" s="73" t="s">
        <v>146</v>
      </c>
      <c r="C12" s="181"/>
      <c r="D12" s="74">
        <v>100</v>
      </c>
      <c r="E12" s="74">
        <v>60</v>
      </c>
      <c r="F12" s="74">
        <v>130</v>
      </c>
      <c r="G12" s="74">
        <v>80</v>
      </c>
      <c r="H12" s="74">
        <v>200</v>
      </c>
      <c r="I12" s="74">
        <v>120</v>
      </c>
      <c r="J12" s="191"/>
      <c r="K12" s="34">
        <f t="shared" si="1"/>
        <v>10</v>
      </c>
      <c r="L12" s="34">
        <f t="shared" si="2"/>
        <v>6</v>
      </c>
      <c r="M12" s="34">
        <f t="shared" si="3"/>
        <v>13</v>
      </c>
      <c r="N12" s="34">
        <f t="shared" si="4"/>
        <v>8</v>
      </c>
      <c r="O12" s="34">
        <f t="shared" si="5"/>
        <v>20</v>
      </c>
      <c r="P12" s="34">
        <f t="shared" si="6"/>
        <v>12</v>
      </c>
    </row>
    <row r="13" spans="2:16">
      <c r="B13" s="73" t="s">
        <v>147</v>
      </c>
      <c r="C13" s="181"/>
      <c r="D13" s="74">
        <v>130</v>
      </c>
      <c r="E13" s="74">
        <v>80</v>
      </c>
      <c r="F13" s="74">
        <v>200</v>
      </c>
      <c r="G13" s="74">
        <v>120</v>
      </c>
      <c r="H13" s="74">
        <v>260</v>
      </c>
      <c r="I13" s="74">
        <v>160</v>
      </c>
      <c r="J13" s="191"/>
      <c r="K13" s="34">
        <f t="shared" si="1"/>
        <v>13</v>
      </c>
      <c r="L13" s="34">
        <f t="shared" si="2"/>
        <v>8</v>
      </c>
      <c r="M13" s="34">
        <f t="shared" si="3"/>
        <v>20</v>
      </c>
      <c r="N13" s="34">
        <f t="shared" si="4"/>
        <v>12</v>
      </c>
      <c r="O13" s="34">
        <f t="shared" si="5"/>
        <v>26</v>
      </c>
      <c r="P13" s="34">
        <f t="shared" si="6"/>
        <v>16</v>
      </c>
    </row>
    <row r="14" spans="2:16">
      <c r="B14" s="73" t="s">
        <v>148</v>
      </c>
      <c r="C14" s="181"/>
      <c r="D14" s="74">
        <v>190</v>
      </c>
      <c r="E14" s="74">
        <v>110</v>
      </c>
      <c r="F14" s="74">
        <v>260</v>
      </c>
      <c r="G14" s="74">
        <v>160</v>
      </c>
      <c r="H14" s="74">
        <v>400</v>
      </c>
      <c r="I14" s="74">
        <v>240</v>
      </c>
      <c r="J14" s="191"/>
      <c r="K14" s="34">
        <f t="shared" si="1"/>
        <v>19</v>
      </c>
      <c r="L14" s="34">
        <f t="shared" si="2"/>
        <v>11</v>
      </c>
      <c r="M14" s="34">
        <f t="shared" si="3"/>
        <v>26</v>
      </c>
      <c r="N14" s="34">
        <f t="shared" si="4"/>
        <v>16</v>
      </c>
      <c r="O14" s="34">
        <f t="shared" si="5"/>
        <v>40</v>
      </c>
      <c r="P14" s="34">
        <f t="shared" si="6"/>
        <v>24</v>
      </c>
    </row>
    <row r="15" spans="2:16">
      <c r="B15" s="73" t="s">
        <v>149</v>
      </c>
      <c r="C15" s="181"/>
      <c r="D15" s="74">
        <v>230</v>
      </c>
      <c r="E15" s="74">
        <v>140</v>
      </c>
      <c r="F15" s="74">
        <v>330</v>
      </c>
      <c r="G15" s="74">
        <v>200</v>
      </c>
      <c r="H15" s="74">
        <v>460</v>
      </c>
      <c r="I15" s="74">
        <v>280</v>
      </c>
      <c r="J15" s="191"/>
      <c r="K15" s="34">
        <f t="shared" si="1"/>
        <v>23</v>
      </c>
      <c r="L15" s="34">
        <f t="shared" si="2"/>
        <v>14</v>
      </c>
      <c r="M15" s="34">
        <f t="shared" si="3"/>
        <v>33</v>
      </c>
      <c r="N15" s="34">
        <f t="shared" si="4"/>
        <v>20</v>
      </c>
      <c r="O15" s="34">
        <f t="shared" si="5"/>
        <v>46</v>
      </c>
      <c r="P15" s="34">
        <f t="shared" si="6"/>
        <v>28</v>
      </c>
    </row>
    <row r="16" spans="2:16">
      <c r="B16" s="73" t="s">
        <v>150</v>
      </c>
      <c r="C16" s="181"/>
      <c r="D16" s="74">
        <v>280</v>
      </c>
      <c r="E16" s="74">
        <v>170</v>
      </c>
      <c r="F16" s="74">
        <v>370</v>
      </c>
      <c r="G16" s="74">
        <v>220</v>
      </c>
      <c r="H16" s="74">
        <v>530</v>
      </c>
      <c r="I16" s="74">
        <v>320</v>
      </c>
      <c r="J16" s="191"/>
      <c r="K16" s="34">
        <f t="shared" si="1"/>
        <v>28</v>
      </c>
      <c r="L16" s="34">
        <f t="shared" si="2"/>
        <v>17</v>
      </c>
      <c r="M16" s="34">
        <f t="shared" si="3"/>
        <v>37</v>
      </c>
      <c r="N16" s="34">
        <f t="shared" si="4"/>
        <v>22</v>
      </c>
      <c r="O16" s="34">
        <f t="shared" si="5"/>
        <v>53</v>
      </c>
      <c r="P16" s="34">
        <f t="shared" si="6"/>
        <v>32</v>
      </c>
    </row>
    <row r="17" spans="2:16">
      <c r="B17" s="73" t="s">
        <v>151</v>
      </c>
      <c r="C17" s="182"/>
      <c r="D17" s="74">
        <v>330</v>
      </c>
      <c r="E17" s="74">
        <v>200</v>
      </c>
      <c r="F17" s="74">
        <v>430</v>
      </c>
      <c r="G17" s="74">
        <v>250</v>
      </c>
      <c r="H17" s="74">
        <v>590</v>
      </c>
      <c r="I17" s="74">
        <v>360</v>
      </c>
      <c r="J17" s="191"/>
      <c r="K17" s="34">
        <f t="shared" si="1"/>
        <v>33</v>
      </c>
      <c r="L17" s="34">
        <f t="shared" si="2"/>
        <v>20</v>
      </c>
      <c r="M17" s="34">
        <f t="shared" si="3"/>
        <v>43</v>
      </c>
      <c r="N17" s="34">
        <f t="shared" si="4"/>
        <v>25</v>
      </c>
      <c r="O17" s="34">
        <f t="shared" si="5"/>
        <v>59</v>
      </c>
      <c r="P17" s="34">
        <f t="shared" si="6"/>
        <v>36</v>
      </c>
    </row>
    <row r="18" spans="2:16">
      <c r="B18" s="19" t="s">
        <v>113</v>
      </c>
      <c r="C18" s="183" t="s">
        <v>152</v>
      </c>
      <c r="D18" s="19">
        <v>415</v>
      </c>
      <c r="E18" s="19">
        <v>240</v>
      </c>
      <c r="F18" s="19">
        <v>550</v>
      </c>
      <c r="G18" s="19">
        <v>325</v>
      </c>
      <c r="H18" s="19">
        <v>760</v>
      </c>
      <c r="I18" s="19">
        <v>460</v>
      </c>
      <c r="J18" s="75">
        <v>0.7</v>
      </c>
      <c r="K18" s="43">
        <f t="shared" ref="K18:P18" si="7">D18*$J18</f>
        <v>290.5</v>
      </c>
      <c r="L18" s="43">
        <f t="shared" si="7"/>
        <v>168</v>
      </c>
      <c r="M18" s="43">
        <f t="shared" si="7"/>
        <v>385</v>
      </c>
      <c r="N18" s="43">
        <f t="shared" si="7"/>
        <v>227.49999999999997</v>
      </c>
      <c r="O18" s="43">
        <f t="shared" si="7"/>
        <v>532</v>
      </c>
      <c r="P18" s="43">
        <f t="shared" si="7"/>
        <v>322</v>
      </c>
    </row>
    <row r="19" spans="2:16">
      <c r="B19" s="19" t="s">
        <v>114</v>
      </c>
      <c r="C19" s="184"/>
      <c r="D19" s="19">
        <v>495</v>
      </c>
      <c r="E19" s="19">
        <v>300</v>
      </c>
      <c r="F19" s="19">
        <v>740</v>
      </c>
      <c r="G19" s="19">
        <v>430</v>
      </c>
      <c r="H19" s="19">
        <v>940</v>
      </c>
      <c r="I19" s="19">
        <v>560</v>
      </c>
      <c r="J19" s="75">
        <v>0.7</v>
      </c>
      <c r="K19" s="43">
        <f t="shared" ref="K19:P19" si="8">D19*$J19</f>
        <v>346.5</v>
      </c>
      <c r="L19" s="43">
        <f t="shared" si="8"/>
        <v>210</v>
      </c>
      <c r="M19" s="43">
        <f t="shared" si="8"/>
        <v>518</v>
      </c>
      <c r="N19" s="43">
        <f t="shared" si="8"/>
        <v>301</v>
      </c>
      <c r="O19" s="43">
        <f t="shared" si="8"/>
        <v>658</v>
      </c>
      <c r="P19" s="43">
        <f t="shared" si="8"/>
        <v>392</v>
      </c>
    </row>
    <row r="20" spans="2:16">
      <c r="B20" s="19" t="s">
        <v>115</v>
      </c>
      <c r="C20" s="184"/>
      <c r="D20" s="19">
        <v>550</v>
      </c>
      <c r="E20" s="19">
        <v>330</v>
      </c>
      <c r="F20" s="19">
        <v>830</v>
      </c>
      <c r="G20" s="19">
        <v>485</v>
      </c>
      <c r="H20" s="19">
        <v>1100</v>
      </c>
      <c r="I20" s="19">
        <v>650</v>
      </c>
      <c r="J20" s="75">
        <v>0.7</v>
      </c>
      <c r="K20" s="43">
        <f t="shared" ref="K20:P20" si="9">D20*$J20</f>
        <v>385</v>
      </c>
      <c r="L20" s="43">
        <f t="shared" si="9"/>
        <v>230.99999999999997</v>
      </c>
      <c r="M20" s="43">
        <f t="shared" si="9"/>
        <v>581</v>
      </c>
      <c r="N20" s="43">
        <f t="shared" si="9"/>
        <v>339.5</v>
      </c>
      <c r="O20" s="43">
        <f t="shared" si="9"/>
        <v>770</v>
      </c>
      <c r="P20" s="43">
        <f t="shared" si="9"/>
        <v>454.99999999999994</v>
      </c>
    </row>
    <row r="21" spans="2:16">
      <c r="B21" s="19" t="s">
        <v>116</v>
      </c>
      <c r="C21" s="184"/>
      <c r="D21" s="19">
        <v>660</v>
      </c>
      <c r="E21" s="19">
        <v>400</v>
      </c>
      <c r="F21" s="19">
        <v>990</v>
      </c>
      <c r="G21" s="19">
        <v>595</v>
      </c>
      <c r="H21" s="19">
        <v>1400</v>
      </c>
      <c r="I21" s="19">
        <v>820</v>
      </c>
      <c r="J21" s="75">
        <v>0.7</v>
      </c>
      <c r="K21" s="43">
        <f t="shared" ref="K21:P21" si="10">D21*$J21</f>
        <v>461.99999999999994</v>
      </c>
      <c r="L21" s="43">
        <f t="shared" si="10"/>
        <v>280</v>
      </c>
      <c r="M21" s="43">
        <f t="shared" si="10"/>
        <v>693</v>
      </c>
      <c r="N21" s="43">
        <f t="shared" si="10"/>
        <v>416.5</v>
      </c>
      <c r="O21" s="43">
        <f t="shared" si="10"/>
        <v>979.99999999999989</v>
      </c>
      <c r="P21" s="43">
        <f t="shared" si="10"/>
        <v>574</v>
      </c>
    </row>
    <row r="22" spans="2:16">
      <c r="B22" s="19" t="s">
        <v>117</v>
      </c>
      <c r="C22" s="184"/>
      <c r="D22" s="19">
        <v>1080</v>
      </c>
      <c r="E22" s="19">
        <v>650</v>
      </c>
      <c r="F22" s="19">
        <v>1210</v>
      </c>
      <c r="G22" s="19">
        <v>725</v>
      </c>
      <c r="H22" s="19">
        <v>1820</v>
      </c>
      <c r="I22" s="19">
        <v>1080</v>
      </c>
      <c r="J22" s="75">
        <v>0.7</v>
      </c>
      <c r="K22" s="43">
        <f t="shared" ref="K22:P22" si="11">D22*$J22</f>
        <v>756</v>
      </c>
      <c r="L22" s="43">
        <f t="shared" si="11"/>
        <v>454.99999999999994</v>
      </c>
      <c r="M22" s="43">
        <f t="shared" si="11"/>
        <v>847</v>
      </c>
      <c r="N22" s="43">
        <f t="shared" si="11"/>
        <v>507.49999999999994</v>
      </c>
      <c r="O22" s="43">
        <f t="shared" si="11"/>
        <v>1274</v>
      </c>
      <c r="P22" s="43">
        <f t="shared" si="11"/>
        <v>756</v>
      </c>
    </row>
    <row r="23" spans="2:16">
      <c r="B23" s="19" t="s">
        <v>118</v>
      </c>
      <c r="C23" s="185"/>
      <c r="D23" s="19">
        <v>2105</v>
      </c>
      <c r="E23" s="19">
        <v>1260</v>
      </c>
      <c r="F23" s="19">
        <v>2200</v>
      </c>
      <c r="G23" s="19">
        <v>1325</v>
      </c>
      <c r="H23" s="19">
        <v>2450</v>
      </c>
      <c r="I23" s="19">
        <v>1470</v>
      </c>
      <c r="J23" s="75">
        <v>0.7</v>
      </c>
      <c r="K23" s="43">
        <f t="shared" ref="K23:P23" si="12">D23*$J23</f>
        <v>1473.5</v>
      </c>
      <c r="L23" s="43">
        <f t="shared" si="12"/>
        <v>882</v>
      </c>
      <c r="M23" s="43">
        <f t="shared" si="12"/>
        <v>1540</v>
      </c>
      <c r="N23" s="43">
        <f t="shared" si="12"/>
        <v>927.49999999999989</v>
      </c>
      <c r="O23" s="43">
        <f t="shared" si="12"/>
        <v>1715</v>
      </c>
      <c r="P23" s="43">
        <f t="shared" si="12"/>
        <v>1029</v>
      </c>
    </row>
    <row r="24" spans="2:16">
      <c r="B24" s="25" t="s">
        <v>119</v>
      </c>
      <c r="C24" s="186" t="s">
        <v>153</v>
      </c>
      <c r="D24" s="25">
        <v>3940</v>
      </c>
      <c r="E24" s="25">
        <v>2360</v>
      </c>
      <c r="F24" s="25">
        <v>4210</v>
      </c>
      <c r="G24" s="25">
        <v>2520</v>
      </c>
      <c r="H24" s="25">
        <v>4390</v>
      </c>
      <c r="I24" s="25">
        <v>2650</v>
      </c>
      <c r="J24" s="76">
        <v>0.7</v>
      </c>
      <c r="K24" s="77">
        <f t="shared" ref="K24:P24" si="13">D24*$J24</f>
        <v>2758</v>
      </c>
      <c r="L24" s="77">
        <f t="shared" si="13"/>
        <v>1652</v>
      </c>
      <c r="M24" s="77">
        <f t="shared" si="13"/>
        <v>2947</v>
      </c>
      <c r="N24" s="77">
        <f t="shared" si="13"/>
        <v>1764</v>
      </c>
      <c r="O24" s="77">
        <f t="shared" si="13"/>
        <v>3073</v>
      </c>
      <c r="P24" s="77">
        <f t="shared" si="13"/>
        <v>1854.9999999999998</v>
      </c>
    </row>
    <row r="25" spans="2:16">
      <c r="B25" s="25" t="s">
        <v>120</v>
      </c>
      <c r="C25" s="187"/>
      <c r="D25" s="25" t="s">
        <v>52</v>
      </c>
      <c r="E25" s="25">
        <v>5480</v>
      </c>
      <c r="F25" s="25">
        <v>9680</v>
      </c>
      <c r="G25" s="25">
        <v>5790</v>
      </c>
      <c r="H25" s="25">
        <v>10280</v>
      </c>
      <c r="I25" s="25">
        <v>6160</v>
      </c>
      <c r="J25" s="76">
        <v>0.7</v>
      </c>
      <c r="K25" s="25" t="s">
        <v>52</v>
      </c>
      <c r="L25" s="77">
        <f t="shared" ref="L25:P25" si="14">E25*$J25</f>
        <v>3835.9999999999995</v>
      </c>
      <c r="M25" s="77">
        <f t="shared" si="14"/>
        <v>6776</v>
      </c>
      <c r="N25" s="77">
        <f t="shared" si="14"/>
        <v>4052.9999999999995</v>
      </c>
      <c r="O25" s="77">
        <f t="shared" si="14"/>
        <v>7195.9999999999991</v>
      </c>
      <c r="P25" s="77">
        <f t="shared" si="14"/>
        <v>4312</v>
      </c>
    </row>
    <row r="26" spans="2:16">
      <c r="B26" s="25" t="s">
        <v>121</v>
      </c>
      <c r="C26" s="187"/>
      <c r="D26" s="25" t="s">
        <v>52</v>
      </c>
      <c r="E26" s="25">
        <v>10370</v>
      </c>
      <c r="F26" s="25" t="s">
        <v>52</v>
      </c>
      <c r="G26" s="25">
        <v>10960</v>
      </c>
      <c r="H26" s="25" t="s">
        <v>52</v>
      </c>
      <c r="I26" s="25">
        <v>11580</v>
      </c>
      <c r="J26" s="76">
        <v>0.7</v>
      </c>
      <c r="K26" s="25" t="s">
        <v>52</v>
      </c>
      <c r="L26" s="77">
        <f t="shared" ref="L26:P26" si="15">E26*$J26</f>
        <v>7258.9999999999991</v>
      </c>
      <c r="M26" s="25" t="s">
        <v>52</v>
      </c>
      <c r="N26" s="77">
        <f t="shared" si="15"/>
        <v>7671.9999999999991</v>
      </c>
      <c r="O26" s="25" t="s">
        <v>52</v>
      </c>
      <c r="P26" s="77">
        <f t="shared" si="15"/>
        <v>8105.9999999999991</v>
      </c>
    </row>
    <row r="27" spans="2:16">
      <c r="B27" s="25" t="s">
        <v>154</v>
      </c>
      <c r="C27" s="187"/>
      <c r="D27" s="25" t="s">
        <v>52</v>
      </c>
      <c r="E27" s="25">
        <v>18930</v>
      </c>
      <c r="F27" s="25" t="s">
        <v>52</v>
      </c>
      <c r="G27" s="25">
        <v>20750</v>
      </c>
      <c r="H27" s="25" t="s">
        <v>52</v>
      </c>
      <c r="I27" s="25">
        <v>21910</v>
      </c>
      <c r="J27" s="76">
        <v>0.7</v>
      </c>
      <c r="K27" s="25" t="s">
        <v>52</v>
      </c>
      <c r="L27" s="77">
        <f t="shared" ref="L27:P27" si="16">E27*$J27</f>
        <v>13251</v>
      </c>
      <c r="M27" s="25" t="s">
        <v>52</v>
      </c>
      <c r="N27" s="77">
        <f t="shared" si="16"/>
        <v>14524.999999999998</v>
      </c>
      <c r="O27" s="25" t="s">
        <v>52</v>
      </c>
      <c r="P27" s="77">
        <f t="shared" si="16"/>
        <v>15336.999999999998</v>
      </c>
    </row>
    <row r="28" spans="2:16">
      <c r="B28" s="25" t="s">
        <v>155</v>
      </c>
      <c r="C28" s="188"/>
      <c r="D28" s="25" t="s">
        <v>52</v>
      </c>
      <c r="E28" s="25" t="s">
        <v>52</v>
      </c>
      <c r="F28" s="25" t="s">
        <v>52</v>
      </c>
      <c r="G28" s="25">
        <v>45300</v>
      </c>
      <c r="H28" s="25" t="s">
        <v>52</v>
      </c>
      <c r="I28" s="25">
        <v>51170</v>
      </c>
      <c r="J28" s="76">
        <v>0.7</v>
      </c>
      <c r="K28" s="25" t="s">
        <v>52</v>
      </c>
      <c r="L28" s="25" t="s">
        <v>52</v>
      </c>
      <c r="M28" s="25" t="s">
        <v>52</v>
      </c>
      <c r="N28" s="77">
        <f>G28*$J28</f>
        <v>31709.999999999996</v>
      </c>
      <c r="O28" s="25" t="s">
        <v>52</v>
      </c>
      <c r="P28" s="77">
        <f>I28*$J28</f>
        <v>35819</v>
      </c>
    </row>
    <row r="30" spans="2:16" ht="52.05" customHeight="1">
      <c r="B30" s="177" t="s">
        <v>156</v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</row>
  </sheetData>
  <mergeCells count="12">
    <mergeCell ref="D2:E2"/>
    <mergeCell ref="F2:G2"/>
    <mergeCell ref="H2:I2"/>
    <mergeCell ref="K2:P2"/>
    <mergeCell ref="B30:P30"/>
    <mergeCell ref="B2:B3"/>
    <mergeCell ref="C2:C3"/>
    <mergeCell ref="C4:C17"/>
    <mergeCell ref="C18:C23"/>
    <mergeCell ref="C24:C28"/>
    <mergeCell ref="J2:J3"/>
    <mergeCell ref="J4:J17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5731-5178-47F1-B467-8EE530217500}">
  <dimension ref="B5:X30"/>
  <sheetViews>
    <sheetView topLeftCell="A16" zoomScaleNormal="100" workbookViewId="0">
      <selection activeCell="N30" sqref="N30"/>
    </sheetView>
  </sheetViews>
  <sheetFormatPr defaultRowHeight="13.5"/>
  <sheetData>
    <row r="5" spans="2:24" ht="20.65" thickBot="1">
      <c r="B5" s="208" t="s">
        <v>476</v>
      </c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</row>
    <row r="6" spans="2:24" ht="17.25" thickBot="1">
      <c r="B6" s="204" t="s">
        <v>84</v>
      </c>
      <c r="C6" s="207" t="s">
        <v>477</v>
      </c>
      <c r="D6" s="206"/>
      <c r="E6" s="204" t="s">
        <v>127</v>
      </c>
      <c r="F6" s="204"/>
      <c r="G6" s="204"/>
      <c r="H6" s="204" t="s">
        <v>478</v>
      </c>
      <c r="I6" s="124"/>
      <c r="J6" s="206" t="s">
        <v>84</v>
      </c>
      <c r="K6" s="207" t="s">
        <v>479</v>
      </c>
      <c r="L6" s="206"/>
      <c r="M6" s="206" t="s">
        <v>127</v>
      </c>
      <c r="N6" s="206"/>
      <c r="O6" s="206"/>
      <c r="P6" s="204" t="s">
        <v>478</v>
      </c>
      <c r="Q6" s="124"/>
      <c r="R6" s="206" t="s">
        <v>84</v>
      </c>
      <c r="S6" s="207" t="s">
        <v>480</v>
      </c>
      <c r="T6" s="206"/>
      <c r="U6" s="206" t="s">
        <v>127</v>
      </c>
      <c r="V6" s="206"/>
      <c r="W6" s="206"/>
      <c r="X6" s="204" t="s">
        <v>478</v>
      </c>
    </row>
    <row r="7" spans="2:24" ht="34.15" thickBot="1">
      <c r="B7" s="204"/>
      <c r="C7" s="122" t="s">
        <v>91</v>
      </c>
      <c r="D7" s="122" t="s">
        <v>92</v>
      </c>
      <c r="E7" s="122" t="s">
        <v>93</v>
      </c>
      <c r="F7" s="122" t="s">
        <v>94</v>
      </c>
      <c r="G7" s="122" t="s">
        <v>95</v>
      </c>
      <c r="H7" s="205"/>
      <c r="I7" s="124"/>
      <c r="J7" s="206"/>
      <c r="K7" s="123" t="s">
        <v>91</v>
      </c>
      <c r="L7" s="123" t="s">
        <v>92</v>
      </c>
      <c r="M7" s="123" t="s">
        <v>93</v>
      </c>
      <c r="N7" s="123" t="s">
        <v>94</v>
      </c>
      <c r="O7" s="123" t="s">
        <v>95</v>
      </c>
      <c r="P7" s="205"/>
      <c r="Q7" s="124"/>
      <c r="R7" s="206"/>
      <c r="S7" s="123" t="s">
        <v>91</v>
      </c>
      <c r="T7" s="123" t="s">
        <v>92</v>
      </c>
      <c r="U7" s="123" t="s">
        <v>93</v>
      </c>
      <c r="V7" s="123" t="s">
        <v>94</v>
      </c>
      <c r="W7" s="123" t="s">
        <v>95</v>
      </c>
      <c r="X7" s="205"/>
    </row>
    <row r="8" spans="2:24" ht="16.5" thickBot="1">
      <c r="B8" s="125" t="s">
        <v>113</v>
      </c>
      <c r="C8" s="125">
        <v>415</v>
      </c>
      <c r="D8" s="125">
        <v>240</v>
      </c>
      <c r="E8" s="203" t="s">
        <v>481</v>
      </c>
      <c r="F8" s="203" t="s">
        <v>482</v>
      </c>
      <c r="G8" s="203" t="s">
        <v>483</v>
      </c>
      <c r="H8" s="201" t="s">
        <v>152</v>
      </c>
      <c r="I8" s="124"/>
      <c r="J8" s="127" t="s">
        <v>113</v>
      </c>
      <c r="K8" s="127">
        <v>550</v>
      </c>
      <c r="L8" s="127">
        <v>325</v>
      </c>
      <c r="M8" s="128" t="s">
        <v>484</v>
      </c>
      <c r="N8" s="128" t="s">
        <v>481</v>
      </c>
      <c r="O8" s="128" t="s">
        <v>482</v>
      </c>
      <c r="P8" s="201" t="s">
        <v>152</v>
      </c>
      <c r="Q8" s="124"/>
      <c r="R8" s="127" t="s">
        <v>113</v>
      </c>
      <c r="S8" s="127">
        <v>760</v>
      </c>
      <c r="T8" s="127">
        <v>460</v>
      </c>
      <c r="U8" s="202" t="s">
        <v>484</v>
      </c>
      <c r="V8" s="202" t="s">
        <v>481</v>
      </c>
      <c r="W8" s="202" t="s">
        <v>482</v>
      </c>
      <c r="X8" s="201" t="s">
        <v>152</v>
      </c>
    </row>
    <row r="9" spans="2:24" ht="16.5" thickBot="1">
      <c r="B9" s="125" t="s">
        <v>114</v>
      </c>
      <c r="C9" s="125">
        <v>495</v>
      </c>
      <c r="D9" s="125">
        <v>300</v>
      </c>
      <c r="E9" s="203"/>
      <c r="F9" s="203"/>
      <c r="G9" s="203"/>
      <c r="H9" s="201"/>
      <c r="I9" s="124"/>
      <c r="J9" s="127" t="s">
        <v>114</v>
      </c>
      <c r="K9" s="127">
        <v>740</v>
      </c>
      <c r="L9" s="127">
        <v>430</v>
      </c>
      <c r="M9" s="202" t="s">
        <v>481</v>
      </c>
      <c r="N9" s="202" t="s">
        <v>482</v>
      </c>
      <c r="O9" s="202" t="s">
        <v>483</v>
      </c>
      <c r="P9" s="201"/>
      <c r="Q9" s="124"/>
      <c r="R9" s="127" t="s">
        <v>114</v>
      </c>
      <c r="S9" s="127">
        <v>940</v>
      </c>
      <c r="T9" s="127">
        <v>560</v>
      </c>
      <c r="U9" s="202"/>
      <c r="V9" s="202"/>
      <c r="W9" s="202"/>
      <c r="X9" s="201"/>
    </row>
    <row r="10" spans="2:24" ht="16.5" thickBot="1">
      <c r="B10" s="125" t="s">
        <v>115</v>
      </c>
      <c r="C10" s="125">
        <v>550</v>
      </c>
      <c r="D10" s="125">
        <v>330</v>
      </c>
      <c r="E10" s="203"/>
      <c r="F10" s="203"/>
      <c r="G10" s="203"/>
      <c r="H10" s="201"/>
      <c r="I10" s="124"/>
      <c r="J10" s="127" t="s">
        <v>115</v>
      </c>
      <c r="K10" s="127">
        <v>830</v>
      </c>
      <c r="L10" s="127">
        <v>485</v>
      </c>
      <c r="M10" s="202"/>
      <c r="N10" s="202"/>
      <c r="O10" s="202"/>
      <c r="P10" s="201"/>
      <c r="Q10" s="124"/>
      <c r="R10" s="127" t="s">
        <v>115</v>
      </c>
      <c r="S10" s="127">
        <v>1100</v>
      </c>
      <c r="T10" s="127">
        <v>650</v>
      </c>
      <c r="U10" s="202"/>
      <c r="V10" s="202"/>
      <c r="W10" s="202"/>
      <c r="X10" s="201"/>
    </row>
    <row r="11" spans="2:24" ht="16.5" thickBot="1">
      <c r="B11" s="125" t="s">
        <v>116</v>
      </c>
      <c r="C11" s="125">
        <v>660</v>
      </c>
      <c r="D11" s="125">
        <v>400</v>
      </c>
      <c r="E11" s="203"/>
      <c r="F11" s="203"/>
      <c r="G11" s="203"/>
      <c r="H11" s="201"/>
      <c r="I11" s="124"/>
      <c r="J11" s="127" t="s">
        <v>116</v>
      </c>
      <c r="K11" s="127">
        <v>990</v>
      </c>
      <c r="L11" s="127">
        <v>595</v>
      </c>
      <c r="M11" s="202"/>
      <c r="N11" s="202"/>
      <c r="O11" s="202"/>
      <c r="P11" s="201"/>
      <c r="Q11" s="124"/>
      <c r="R11" s="127" t="s">
        <v>116</v>
      </c>
      <c r="S11" s="127">
        <v>1400</v>
      </c>
      <c r="T11" s="127">
        <v>820</v>
      </c>
      <c r="U11" s="202" t="s">
        <v>481</v>
      </c>
      <c r="V11" s="202" t="s">
        <v>482</v>
      </c>
      <c r="W11" s="202" t="s">
        <v>483</v>
      </c>
      <c r="X11" s="201"/>
    </row>
    <row r="12" spans="2:24" ht="16.5" thickBot="1">
      <c r="B12" s="125" t="s">
        <v>117</v>
      </c>
      <c r="C12" s="125">
        <v>1080</v>
      </c>
      <c r="D12" s="125">
        <v>650</v>
      </c>
      <c r="E12" s="203"/>
      <c r="F12" s="203"/>
      <c r="G12" s="203"/>
      <c r="H12" s="201"/>
      <c r="I12" s="124"/>
      <c r="J12" s="127" t="s">
        <v>117</v>
      </c>
      <c r="K12" s="127">
        <v>1210</v>
      </c>
      <c r="L12" s="127">
        <v>725</v>
      </c>
      <c r="M12" s="202"/>
      <c r="N12" s="202"/>
      <c r="O12" s="202"/>
      <c r="P12" s="201"/>
      <c r="Q12" s="124"/>
      <c r="R12" s="127" t="s">
        <v>117</v>
      </c>
      <c r="S12" s="127">
        <v>1820</v>
      </c>
      <c r="T12" s="127">
        <v>1080</v>
      </c>
      <c r="U12" s="202"/>
      <c r="V12" s="202"/>
      <c r="W12" s="202"/>
      <c r="X12" s="201"/>
    </row>
    <row r="13" spans="2:24" ht="16.5" thickBot="1">
      <c r="B13" s="125" t="s">
        <v>118</v>
      </c>
      <c r="C13" s="125">
        <v>2105</v>
      </c>
      <c r="D13" s="125">
        <v>1260</v>
      </c>
      <c r="E13" s="200" t="s">
        <v>485</v>
      </c>
      <c r="F13" s="200" t="s">
        <v>486</v>
      </c>
      <c r="G13" s="200" t="s">
        <v>487</v>
      </c>
      <c r="H13" s="201"/>
      <c r="I13" s="124"/>
      <c r="J13" s="127" t="s">
        <v>118</v>
      </c>
      <c r="K13" s="127">
        <v>2200</v>
      </c>
      <c r="L13" s="127">
        <v>1325</v>
      </c>
      <c r="M13" s="202"/>
      <c r="N13" s="202"/>
      <c r="O13" s="202"/>
      <c r="P13" s="201"/>
      <c r="Q13" s="124"/>
      <c r="R13" s="127" t="s">
        <v>118</v>
      </c>
      <c r="S13" s="127">
        <v>2450</v>
      </c>
      <c r="T13" s="127">
        <v>1470</v>
      </c>
      <c r="U13" s="202"/>
      <c r="V13" s="202"/>
      <c r="W13" s="202"/>
      <c r="X13" s="201"/>
    </row>
    <row r="14" spans="2:24" ht="16.5" thickBot="1">
      <c r="B14" s="129" t="s">
        <v>119</v>
      </c>
      <c r="C14" s="129">
        <v>3940</v>
      </c>
      <c r="D14" s="129">
        <v>2360</v>
      </c>
      <c r="E14" s="200"/>
      <c r="F14" s="200"/>
      <c r="G14" s="200"/>
      <c r="H14" s="199" t="s">
        <v>488</v>
      </c>
      <c r="I14" s="124"/>
      <c r="J14" s="130" t="s">
        <v>119</v>
      </c>
      <c r="K14" s="130">
        <v>4210</v>
      </c>
      <c r="L14" s="130">
        <v>2520</v>
      </c>
      <c r="M14" s="198" t="s">
        <v>485</v>
      </c>
      <c r="N14" s="198" t="s">
        <v>486</v>
      </c>
      <c r="O14" s="198" t="s">
        <v>487</v>
      </c>
      <c r="P14" s="199" t="s">
        <v>488</v>
      </c>
      <c r="Q14" s="124"/>
      <c r="R14" s="130" t="s">
        <v>119</v>
      </c>
      <c r="S14" s="130">
        <v>4390</v>
      </c>
      <c r="T14" s="130">
        <v>2650</v>
      </c>
      <c r="U14" s="202"/>
      <c r="V14" s="202"/>
      <c r="W14" s="202"/>
      <c r="X14" s="199" t="s">
        <v>488</v>
      </c>
    </row>
    <row r="15" spans="2:24" ht="16.5" thickBot="1">
      <c r="B15" s="129" t="s">
        <v>120</v>
      </c>
      <c r="C15" s="129" t="s">
        <v>52</v>
      </c>
      <c r="D15" s="129">
        <v>5480</v>
      </c>
      <c r="E15" s="200"/>
      <c r="F15" s="200"/>
      <c r="G15" s="200"/>
      <c r="H15" s="199"/>
      <c r="I15" s="124"/>
      <c r="J15" s="130" t="s">
        <v>120</v>
      </c>
      <c r="K15" s="130">
        <v>9680</v>
      </c>
      <c r="L15" s="130">
        <v>5790</v>
      </c>
      <c r="M15" s="198"/>
      <c r="N15" s="198"/>
      <c r="O15" s="198"/>
      <c r="P15" s="199"/>
      <c r="Q15" s="124"/>
      <c r="R15" s="130" t="s">
        <v>120</v>
      </c>
      <c r="S15" s="130">
        <v>10280</v>
      </c>
      <c r="T15" s="130">
        <v>6160</v>
      </c>
      <c r="U15" s="198" t="s">
        <v>485</v>
      </c>
      <c r="V15" s="198" t="s">
        <v>486</v>
      </c>
      <c r="W15" s="198" t="s">
        <v>487</v>
      </c>
      <c r="X15" s="199"/>
    </row>
    <row r="16" spans="2:24" ht="16.5" thickBot="1">
      <c r="B16" s="129" t="s">
        <v>121</v>
      </c>
      <c r="C16" s="129" t="s">
        <v>52</v>
      </c>
      <c r="D16" s="129">
        <v>10370</v>
      </c>
      <c r="E16" s="200"/>
      <c r="F16" s="200"/>
      <c r="G16" s="200"/>
      <c r="H16" s="199"/>
      <c r="I16" s="124"/>
      <c r="J16" s="130" t="s">
        <v>121</v>
      </c>
      <c r="K16" s="130" t="s">
        <v>52</v>
      </c>
      <c r="L16" s="130">
        <v>10960</v>
      </c>
      <c r="M16" s="198"/>
      <c r="N16" s="198"/>
      <c r="O16" s="198"/>
      <c r="P16" s="199"/>
      <c r="Q16" s="124"/>
      <c r="R16" s="130" t="s">
        <v>121</v>
      </c>
      <c r="S16" s="130" t="s">
        <v>52</v>
      </c>
      <c r="T16" s="130">
        <v>11580</v>
      </c>
      <c r="U16" s="198"/>
      <c r="V16" s="198"/>
      <c r="W16" s="198"/>
      <c r="X16" s="199"/>
    </row>
    <row r="17" spans="2:24" ht="16.5" thickBot="1">
      <c r="B17" s="129" t="s">
        <v>154</v>
      </c>
      <c r="C17" s="129" t="s">
        <v>52</v>
      </c>
      <c r="D17" s="129">
        <v>18930</v>
      </c>
      <c r="E17" s="200"/>
      <c r="F17" s="200"/>
      <c r="G17" s="200"/>
      <c r="H17" s="199"/>
      <c r="I17" s="124"/>
      <c r="J17" s="130" t="s">
        <v>154</v>
      </c>
      <c r="K17" s="130" t="s">
        <v>52</v>
      </c>
      <c r="L17" s="130">
        <v>20750</v>
      </c>
      <c r="M17" s="198"/>
      <c r="N17" s="198"/>
      <c r="O17" s="198"/>
      <c r="P17" s="199"/>
      <c r="Q17" s="124"/>
      <c r="R17" s="130" t="s">
        <v>154</v>
      </c>
      <c r="S17" s="130" t="s">
        <v>52</v>
      </c>
      <c r="T17" s="130">
        <v>21910</v>
      </c>
      <c r="U17" s="198"/>
      <c r="V17" s="198"/>
      <c r="W17" s="198"/>
      <c r="X17" s="199"/>
    </row>
    <row r="18" spans="2:24" ht="16.5" thickBot="1">
      <c r="B18" s="129" t="s">
        <v>155</v>
      </c>
      <c r="C18" s="129" t="s">
        <v>52</v>
      </c>
      <c r="D18" s="129" t="s">
        <v>52</v>
      </c>
      <c r="E18" s="200"/>
      <c r="F18" s="200"/>
      <c r="G18" s="200"/>
      <c r="H18" s="199"/>
      <c r="I18" s="124"/>
      <c r="J18" s="130" t="s">
        <v>155</v>
      </c>
      <c r="K18" s="130" t="s">
        <v>52</v>
      </c>
      <c r="L18" s="130">
        <v>45300</v>
      </c>
      <c r="M18" s="198"/>
      <c r="N18" s="198"/>
      <c r="O18" s="198"/>
      <c r="P18" s="199"/>
      <c r="Q18" s="124"/>
      <c r="R18" s="130" t="s">
        <v>155</v>
      </c>
      <c r="S18" s="130" t="s">
        <v>52</v>
      </c>
      <c r="T18" s="130">
        <v>51170</v>
      </c>
      <c r="U18" s="198"/>
      <c r="V18" s="198"/>
      <c r="W18" s="198"/>
      <c r="X18" s="199"/>
    </row>
    <row r="23" spans="2:24" ht="13.9" thickBot="1"/>
    <row r="24" spans="2:24" ht="20.65" thickBot="1">
      <c r="B24" s="195" t="s">
        <v>508</v>
      </c>
      <c r="C24" s="196"/>
      <c r="D24" s="196"/>
      <c r="E24" s="196"/>
      <c r="F24" s="196"/>
      <c r="G24" s="196"/>
      <c r="H24" s="196"/>
      <c r="I24" s="196"/>
      <c r="J24" s="196"/>
    </row>
    <row r="25" spans="2:24" ht="17.25" thickBot="1">
      <c r="B25" s="197" t="s">
        <v>509</v>
      </c>
      <c r="C25" s="197" t="s">
        <v>492</v>
      </c>
      <c r="D25" s="197" t="s">
        <v>510</v>
      </c>
      <c r="E25" s="197"/>
      <c r="F25" s="197" t="s">
        <v>511</v>
      </c>
      <c r="G25" s="197" t="s">
        <v>512</v>
      </c>
      <c r="H25" s="197" t="s">
        <v>4</v>
      </c>
      <c r="I25" s="197"/>
      <c r="J25" s="197"/>
    </row>
    <row r="26" spans="2:24" ht="51" thickBot="1">
      <c r="B26" s="197"/>
      <c r="C26" s="197"/>
      <c r="D26" s="135" t="s">
        <v>513</v>
      </c>
      <c r="E26" s="135" t="s">
        <v>514</v>
      </c>
      <c r="F26" s="197"/>
      <c r="G26" s="197"/>
      <c r="H26" s="197"/>
      <c r="I26" s="197"/>
      <c r="J26" s="197"/>
    </row>
    <row r="27" spans="2:24" ht="102.4" customHeight="1" thickBot="1">
      <c r="B27" s="132" t="s">
        <v>515</v>
      </c>
      <c r="C27" s="132">
        <v>0</v>
      </c>
      <c r="D27" s="132">
        <v>500</v>
      </c>
      <c r="E27" s="132">
        <v>10</v>
      </c>
      <c r="F27" s="132" t="s">
        <v>516</v>
      </c>
      <c r="G27" s="192" t="s">
        <v>517</v>
      </c>
      <c r="H27" s="193" t="s">
        <v>518</v>
      </c>
      <c r="I27" s="193"/>
      <c r="J27" s="193"/>
    </row>
    <row r="28" spans="2:24" ht="130.9" customHeight="1" thickBot="1">
      <c r="B28" s="126" t="s">
        <v>519</v>
      </c>
      <c r="C28" s="126">
        <v>0</v>
      </c>
      <c r="D28" s="126" t="s">
        <v>520</v>
      </c>
      <c r="E28" s="126" t="s">
        <v>521</v>
      </c>
      <c r="F28" s="126" t="s">
        <v>516</v>
      </c>
      <c r="G28" s="192"/>
      <c r="H28" s="194" t="s">
        <v>522</v>
      </c>
      <c r="I28" s="194"/>
      <c r="J28" s="194"/>
    </row>
    <row r="29" spans="2:24" ht="89.65" customHeight="1" thickBot="1">
      <c r="B29" s="126" t="s">
        <v>523</v>
      </c>
      <c r="C29" s="136">
        <v>0</v>
      </c>
      <c r="D29" s="136" t="s">
        <v>520</v>
      </c>
      <c r="E29" s="136" t="s">
        <v>524</v>
      </c>
      <c r="F29" s="136" t="s">
        <v>525</v>
      </c>
      <c r="G29" s="192"/>
      <c r="H29" s="194" t="s">
        <v>526</v>
      </c>
      <c r="I29" s="194"/>
      <c r="J29" s="194"/>
    </row>
    <row r="30" spans="2:24" ht="103.9" customHeight="1" thickBot="1">
      <c r="B30" s="126" t="s">
        <v>523</v>
      </c>
      <c r="C30" s="136">
        <v>0</v>
      </c>
      <c r="D30" s="136" t="s">
        <v>527</v>
      </c>
      <c r="E30" s="136" t="s">
        <v>524</v>
      </c>
      <c r="F30" s="136" t="s">
        <v>525</v>
      </c>
      <c r="G30" s="192"/>
      <c r="H30" s="194"/>
      <c r="I30" s="194"/>
      <c r="J30" s="194"/>
    </row>
  </sheetData>
  <mergeCells count="51">
    <mergeCell ref="B5:X5"/>
    <mergeCell ref="B6:B7"/>
    <mergeCell ref="C6:D6"/>
    <mergeCell ref="E6:G6"/>
    <mergeCell ref="H6:H7"/>
    <mergeCell ref="J6:J7"/>
    <mergeCell ref="K6:L6"/>
    <mergeCell ref="M6:O6"/>
    <mergeCell ref="P6:P7"/>
    <mergeCell ref="R6:R7"/>
    <mergeCell ref="S6:T6"/>
    <mergeCell ref="U6:W6"/>
    <mergeCell ref="X6:X7"/>
    <mergeCell ref="X8:X13"/>
    <mergeCell ref="M9:M13"/>
    <mergeCell ref="N9:N13"/>
    <mergeCell ref="O9:O13"/>
    <mergeCell ref="U11:U14"/>
    <mergeCell ref="P8:P13"/>
    <mergeCell ref="U8:U10"/>
    <mergeCell ref="V8:V10"/>
    <mergeCell ref="W8:W10"/>
    <mergeCell ref="V11:V14"/>
    <mergeCell ref="W11:W14"/>
    <mergeCell ref="N14:N18"/>
    <mergeCell ref="E13:E18"/>
    <mergeCell ref="F13:F18"/>
    <mergeCell ref="G13:G18"/>
    <mergeCell ref="H14:H18"/>
    <mergeCell ref="M14:M18"/>
    <mergeCell ref="H8:H13"/>
    <mergeCell ref="E8:E12"/>
    <mergeCell ref="F8:F12"/>
    <mergeCell ref="G8:G12"/>
    <mergeCell ref="O14:O18"/>
    <mergeCell ref="P14:P18"/>
    <mergeCell ref="X14:X18"/>
    <mergeCell ref="U15:U18"/>
    <mergeCell ref="V15:V18"/>
    <mergeCell ref="W15:W18"/>
    <mergeCell ref="G27:G30"/>
    <mergeCell ref="H27:J27"/>
    <mergeCell ref="H28:J28"/>
    <mergeCell ref="H29:J30"/>
    <mergeCell ref="B24:J24"/>
    <mergeCell ref="B25:B26"/>
    <mergeCell ref="C25:C26"/>
    <mergeCell ref="D25:E25"/>
    <mergeCell ref="F25:F26"/>
    <mergeCell ref="G25:G26"/>
    <mergeCell ref="H25:J26"/>
  </mergeCells>
  <phoneticPr fontId="3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3"/>
  <sheetViews>
    <sheetView workbookViewId="0">
      <selection activeCell="I27" sqref="I27"/>
    </sheetView>
  </sheetViews>
  <sheetFormatPr defaultColWidth="9" defaultRowHeight="11.25"/>
  <cols>
    <col min="1" max="1" width="2.73046875" style="67" customWidth="1"/>
    <col min="2" max="2" width="12.06640625" style="67" customWidth="1"/>
    <col min="3" max="3" width="11.46484375" style="67" customWidth="1"/>
    <col min="4" max="4" width="13.265625" style="67" customWidth="1"/>
    <col min="5" max="5" width="9" style="67"/>
    <col min="6" max="6" width="12.796875" style="67" customWidth="1"/>
    <col min="7" max="9" width="7.06640625" style="67" customWidth="1"/>
    <col min="10" max="10" width="36.9296875" style="67" customWidth="1"/>
    <col min="11" max="11" width="4" style="67" customWidth="1"/>
    <col min="12" max="12" width="22.46484375" style="67" customWidth="1"/>
    <col min="13" max="13" width="14.06640625" style="67" customWidth="1"/>
    <col min="14" max="14" width="9" style="67"/>
    <col min="15" max="15" width="26" style="67" customWidth="1"/>
    <col min="16" max="16" width="16" style="67" customWidth="1"/>
    <col min="17" max="17" width="40.53125" style="67" customWidth="1"/>
    <col min="18" max="16384" width="9" style="67"/>
  </cols>
  <sheetData>
    <row r="2" spans="2:13">
      <c r="B2" s="68" t="s">
        <v>157</v>
      </c>
      <c r="C2" s="68" t="s">
        <v>158</v>
      </c>
      <c r="D2" s="68" t="s">
        <v>159</v>
      </c>
      <c r="E2" s="68" t="s">
        <v>160</v>
      </c>
      <c r="F2" s="68" t="s">
        <v>161</v>
      </c>
      <c r="G2" s="211" t="s">
        <v>162</v>
      </c>
      <c r="H2" s="211"/>
      <c r="I2" s="211"/>
      <c r="J2" s="68" t="s">
        <v>163</v>
      </c>
    </row>
    <row r="3" spans="2:13">
      <c r="B3" s="217" t="s">
        <v>164</v>
      </c>
      <c r="C3" s="210" t="s">
        <v>165</v>
      </c>
      <c r="D3" s="210" t="s">
        <v>166</v>
      </c>
      <c r="E3" s="70" t="s">
        <v>91</v>
      </c>
      <c r="F3" s="69">
        <v>8</v>
      </c>
      <c r="G3" s="217">
        <v>3</v>
      </c>
      <c r="H3" s="217"/>
      <c r="I3" s="217"/>
      <c r="J3" s="212" t="s">
        <v>167</v>
      </c>
    </row>
    <row r="4" spans="2:13">
      <c r="B4" s="217"/>
      <c r="C4" s="210"/>
      <c r="D4" s="210"/>
      <c r="E4" s="70" t="s">
        <v>92</v>
      </c>
      <c r="F4" s="69">
        <v>5</v>
      </c>
      <c r="G4" s="217">
        <v>2</v>
      </c>
      <c r="H4" s="217"/>
      <c r="I4" s="217"/>
      <c r="J4" s="212"/>
    </row>
    <row r="5" spans="2:13" ht="20" customHeight="1">
      <c r="B5" s="217" t="s">
        <v>168</v>
      </c>
      <c r="C5" s="210" t="s">
        <v>165</v>
      </c>
      <c r="D5" s="210" t="s">
        <v>166</v>
      </c>
      <c r="E5" s="70" t="s">
        <v>91</v>
      </c>
      <c r="F5" s="69">
        <v>5</v>
      </c>
      <c r="G5" s="217">
        <v>3</v>
      </c>
      <c r="H5" s="217"/>
      <c r="I5" s="217"/>
      <c r="J5" s="212" t="s">
        <v>169</v>
      </c>
    </row>
    <row r="6" spans="2:13" ht="20" customHeight="1">
      <c r="B6" s="217"/>
      <c r="C6" s="210"/>
      <c r="D6" s="210"/>
      <c r="E6" s="70" t="s">
        <v>92</v>
      </c>
      <c r="F6" s="69">
        <v>3</v>
      </c>
      <c r="G6" s="217">
        <v>2</v>
      </c>
      <c r="H6" s="217"/>
      <c r="I6" s="217"/>
      <c r="J6" s="212"/>
    </row>
    <row r="7" spans="2:13">
      <c r="B7" s="211" t="s">
        <v>157</v>
      </c>
      <c r="C7" s="211" t="s">
        <v>158</v>
      </c>
      <c r="D7" s="211" t="s">
        <v>159</v>
      </c>
      <c r="E7" s="211" t="s">
        <v>160</v>
      </c>
      <c r="F7" s="211" t="s">
        <v>161</v>
      </c>
      <c r="G7" s="214" t="s">
        <v>162</v>
      </c>
      <c r="H7" s="214"/>
      <c r="I7" s="214"/>
      <c r="J7" s="211" t="s">
        <v>163</v>
      </c>
      <c r="L7" s="215" t="s">
        <v>170</v>
      </c>
      <c r="M7" s="216"/>
    </row>
    <row r="8" spans="2:13">
      <c r="B8" s="211"/>
      <c r="C8" s="211"/>
      <c r="D8" s="211"/>
      <c r="E8" s="211"/>
      <c r="F8" s="211"/>
      <c r="G8" s="71" t="s">
        <v>93</v>
      </c>
      <c r="H8" s="71" t="s">
        <v>94</v>
      </c>
      <c r="I8" s="71" t="s">
        <v>95</v>
      </c>
      <c r="J8" s="211"/>
      <c r="L8" s="68" t="s">
        <v>171</v>
      </c>
      <c r="M8" s="68" t="s">
        <v>172</v>
      </c>
    </row>
    <row r="9" spans="2:13">
      <c r="B9" s="210" t="s">
        <v>173</v>
      </c>
      <c r="C9" s="210" t="s">
        <v>165</v>
      </c>
      <c r="D9" s="210" t="s">
        <v>166</v>
      </c>
      <c r="E9" s="70" t="s">
        <v>91</v>
      </c>
      <c r="F9" s="70">
        <v>10</v>
      </c>
      <c r="G9" s="70">
        <v>0.8</v>
      </c>
      <c r="H9" s="70">
        <v>0.6</v>
      </c>
      <c r="I9" s="70">
        <v>0.4</v>
      </c>
      <c r="J9" s="213" t="s">
        <v>174</v>
      </c>
      <c r="L9" s="70" t="s">
        <v>175</v>
      </c>
      <c r="M9" s="70" t="s">
        <v>176</v>
      </c>
    </row>
    <row r="10" spans="2:13">
      <c r="B10" s="210"/>
      <c r="C10" s="210"/>
      <c r="D10" s="210"/>
      <c r="E10" s="70" t="s">
        <v>92</v>
      </c>
      <c r="F10" s="70">
        <v>6</v>
      </c>
      <c r="G10" s="70">
        <v>0.5</v>
      </c>
      <c r="H10" s="70">
        <v>0.4</v>
      </c>
      <c r="I10" s="70">
        <v>0.3</v>
      </c>
      <c r="J10" s="213"/>
      <c r="L10" s="70" t="s">
        <v>177</v>
      </c>
      <c r="M10" s="70" t="s">
        <v>178</v>
      </c>
    </row>
    <row r="11" spans="2:13">
      <c r="L11" s="70" t="s">
        <v>179</v>
      </c>
      <c r="M11" s="70" t="s">
        <v>180</v>
      </c>
    </row>
    <row r="12" spans="2:13">
      <c r="L12" s="70" t="s">
        <v>181</v>
      </c>
      <c r="M12" s="70" t="s">
        <v>182</v>
      </c>
    </row>
    <row r="13" spans="2:13">
      <c r="L13" s="70" t="s">
        <v>183</v>
      </c>
      <c r="M13" s="70" t="s">
        <v>184</v>
      </c>
    </row>
  </sheetData>
  <mergeCells count="25">
    <mergeCell ref="G2:I2"/>
    <mergeCell ref="G3:I3"/>
    <mergeCell ref="G4:I4"/>
    <mergeCell ref="G5:I5"/>
    <mergeCell ref="G6:I6"/>
    <mergeCell ref="L7:M7"/>
    <mergeCell ref="B3:B4"/>
    <mergeCell ref="B5:B6"/>
    <mergeCell ref="B7:B8"/>
    <mergeCell ref="D3:D4"/>
    <mergeCell ref="D5:D6"/>
    <mergeCell ref="D7:D8"/>
    <mergeCell ref="B9:B10"/>
    <mergeCell ref="C3:C4"/>
    <mergeCell ref="C5:C6"/>
    <mergeCell ref="C7:C8"/>
    <mergeCell ref="C9:C10"/>
    <mergeCell ref="D9:D10"/>
    <mergeCell ref="E7:E8"/>
    <mergeCell ref="F7:F8"/>
    <mergeCell ref="J3:J4"/>
    <mergeCell ref="J5:J6"/>
    <mergeCell ref="J7:J8"/>
    <mergeCell ref="J9:J10"/>
    <mergeCell ref="G7:I7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03D3-BD6E-491B-8431-D20C379A3F10}">
  <dimension ref="B3:J18"/>
  <sheetViews>
    <sheetView topLeftCell="A10" workbookViewId="0">
      <selection activeCell="M14" sqref="M14"/>
    </sheetView>
  </sheetViews>
  <sheetFormatPr defaultRowHeight="13.5"/>
  <cols>
    <col min="9" max="9" width="17.59765625" customWidth="1"/>
  </cols>
  <sheetData>
    <row r="3" spans="2:10" ht="20.65" thickBot="1">
      <c r="B3" s="224" t="s">
        <v>489</v>
      </c>
      <c r="C3" s="225"/>
      <c r="D3" s="225"/>
      <c r="E3" s="225"/>
      <c r="F3" s="225"/>
      <c r="G3" s="225"/>
      <c r="H3" s="225"/>
      <c r="I3" s="225"/>
      <c r="J3" s="225"/>
    </row>
    <row r="4" spans="2:10" ht="34.15" thickBot="1">
      <c r="B4" s="122" t="s">
        <v>490</v>
      </c>
      <c r="C4" s="122" t="s">
        <v>491</v>
      </c>
      <c r="D4" s="204" t="s">
        <v>160</v>
      </c>
      <c r="E4" s="122" t="s">
        <v>492</v>
      </c>
      <c r="F4" s="204" t="s">
        <v>493</v>
      </c>
      <c r="G4" s="204"/>
      <c r="H4" s="204"/>
      <c r="I4" s="204" t="s">
        <v>163</v>
      </c>
      <c r="J4" s="204" t="s">
        <v>478</v>
      </c>
    </row>
    <row r="5" spans="2:10" ht="30.75" thickBot="1">
      <c r="B5" s="122" t="s">
        <v>494</v>
      </c>
      <c r="C5" s="122" t="s">
        <v>495</v>
      </c>
      <c r="D5" s="204"/>
      <c r="E5" s="131" t="s">
        <v>496</v>
      </c>
      <c r="F5" s="122" t="s">
        <v>93</v>
      </c>
      <c r="G5" s="122" t="s">
        <v>94</v>
      </c>
      <c r="H5" s="122" t="s">
        <v>95</v>
      </c>
      <c r="I5" s="204"/>
      <c r="J5" s="205"/>
    </row>
    <row r="6" spans="2:10" ht="48.75" thickBot="1">
      <c r="B6" s="192" t="s">
        <v>165</v>
      </c>
      <c r="C6" s="192" t="s">
        <v>166</v>
      </c>
      <c r="D6" s="132" t="s">
        <v>91</v>
      </c>
      <c r="E6" s="132">
        <v>10</v>
      </c>
      <c r="F6" s="132">
        <v>0.8</v>
      </c>
      <c r="G6" s="132">
        <v>0.6</v>
      </c>
      <c r="H6" s="132">
        <v>0.3</v>
      </c>
      <c r="I6" s="133" t="s">
        <v>497</v>
      </c>
      <c r="J6" s="221" t="s">
        <v>152</v>
      </c>
    </row>
    <row r="7" spans="2:10" ht="32.65" thickBot="1">
      <c r="B7" s="192"/>
      <c r="C7" s="192"/>
      <c r="D7" s="132" t="s">
        <v>130</v>
      </c>
      <c r="E7" s="132">
        <v>6</v>
      </c>
      <c r="F7" s="132">
        <v>0.5</v>
      </c>
      <c r="G7" s="132">
        <v>0.4</v>
      </c>
      <c r="H7" s="132">
        <v>0.2</v>
      </c>
      <c r="I7" s="133" t="s">
        <v>498</v>
      </c>
      <c r="J7" s="222"/>
    </row>
    <row r="11" spans="2:10" ht="13.9" thickBot="1"/>
    <row r="12" spans="2:10" ht="20.65" thickBot="1">
      <c r="B12" s="223" t="s">
        <v>499</v>
      </c>
      <c r="C12" s="223"/>
      <c r="D12" s="223"/>
      <c r="E12" s="223"/>
      <c r="F12" s="223"/>
      <c r="G12" s="223"/>
      <c r="H12" s="223"/>
      <c r="I12" s="223"/>
      <c r="J12" s="223"/>
    </row>
    <row r="13" spans="2:10" ht="17.25" thickBot="1">
      <c r="B13" s="219" t="s">
        <v>500</v>
      </c>
      <c r="C13" s="219" t="s">
        <v>159</v>
      </c>
      <c r="D13" s="219" t="s">
        <v>501</v>
      </c>
      <c r="E13" s="219" t="s">
        <v>186</v>
      </c>
      <c r="F13" s="219"/>
      <c r="G13" s="219" t="s">
        <v>467</v>
      </c>
      <c r="H13" s="219" t="s">
        <v>4</v>
      </c>
      <c r="I13" s="219" t="s">
        <v>127</v>
      </c>
      <c r="J13" s="219" t="s">
        <v>478</v>
      </c>
    </row>
    <row r="14" spans="2:10" ht="34.15" thickBot="1">
      <c r="B14" s="219"/>
      <c r="C14" s="219"/>
      <c r="D14" s="219"/>
      <c r="E14" s="134" t="s">
        <v>91</v>
      </c>
      <c r="F14" s="134" t="s">
        <v>92</v>
      </c>
      <c r="G14" s="219"/>
      <c r="H14" s="219"/>
      <c r="I14" s="219"/>
      <c r="J14" s="219"/>
    </row>
    <row r="15" spans="2:10" ht="22.5" customHeight="1" thickBot="1">
      <c r="B15" s="220" t="s">
        <v>165</v>
      </c>
      <c r="C15" s="220" t="s">
        <v>166</v>
      </c>
      <c r="D15" s="220" t="s">
        <v>502</v>
      </c>
      <c r="E15" s="220" t="s">
        <v>503</v>
      </c>
      <c r="F15" s="220" t="s">
        <v>503</v>
      </c>
      <c r="G15" s="220" t="s">
        <v>504</v>
      </c>
      <c r="H15" s="218" t="s">
        <v>505</v>
      </c>
      <c r="I15" s="218" t="s">
        <v>506</v>
      </c>
      <c r="J15" s="218" t="s">
        <v>507</v>
      </c>
    </row>
    <row r="16" spans="2:10" ht="13.9" thickBot="1">
      <c r="B16" s="220"/>
      <c r="C16" s="220"/>
      <c r="D16" s="220"/>
      <c r="E16" s="220"/>
      <c r="F16" s="220"/>
      <c r="G16" s="220"/>
      <c r="H16" s="218"/>
      <c r="I16" s="218"/>
      <c r="J16" s="218"/>
    </row>
    <row r="17" spans="2:10" ht="13.9" thickBot="1">
      <c r="B17" s="220"/>
      <c r="C17" s="220"/>
      <c r="D17" s="220"/>
      <c r="E17" s="220"/>
      <c r="F17" s="220"/>
      <c r="G17" s="220"/>
      <c r="H17" s="218"/>
      <c r="I17" s="218"/>
      <c r="J17" s="218"/>
    </row>
    <row r="18" spans="2:10" ht="13.9" thickBot="1">
      <c r="B18" s="220"/>
      <c r="C18" s="220"/>
      <c r="D18" s="220"/>
      <c r="E18" s="220"/>
      <c r="F18" s="220"/>
      <c r="G18" s="220"/>
      <c r="H18" s="218"/>
      <c r="I18" s="218"/>
      <c r="J18" s="218"/>
    </row>
  </sheetData>
  <mergeCells count="26">
    <mergeCell ref="B3:J3"/>
    <mergeCell ref="D4:D5"/>
    <mergeCell ref="F4:H4"/>
    <mergeCell ref="I4:I5"/>
    <mergeCell ref="J4:J5"/>
    <mergeCell ref="B6:B7"/>
    <mergeCell ref="C6:C7"/>
    <mergeCell ref="J6:J7"/>
    <mergeCell ref="B12:J12"/>
    <mergeCell ref="B13:B14"/>
    <mergeCell ref="C13:C14"/>
    <mergeCell ref="D13:D14"/>
    <mergeCell ref="E13:F13"/>
    <mergeCell ref="G13:G14"/>
    <mergeCell ref="H13:H14"/>
    <mergeCell ref="J15:J18"/>
    <mergeCell ref="I13:I14"/>
    <mergeCell ref="J13:J14"/>
    <mergeCell ref="B15:B18"/>
    <mergeCell ref="C15:C18"/>
    <mergeCell ref="D15:D18"/>
    <mergeCell ref="E15:E18"/>
    <mergeCell ref="F15:F18"/>
    <mergeCell ref="G15:G18"/>
    <mergeCell ref="H15:H18"/>
    <mergeCell ref="I15:I18"/>
  </mergeCells>
  <phoneticPr fontId="3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7"/>
  <sheetViews>
    <sheetView zoomScale="85" zoomScaleNormal="85" workbookViewId="0">
      <selection activeCell="I21" sqref="I21"/>
    </sheetView>
  </sheetViews>
  <sheetFormatPr defaultColWidth="9" defaultRowHeight="13.5"/>
  <cols>
    <col min="1" max="1" width="3.9296875" customWidth="1"/>
    <col min="3" max="3" width="11.33203125" customWidth="1"/>
    <col min="4" max="12" width="11.53125" customWidth="1"/>
  </cols>
  <sheetData>
    <row r="2" spans="2:12" ht="15" customHeight="1">
      <c r="B2" s="228" t="s">
        <v>185</v>
      </c>
      <c r="C2" s="228" t="s">
        <v>186</v>
      </c>
      <c r="D2" s="229"/>
      <c r="E2" s="228" t="s">
        <v>127</v>
      </c>
      <c r="F2" s="230" t="s">
        <v>128</v>
      </c>
      <c r="G2" s="230"/>
      <c r="H2" s="227" t="s">
        <v>187</v>
      </c>
      <c r="I2" s="231"/>
      <c r="J2" s="227" t="s">
        <v>127</v>
      </c>
      <c r="K2" s="232" t="s">
        <v>128</v>
      </c>
      <c r="L2" s="232"/>
    </row>
    <row r="3" spans="2:12">
      <c r="B3" s="229"/>
      <c r="C3" s="65" t="s">
        <v>91</v>
      </c>
      <c r="D3" s="65" t="s">
        <v>92</v>
      </c>
      <c r="E3" s="228"/>
      <c r="F3" s="65" t="s">
        <v>91</v>
      </c>
      <c r="G3" s="65" t="s">
        <v>92</v>
      </c>
      <c r="H3" s="66" t="s">
        <v>91</v>
      </c>
      <c r="I3" s="66" t="s">
        <v>92</v>
      </c>
      <c r="J3" s="227"/>
      <c r="K3" s="66" t="s">
        <v>91</v>
      </c>
      <c r="L3" s="66" t="s">
        <v>92</v>
      </c>
    </row>
    <row r="4" spans="2:12" ht="16.05" customHeight="1">
      <c r="B4" s="22" t="s">
        <v>188</v>
      </c>
      <c r="C4" s="22">
        <v>1000</v>
      </c>
      <c r="D4" s="22">
        <v>600</v>
      </c>
      <c r="E4" s="226" t="s">
        <v>189</v>
      </c>
      <c r="F4" s="22">
        <v>600</v>
      </c>
      <c r="G4" s="22">
        <v>300</v>
      </c>
      <c r="H4" s="22">
        <v>50</v>
      </c>
      <c r="I4" s="22">
        <v>30</v>
      </c>
      <c r="J4" s="226" t="s">
        <v>190</v>
      </c>
      <c r="K4" s="22">
        <f>H4*0.7</f>
        <v>35</v>
      </c>
      <c r="L4" s="22">
        <f t="shared" ref="L4:L17" si="0">I4*0.7</f>
        <v>21</v>
      </c>
    </row>
    <row r="5" spans="2:12">
      <c r="B5" s="22" t="s">
        <v>191</v>
      </c>
      <c r="C5" s="22">
        <v>1500</v>
      </c>
      <c r="D5" s="22">
        <v>900</v>
      </c>
      <c r="E5" s="226"/>
      <c r="F5" s="22">
        <v>900</v>
      </c>
      <c r="G5" s="22">
        <v>450</v>
      </c>
      <c r="H5" s="22">
        <v>75</v>
      </c>
      <c r="I5" s="22">
        <v>45</v>
      </c>
      <c r="J5" s="226"/>
      <c r="K5" s="22">
        <f t="shared" ref="K5:K17" si="1">H5*0.7</f>
        <v>52.5</v>
      </c>
      <c r="L5" s="22">
        <f t="shared" si="0"/>
        <v>31.499999999999996</v>
      </c>
    </row>
    <row r="6" spans="2:12">
      <c r="B6" s="22" t="s">
        <v>192</v>
      </c>
      <c r="C6" s="22">
        <v>2000</v>
      </c>
      <c r="D6" s="22">
        <v>1200</v>
      </c>
      <c r="E6" s="226"/>
      <c r="F6" s="22">
        <v>1200</v>
      </c>
      <c r="G6" s="22">
        <v>600</v>
      </c>
      <c r="H6" s="22">
        <v>100</v>
      </c>
      <c r="I6" s="22">
        <v>60</v>
      </c>
      <c r="J6" s="226"/>
      <c r="K6" s="22">
        <f t="shared" si="1"/>
        <v>70</v>
      </c>
      <c r="L6" s="22">
        <f t="shared" si="0"/>
        <v>42</v>
      </c>
    </row>
    <row r="7" spans="2:12">
      <c r="B7" s="22" t="s">
        <v>193</v>
      </c>
      <c r="C7" s="22">
        <v>2500</v>
      </c>
      <c r="D7" s="22">
        <v>1500</v>
      </c>
      <c r="E7" s="226"/>
      <c r="F7" s="22">
        <v>1500</v>
      </c>
      <c r="G7" s="22">
        <v>750</v>
      </c>
      <c r="H7" s="22">
        <v>125</v>
      </c>
      <c r="I7" s="22">
        <v>75</v>
      </c>
      <c r="J7" s="226"/>
      <c r="K7" s="22">
        <f t="shared" si="1"/>
        <v>87.5</v>
      </c>
      <c r="L7" s="22">
        <f t="shared" si="0"/>
        <v>52.5</v>
      </c>
    </row>
    <row r="8" spans="2:12">
      <c r="B8" s="22" t="s">
        <v>194</v>
      </c>
      <c r="C8" s="22">
        <v>3000</v>
      </c>
      <c r="D8" s="22">
        <v>1800</v>
      </c>
      <c r="E8" s="226"/>
      <c r="F8" s="22">
        <v>1800</v>
      </c>
      <c r="G8" s="22">
        <v>900</v>
      </c>
      <c r="H8" s="22">
        <v>150</v>
      </c>
      <c r="I8" s="22">
        <v>90</v>
      </c>
      <c r="J8" s="226"/>
      <c r="K8" s="22">
        <f t="shared" si="1"/>
        <v>105</v>
      </c>
      <c r="L8" s="22">
        <f t="shared" si="0"/>
        <v>62.999999999999993</v>
      </c>
    </row>
    <row r="9" spans="2:12">
      <c r="B9" s="22" t="s">
        <v>195</v>
      </c>
      <c r="C9" s="22">
        <v>4000</v>
      </c>
      <c r="D9" s="22">
        <v>2400</v>
      </c>
      <c r="E9" s="226"/>
      <c r="F9" s="22">
        <v>2400</v>
      </c>
      <c r="G9" s="22">
        <v>1200</v>
      </c>
      <c r="H9" s="22">
        <v>200</v>
      </c>
      <c r="I9" s="22">
        <v>120</v>
      </c>
      <c r="J9" s="226"/>
      <c r="K9" s="22">
        <f t="shared" si="1"/>
        <v>140</v>
      </c>
      <c r="L9" s="22">
        <f t="shared" si="0"/>
        <v>84</v>
      </c>
    </row>
    <row r="10" spans="2:12">
      <c r="B10" s="22" t="s">
        <v>196</v>
      </c>
      <c r="C10" s="22">
        <v>5000</v>
      </c>
      <c r="D10" s="22">
        <v>3000</v>
      </c>
      <c r="E10" s="226"/>
      <c r="F10" s="22">
        <v>3000</v>
      </c>
      <c r="G10" s="22">
        <v>1500</v>
      </c>
      <c r="H10" s="22">
        <v>250</v>
      </c>
      <c r="I10" s="22">
        <v>150</v>
      </c>
      <c r="J10" s="226"/>
      <c r="K10" s="22">
        <f t="shared" si="1"/>
        <v>175</v>
      </c>
      <c r="L10" s="22">
        <f t="shared" si="0"/>
        <v>105</v>
      </c>
    </row>
    <row r="11" spans="2:12">
      <c r="B11" s="22" t="s">
        <v>197</v>
      </c>
      <c r="C11" s="22">
        <v>6000</v>
      </c>
      <c r="D11" s="22">
        <v>3600</v>
      </c>
      <c r="E11" s="226"/>
      <c r="F11" s="22">
        <v>3600</v>
      </c>
      <c r="G11" s="22">
        <v>1800</v>
      </c>
      <c r="H11" s="22">
        <v>300</v>
      </c>
      <c r="I11" s="22">
        <v>180</v>
      </c>
      <c r="J11" s="226"/>
      <c r="K11" s="22">
        <f t="shared" si="1"/>
        <v>210</v>
      </c>
      <c r="L11" s="22">
        <f t="shared" si="0"/>
        <v>125.99999999999999</v>
      </c>
    </row>
    <row r="12" spans="2:12">
      <c r="B12" s="22" t="s">
        <v>198</v>
      </c>
      <c r="C12" s="22">
        <v>7500</v>
      </c>
      <c r="D12" s="22">
        <v>4500</v>
      </c>
      <c r="E12" s="226"/>
      <c r="F12" s="22">
        <v>4500</v>
      </c>
      <c r="G12" s="22">
        <v>2250</v>
      </c>
      <c r="H12" s="22">
        <v>375</v>
      </c>
      <c r="I12" s="22">
        <v>225</v>
      </c>
      <c r="J12" s="226"/>
      <c r="K12" s="22">
        <f t="shared" si="1"/>
        <v>262.5</v>
      </c>
      <c r="L12" s="22">
        <f t="shared" si="0"/>
        <v>157.5</v>
      </c>
    </row>
    <row r="13" spans="2:12">
      <c r="B13" s="22" t="s">
        <v>199</v>
      </c>
      <c r="C13" s="22">
        <v>9000</v>
      </c>
      <c r="D13" s="22">
        <v>5400</v>
      </c>
      <c r="E13" s="226"/>
      <c r="F13" s="22">
        <v>5400</v>
      </c>
      <c r="G13" s="22">
        <v>2700</v>
      </c>
      <c r="H13" s="22">
        <v>450</v>
      </c>
      <c r="I13" s="22">
        <v>270</v>
      </c>
      <c r="J13" s="226"/>
      <c r="K13" s="22">
        <f t="shared" si="1"/>
        <v>315</v>
      </c>
      <c r="L13" s="22">
        <f t="shared" si="0"/>
        <v>189</v>
      </c>
    </row>
    <row r="14" spans="2:12">
      <c r="B14" s="22" t="s">
        <v>137</v>
      </c>
      <c r="C14" s="22">
        <v>12000</v>
      </c>
      <c r="D14" s="22">
        <v>7200</v>
      </c>
      <c r="E14" s="226"/>
      <c r="F14" s="22">
        <v>7200</v>
      </c>
      <c r="G14" s="22">
        <v>3600</v>
      </c>
      <c r="H14" s="22">
        <v>600</v>
      </c>
      <c r="I14" s="22">
        <v>360</v>
      </c>
      <c r="J14" s="226"/>
      <c r="K14" s="22">
        <f t="shared" si="1"/>
        <v>420</v>
      </c>
      <c r="L14" s="22">
        <f t="shared" si="0"/>
        <v>251.99999999999997</v>
      </c>
    </row>
    <row r="15" spans="2:12">
      <c r="B15" s="22" t="s">
        <v>200</v>
      </c>
      <c r="C15" s="22">
        <v>17500</v>
      </c>
      <c r="D15" s="22">
        <v>10500</v>
      </c>
      <c r="E15" s="226"/>
      <c r="F15" s="22">
        <v>10500</v>
      </c>
      <c r="G15" s="22">
        <v>5250</v>
      </c>
      <c r="H15" s="22">
        <v>875</v>
      </c>
      <c r="I15" s="22">
        <v>525</v>
      </c>
      <c r="J15" s="226"/>
      <c r="K15" s="22">
        <f t="shared" si="1"/>
        <v>612.5</v>
      </c>
      <c r="L15" s="22">
        <f t="shared" si="0"/>
        <v>367.5</v>
      </c>
    </row>
    <row r="16" spans="2:12">
      <c r="B16" s="22" t="s">
        <v>201</v>
      </c>
      <c r="C16" s="22">
        <v>24500</v>
      </c>
      <c r="D16" s="22">
        <v>14700</v>
      </c>
      <c r="E16" s="226"/>
      <c r="F16" s="22">
        <v>14700</v>
      </c>
      <c r="G16" s="22">
        <v>7350</v>
      </c>
      <c r="H16" s="22">
        <v>1225</v>
      </c>
      <c r="I16" s="22">
        <v>735</v>
      </c>
      <c r="J16" s="226"/>
      <c r="K16" s="22">
        <f t="shared" si="1"/>
        <v>857.5</v>
      </c>
      <c r="L16" s="22">
        <f t="shared" si="0"/>
        <v>514.5</v>
      </c>
    </row>
    <row r="17" spans="2:12">
      <c r="B17" s="22" t="s">
        <v>202</v>
      </c>
      <c r="C17" s="22">
        <v>30000</v>
      </c>
      <c r="D17" s="22">
        <v>18000</v>
      </c>
      <c r="E17" s="226"/>
      <c r="F17" s="22">
        <v>18000</v>
      </c>
      <c r="G17" s="22">
        <v>9000</v>
      </c>
      <c r="H17" s="22">
        <v>1500</v>
      </c>
      <c r="I17" s="22">
        <v>900</v>
      </c>
      <c r="J17" s="226"/>
      <c r="K17" s="22">
        <f t="shared" si="1"/>
        <v>1050</v>
      </c>
      <c r="L17" s="22">
        <f t="shared" si="0"/>
        <v>630</v>
      </c>
    </row>
  </sheetData>
  <mergeCells count="9">
    <mergeCell ref="K2:L2"/>
    <mergeCell ref="B2:B3"/>
    <mergeCell ref="E2:E3"/>
    <mergeCell ref="E4:E17"/>
    <mergeCell ref="J2:J3"/>
    <mergeCell ref="J4:J17"/>
    <mergeCell ref="C2:D2"/>
    <mergeCell ref="F2:G2"/>
    <mergeCell ref="H2:I2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2"/>
  <sheetViews>
    <sheetView zoomScale="85" zoomScaleNormal="85" workbookViewId="0">
      <selection activeCell="B2" sqref="B2:G12"/>
    </sheetView>
  </sheetViews>
  <sheetFormatPr defaultColWidth="9" defaultRowHeight="13.5"/>
  <cols>
    <col min="1" max="1" width="3.9296875" customWidth="1"/>
    <col min="2" max="2" width="13.1328125" customWidth="1"/>
    <col min="3" max="3" width="18.46484375" customWidth="1"/>
    <col min="4" max="4" width="20" customWidth="1"/>
    <col min="5" max="5" width="16.33203125" customWidth="1"/>
    <col min="6" max="6" width="11.53125" customWidth="1"/>
    <col min="7" max="7" width="13.1328125" customWidth="1"/>
  </cols>
  <sheetData>
    <row r="2" spans="2:7" ht="15" customHeight="1">
      <c r="B2" s="13" t="s">
        <v>203</v>
      </c>
      <c r="C2" s="13" t="s">
        <v>204</v>
      </c>
      <c r="D2" s="13" t="s">
        <v>205</v>
      </c>
      <c r="E2" s="13" t="s">
        <v>186</v>
      </c>
      <c r="F2" s="13" t="s">
        <v>127</v>
      </c>
      <c r="G2" s="57" t="s">
        <v>128</v>
      </c>
    </row>
    <row r="3" spans="2:7" ht="16.05" customHeight="1">
      <c r="B3" s="63">
        <v>0.01</v>
      </c>
      <c r="C3" s="64" t="s">
        <v>206</v>
      </c>
      <c r="D3" s="64" t="s">
        <v>207</v>
      </c>
      <c r="E3" s="22">
        <v>1330</v>
      </c>
      <c r="F3" s="233" t="s">
        <v>208</v>
      </c>
      <c r="G3" s="22">
        <f>E3*0.3</f>
        <v>399</v>
      </c>
    </row>
    <row r="4" spans="2:7">
      <c r="B4" s="63">
        <v>0.02</v>
      </c>
      <c r="C4" s="64" t="s">
        <v>209</v>
      </c>
      <c r="D4" s="64" t="s">
        <v>210</v>
      </c>
      <c r="E4" s="22">
        <v>2700</v>
      </c>
      <c r="F4" s="233"/>
      <c r="G4" s="22">
        <f t="shared" ref="G4:G12" si="0">E4*0.3</f>
        <v>810</v>
      </c>
    </row>
    <row r="5" spans="2:7">
      <c r="B5" s="63">
        <v>0.03</v>
      </c>
      <c r="C5" s="64" t="s">
        <v>211</v>
      </c>
      <c r="D5" s="64" t="s">
        <v>212</v>
      </c>
      <c r="E5" s="22">
        <v>3750</v>
      </c>
      <c r="F5" s="233"/>
      <c r="G5" s="22">
        <f t="shared" si="0"/>
        <v>1125</v>
      </c>
    </row>
    <row r="6" spans="2:7">
      <c r="B6" s="63">
        <v>0.05</v>
      </c>
      <c r="C6" s="64" t="s">
        <v>213</v>
      </c>
      <c r="D6" s="64" t="s">
        <v>214</v>
      </c>
      <c r="E6" s="22">
        <v>6200</v>
      </c>
      <c r="F6" s="233"/>
      <c r="G6" s="22">
        <f t="shared" si="0"/>
        <v>1860</v>
      </c>
    </row>
    <row r="7" spans="2:7">
      <c r="B7" s="63">
        <v>0.08</v>
      </c>
      <c r="C7" s="64" t="s">
        <v>215</v>
      </c>
      <c r="D7" s="64" t="s">
        <v>216</v>
      </c>
      <c r="E7" s="22">
        <v>9250</v>
      </c>
      <c r="F7" s="233"/>
      <c r="G7" s="22">
        <f t="shared" si="0"/>
        <v>2775</v>
      </c>
    </row>
    <row r="8" spans="2:7">
      <c r="B8" s="63">
        <v>0.1</v>
      </c>
      <c r="C8" s="64" t="s">
        <v>217</v>
      </c>
      <c r="D8" s="64" t="s">
        <v>218</v>
      </c>
      <c r="E8" s="22">
        <v>11600</v>
      </c>
      <c r="F8" s="233"/>
      <c r="G8" s="22">
        <f t="shared" si="0"/>
        <v>3480</v>
      </c>
    </row>
    <row r="9" spans="2:7">
      <c r="B9" s="63">
        <v>0.2</v>
      </c>
      <c r="C9" s="64" t="s">
        <v>219</v>
      </c>
      <c r="D9" s="64" t="s">
        <v>220</v>
      </c>
      <c r="E9" s="22">
        <v>21300</v>
      </c>
      <c r="F9" s="233"/>
      <c r="G9" s="22">
        <f t="shared" si="0"/>
        <v>6390</v>
      </c>
    </row>
    <row r="10" spans="2:7">
      <c r="B10" s="63">
        <v>0.3</v>
      </c>
      <c r="C10" s="64" t="s">
        <v>221</v>
      </c>
      <c r="D10" s="64" t="s">
        <v>222</v>
      </c>
      <c r="E10" s="22">
        <v>32000</v>
      </c>
      <c r="F10" s="233"/>
      <c r="G10" s="22">
        <f t="shared" si="0"/>
        <v>9600</v>
      </c>
    </row>
    <row r="11" spans="2:7">
      <c r="B11" s="63">
        <v>0.4</v>
      </c>
      <c r="C11" s="64" t="s">
        <v>223</v>
      </c>
      <c r="D11" s="64" t="s">
        <v>224</v>
      </c>
      <c r="E11" s="22">
        <v>39000</v>
      </c>
      <c r="F11" s="233"/>
      <c r="G11" s="22">
        <f t="shared" si="0"/>
        <v>11700</v>
      </c>
    </row>
    <row r="12" spans="2:7">
      <c r="B12" s="63">
        <v>0.5</v>
      </c>
      <c r="C12" s="64" t="s">
        <v>225</v>
      </c>
      <c r="D12" s="64" t="s">
        <v>226</v>
      </c>
      <c r="E12" s="22">
        <v>48800</v>
      </c>
      <c r="F12" s="233"/>
      <c r="G12" s="22">
        <f t="shared" si="0"/>
        <v>14640</v>
      </c>
    </row>
  </sheetData>
  <mergeCells count="1">
    <mergeCell ref="F3:F12"/>
  </mergeCells>
  <phoneticPr fontId="3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综述</vt:lpstr>
      <vt:lpstr>月卡</vt:lpstr>
      <vt:lpstr>月卡新资费（已上线）</vt:lpstr>
      <vt:lpstr>长周期流量卡</vt:lpstr>
      <vt:lpstr>长周期流量卡新资费（已上线）</vt:lpstr>
      <vt:lpstr>流量池</vt:lpstr>
      <vt:lpstr>流量池新资费（已上线）</vt:lpstr>
      <vt:lpstr>5G互联专线</vt:lpstr>
      <vt:lpstr>RB预留</vt:lpstr>
      <vt:lpstr>B3-基站</vt:lpstr>
      <vt:lpstr>A3</vt:lpstr>
      <vt:lpstr>A4</vt:lpstr>
      <vt:lpstr>A5 </vt:lpstr>
      <vt:lpstr>双域专网</vt:lpstr>
      <vt:lpstr>5G快线</vt:lpstr>
      <vt:lpstr>车联网</vt:lpstr>
      <vt:lpstr>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gaoyang zhan</cp:lastModifiedBy>
  <dcterms:created xsi:type="dcterms:W3CDTF">2006-09-13T11:21:00Z</dcterms:created>
  <dcterms:modified xsi:type="dcterms:W3CDTF">2024-07-05T09:39:45Z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0A20F62263F545B3AF40F577F279FD3A</vt:lpwstr>
  </property>
  <property fmtid="{D5CDD505-2E9C-101B-9397-08002B2CF9AE}" pid="3" name="KSOProductBuildVer">
    <vt:lpwstr>2052-11.8.2.10912</vt:lpwstr>
  </property>
  <property fmtid="{D5CDD505-2E9C-101B-9397-08002B2CF9AE}" pid="4" name="KSOReadingLayout">
    <vt:bool>true</vt:bool>
  </property>
</Properties>
</file>