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<sst xmlns="http://schemas.openxmlformats.org/spreadsheetml/2006/main" count="601" uniqueCount="297">
  <si>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</si>
  <si>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</si>
  <si>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</si>
  <si>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</si>
  <si>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</si>
  <si>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</si>
  <si>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</si>
  <si>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</si>
  <si>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</si>
  <si>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黑名单客户判断（不需要填写，自动判断）</t>
  </si>
  <si>
    <t>应用场景</t>
  </si>
  <si>
    <t>具体描述使用场景</t>
  </si>
  <si>
    <t>智能跳绳设备</t>
  </si>
  <si>
    <t>采购量</t>
  </si>
  <si>
    <t>“一张卡+一个模组增值服务”为一套</t>
  </si>
  <si>
    <t>4万</t>
  </si>
  <si>
    <t>合同年限</t>
  </si>
  <si>
    <t>合同签订年限（年）</t>
  </si>
  <si>
    <t>落地计划</t>
  </si>
  <si>
    <t>预计落地的时间及相关计划</t>
  </si>
  <si>
    <t>8月落地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</si>
  <si>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</si>
  <si>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</si>
  <si>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</si>
  <si>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</si>
  <si>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</si>
  <si>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</si>
  <si>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</si>
  <si>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</si>
  <si>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</si>
  <si>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</si>
  <si>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</si>
  <si>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</si>
  <si>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</si>
  <si>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</si>
  <si>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</si>
  <si>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</si>
  <si>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</si>
  <si>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</si>
  <si>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</si>
  <si>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</si>
  <si>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</si>
  <si>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</si>
  <si>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</si>
  <si>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</si>
  <si>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</si>
  <si>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</si>
  <si>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</si>
  <si>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</si>
  <si>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</si>
  <si>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年包产品</t>
  </si>
  <si>
    <t>年费标准价</t>
  </si>
  <si>
    <t>包含的免费资源（月）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</si>
  <si>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0M</t>
    </r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</si>
  <si>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</si>
  <si>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</si>
  <si>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</si>
  <si>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</si>
  <si>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</si>
  <si>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</si>
  <si>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</si>
  <si>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</si>
  <si>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</si>
  <si>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</si>
  <si>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</si>
  <si>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0元/张</t>
  </si>
  <si>
    <t>模组增值服务产品</t>
  </si>
  <si>
    <t>无</t>
  </si>
  <si>
    <t>模组类型</t>
  </si>
  <si>
    <t>NB</t>
  </si>
  <si>
    <t>模组厂家及其型号</t>
  </si>
  <si>
    <t>2G/NB/Cat1/4G</t>
  </si>
  <si>
    <t>Cat1</t>
  </si>
  <si>
    <t>入围情况</t>
  </si>
  <si>
    <t>是否已入围</t>
  </si>
  <si>
    <t>中移物联 ML307A-DC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</si>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</sst>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47"/>
  <sheetViews>
    <sheetView tabSelected="1" zoomScale="85" zoomScaleNormal="85" topLeftCell="A33" workbookViewId="0">
      <selection activeCell="B44" sqref="B44"/>
    </sheetView>
  </sheetViews>
  <sheetFormatPr defaultColWidth="9" defaultRowHeight="14"/>
  <cols>
    <col min="1" max="1" width="8" style="26" customWidth="1"/>
    <col min="2" max="2" width="21.2545454545455" style="27" customWidth="1"/>
    <col min="3" max="3" width="39" style="26" customWidth="1"/>
    <col min="4" max="4" width="45.3727272727273" style="26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8" t="s">
        <v>0</v>
      </c>
      <c r="B1" s="28"/>
      <c r="C1" s="28"/>
      <c r="D1" s="28"/>
      <c r="G1" s="29" t="s">
        <v>1</v>
      </c>
    </row>
    <row r="2" ht="21.75" customHeight="1" spans="1:4">
      <c r="A2" s="30" t="s">
        <v>2</v>
      </c>
      <c r="B2" s="30"/>
      <c r="C2" s="30"/>
      <c r="D2" s="30"/>
    </row>
    <row r="3" s="25" customFormat="1" spans="1:4">
      <c r="A3" s="31" t="s">
        <v>3</v>
      </c>
      <c r="B3" s="31" t="s">
        <v>4</v>
      </c>
      <c r="C3" s="31" t="s">
        <v>5</v>
      </c>
      <c r="D3" s="31" t="s">
        <v>6</v>
      </c>
    </row>
    <row r="4" ht="42" spans="1:4">
      <c r="A4" s="24">
        <v>1</v>
      </c>
      <c r="B4" s="23" t="s">
        <v>7</v>
      </c>
      <c r="C4" s="32" t="s">
        <v>8</v>
      </c>
      <c r="D4" s="33"/>
    </row>
    <row r="5" ht="27" customHeight="1" spans="1:4">
      <c r="A5" s="24"/>
      <c r="B5" s="23"/>
      <c r="C5" s="34" t="s">
        <v>9</v>
      </c>
      <c r="D5" s="35" t="e">
        <f>VLOOKUP(D4,全网黑名单集团清单202012!A:A,1,)</f>
        <v>#N/A</v>
      </c>
    </row>
    <row r="6" ht="27" customHeight="1" spans="1:4">
      <c r="A6" s="24">
        <v>2</v>
      </c>
      <c r="B6" s="23" t="s">
        <v>10</v>
      </c>
      <c r="C6" s="32" t="s">
        <v>11</v>
      </c>
      <c r="D6" s="36" t="s">
        <v>12</v>
      </c>
    </row>
    <row r="7" ht="27" customHeight="1" spans="1:4">
      <c r="A7" s="24">
        <v>3</v>
      </c>
      <c r="B7" s="23" t="s">
        <v>13</v>
      </c>
      <c r="C7" s="32" t="s">
        <v>14</v>
      </c>
      <c r="D7" s="36" t="s">
        <v>15</v>
      </c>
    </row>
    <row r="8" ht="27" customHeight="1" spans="1:4">
      <c r="A8" s="24"/>
      <c r="B8" s="23" t="s">
        <v>16</v>
      </c>
      <c r="C8" s="32" t="s">
        <v>17</v>
      </c>
      <c r="D8" s="24">
        <v>3</v>
      </c>
    </row>
    <row r="9" ht="27" customHeight="1" spans="1:4">
      <c r="A9" s="24">
        <v>4</v>
      </c>
      <c r="B9" s="23" t="s">
        <v>18</v>
      </c>
      <c r="C9" s="32" t="s">
        <v>19</v>
      </c>
      <c r="D9" s="36" t="s">
        <v>20</v>
      </c>
    </row>
    <row r="10" ht="18" customHeight="1" spans="1:4">
      <c r="A10" s="37">
        <v>5</v>
      </c>
      <c r="B10" s="38" t="s">
        <v>21</v>
      </c>
      <c r="C10" s="32" t="s">
        <v>22</v>
      </c>
      <c r="D10" s="39" t="s">
        <v>23</v>
      </c>
    </row>
    <row r="11" ht="23.25" customHeight="1" spans="1:4">
      <c r="A11" s="40"/>
      <c r="B11" s="41"/>
      <c r="C11" s="32" t="s">
        <v>24</v>
      </c>
      <c r="D11" s="39">
        <v>0.05</v>
      </c>
    </row>
    <row r="12" spans="1:4">
      <c r="A12" s="24">
        <v>6</v>
      </c>
      <c r="B12" s="23" t="s">
        <v>25</v>
      </c>
      <c r="C12" s="32" t="s">
        <v>26</v>
      </c>
      <c r="D12" s="24" t="s">
        <v>27</v>
      </c>
    </row>
    <row r="13" spans="1:17">
      <c r="A13" s="24"/>
      <c r="B13" s="23" t="s">
        <v>28</v>
      </c>
      <c r="C13" s="32" t="s">
        <v>29</v>
      </c>
      <c r="D13" s="24" t="s">
        <v>27</v>
      </c>
      <c r="Q13" t="s">
        <v>30</v>
      </c>
    </row>
    <row r="14" ht="27" customHeight="1" spans="1:4">
      <c r="A14" s="24">
        <v>7</v>
      </c>
      <c r="B14" s="23" t="s">
        <v>31</v>
      </c>
      <c r="C14" s="32" t="s">
        <v>32</v>
      </c>
      <c r="D14" s="36" t="s">
        <v>33</v>
      </c>
    </row>
    <row r="15" ht="18" customHeight="1" spans="1:4">
      <c r="A15" s="24">
        <v>8</v>
      </c>
      <c r="B15" s="23" t="s">
        <v>34</v>
      </c>
      <c r="C15" s="32" t="s">
        <v>35</v>
      </c>
      <c r="D15" s="36" t="s">
        <v>36</v>
      </c>
    </row>
    <row r="16" ht="42" spans="1:4">
      <c r="A16" s="24">
        <v>9</v>
      </c>
      <c r="B16" s="23" t="s">
        <v>37</v>
      </c>
      <c r="C16" s="32" t="s">
        <v>38</v>
      </c>
      <c r="D16" s="7" t="s">
        <v>39</v>
      </c>
    </row>
    <row r="17" ht="23.25" customHeight="1" spans="1:4">
      <c r="A17" s="24"/>
      <c r="B17" s="23"/>
      <c r="C17" s="34" t="s">
        <v>40</v>
      </c>
      <c r="D17" s="35" t="str">
        <f>VLOOKUP(D16,浙江公司物联网卡分类管控细则!B:I,8,)</f>
        <v>中风险</v>
      </c>
    </row>
    <row r="18" ht="34.5" customHeight="1" spans="1:14">
      <c r="A18" s="42" t="s">
        <v>41</v>
      </c>
      <c r="B18" s="42"/>
      <c r="C18" s="42"/>
      <c r="D18" s="42"/>
      <c r="F18" s="43" t="s">
        <v>42</v>
      </c>
      <c r="G18" s="43"/>
      <c r="H18" s="43"/>
      <c r="I18" s="43"/>
      <c r="K18" s="43" t="s">
        <v>43</v>
      </c>
      <c r="L18" s="43"/>
      <c r="M18" s="43"/>
      <c r="N18" s="43"/>
    </row>
    <row r="19" ht="30.75" customHeight="1" spans="1:14">
      <c r="A19" s="30" t="s">
        <v>44</v>
      </c>
      <c r="B19" s="30"/>
      <c r="C19" s="30"/>
      <c r="D19" s="30"/>
      <c r="F19" s="30" t="s">
        <v>44</v>
      </c>
      <c r="G19" s="30"/>
      <c r="H19" s="30"/>
      <c r="I19" s="30"/>
      <c r="K19" s="30" t="s">
        <v>44</v>
      </c>
      <c r="L19" s="30"/>
      <c r="M19" s="30"/>
      <c r="N19" s="30"/>
    </row>
    <row r="20" ht="15.75" customHeight="1" spans="1:14">
      <c r="A20" s="31" t="s">
        <v>3</v>
      </c>
      <c r="B20" s="31" t="s">
        <v>4</v>
      </c>
      <c r="C20" s="31" t="s">
        <v>5</v>
      </c>
      <c r="D20" s="31" t="s">
        <v>6</v>
      </c>
      <c r="F20" s="31" t="s">
        <v>3</v>
      </c>
      <c r="G20" s="31" t="s">
        <v>4</v>
      </c>
      <c r="H20" s="31" t="s">
        <v>5</v>
      </c>
      <c r="I20" s="31" t="s">
        <v>6</v>
      </c>
      <c r="K20" s="31" t="s">
        <v>3</v>
      </c>
      <c r="L20" s="31" t="s">
        <v>4</v>
      </c>
      <c r="M20" s="31" t="s">
        <v>5</v>
      </c>
      <c r="N20" s="31" t="s">
        <v>6</v>
      </c>
    </row>
    <row r="21" ht="22.5" customHeight="1" spans="1:14">
      <c r="A21" s="32">
        <v>1</v>
      </c>
      <c r="B21" s="32" t="s">
        <v>45</v>
      </c>
      <c r="C21" s="32" t="s">
        <v>46</v>
      </c>
      <c r="D21" s="32" t="s">
        <v>47</v>
      </c>
      <c r="F21" s="32">
        <v>1</v>
      </c>
      <c r="G21" s="32" t="s">
        <v>45</v>
      </c>
      <c r="H21" s="32" t="s">
        <v>46</v>
      </c>
      <c r="I21" s="32"/>
      <c r="K21" s="32">
        <v>1</v>
      </c>
      <c r="L21" s="32" t="s">
        <v>45</v>
      </c>
      <c r="M21" s="32" t="s">
        <v>46</v>
      </c>
      <c r="N21" s="32"/>
    </row>
    <row r="22" ht="22.5" customHeight="1" spans="1:14">
      <c r="A22" s="32">
        <v>2</v>
      </c>
      <c r="B22" s="32" t="s">
        <v>48</v>
      </c>
      <c r="C22" s="32" t="s">
        <v>49</v>
      </c>
      <c r="D22" s="32">
        <v>1</v>
      </c>
      <c r="F22" s="44">
        <v>2</v>
      </c>
      <c r="G22" s="32" t="s">
        <v>50</v>
      </c>
      <c r="H22" s="32" t="s">
        <v>51</v>
      </c>
      <c r="I22" s="32"/>
      <c r="K22" s="32">
        <v>2</v>
      </c>
      <c r="L22" s="32" t="s">
        <v>48</v>
      </c>
      <c r="M22" s="32" t="s">
        <v>49</v>
      </c>
      <c r="N22" s="32"/>
    </row>
    <row r="23" ht="22.5" customHeight="1" spans="1:14">
      <c r="A23" s="32"/>
      <c r="B23" s="32"/>
      <c r="C23" s="32" t="s">
        <v>52</v>
      </c>
      <c r="D23" s="45" t="s">
        <v>53</v>
      </c>
      <c r="F23" s="46"/>
      <c r="G23" s="32"/>
      <c r="H23" s="32" t="s">
        <v>54</v>
      </c>
      <c r="I23" s="32"/>
      <c r="K23" s="32"/>
      <c r="L23" s="32"/>
      <c r="M23" s="32" t="s">
        <v>52</v>
      </c>
      <c r="N23" s="32"/>
    </row>
    <row r="24" ht="22.5" customHeight="1" spans="1:14">
      <c r="A24" s="32"/>
      <c r="B24" s="32" t="s">
        <v>55</v>
      </c>
      <c r="C24" s="32" t="s">
        <v>51</v>
      </c>
      <c r="D24" s="32"/>
      <c r="F24" s="32">
        <v>3</v>
      </c>
      <c r="G24" s="32" t="s">
        <v>56</v>
      </c>
      <c r="H24" s="32" t="s">
        <v>57</v>
      </c>
      <c r="I24" s="32"/>
      <c r="K24" s="32"/>
      <c r="L24" s="32" t="s">
        <v>55</v>
      </c>
      <c r="M24" s="32" t="s">
        <v>51</v>
      </c>
      <c r="N24" s="32"/>
    </row>
    <row r="25" ht="22.5" customHeight="1" spans="1:16">
      <c r="A25" s="32"/>
      <c r="B25" s="32"/>
      <c r="C25" s="32" t="s">
        <v>54</v>
      </c>
      <c r="D25" s="32"/>
      <c r="F25" s="32"/>
      <c r="G25" s="32"/>
      <c r="H25" s="32" t="s">
        <v>58</v>
      </c>
      <c r="I25" s="32"/>
      <c r="K25" s="32"/>
      <c r="L25" s="32"/>
      <c r="M25" s="32" t="s">
        <v>54</v>
      </c>
      <c r="N25" s="32"/>
      <c r="P25" s="54"/>
    </row>
    <row r="26" ht="22.5" customHeight="1" spans="1:14">
      <c r="A26" s="32">
        <v>3</v>
      </c>
      <c r="B26" s="32" t="s">
        <v>56</v>
      </c>
      <c r="C26" s="32" t="s">
        <v>57</v>
      </c>
      <c r="D26" s="47">
        <v>0.24</v>
      </c>
      <c r="F26" s="32"/>
      <c r="G26" s="32"/>
      <c r="H26" s="32"/>
      <c r="I26" s="32"/>
      <c r="K26" s="32"/>
      <c r="L26" s="32"/>
      <c r="M26" s="32"/>
      <c r="N26" s="32"/>
    </row>
    <row r="27" ht="22.5" customHeight="1" spans="1:14">
      <c r="A27" s="32"/>
      <c r="B27" s="32"/>
      <c r="C27" s="32" t="s">
        <v>58</v>
      </c>
      <c r="D27" s="45" t="s">
        <v>27</v>
      </c>
      <c r="F27" s="32"/>
      <c r="G27" s="32"/>
      <c r="H27" s="32"/>
      <c r="I27" s="32"/>
      <c r="K27" s="32"/>
      <c r="L27" s="32"/>
      <c r="M27" s="32"/>
      <c r="N27" s="32"/>
    </row>
    <row r="28" ht="22.5" customHeight="1" spans="1:14">
      <c r="A28" s="32">
        <v>4</v>
      </c>
      <c r="B28" s="32" t="s">
        <v>59</v>
      </c>
      <c r="C28" s="32" t="s">
        <v>60</v>
      </c>
      <c r="D28" s="45" t="s">
        <v>61</v>
      </c>
      <c r="F28" s="32">
        <v>5</v>
      </c>
      <c r="G28" s="32" t="s">
        <v>62</v>
      </c>
      <c r="H28" s="32" t="s">
        <v>63</v>
      </c>
      <c r="I28" s="32"/>
      <c r="K28" s="32">
        <v>4</v>
      </c>
      <c r="L28" s="32" t="s">
        <v>59</v>
      </c>
      <c r="M28" s="32" t="s">
        <v>60</v>
      </c>
      <c r="N28" s="32"/>
    </row>
    <row r="29" ht="22.5" customHeight="1" spans="1:14">
      <c r="A29" s="32"/>
      <c r="B29" s="32"/>
      <c r="C29" s="32" t="s">
        <v>64</v>
      </c>
      <c r="D29" s="45" t="s">
        <v>65</v>
      </c>
      <c r="F29" s="30" t="s">
        <v>66</v>
      </c>
      <c r="G29" s="30"/>
      <c r="H29" s="30"/>
      <c r="I29" s="30"/>
      <c r="K29" s="32"/>
      <c r="L29" s="32"/>
      <c r="M29" s="32" t="s">
        <v>64</v>
      </c>
      <c r="N29" s="32"/>
    </row>
    <row r="30" ht="22.5" customHeight="1" spans="1:14">
      <c r="A30" s="32">
        <v>5</v>
      </c>
      <c r="B30" s="32" t="s">
        <v>62</v>
      </c>
      <c r="C30" s="32" t="s">
        <v>63</v>
      </c>
      <c r="D30" s="32" t="s">
        <v>67</v>
      </c>
      <c r="F30" s="31" t="s">
        <v>3</v>
      </c>
      <c r="G30" s="31" t="s">
        <v>4</v>
      </c>
      <c r="H30" s="31" t="s">
        <v>5</v>
      </c>
      <c r="I30" s="31" t="s">
        <v>6</v>
      </c>
      <c r="K30" s="32">
        <v>5</v>
      </c>
      <c r="L30" s="32" t="s">
        <v>62</v>
      </c>
      <c r="M30" s="32" t="s">
        <v>63</v>
      </c>
      <c r="N30" s="32"/>
    </row>
    <row r="31" ht="22.5" customHeight="1" spans="1:14">
      <c r="A31" s="30" t="s">
        <v>66</v>
      </c>
      <c r="B31" s="30"/>
      <c r="C31" s="30"/>
      <c r="D31" s="30"/>
      <c r="F31" s="32">
        <v>1</v>
      </c>
      <c r="G31" s="32" t="s">
        <v>68</v>
      </c>
      <c r="H31" s="32" t="s">
        <v>69</v>
      </c>
      <c r="I31" s="32" t="s">
        <v>69</v>
      </c>
      <c r="K31" s="30" t="s">
        <v>66</v>
      </c>
      <c r="L31" s="30"/>
      <c r="M31" s="30"/>
      <c r="N31" s="30"/>
    </row>
    <row r="32" ht="22.5" customHeight="1" spans="1:14">
      <c r="A32" s="31" t="s">
        <v>3</v>
      </c>
      <c r="B32" s="31" t="s">
        <v>4</v>
      </c>
      <c r="C32" s="31" t="s">
        <v>5</v>
      </c>
      <c r="D32" s="31" t="s">
        <v>6</v>
      </c>
      <c r="F32" s="32"/>
      <c r="G32" s="32"/>
      <c r="H32" s="32" t="s">
        <v>70</v>
      </c>
      <c r="I32" s="32"/>
      <c r="K32" s="31" t="s">
        <v>3</v>
      </c>
      <c r="L32" s="31" t="s">
        <v>4</v>
      </c>
      <c r="M32" s="31" t="s">
        <v>5</v>
      </c>
      <c r="N32" s="31" t="s">
        <v>6</v>
      </c>
    </row>
    <row r="33" ht="22.5" customHeight="1" spans="1:14">
      <c r="A33" s="32">
        <v>1</v>
      </c>
      <c r="B33" s="32" t="s">
        <v>68</v>
      </c>
      <c r="C33" s="32" t="s">
        <v>71</v>
      </c>
      <c r="D33" s="32" t="s">
        <v>72</v>
      </c>
      <c r="F33" s="32">
        <v>2</v>
      </c>
      <c r="G33" s="32" t="s">
        <v>73</v>
      </c>
      <c r="H33" s="32" t="s">
        <v>74</v>
      </c>
      <c r="I33" s="32"/>
      <c r="K33" s="32">
        <v>1</v>
      </c>
      <c r="L33" s="32" t="s">
        <v>68</v>
      </c>
      <c r="M33" s="32" t="s">
        <v>71</v>
      </c>
      <c r="N33" s="32"/>
    </row>
    <row r="34" s="25" customFormat="1" ht="22.5" customHeight="1" spans="1:14">
      <c r="A34" s="32"/>
      <c r="B34" s="32"/>
      <c r="C34" s="32" t="s">
        <v>70</v>
      </c>
      <c r="D34" s="45" t="s">
        <v>75</v>
      </c>
      <c r="F34" s="32"/>
      <c r="G34" s="32"/>
      <c r="H34" s="32" t="s">
        <v>76</v>
      </c>
      <c r="I34" s="32"/>
      <c r="K34" s="32"/>
      <c r="L34" s="32"/>
      <c r="M34" s="32" t="s">
        <v>70</v>
      </c>
      <c r="N34" s="32"/>
    </row>
    <row r="35" ht="22.5" customHeight="1" spans="1:14">
      <c r="A35" s="32">
        <v>2</v>
      </c>
      <c r="B35" s="32" t="s">
        <v>73</v>
      </c>
      <c r="C35" s="32" t="s">
        <v>74</v>
      </c>
      <c r="D35" s="32" t="s">
        <v>77</v>
      </c>
      <c r="F35" s="32">
        <v>3</v>
      </c>
      <c r="G35" s="32" t="s">
        <v>78</v>
      </c>
      <c r="H35" s="32" t="s">
        <v>79</v>
      </c>
      <c r="I35" s="32" t="s">
        <v>80</v>
      </c>
      <c r="K35" s="32">
        <v>2</v>
      </c>
      <c r="L35" s="32" t="s">
        <v>73</v>
      </c>
      <c r="M35" s="32" t="s">
        <v>74</v>
      </c>
      <c r="N35" s="32"/>
    </row>
    <row r="36" ht="22.5" customHeight="1" spans="1:14">
      <c r="A36" s="32"/>
      <c r="B36" s="32"/>
      <c r="C36" s="48" t="s">
        <v>76</v>
      </c>
      <c r="D36" s="48">
        <v>18.3</v>
      </c>
      <c r="F36" s="32"/>
      <c r="G36" s="32"/>
      <c r="H36" s="34" t="s">
        <v>81</v>
      </c>
      <c r="I36" s="34" t="str">
        <f>VLOOKUP(I35,模组增值服务产品及其预缴清单!B:C,2,)</f>
        <v>物联网单网单功能模组增值服务产品预缴（NB）-20元/个</v>
      </c>
      <c r="K36" s="32"/>
      <c r="L36" s="32"/>
      <c r="M36" s="32" t="s">
        <v>76</v>
      </c>
      <c r="N36" s="32"/>
    </row>
    <row r="37" ht="22.5" customHeight="1" spans="1:14">
      <c r="A37" s="32">
        <v>3</v>
      </c>
      <c r="B37" s="32" t="s">
        <v>78</v>
      </c>
      <c r="C37" s="32" t="s">
        <v>79</v>
      </c>
      <c r="D37" s="32" t="s">
        <v>82</v>
      </c>
      <c r="F37" s="32"/>
      <c r="G37" s="32"/>
      <c r="H37" s="34" t="s">
        <v>83</v>
      </c>
      <c r="I37" s="34">
        <f>VLOOKUP(I35,模组增值服务产品及其预缴清单!B:D,3,)</f>
        <v>20</v>
      </c>
      <c r="K37" s="32">
        <v>3</v>
      </c>
      <c r="L37" s="32" t="s">
        <v>78</v>
      </c>
      <c r="M37" s="32" t="s">
        <v>79</v>
      </c>
      <c r="N37" s="32"/>
    </row>
    <row r="38" ht="22.5" customHeight="1" spans="1:14">
      <c r="A38" s="32"/>
      <c r="B38" s="32"/>
      <c r="C38" s="34" t="s">
        <v>81</v>
      </c>
      <c r="D38" s="34" t="str">
        <f>VLOOKUP(D37,模组增值服务产品及其预缴清单!B:C,2,)</f>
        <v>物联网单网单功能模组增值服务产品预缴（Cat1）-40元/个</v>
      </c>
      <c r="F38" s="24">
        <v>4</v>
      </c>
      <c r="G38" s="32" t="s">
        <v>56</v>
      </c>
      <c r="H38" s="24" t="s">
        <v>57</v>
      </c>
      <c r="I38" s="24"/>
      <c r="K38" s="32"/>
      <c r="L38" s="32"/>
      <c r="M38" s="34" t="s">
        <v>81</v>
      </c>
      <c r="N38" s="34" t="e">
        <f>VLOOKUP(N37,模组增值服务产品及其预缴清单!B:C,2,)</f>
        <v>#N/A</v>
      </c>
    </row>
    <row r="39" ht="22.5" customHeight="1" spans="1:14">
      <c r="A39" s="32"/>
      <c r="B39" s="32"/>
      <c r="C39" s="34" t="s">
        <v>83</v>
      </c>
      <c r="D39" s="34">
        <f>VLOOKUP(D37,模组增值服务产品及其预缴清单!B:D,3,)</f>
        <v>40</v>
      </c>
      <c r="F39" s="24"/>
      <c r="G39" s="32"/>
      <c r="H39" s="35" t="s">
        <v>84</v>
      </c>
      <c r="I39" s="35">
        <f>I37*I38</f>
        <v>0</v>
      </c>
      <c r="K39" s="32"/>
      <c r="L39" s="32"/>
      <c r="M39" s="34" t="s">
        <v>83</v>
      </c>
      <c r="N39" s="34" t="e">
        <f>VLOOKUP(N37,模组增值服务产品及其预缴清单!B:D,3,)</f>
        <v>#N/A</v>
      </c>
    </row>
    <row r="40" ht="22.5" customHeight="1" spans="1:14">
      <c r="A40" s="24">
        <v>4</v>
      </c>
      <c r="B40" s="32" t="s">
        <v>56</v>
      </c>
      <c r="C40" s="49" t="s">
        <v>57</v>
      </c>
      <c r="D40" s="50">
        <v>0.299</v>
      </c>
      <c r="F40" s="43"/>
      <c r="G40" s="43"/>
      <c r="H40" s="43"/>
      <c r="I40" s="43"/>
      <c r="K40" s="24"/>
      <c r="L40" s="32"/>
      <c r="M40" s="24"/>
      <c r="N40" s="24"/>
    </row>
    <row r="41" ht="34.5" customHeight="1" spans="1:16">
      <c r="A41" s="24"/>
      <c r="B41" s="32"/>
      <c r="C41" s="51" t="s">
        <v>84</v>
      </c>
      <c r="D41" s="52">
        <f>D40*D39</f>
        <v>11.96</v>
      </c>
      <c r="F41" s="31"/>
      <c r="G41" s="31"/>
      <c r="H41" s="31"/>
      <c r="I41" s="53"/>
      <c r="K41" s="24"/>
      <c r="L41" s="32"/>
      <c r="M41" s="35"/>
      <c r="N41" s="35"/>
      <c r="P41" s="55"/>
    </row>
    <row r="42" ht="22.5" customHeight="1" spans="1:14">
      <c r="A42" s="43" t="s">
        <v>85</v>
      </c>
      <c r="B42" s="43"/>
      <c r="C42" s="43"/>
      <c r="D42" s="43"/>
      <c r="F42" s="35" t="s">
        <v>50</v>
      </c>
      <c r="G42" s="35">
        <f>I22*I24*I8*0.5*I11</f>
        <v>0</v>
      </c>
      <c r="H42" s="35">
        <f>I22*I24*I8-I22*I24*I8*0.5*I11</f>
        <v>0</v>
      </c>
      <c r="I42" s="35" t="e">
        <f>I34/(I39+H42)</f>
        <v>#DIV/0!</v>
      </c>
      <c r="K42" s="43" t="s">
        <v>85</v>
      </c>
      <c r="L42" s="43"/>
      <c r="M42" s="43"/>
      <c r="N42" s="43"/>
    </row>
    <row r="43" ht="38.25" customHeight="1" spans="1:14">
      <c r="A43" s="31" t="s">
        <v>86</v>
      </c>
      <c r="B43" s="31" t="s">
        <v>87</v>
      </c>
      <c r="C43" s="31" t="s">
        <v>88</v>
      </c>
      <c r="D43" s="53" t="s">
        <v>89</v>
      </c>
      <c r="K43" s="31" t="s">
        <v>86</v>
      </c>
      <c r="L43" s="31" t="s">
        <v>87</v>
      </c>
      <c r="M43" s="31" t="s">
        <v>88</v>
      </c>
      <c r="N43" s="53" t="s">
        <v>89</v>
      </c>
    </row>
    <row r="44" ht="22.5" customHeight="1" spans="1:16">
      <c r="A44" s="35" t="s">
        <v>90</v>
      </c>
      <c r="B44" s="35">
        <f>D22*12*D8*0.2*D11</f>
        <v>0.36</v>
      </c>
      <c r="C44" s="35">
        <f>D22*D26*12*D8-D22*12*D8*0.2*D11</f>
        <v>8.28</v>
      </c>
      <c r="D44" s="35">
        <f>D36/(D41+C44)</f>
        <v>0.904150197628458</v>
      </c>
      <c r="K44" s="35"/>
      <c r="L44" s="35"/>
      <c r="M44" s="35"/>
      <c r="N44" s="35"/>
      <c r="P44" s="55"/>
    </row>
    <row r="45" ht="22.5" customHeight="1" spans="1:14">
      <c r="A45" s="35" t="s">
        <v>50</v>
      </c>
      <c r="B45" s="35"/>
      <c r="C45" s="35"/>
      <c r="D45" s="35"/>
      <c r="K45" s="35" t="s">
        <v>50</v>
      </c>
      <c r="L45" s="35">
        <f>N24*N8*0.1*N11</f>
        <v>0</v>
      </c>
      <c r="M45" s="35">
        <f>N24*N26*N8-N24*N8*0.1*N11</f>
        <v>0</v>
      </c>
      <c r="N45" s="35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8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5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47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74</v>
      </c>
    </row>
    <row r="2" spans="1:1">
      <c r="A2" t="s">
        <v>77</v>
      </c>
    </row>
    <row r="3" spans="1:1">
      <c r="A3" t="s">
        <v>100</v>
      </c>
    </row>
    <row r="4" spans="1:1">
      <c r="A4" t="s">
        <v>101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68</v>
      </c>
      <c r="B1" s="23" t="s">
        <v>102</v>
      </c>
      <c r="C1" s="23" t="s">
        <v>103</v>
      </c>
      <c r="D1" s="23" t="s">
        <v>104</v>
      </c>
    </row>
    <row r="2" spans="1:4">
      <c r="A2" s="24" t="s">
        <v>105</v>
      </c>
      <c r="B2" s="24" t="s">
        <v>106</v>
      </c>
      <c r="C2" s="24" t="s">
        <v>107</v>
      </c>
      <c r="D2" s="24">
        <v>15</v>
      </c>
    </row>
    <row r="3" spans="1:4">
      <c r="A3" s="24" t="s">
        <v>69</v>
      </c>
      <c r="B3" s="24" t="s">
        <v>80</v>
      </c>
      <c r="C3" s="24" t="s">
        <v>108</v>
      </c>
      <c r="D3" s="24">
        <v>20</v>
      </c>
    </row>
    <row r="4" spans="1:4">
      <c r="A4" s="24" t="s">
        <v>72</v>
      </c>
      <c r="B4" s="24" t="s">
        <v>82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7" workbookViewId="0">
      <selection activeCell="H25" sqref="H25"/>
    </sheetView>
  </sheetViews>
  <sheetFormatPr defaultColWidth="9" defaultRowHeight="14"/>
  <sheetData>
    <row r="1" ht="16.5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4"/>
      <c r="I1" s="5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ht="16.5" spans="1:19">
      <c r="A2" s="1"/>
      <c r="B2" s="1"/>
      <c r="C2" s="5" t="s">
        <v>246</v>
      </c>
      <c r="D2" s="5"/>
      <c r="E2" s="5"/>
      <c r="F2" s="5" t="s">
        <v>247</v>
      </c>
      <c r="G2" s="5"/>
      <c r="H2" s="5"/>
      <c r="I2" s="5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28</v>
      </c>
      <c r="R2" s="14" t="s">
        <v>253</v>
      </c>
      <c r="S2" s="14" t="s">
        <v>254</v>
      </c>
    </row>
    <row r="3" ht="33" spans="1:19">
      <c r="A3" s="1"/>
      <c r="B3" s="1"/>
      <c r="C3" s="5" t="s">
        <v>255</v>
      </c>
      <c r="D3" s="5" t="s">
        <v>256</v>
      </c>
      <c r="E3" s="5" t="s">
        <v>257</v>
      </c>
      <c r="F3" s="5" t="s">
        <v>258</v>
      </c>
      <c r="G3" s="5" t="s">
        <v>259</v>
      </c>
      <c r="H3" s="5" t="s">
        <v>260</v>
      </c>
      <c r="I3" s="5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264</v>
      </c>
      <c r="B4" s="7" t="s">
        <v>265</v>
      </c>
      <c r="C4" s="8" t="s">
        <v>266</v>
      </c>
      <c r="D4" s="8" t="s">
        <v>266</v>
      </c>
      <c r="E4" s="8" t="s">
        <v>266</v>
      </c>
      <c r="F4" s="8" t="s">
        <v>267</v>
      </c>
      <c r="G4" s="8" t="s">
        <v>268</v>
      </c>
      <c r="H4" s="8" t="s">
        <v>269</v>
      </c>
      <c r="I4" s="8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ht="16.5" spans="1:19">
      <c r="A5" s="9"/>
      <c r="B5" s="7" t="s">
        <v>272</v>
      </c>
      <c r="C5" s="8" t="s">
        <v>266</v>
      </c>
      <c r="D5" s="8" t="s">
        <v>266</v>
      </c>
      <c r="E5" s="8" t="s">
        <v>266</v>
      </c>
      <c r="F5" s="8" t="s">
        <v>267</v>
      </c>
      <c r="G5" s="8" t="s">
        <v>273</v>
      </c>
      <c r="H5" s="8" t="s">
        <v>269</v>
      </c>
      <c r="I5" s="8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ht="16.5" spans="1:19">
      <c r="A6" s="9"/>
      <c r="B6" s="7" t="s">
        <v>274</v>
      </c>
      <c r="C6" s="8" t="s">
        <v>266</v>
      </c>
      <c r="D6" s="8" t="s">
        <v>266</v>
      </c>
      <c r="E6" s="8" t="s">
        <v>266</v>
      </c>
      <c r="F6" s="8" t="s">
        <v>275</v>
      </c>
      <c r="G6" s="8" t="s">
        <v>268</v>
      </c>
      <c r="H6" s="8" t="s">
        <v>276</v>
      </c>
      <c r="I6" s="8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ht="16.5" spans="1:19">
      <c r="A7" s="9"/>
      <c r="B7" s="7" t="s">
        <v>277</v>
      </c>
      <c r="C7" s="8" t="s">
        <v>266</v>
      </c>
      <c r="D7" s="8" t="s">
        <v>266</v>
      </c>
      <c r="E7" s="8" t="s">
        <v>266</v>
      </c>
      <c r="F7" s="8" t="s">
        <v>275</v>
      </c>
      <c r="G7" s="8" t="s">
        <v>268</v>
      </c>
      <c r="H7" s="8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ht="16.5" spans="1:19">
      <c r="A8" s="9"/>
      <c r="B8" s="7" t="s">
        <v>280</v>
      </c>
      <c r="C8" s="8" t="s">
        <v>266</v>
      </c>
      <c r="D8" s="8" t="s">
        <v>266</v>
      </c>
      <c r="E8" s="8" t="s">
        <v>266</v>
      </c>
      <c r="F8" s="8" t="s">
        <v>275</v>
      </c>
      <c r="G8" s="8" t="s">
        <v>273</v>
      </c>
      <c r="H8" s="8" t="s">
        <v>276</v>
      </c>
      <c r="I8" s="8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ht="16.5" spans="1:19">
      <c r="A9" s="10"/>
      <c r="B9" s="7" t="s">
        <v>281</v>
      </c>
      <c r="C9" s="8" t="s">
        <v>266</v>
      </c>
      <c r="D9" s="8" t="s">
        <v>266</v>
      </c>
      <c r="E9" s="8" t="s">
        <v>266</v>
      </c>
      <c r="F9" s="8" t="s">
        <v>275</v>
      </c>
      <c r="G9" s="8" t="s">
        <v>273</v>
      </c>
      <c r="H9" s="8" t="s">
        <v>278</v>
      </c>
      <c r="I9" s="8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ht="16.5" spans="1:19">
      <c r="A10" s="6" t="s">
        <v>282</v>
      </c>
      <c r="B10" s="7" t="s">
        <v>283</v>
      </c>
      <c r="C10" s="8" t="s">
        <v>284</v>
      </c>
      <c r="D10" s="8" t="s">
        <v>266</v>
      </c>
      <c r="E10" s="8" t="s">
        <v>266</v>
      </c>
      <c r="F10" s="8" t="s">
        <v>267</v>
      </c>
      <c r="G10" s="8" t="s">
        <v>268</v>
      </c>
      <c r="H10" s="8" t="s">
        <v>269</v>
      </c>
      <c r="I10" s="8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ht="16.5" spans="1:19">
      <c r="A11" s="9"/>
      <c r="B11" s="7" t="s">
        <v>285</v>
      </c>
      <c r="C11" s="8" t="s">
        <v>284</v>
      </c>
      <c r="D11" s="8" t="s">
        <v>266</v>
      </c>
      <c r="E11" s="8" t="s">
        <v>266</v>
      </c>
      <c r="F11" s="8" t="s">
        <v>267</v>
      </c>
      <c r="G11" s="8" t="s">
        <v>273</v>
      </c>
      <c r="H11" s="8" t="s">
        <v>269</v>
      </c>
      <c r="I11" s="8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ht="16.5" spans="1:19">
      <c r="A12" s="9"/>
      <c r="B12" s="7" t="s">
        <v>286</v>
      </c>
      <c r="C12" s="8" t="s">
        <v>284</v>
      </c>
      <c r="D12" s="8" t="s">
        <v>266</v>
      </c>
      <c r="E12" s="8" t="s">
        <v>266</v>
      </c>
      <c r="F12" s="8" t="s">
        <v>275</v>
      </c>
      <c r="G12" s="8" t="s">
        <v>268</v>
      </c>
      <c r="H12" s="8" t="s">
        <v>276</v>
      </c>
      <c r="I12" s="8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ht="16.5" spans="1:19">
      <c r="A13" s="9"/>
      <c r="B13" s="7" t="s">
        <v>287</v>
      </c>
      <c r="C13" s="8" t="s">
        <v>284</v>
      </c>
      <c r="D13" s="8" t="s">
        <v>266</v>
      </c>
      <c r="E13" s="8" t="s">
        <v>266</v>
      </c>
      <c r="F13" s="8" t="s">
        <v>275</v>
      </c>
      <c r="G13" s="8" t="s">
        <v>268</v>
      </c>
      <c r="H13" s="8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ht="16.5" spans="1:19">
      <c r="A14" s="9"/>
      <c r="B14" s="7" t="s">
        <v>288</v>
      </c>
      <c r="C14" s="8" t="s">
        <v>284</v>
      </c>
      <c r="D14" s="8" t="s">
        <v>266</v>
      </c>
      <c r="E14" s="8" t="s">
        <v>266</v>
      </c>
      <c r="F14" s="8" t="s">
        <v>275</v>
      </c>
      <c r="G14" s="8" t="s">
        <v>273</v>
      </c>
      <c r="H14" s="8" t="s">
        <v>276</v>
      </c>
      <c r="I14" s="8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ht="16.5" spans="1:19">
      <c r="A15" s="10"/>
      <c r="B15" s="7" t="s">
        <v>289</v>
      </c>
      <c r="C15" s="8" t="s">
        <v>284</v>
      </c>
      <c r="D15" s="8" t="s">
        <v>266</v>
      </c>
      <c r="E15" s="8" t="s">
        <v>266</v>
      </c>
      <c r="F15" s="8" t="s">
        <v>275</v>
      </c>
      <c r="G15" s="8" t="s">
        <v>273</v>
      </c>
      <c r="H15" s="8" t="s">
        <v>278</v>
      </c>
      <c r="I15" s="8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ht="16.5" spans="1:19">
      <c r="A16" s="6" t="s">
        <v>290</v>
      </c>
      <c r="B16" s="7" t="s">
        <v>291</v>
      </c>
      <c r="C16" s="8" t="s">
        <v>284</v>
      </c>
      <c r="D16" s="8" t="s">
        <v>284</v>
      </c>
      <c r="E16" s="8" t="s">
        <v>266</v>
      </c>
      <c r="F16" s="8" t="s">
        <v>267</v>
      </c>
      <c r="G16" s="8" t="s">
        <v>268</v>
      </c>
      <c r="H16" s="8" t="s">
        <v>269</v>
      </c>
      <c r="I16" s="8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ht="16.5" spans="1:19">
      <c r="A17" s="9"/>
      <c r="B17" s="7" t="s">
        <v>292</v>
      </c>
      <c r="C17" s="8" t="s">
        <v>284</v>
      </c>
      <c r="D17" s="8" t="s">
        <v>284</v>
      </c>
      <c r="E17" s="8" t="s">
        <v>266</v>
      </c>
      <c r="F17" s="8" t="s">
        <v>267</v>
      </c>
      <c r="G17" s="8" t="s">
        <v>273</v>
      </c>
      <c r="H17" s="8" t="s">
        <v>269</v>
      </c>
      <c r="I17" s="8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ht="16.5" spans="1:19">
      <c r="A18" s="9"/>
      <c r="B18" s="7" t="s">
        <v>293</v>
      </c>
      <c r="C18" s="8" t="s">
        <v>284</v>
      </c>
      <c r="D18" s="8" t="s">
        <v>284</v>
      </c>
      <c r="E18" s="8" t="s">
        <v>266</v>
      </c>
      <c r="F18" s="8" t="s">
        <v>275</v>
      </c>
      <c r="G18" s="8" t="s">
        <v>268</v>
      </c>
      <c r="H18" s="8" t="s">
        <v>276</v>
      </c>
      <c r="I18" s="8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ht="16.5" spans="1:19">
      <c r="A19" s="9"/>
      <c r="B19" s="7" t="s">
        <v>294</v>
      </c>
      <c r="C19" s="8" t="s">
        <v>284</v>
      </c>
      <c r="D19" s="8" t="s">
        <v>284</v>
      </c>
      <c r="E19" s="8" t="s">
        <v>266</v>
      </c>
      <c r="F19" s="8" t="s">
        <v>275</v>
      </c>
      <c r="G19" s="8" t="s">
        <v>268</v>
      </c>
      <c r="H19" s="8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ht="16.5" spans="1:19">
      <c r="A20" s="9"/>
      <c r="B20" s="7" t="s">
        <v>295</v>
      </c>
      <c r="C20" s="8" t="s">
        <v>284</v>
      </c>
      <c r="D20" s="8" t="s">
        <v>284</v>
      </c>
      <c r="E20" s="8" t="s">
        <v>266</v>
      </c>
      <c r="F20" s="8" t="s">
        <v>275</v>
      </c>
      <c r="G20" s="8" t="s">
        <v>273</v>
      </c>
      <c r="H20" s="8" t="s">
        <v>276</v>
      </c>
      <c r="I20" s="8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ht="16.5" spans="1:19">
      <c r="A21" s="10"/>
      <c r="B21" s="7" t="s">
        <v>39</v>
      </c>
      <c r="C21" s="8" t="s">
        <v>284</v>
      </c>
      <c r="D21" s="8" t="s">
        <v>284</v>
      </c>
      <c r="E21" s="8" t="s">
        <v>266</v>
      </c>
      <c r="F21" s="8" t="s">
        <v>275</v>
      </c>
      <c r="G21" s="8" t="s">
        <v>273</v>
      </c>
      <c r="H21" s="8" t="s">
        <v>278</v>
      </c>
      <c r="I21" s="8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27</v>
      </c>
    </row>
    <row r="2" spans="1:1">
      <c r="A2" t="s">
        <v>23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2025-03-25T06:42:09Z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B091B06C754F44D88B9143FFD8ABB473</vt:lpwstr>
  </property>
</Properties>
</file>