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 firstSheet="1"/>
  </bookViews>
  <sheets>
    <sheet name="模组出账情况" sheetId="1" r:id="rId1"/>
    <sheet name="模组采购情况" sheetId="2" r:id="rId2"/>
    <sheet name="区县集运收入" sheetId="3" r:id="rId3"/>
    <sheet name="Sheet1" sheetId="4" r:id="rId4"/>
    <sheet name="Sheet3" sheetId="6" r:id="rId5"/>
    <sheet name="Sheet2" sheetId="5" r:id="rId6"/>
  </sheets>
  <definedNames>
    <definedName name="_xlnm._FilterDatabase" localSheetId="0" hidden="1">模组出账情况!$A$1:$Q$37</definedName>
    <definedName name="_xlnm._FilterDatabase" localSheetId="1" hidden="1">模组采购情况!$A$1:$H$24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nijiaming</author>
  </authors>
  <commentList>
    <comment ref="I16" authorId="0">
      <text>
        <r>
          <rPr>
            <sz val="9"/>
            <rFont val="宋体"/>
            <charset val="134"/>
          </rPr>
          <t>卡未激活，模组部分订购的产品选了立即出账</t>
        </r>
      </text>
    </comment>
  </commentList>
</comments>
</file>

<file path=xl/sharedStrings.xml><?xml version="1.0" encoding="utf-8"?>
<sst xmlns="http://schemas.openxmlformats.org/spreadsheetml/2006/main" count="383" uniqueCount="108">
  <si>
    <t>县市</t>
  </si>
  <si>
    <t>网格</t>
  </si>
  <si>
    <t>集团编号</t>
  </si>
  <si>
    <t>集团名称</t>
  </si>
  <si>
    <t>客户经理ID</t>
  </si>
  <si>
    <t>客户经理</t>
  </si>
  <si>
    <t>CT收入</t>
  </si>
  <si>
    <t>月份</t>
  </si>
  <si>
    <t>模组量（套）</t>
  </si>
  <si>
    <t>模组12个月分摊折算</t>
  </si>
  <si>
    <t>模组不分摊折算</t>
  </si>
  <si>
    <t>后续月分摊金额</t>
  </si>
  <si>
    <t>单价</t>
  </si>
  <si>
    <t>流量</t>
  </si>
  <si>
    <t>模组</t>
  </si>
  <si>
    <t>分摊年限</t>
  </si>
  <si>
    <t>海盐武原网格</t>
  </si>
  <si>
    <t>571731019663</t>
  </si>
  <si>
    <t>深圳市宇高微科技有限公司</t>
  </si>
  <si>
    <t>陈方波</t>
  </si>
  <si>
    <t>1月</t>
  </si>
  <si>
    <t>海宁盐官网格</t>
  </si>
  <si>
    <t>571731012340</t>
  </si>
  <si>
    <t>江苏丰景信息技术有限公司</t>
  </si>
  <si>
    <t>潘春美</t>
  </si>
  <si>
    <t>海盐经开网格</t>
  </si>
  <si>
    <t>5717323082</t>
  </si>
  <si>
    <t>浙江格莱智控电子有限公司</t>
  </si>
  <si>
    <t>吴凯洁</t>
  </si>
  <si>
    <t>桐乡梧桐网格</t>
  </si>
  <si>
    <r>
      <rPr>
        <sz val="11"/>
        <color rgb="FFFF0000"/>
        <rFont val="宋体"/>
        <charset val="134"/>
      </rPr>
      <t>浙江瀚达环境科技有限公司</t>
    </r>
    <r>
      <rPr>
        <sz val="11"/>
        <color rgb="FFFF0000"/>
        <rFont val="Calibri"/>
        <charset val="134"/>
      </rPr>
      <t>(</t>
    </r>
    <r>
      <rPr>
        <sz val="11"/>
        <color rgb="FFFF0000"/>
        <rFont val="宋体"/>
        <charset val="134"/>
      </rPr>
      <t>嘉兴</t>
    </r>
    <r>
      <rPr>
        <sz val="11"/>
        <color rgb="FFFF0000"/>
        <rFont val="Calibri"/>
        <charset val="134"/>
      </rPr>
      <t>)</t>
    </r>
  </si>
  <si>
    <t>徐灵奕</t>
  </si>
  <si>
    <t>未订购协议期</t>
  </si>
  <si>
    <t>2月</t>
  </si>
  <si>
    <t>3月</t>
  </si>
  <si>
    <t>4月</t>
  </si>
  <si>
    <t>嘉禾油车港网格</t>
  </si>
  <si>
    <t>571731013656</t>
  </si>
  <si>
    <t>武汉饮冰信息技术有限公司</t>
  </si>
  <si>
    <t>王鑫星</t>
  </si>
  <si>
    <t>571731026187</t>
  </si>
  <si>
    <t>杭州瀚联传感器技术有限公司（嘉兴）</t>
  </si>
  <si>
    <t>陈国妹</t>
  </si>
  <si>
    <t>桐乡洲泉网格</t>
  </si>
  <si>
    <t>南通跃鸿信息科技有限公司</t>
  </si>
  <si>
    <t>陆琰</t>
  </si>
  <si>
    <t>5月</t>
  </si>
  <si>
    <t>6月</t>
  </si>
  <si>
    <t>桐乡开发区网格</t>
  </si>
  <si>
    <t>安徽即刻智能科技有限公司</t>
  </si>
  <si>
    <t>姚斌杰</t>
  </si>
  <si>
    <r>
      <rPr>
        <sz val="11"/>
        <rFont val="宋体"/>
        <charset val="134"/>
      </rPr>
      <t>浙江瀚达环境科技有限公司</t>
    </r>
    <r>
      <rPr>
        <sz val="11"/>
        <rFont val="Calibri"/>
        <charset val="134"/>
      </rPr>
      <t>(</t>
    </r>
    <r>
      <rPr>
        <sz val="11"/>
        <rFont val="宋体"/>
        <charset val="134"/>
      </rPr>
      <t>嘉兴</t>
    </r>
    <r>
      <rPr>
        <sz val="11"/>
        <rFont val="Calibri"/>
        <charset val="134"/>
      </rPr>
      <t>)</t>
    </r>
  </si>
  <si>
    <t>浙江智电生态科技有限公司</t>
  </si>
  <si>
    <t>钟根英</t>
  </si>
  <si>
    <t>7月</t>
  </si>
  <si>
    <t>桐乡濮院网格</t>
  </si>
  <si>
    <t>河南中杭信息科技有限公司</t>
  </si>
  <si>
    <t>朱佳圆</t>
  </si>
  <si>
    <t>嘉禾城东网格</t>
  </si>
  <si>
    <t>嘉兴市大宇机电有限公司</t>
  </si>
  <si>
    <t>刘睿</t>
  </si>
  <si>
    <t>区县</t>
  </si>
  <si>
    <t>单位</t>
  </si>
  <si>
    <t>模组型号</t>
  </si>
  <si>
    <t>数量</t>
  </si>
  <si>
    <t>费用</t>
  </si>
  <si>
    <t>下单月份</t>
  </si>
  <si>
    <t>海宁</t>
  </si>
  <si>
    <t>ML307R_DL</t>
  </si>
  <si>
    <t>2024年12月借货10万，海盐多余2.9万套补齐</t>
  </si>
  <si>
    <t>NT26E</t>
  </si>
  <si>
    <t>2024年12月借货</t>
  </si>
  <si>
    <t>一季度需求</t>
  </si>
  <si>
    <t>桐乡</t>
  </si>
  <si>
    <t>BC260Y-CN</t>
  </si>
  <si>
    <t>二季度需求</t>
  </si>
  <si>
    <t>一季度配套需求</t>
  </si>
  <si>
    <t>浙江瀚达环境科技有限公司</t>
  </si>
  <si>
    <t>EC800Z-CN</t>
  </si>
  <si>
    <t>杭州瀚联传感器技术有限公司</t>
  </si>
  <si>
    <t>嘉禾</t>
  </si>
  <si>
    <t>MN316-DLVD</t>
  </si>
  <si>
    <t>二季度配套需求</t>
  </si>
  <si>
    <t>三季度需求</t>
  </si>
  <si>
    <t>杭州多协信息技术有限公司</t>
  </si>
  <si>
    <t>CMMO-YY-119</t>
  </si>
  <si>
    <t>8月</t>
  </si>
  <si>
    <t>浙江和达科技股份有限公司</t>
  </si>
  <si>
    <t>UMN205</t>
  </si>
  <si>
    <t>NT35</t>
  </si>
  <si>
    <t>10万订单被砍为5万</t>
  </si>
  <si>
    <t>额度不足被退</t>
  </si>
  <si>
    <t>集中运营区县收入</t>
  </si>
  <si>
    <t>1-6月卡+模组累计出账1978.4万元（不含税），分摊收入976.9万元（不含税）</t>
  </si>
  <si>
    <t>模组客户</t>
  </si>
  <si>
    <t>常州磐稳检测技术有限公司</t>
  </si>
  <si>
    <t>浙江辰域物联科技有限公司（嘉兴）</t>
  </si>
  <si>
    <t>嘉善力通信息科技股份有限公司</t>
  </si>
  <si>
    <t>南舟</t>
  </si>
  <si>
    <t>金卡模组</t>
  </si>
  <si>
    <t>浙江瀚达环境科技有限公司(嘉兴)</t>
  </si>
  <si>
    <t>诺舜智联（杭州）科技有限公司（嘉兴）</t>
  </si>
  <si>
    <t>多协</t>
  </si>
  <si>
    <t>和达</t>
  </si>
  <si>
    <t>求和项:数量</t>
  </si>
  <si>
    <t>总计</t>
  </si>
  <si>
    <t>6月需求</t>
  </si>
  <si>
    <t>7月需求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</si>
</sst>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Calibri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Calibri"/>
      <charset val="134"/>
    </font>
    <font>
      <sz val="9"/>
      <name val="宋体"/>
      <charset val="134"/>
    </font>
    <font>
      <sz val="9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31750</xdr:colOff>
      <xdr:row>9</xdr:row>
      <xdr:rowOff>63500</xdr:rowOff>
    </xdr:from>
    <xdr:to>
      <xdr:col>12</xdr:col>
      <xdr:colOff>228600</xdr:colOff>
      <xdr:row>17</xdr:row>
      <xdr:rowOff>50800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17850" y="1663700"/>
          <a:ext cx="4540250" cy="1409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9.3669212963" refreshedBy="nijiaming" recordCount="20">
  <cacheSource type="worksheet">
    <worksheetSource ref="A1:C21" sheet="Sheet2"/>
  </cacheSource>
  <cacheFields count="3">
    <cacheField name="区县" numFmtId="0">
      <sharedItems count="3">
        <s v="海宁"/>
        <s v="桐乡"/>
        <s v="嘉禾"/>
      </sharedItems>
    </cacheField>
    <cacheField name="数量" numFmtId="0">
      <sharedItems containsSemiMixedTypes="0" containsString="0" containsNumber="1" containsInteger="1" minValue="0" maxValue="300000" count="12">
        <n v="71000"/>
        <n v="100000"/>
        <n v="300000"/>
        <n v="3000"/>
        <n v="2000"/>
        <n v="5000"/>
        <n v="6000"/>
        <n v="21000"/>
        <n v="100"/>
        <n v="10000"/>
        <n v="500"/>
        <n v="22000"/>
      </sharedItems>
    </cacheField>
    <cacheField name="下单月份" numFmtId="0">
      <sharedItems count="6">
        <s v="2月"/>
        <s v="3月"/>
        <s v="4月"/>
        <s v="5月"/>
        <s v="6月"/>
        <s v="8月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0"/>
    <x v="1"/>
    <x v="0"/>
  </r>
  <r>
    <x v="0"/>
    <x v="2"/>
    <x v="0"/>
  </r>
  <r>
    <x v="1"/>
    <x v="3"/>
    <x v="0"/>
  </r>
  <r>
    <x v="0"/>
    <x v="2"/>
    <x v="1"/>
  </r>
  <r>
    <x v="0"/>
    <x v="2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8"/>
    <x v="2"/>
  </r>
  <r>
    <x v="1"/>
    <x v="9"/>
    <x v="2"/>
  </r>
  <r>
    <x v="0"/>
    <x v="1"/>
    <x v="3"/>
  </r>
  <r>
    <x v="0"/>
    <x v="1"/>
    <x v="3"/>
  </r>
  <r>
    <x v="2"/>
    <x v="1"/>
    <x v="3"/>
  </r>
  <r>
    <x v="2"/>
    <x v="1"/>
    <x v="3"/>
  </r>
  <r>
    <x v="0"/>
    <x v="1"/>
    <x v="3"/>
  </r>
  <r>
    <x v="2"/>
    <x v="10"/>
    <x v="4"/>
  </r>
  <r>
    <x v="1"/>
    <x v="3"/>
    <x v="4"/>
  </r>
  <r>
    <x v="2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3"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13">
        <item x="8"/>
        <item x="10"/>
        <item x="4"/>
        <item x="3"/>
        <item x="5"/>
        <item x="6"/>
        <item x="9"/>
        <item x="7"/>
        <item x="11"/>
        <item x="0"/>
        <item x="1"/>
        <item x="2"/>
        <item t="default"/>
      </items>
    </pivotField>
    <pivotField compact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37"/>
  <sheetViews>
    <sheetView tabSelected="1" topLeftCell="C22" workbookViewId="0">
      <selection activeCell="I26" sqref="I26"/>
    </sheetView>
  </sheetViews>
  <sheetFormatPr defaultColWidth="9" defaultRowHeight="14"/>
  <cols>
    <col min="1" max="1" width="7.72727272727273" style="16"/>
    <col min="2" max="2" width="16" style="16"/>
    <col min="3" max="3" width="15.3636363636364" style="16" customWidth="1"/>
    <col min="4" max="4" width="30.3636363636364" style="16" customWidth="1"/>
    <col min="5" max="5" width="11.8181818181818" style="16" customWidth="1"/>
    <col min="6" max="7" width="12.1818181818182" style="16" customWidth="1"/>
    <col min="8" max="8" width="12.1818181818182" customWidth="1"/>
    <col min="9" max="9" width="12.1818181818182" style="16" customWidth="1"/>
    <col min="10" max="10" width="12.8181818181818" hidden="1" customWidth="1"/>
    <col min="11" max="11" width="12.8181818181818" style="5"/>
    <col min="12" max="12" width="12.8181818181818" style="17"/>
    <col min="13" max="13" width="12.8181818181818" style="5"/>
    <col min="14" max="14" width="9.54545454545454" style="5"/>
    <col min="15" max="16" width="9" style="5"/>
  </cols>
  <sheetData>
    <row r="1" spans="1:1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" t="s">
        <v>7</v>
      </c>
      <c r="I1" s="10" t="s">
        <v>8</v>
      </c>
      <c r="J1" t="s">
        <v>9</v>
      </c>
      <c r="K1" s="5" t="s">
        <v>10</v>
      </c>
      <c r="L1" s="17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10">
        <v>34</v>
      </c>
      <c r="B2" s="10" t="s">
        <v>16</v>
      </c>
      <c r="C2" s="37" t="s">
        <v>17</v>
      </c>
      <c r="D2" s="10" t="s">
        <v>18</v>
      </c>
      <c r="E2" s="10">
        <v>20260548</v>
      </c>
      <c r="F2" s="10" t="s">
        <v>19</v>
      </c>
      <c r="G2" s="10">
        <v>182700</v>
      </c>
      <c r="H2" s="10" t="s">
        <v>20</v>
      </c>
      <c r="I2" s="10">
        <v>21000</v>
      </c>
      <c r="J2">
        <f t="shared" ref="J2:J9" si="0">(O2/12+N2/12/P2)*I2</f>
        <v>5145</v>
      </c>
      <c r="K2" s="5">
        <f t="shared" ref="K2:K15" si="1">(O2+N2/12/P2)*I2</f>
        <v>6300</v>
      </c>
      <c r="L2" s="17">
        <f>N2/P2/12*I2</f>
        <v>5040</v>
      </c>
      <c r="M2" s="5">
        <v>8.7</v>
      </c>
      <c r="N2" s="5">
        <v>8.64</v>
      </c>
      <c r="O2" s="5">
        <v>0.06</v>
      </c>
      <c r="P2" s="5">
        <v>3</v>
      </c>
    </row>
    <row r="3" spans="1:16">
      <c r="A3" s="10">
        <v>35</v>
      </c>
      <c r="B3" s="10" t="s">
        <v>21</v>
      </c>
      <c r="C3" s="10" t="s">
        <v>22</v>
      </c>
      <c r="D3" s="10" t="s">
        <v>23</v>
      </c>
      <c r="E3" s="10">
        <v>20293757</v>
      </c>
      <c r="F3" s="10" t="s">
        <v>24</v>
      </c>
      <c r="G3" s="10">
        <v>1800000</v>
      </c>
      <c r="H3" s="10" t="s">
        <v>20</v>
      </c>
      <c r="I3" s="10">
        <v>100000</v>
      </c>
      <c r="J3">
        <f t="shared" si="0"/>
        <v>49229.1666666667</v>
      </c>
      <c r="K3" s="5">
        <f t="shared" si="1"/>
        <v>432395.833333333</v>
      </c>
      <c r="L3" s="17">
        <f>N3/P3/12*I3</f>
        <v>14395.8333333333</v>
      </c>
      <c r="M3" s="5">
        <v>18</v>
      </c>
      <c r="N3" s="5">
        <v>13.82</v>
      </c>
      <c r="O3" s="5">
        <v>4.18</v>
      </c>
      <c r="P3" s="5">
        <v>8</v>
      </c>
    </row>
    <row r="4" spans="1:16">
      <c r="A4" s="10">
        <v>34</v>
      </c>
      <c r="B4" s="10" t="s">
        <v>25</v>
      </c>
      <c r="C4" s="10" t="s">
        <v>26</v>
      </c>
      <c r="D4" s="10" t="s">
        <v>27</v>
      </c>
      <c r="E4" s="10">
        <v>20346016</v>
      </c>
      <c r="F4" s="10" t="s">
        <v>28</v>
      </c>
      <c r="G4" s="10">
        <v>20430</v>
      </c>
      <c r="H4" s="10" t="s">
        <v>20</v>
      </c>
      <c r="I4" s="10">
        <v>1000</v>
      </c>
      <c r="J4">
        <f t="shared" si="0"/>
        <v>502.5</v>
      </c>
      <c r="K4" s="5">
        <f t="shared" si="1"/>
        <v>3390</v>
      </c>
      <c r="L4" s="17">
        <f>N4/P4/12*I4</f>
        <v>240</v>
      </c>
      <c r="M4" s="5">
        <v>20.43</v>
      </c>
      <c r="N4" s="5">
        <v>17.28</v>
      </c>
      <c r="O4" s="5">
        <v>3.15</v>
      </c>
      <c r="P4" s="5">
        <v>6</v>
      </c>
    </row>
    <row r="5" s="15" customFormat="1" ht="14.5" spans="1:17">
      <c r="A5" s="19">
        <v>36</v>
      </c>
      <c r="B5" s="19" t="s">
        <v>29</v>
      </c>
      <c r="C5" s="19">
        <v>57173534985</v>
      </c>
      <c r="D5" s="20" t="s">
        <v>30</v>
      </c>
      <c r="E5" s="19">
        <v>20340198</v>
      </c>
      <c r="F5" s="19" t="s">
        <v>31</v>
      </c>
      <c r="G5" s="19">
        <v>5206.48</v>
      </c>
      <c r="H5" s="19" t="s">
        <v>20</v>
      </c>
      <c r="I5" s="19">
        <v>862</v>
      </c>
      <c r="J5">
        <f t="shared" si="0"/>
        <v>623.513333333333</v>
      </c>
      <c r="K5" s="33">
        <f t="shared" si="1"/>
        <v>5206.48</v>
      </c>
      <c r="L5" s="34"/>
      <c r="M5" s="33">
        <v>20.2</v>
      </c>
      <c r="N5" s="33">
        <v>14.4</v>
      </c>
      <c r="O5" s="33">
        <v>5.8</v>
      </c>
      <c r="P5" s="33">
        <v>5</v>
      </c>
      <c r="Q5" s="15" t="s">
        <v>32</v>
      </c>
    </row>
    <row r="6" spans="1:16">
      <c r="A6" s="10">
        <v>35</v>
      </c>
      <c r="B6" s="10" t="s">
        <v>21</v>
      </c>
      <c r="C6" s="10" t="s">
        <v>22</v>
      </c>
      <c r="D6" s="10" t="s">
        <v>23</v>
      </c>
      <c r="E6" s="10">
        <v>20293757</v>
      </c>
      <c r="F6" s="10" t="s">
        <v>24</v>
      </c>
      <c r="G6" s="10">
        <f>I6*M6</f>
        <v>4500000</v>
      </c>
      <c r="H6" s="10" t="s">
        <v>33</v>
      </c>
      <c r="I6" s="10">
        <v>250000</v>
      </c>
      <c r="J6">
        <f t="shared" si="0"/>
        <v>123072.916666667</v>
      </c>
      <c r="K6" s="5">
        <f t="shared" si="1"/>
        <v>1080989.58333333</v>
      </c>
      <c r="L6" s="17">
        <f>N6/P6/12*I6</f>
        <v>35989.5833333333</v>
      </c>
      <c r="M6" s="5">
        <v>18</v>
      </c>
      <c r="N6" s="5">
        <v>13.82</v>
      </c>
      <c r="O6" s="5">
        <v>4.18</v>
      </c>
      <c r="P6" s="5">
        <v>8</v>
      </c>
    </row>
    <row r="7" spans="1:16">
      <c r="A7" s="10">
        <v>35</v>
      </c>
      <c r="B7" s="10" t="s">
        <v>21</v>
      </c>
      <c r="C7" s="10" t="s">
        <v>22</v>
      </c>
      <c r="D7" s="10" t="s">
        <v>23</v>
      </c>
      <c r="E7" s="10">
        <v>20293757</v>
      </c>
      <c r="F7" s="10" t="s">
        <v>24</v>
      </c>
      <c r="G7" s="10">
        <f>I7*M7</f>
        <v>799500</v>
      </c>
      <c r="H7" s="10" t="s">
        <v>33</v>
      </c>
      <c r="I7" s="10">
        <v>30000</v>
      </c>
      <c r="J7">
        <f t="shared" si="0"/>
        <v>16225</v>
      </c>
      <c r="K7" s="5">
        <f t="shared" si="1"/>
        <v>115500</v>
      </c>
      <c r="L7" s="17">
        <f>N7/P7/12*I7</f>
        <v>7200</v>
      </c>
      <c r="M7" s="5">
        <v>26.65</v>
      </c>
      <c r="N7" s="5">
        <v>23.04</v>
      </c>
      <c r="O7" s="5">
        <v>3.61</v>
      </c>
      <c r="P7" s="5">
        <v>8</v>
      </c>
    </row>
    <row r="8" s="15" customFormat="1" ht="14.5" spans="1:17">
      <c r="A8" s="19">
        <v>36</v>
      </c>
      <c r="B8" s="19" t="s">
        <v>29</v>
      </c>
      <c r="C8" s="19">
        <v>57173534985</v>
      </c>
      <c r="D8" s="20" t="s">
        <v>30</v>
      </c>
      <c r="E8" s="19">
        <v>20340198</v>
      </c>
      <c r="F8" s="19" t="s">
        <v>31</v>
      </c>
      <c r="G8" s="19">
        <v>9519.04</v>
      </c>
      <c r="H8" s="19" t="s">
        <v>33</v>
      </c>
      <c r="I8" s="19">
        <v>1576</v>
      </c>
      <c r="J8">
        <f t="shared" si="0"/>
        <v>1139.97333333333</v>
      </c>
      <c r="K8" s="33">
        <f t="shared" si="1"/>
        <v>9519.04</v>
      </c>
      <c r="L8" s="34"/>
      <c r="M8" s="33">
        <v>20.2</v>
      </c>
      <c r="N8" s="33">
        <v>14.4</v>
      </c>
      <c r="O8" s="33">
        <v>5.8</v>
      </c>
      <c r="P8" s="33">
        <v>5</v>
      </c>
      <c r="Q8" s="15" t="s">
        <v>32</v>
      </c>
    </row>
    <row r="9" spans="1:16">
      <c r="A9" s="10">
        <v>35</v>
      </c>
      <c r="B9" s="10" t="s">
        <v>21</v>
      </c>
      <c r="C9" s="10" t="s">
        <v>22</v>
      </c>
      <c r="D9" s="10" t="s">
        <v>23</v>
      </c>
      <c r="E9" s="10">
        <v>20293757</v>
      </c>
      <c r="F9" s="10" t="s">
        <v>24</v>
      </c>
      <c r="G9" s="10">
        <v>3906000</v>
      </c>
      <c r="H9" s="1" t="s">
        <v>34</v>
      </c>
      <c r="I9" s="10">
        <v>300000</v>
      </c>
      <c r="J9">
        <f t="shared" si="0"/>
        <v>325500</v>
      </c>
      <c r="K9" s="5">
        <f t="shared" si="1"/>
        <v>3430250</v>
      </c>
      <c r="L9" s="17">
        <f>N9/P9/12*I9</f>
        <v>43250</v>
      </c>
      <c r="M9" s="5">
        <v>13.02</v>
      </c>
      <c r="N9" s="5">
        <v>1.73</v>
      </c>
      <c r="O9" s="5">
        <v>11.29</v>
      </c>
      <c r="P9" s="5">
        <v>1</v>
      </c>
    </row>
    <row r="10" spans="1:16">
      <c r="A10" s="10">
        <v>35</v>
      </c>
      <c r="B10" s="10" t="s">
        <v>21</v>
      </c>
      <c r="C10" s="10" t="s">
        <v>22</v>
      </c>
      <c r="D10" s="10" t="s">
        <v>23</v>
      </c>
      <c r="E10" s="10">
        <v>20293757</v>
      </c>
      <c r="F10" s="10" t="s">
        <v>24</v>
      </c>
      <c r="G10" s="10">
        <v>3600000</v>
      </c>
      <c r="H10" s="1" t="s">
        <v>35</v>
      </c>
      <c r="I10" s="10">
        <v>200000</v>
      </c>
      <c r="K10" s="5">
        <f t="shared" si="1"/>
        <v>864791.666666667</v>
      </c>
      <c r="L10" s="17">
        <f>N10/P10/12*I10</f>
        <v>28791.6666666667</v>
      </c>
      <c r="M10" s="5">
        <v>18</v>
      </c>
      <c r="N10" s="5">
        <v>13.82</v>
      </c>
      <c r="O10" s="5">
        <v>4.18</v>
      </c>
      <c r="P10" s="5">
        <v>8</v>
      </c>
    </row>
    <row r="11" ht="14.5" spans="1:16">
      <c r="A11" s="10">
        <v>31</v>
      </c>
      <c r="B11" s="10" t="s">
        <v>36</v>
      </c>
      <c r="C11" s="37" t="s">
        <v>37</v>
      </c>
      <c r="D11" s="10" t="s">
        <v>38</v>
      </c>
      <c r="E11" s="10">
        <v>13168</v>
      </c>
      <c r="F11" s="7" t="s">
        <v>39</v>
      </c>
      <c r="G11" s="10">
        <v>3602000</v>
      </c>
      <c r="H11" s="1" t="s">
        <v>35</v>
      </c>
      <c r="I11" s="10">
        <v>200000</v>
      </c>
      <c r="K11" s="5">
        <f t="shared" si="1"/>
        <v>3284833.33333333</v>
      </c>
      <c r="L11" s="17">
        <f>N11/P11/12*I11</f>
        <v>28833.3333333333</v>
      </c>
      <c r="M11" s="5">
        <v>18.01</v>
      </c>
      <c r="N11" s="5">
        <v>1.73</v>
      </c>
      <c r="O11" s="5">
        <v>16.28</v>
      </c>
      <c r="P11" s="5">
        <v>1</v>
      </c>
    </row>
    <row r="12" ht="14.5" spans="1:17">
      <c r="A12" s="10">
        <v>36</v>
      </c>
      <c r="B12" s="10" t="s">
        <v>29</v>
      </c>
      <c r="C12" s="19">
        <v>57173534985</v>
      </c>
      <c r="D12" s="20" t="s">
        <v>30</v>
      </c>
      <c r="E12" s="19">
        <v>20340198</v>
      </c>
      <c r="F12" s="19" t="s">
        <v>31</v>
      </c>
      <c r="G12" s="19">
        <v>2077.76</v>
      </c>
      <c r="H12" s="19" t="s">
        <v>35</v>
      </c>
      <c r="I12" s="19">
        <v>344</v>
      </c>
      <c r="K12" s="33">
        <f t="shared" si="1"/>
        <v>2077.76</v>
      </c>
      <c r="L12" s="34"/>
      <c r="M12" s="33">
        <v>20.2</v>
      </c>
      <c r="N12" s="33">
        <v>14.4</v>
      </c>
      <c r="O12" s="33">
        <v>5.8</v>
      </c>
      <c r="P12" s="33">
        <v>5</v>
      </c>
      <c r="Q12" s="15" t="s">
        <v>32</v>
      </c>
    </row>
    <row r="13" spans="1:16">
      <c r="A13" s="10">
        <v>36</v>
      </c>
      <c r="B13" s="10" t="s">
        <v>29</v>
      </c>
      <c r="C13" s="37" t="s">
        <v>40</v>
      </c>
      <c r="D13" s="10" t="s">
        <v>41</v>
      </c>
      <c r="E13" s="10">
        <v>17417</v>
      </c>
      <c r="F13" s="10" t="s">
        <v>42</v>
      </c>
      <c r="G13" s="10">
        <v>245.52</v>
      </c>
      <c r="H13" s="1" t="s">
        <v>35</v>
      </c>
      <c r="I13" s="10">
        <v>18</v>
      </c>
      <c r="K13" s="35">
        <f t="shared" si="1"/>
        <v>92.592</v>
      </c>
      <c r="M13" s="5">
        <v>13.64</v>
      </c>
      <c r="N13" s="5">
        <v>8.64</v>
      </c>
      <c r="O13" s="5">
        <v>5</v>
      </c>
      <c r="P13" s="5">
        <v>5</v>
      </c>
    </row>
    <row r="14" ht="14.5" spans="1:16">
      <c r="A14" s="10">
        <v>36</v>
      </c>
      <c r="B14" s="10" t="s">
        <v>43</v>
      </c>
      <c r="C14" s="21">
        <v>57173557360</v>
      </c>
      <c r="D14" s="22" t="s">
        <v>44</v>
      </c>
      <c r="E14" s="10">
        <v>20049004</v>
      </c>
      <c r="F14" s="10" t="s">
        <v>45</v>
      </c>
      <c r="G14" s="10">
        <v>234</v>
      </c>
      <c r="H14" s="1" t="s">
        <v>35</v>
      </c>
      <c r="I14" s="10">
        <v>13</v>
      </c>
      <c r="K14" s="35">
        <f t="shared" si="1"/>
        <v>49.92</v>
      </c>
      <c r="M14" s="5">
        <v>18</v>
      </c>
      <c r="N14" s="5">
        <v>14.4</v>
      </c>
      <c r="O14" s="5">
        <v>3.6</v>
      </c>
      <c r="P14" s="5">
        <v>5</v>
      </c>
    </row>
    <row r="15" spans="1:16">
      <c r="A15" s="10">
        <v>35</v>
      </c>
      <c r="B15" s="10" t="s">
        <v>21</v>
      </c>
      <c r="C15" s="10" t="s">
        <v>22</v>
      </c>
      <c r="D15" s="10" t="s">
        <v>23</v>
      </c>
      <c r="E15" s="10">
        <v>20293757</v>
      </c>
      <c r="F15" s="10" t="s">
        <v>24</v>
      </c>
      <c r="G15" s="10">
        <v>2160000</v>
      </c>
      <c r="H15" s="1" t="s">
        <v>46</v>
      </c>
      <c r="I15" s="10">
        <v>120000</v>
      </c>
      <c r="K15" s="5">
        <f t="shared" si="1"/>
        <v>518875</v>
      </c>
      <c r="L15" s="17">
        <f>N15/P15/12*I15</f>
        <v>17275</v>
      </c>
      <c r="M15" s="5">
        <v>18</v>
      </c>
      <c r="N15" s="5">
        <v>13.82</v>
      </c>
      <c r="O15" s="5">
        <v>4.18</v>
      </c>
      <c r="P15" s="5">
        <v>8</v>
      </c>
    </row>
    <row r="16" s="15" customFormat="1" ht="14.5" spans="1:17">
      <c r="A16" s="19">
        <v>36</v>
      </c>
      <c r="B16" s="19" t="s">
        <v>43</v>
      </c>
      <c r="C16" s="23">
        <v>57173557360</v>
      </c>
      <c r="D16" s="24" t="s">
        <v>44</v>
      </c>
      <c r="E16" s="19">
        <v>20049004</v>
      </c>
      <c r="F16" s="19" t="s">
        <v>45</v>
      </c>
      <c r="G16" s="19">
        <v>36100</v>
      </c>
      <c r="H16" s="25" t="s">
        <v>46</v>
      </c>
      <c r="I16" s="19">
        <v>10000</v>
      </c>
      <c r="J16"/>
      <c r="K16" s="33">
        <v>36100</v>
      </c>
      <c r="L16" s="34"/>
      <c r="M16" s="33">
        <v>18.01</v>
      </c>
      <c r="N16" s="33">
        <v>14.4</v>
      </c>
      <c r="O16" s="33">
        <v>3.61</v>
      </c>
      <c r="P16" s="33">
        <v>5</v>
      </c>
      <c r="Q16" s="15" t="s">
        <v>32</v>
      </c>
    </row>
    <row r="17" ht="14.5" spans="1:17">
      <c r="A17" s="10">
        <v>36</v>
      </c>
      <c r="B17" s="10" t="s">
        <v>43</v>
      </c>
      <c r="C17" s="21">
        <v>57173557360</v>
      </c>
      <c r="D17" s="22" t="s">
        <v>44</v>
      </c>
      <c r="E17" s="10">
        <v>20049004</v>
      </c>
      <c r="F17" s="10" t="s">
        <v>45</v>
      </c>
      <c r="G17" s="26">
        <v>1134</v>
      </c>
      <c r="H17" s="1" t="s">
        <v>46</v>
      </c>
      <c r="I17" s="10">
        <v>63</v>
      </c>
      <c r="J17" s="5"/>
      <c r="K17" s="35">
        <f t="shared" ref="K17:K32" si="2">(O17+N17/12/P17)*I17</f>
        <v>241.92</v>
      </c>
      <c r="M17" s="5">
        <v>18</v>
      </c>
      <c r="N17" s="5">
        <v>14.4</v>
      </c>
      <c r="O17" s="5">
        <v>3.6</v>
      </c>
      <c r="P17" s="5">
        <v>5</v>
      </c>
      <c r="Q17" s="15"/>
    </row>
    <row r="18" s="15" customFormat="1" ht="14.5" spans="1:17">
      <c r="A18" s="19">
        <v>36</v>
      </c>
      <c r="B18" s="19" t="s">
        <v>29</v>
      </c>
      <c r="C18" s="19">
        <v>57173534985</v>
      </c>
      <c r="D18" s="20" t="s">
        <v>30</v>
      </c>
      <c r="E18" s="19">
        <v>20340198</v>
      </c>
      <c r="F18" s="19" t="s">
        <v>31</v>
      </c>
      <c r="G18" s="19">
        <v>1334.84</v>
      </c>
      <c r="H18" s="25" t="s">
        <v>46</v>
      </c>
      <c r="I18" s="19">
        <v>221</v>
      </c>
      <c r="J18"/>
      <c r="K18" s="33">
        <f t="shared" si="2"/>
        <v>1334.84</v>
      </c>
      <c r="L18" s="34"/>
      <c r="M18" s="33">
        <v>20.2</v>
      </c>
      <c r="N18" s="33">
        <v>14.4</v>
      </c>
      <c r="O18" s="33">
        <v>5.8</v>
      </c>
      <c r="P18" s="33">
        <v>5</v>
      </c>
      <c r="Q18" s="15" t="s">
        <v>32</v>
      </c>
    </row>
    <row r="19" spans="1:16">
      <c r="A19" s="10">
        <v>35</v>
      </c>
      <c r="B19" s="10" t="s">
        <v>21</v>
      </c>
      <c r="C19" s="10" t="s">
        <v>22</v>
      </c>
      <c r="D19" s="10" t="s">
        <v>23</v>
      </c>
      <c r="E19" s="10">
        <v>20293757</v>
      </c>
      <c r="F19" s="10" t="s">
        <v>24</v>
      </c>
      <c r="G19" s="10">
        <v>257780.49</v>
      </c>
      <c r="H19" s="1" t="s">
        <v>47</v>
      </c>
      <c r="I19" s="10">
        <v>17889</v>
      </c>
      <c r="K19" s="5">
        <f t="shared" si="2"/>
        <v>4472.25</v>
      </c>
      <c r="L19" s="17">
        <f>N19/P19/12*I19</f>
        <v>4293.36</v>
      </c>
      <c r="M19" s="5">
        <v>14.41</v>
      </c>
      <c r="N19" s="5">
        <v>14.4</v>
      </c>
      <c r="O19" s="5">
        <v>0.01</v>
      </c>
      <c r="P19" s="5">
        <v>5</v>
      </c>
    </row>
    <row r="20" spans="1:16">
      <c r="A20" s="10">
        <v>35</v>
      </c>
      <c r="B20" s="10" t="s">
        <v>21</v>
      </c>
      <c r="C20" s="10" t="s">
        <v>22</v>
      </c>
      <c r="D20" s="10" t="s">
        <v>23</v>
      </c>
      <c r="E20" s="10">
        <v>20293757</v>
      </c>
      <c r="F20" s="10" t="s">
        <v>24</v>
      </c>
      <c r="G20" s="10">
        <v>10068.24</v>
      </c>
      <c r="H20" s="1" t="s">
        <v>47</v>
      </c>
      <c r="I20" s="10">
        <v>728</v>
      </c>
      <c r="K20" s="5">
        <f t="shared" si="2"/>
        <v>112.081666666667</v>
      </c>
      <c r="L20" s="17">
        <f>N20/P20/12*I20</f>
        <v>104.801666666667</v>
      </c>
      <c r="M20" s="5">
        <v>13.83</v>
      </c>
      <c r="N20" s="5">
        <v>13.82</v>
      </c>
      <c r="O20" s="5">
        <v>0.01</v>
      </c>
      <c r="P20" s="5">
        <v>8</v>
      </c>
    </row>
    <row r="21" spans="1:16">
      <c r="A21" s="10">
        <v>36</v>
      </c>
      <c r="B21" s="10" t="s">
        <v>29</v>
      </c>
      <c r="C21" s="37" t="s">
        <v>40</v>
      </c>
      <c r="D21" s="10" t="s">
        <v>41</v>
      </c>
      <c r="E21" s="10">
        <v>17417</v>
      </c>
      <c r="F21" s="10" t="s">
        <v>42</v>
      </c>
      <c r="G21" s="10">
        <v>63767</v>
      </c>
      <c r="H21" s="1" t="s">
        <v>47</v>
      </c>
      <c r="I21" s="10">
        <v>4675</v>
      </c>
      <c r="K21" s="5">
        <f t="shared" si="2"/>
        <v>24048.2</v>
      </c>
      <c r="L21" s="17">
        <f>N21/P21/12*I21</f>
        <v>673.2</v>
      </c>
      <c r="M21" s="5">
        <v>13.64</v>
      </c>
      <c r="N21" s="5">
        <v>8.64</v>
      </c>
      <c r="O21" s="5">
        <v>5</v>
      </c>
      <c r="P21" s="5">
        <v>5</v>
      </c>
    </row>
    <row r="22" ht="14.5" spans="1:16">
      <c r="A22" s="9">
        <v>36</v>
      </c>
      <c r="B22" s="9" t="s">
        <v>48</v>
      </c>
      <c r="C22" s="9">
        <v>57173558025</v>
      </c>
      <c r="D22" s="9" t="s">
        <v>49</v>
      </c>
      <c r="E22" s="10">
        <v>20335813</v>
      </c>
      <c r="F22" s="7" t="s">
        <v>50</v>
      </c>
      <c r="G22" s="10">
        <v>9040</v>
      </c>
      <c r="H22" s="1" t="s">
        <v>47</v>
      </c>
      <c r="I22" s="10">
        <v>565</v>
      </c>
      <c r="K22" s="5">
        <f t="shared" si="2"/>
        <v>4557.66666666667</v>
      </c>
      <c r="L22" s="17">
        <f>N22/P22/12*I22</f>
        <v>37.6666666666667</v>
      </c>
      <c r="M22" s="5">
        <v>16</v>
      </c>
      <c r="N22" s="5">
        <v>8</v>
      </c>
      <c r="O22" s="5">
        <v>8</v>
      </c>
      <c r="P22" s="5">
        <v>10</v>
      </c>
    </row>
    <row r="23" s="15" customFormat="1" ht="14.5" spans="1:17">
      <c r="A23" s="19">
        <v>36</v>
      </c>
      <c r="B23" s="19" t="s">
        <v>29</v>
      </c>
      <c r="C23" s="19">
        <v>57173534985</v>
      </c>
      <c r="D23" s="20" t="s">
        <v>30</v>
      </c>
      <c r="E23" s="19">
        <v>20340198</v>
      </c>
      <c r="F23" s="19" t="s">
        <v>31</v>
      </c>
      <c r="G23" s="19">
        <v>1878.44</v>
      </c>
      <c r="H23" s="25" t="s">
        <v>47</v>
      </c>
      <c r="I23" s="19">
        <v>311</v>
      </c>
      <c r="J23"/>
      <c r="K23" s="33">
        <f t="shared" si="2"/>
        <v>1878.44</v>
      </c>
      <c r="L23" s="34"/>
      <c r="M23" s="33">
        <v>20.2</v>
      </c>
      <c r="N23" s="33">
        <v>14.4</v>
      </c>
      <c r="O23" s="33">
        <v>5.8</v>
      </c>
      <c r="P23" s="33">
        <v>5</v>
      </c>
      <c r="Q23" s="15" t="s">
        <v>32</v>
      </c>
    </row>
    <row r="24" ht="14.5" spans="1:16">
      <c r="A24" s="10">
        <v>36</v>
      </c>
      <c r="B24" s="10" t="s">
        <v>29</v>
      </c>
      <c r="C24" s="10">
        <v>57173534985</v>
      </c>
      <c r="D24" s="27" t="s">
        <v>51</v>
      </c>
      <c r="E24" s="10">
        <v>20340198</v>
      </c>
      <c r="F24" s="10" t="s">
        <v>31</v>
      </c>
      <c r="G24" s="10">
        <v>1757.4</v>
      </c>
      <c r="H24" s="1" t="s">
        <v>47</v>
      </c>
      <c r="I24" s="10">
        <v>87</v>
      </c>
      <c r="K24" s="5">
        <f t="shared" si="2"/>
        <v>525.48</v>
      </c>
      <c r="M24" s="5">
        <v>20.2</v>
      </c>
      <c r="N24" s="5">
        <v>14.4</v>
      </c>
      <c r="O24" s="5">
        <v>5.8</v>
      </c>
      <c r="P24" s="5">
        <v>5</v>
      </c>
    </row>
    <row r="25" spans="1:16">
      <c r="A25" s="10">
        <v>36</v>
      </c>
      <c r="B25" s="28" t="s">
        <v>48</v>
      </c>
      <c r="C25" s="29">
        <v>57173514269</v>
      </c>
      <c r="D25" s="30" t="s">
        <v>52</v>
      </c>
      <c r="E25" s="31">
        <v>14969</v>
      </c>
      <c r="F25" s="30" t="s">
        <v>53</v>
      </c>
      <c r="G25" s="10">
        <v>359.58</v>
      </c>
      <c r="H25" s="1" t="s">
        <v>47</v>
      </c>
      <c r="I25" s="10">
        <v>26</v>
      </c>
      <c r="K25" s="5">
        <f t="shared" si="2"/>
        <v>4.00291666666667</v>
      </c>
      <c r="M25" s="5">
        <v>13.83</v>
      </c>
      <c r="N25" s="5">
        <v>13.82</v>
      </c>
      <c r="O25" s="5">
        <v>0.01</v>
      </c>
      <c r="P25" s="5">
        <v>8</v>
      </c>
    </row>
    <row r="26" spans="1:16">
      <c r="A26" s="10">
        <v>35</v>
      </c>
      <c r="B26" s="10" t="s">
        <v>21</v>
      </c>
      <c r="C26" s="10" t="s">
        <v>22</v>
      </c>
      <c r="D26" s="10" t="s">
        <v>23</v>
      </c>
      <c r="E26" s="10">
        <v>20293757</v>
      </c>
      <c r="F26" s="10" t="s">
        <v>24</v>
      </c>
      <c r="G26" s="10">
        <v>1188000</v>
      </c>
      <c r="H26" s="1" t="s">
        <v>54</v>
      </c>
      <c r="I26" s="10">
        <v>66000</v>
      </c>
      <c r="K26" s="5">
        <f t="shared" si="2"/>
        <v>285381.25</v>
      </c>
      <c r="L26" s="36"/>
      <c r="M26" s="5">
        <v>18</v>
      </c>
      <c r="N26" s="5">
        <v>13.82</v>
      </c>
      <c r="O26" s="5">
        <v>4.18</v>
      </c>
      <c r="P26" s="5">
        <v>8</v>
      </c>
    </row>
    <row r="27" spans="1:16">
      <c r="A27" s="10">
        <v>35</v>
      </c>
      <c r="B27" s="10" t="s">
        <v>21</v>
      </c>
      <c r="C27" s="10" t="s">
        <v>22</v>
      </c>
      <c r="D27" s="10" t="s">
        <v>23</v>
      </c>
      <c r="E27" s="10">
        <v>20293757</v>
      </c>
      <c r="F27" s="10" t="s">
        <v>24</v>
      </c>
      <c r="G27" s="10">
        <v>639788.8</v>
      </c>
      <c r="H27" s="1" t="s">
        <v>54</v>
      </c>
      <c r="I27" s="10">
        <v>44403</v>
      </c>
      <c r="K27" s="5">
        <f t="shared" si="2"/>
        <v>11100.75</v>
      </c>
      <c r="L27" s="36"/>
      <c r="M27" s="5">
        <v>14.41</v>
      </c>
      <c r="N27" s="5">
        <v>14.4</v>
      </c>
      <c r="O27" s="5">
        <v>0.01</v>
      </c>
      <c r="P27" s="5">
        <v>5</v>
      </c>
    </row>
    <row r="28" spans="1:16">
      <c r="A28" s="10">
        <v>35</v>
      </c>
      <c r="B28" s="10" t="s">
        <v>21</v>
      </c>
      <c r="C28" s="10" t="s">
        <v>22</v>
      </c>
      <c r="D28" s="10" t="s">
        <v>23</v>
      </c>
      <c r="E28" s="10">
        <v>20293757</v>
      </c>
      <c r="F28" s="10" t="s">
        <v>24</v>
      </c>
      <c r="G28" s="10">
        <v>3012.81</v>
      </c>
      <c r="H28" s="1" t="s">
        <v>54</v>
      </c>
      <c r="I28" s="10">
        <v>218</v>
      </c>
      <c r="K28" s="5">
        <f t="shared" si="2"/>
        <v>33.5629166666667</v>
      </c>
      <c r="M28" s="5">
        <v>13.83</v>
      </c>
      <c r="N28" s="5">
        <v>13.82</v>
      </c>
      <c r="O28" s="5">
        <v>0.01</v>
      </c>
      <c r="P28" s="5">
        <v>8</v>
      </c>
    </row>
    <row r="29" spans="1:16">
      <c r="A29" s="16">
        <v>36</v>
      </c>
      <c r="B29" s="28" t="s">
        <v>48</v>
      </c>
      <c r="C29" s="29">
        <v>57173514269</v>
      </c>
      <c r="D29" s="28" t="s">
        <v>52</v>
      </c>
      <c r="E29" s="31">
        <v>14969</v>
      </c>
      <c r="F29" s="30" t="s">
        <v>53</v>
      </c>
      <c r="G29" s="10">
        <f>I29*M29</f>
        <v>81140.61</v>
      </c>
      <c r="H29" s="1" t="s">
        <v>54</v>
      </c>
      <c r="I29" s="10">
        <v>5867</v>
      </c>
      <c r="K29" s="5">
        <f t="shared" si="2"/>
        <v>903.273541666667</v>
      </c>
      <c r="M29" s="5">
        <v>13.83</v>
      </c>
      <c r="N29" s="5">
        <v>13.82</v>
      </c>
      <c r="O29" s="5">
        <v>0.01</v>
      </c>
      <c r="P29" s="5">
        <v>8</v>
      </c>
    </row>
    <row r="30" spans="1:16">
      <c r="A30" s="10">
        <v>36</v>
      </c>
      <c r="B30" s="10" t="s">
        <v>29</v>
      </c>
      <c r="C30" s="37" t="s">
        <v>40</v>
      </c>
      <c r="D30" s="10" t="s">
        <v>41</v>
      </c>
      <c r="E30" s="10">
        <v>17417</v>
      </c>
      <c r="F30" s="10" t="s">
        <v>42</v>
      </c>
      <c r="G30" s="10">
        <f>I30*M30</f>
        <v>8033.96</v>
      </c>
      <c r="H30" s="1" t="s">
        <v>54</v>
      </c>
      <c r="I30" s="10">
        <v>589</v>
      </c>
      <c r="K30" s="5">
        <f t="shared" si="2"/>
        <v>3029.816</v>
      </c>
      <c r="M30" s="5">
        <v>13.64</v>
      </c>
      <c r="N30" s="5">
        <v>8.64</v>
      </c>
      <c r="O30" s="5">
        <v>5</v>
      </c>
      <c r="P30" s="5">
        <v>5</v>
      </c>
    </row>
    <row r="31" spans="1:16">
      <c r="A31" s="10">
        <v>36</v>
      </c>
      <c r="B31" s="10" t="s">
        <v>55</v>
      </c>
      <c r="C31" s="10">
        <v>57173535689</v>
      </c>
      <c r="D31" s="10" t="s">
        <v>56</v>
      </c>
      <c r="E31" s="9">
        <v>20016685</v>
      </c>
      <c r="F31" s="10" t="s">
        <v>57</v>
      </c>
      <c r="G31" s="10">
        <f>I31*M31</f>
        <v>12992</v>
      </c>
      <c r="H31" s="1" t="s">
        <v>54</v>
      </c>
      <c r="I31" s="10">
        <v>812</v>
      </c>
      <c r="K31" s="5">
        <f t="shared" si="2"/>
        <v>6550.13333333333</v>
      </c>
      <c r="M31" s="5">
        <v>16</v>
      </c>
      <c r="N31" s="5">
        <v>8</v>
      </c>
      <c r="O31" s="5">
        <v>8</v>
      </c>
      <c r="P31" s="5">
        <v>10</v>
      </c>
    </row>
    <row r="32" ht="14.5" spans="1:16">
      <c r="A32" s="9">
        <v>36</v>
      </c>
      <c r="B32" s="9" t="s">
        <v>48</v>
      </c>
      <c r="C32" s="9">
        <v>57173558025</v>
      </c>
      <c r="D32" s="9" t="s">
        <v>49</v>
      </c>
      <c r="E32" s="10">
        <v>20335813</v>
      </c>
      <c r="F32" s="7" t="s">
        <v>50</v>
      </c>
      <c r="G32" s="10">
        <f>I32*M32</f>
        <v>25968</v>
      </c>
      <c r="H32" s="1" t="s">
        <v>54</v>
      </c>
      <c r="I32" s="10">
        <v>1623</v>
      </c>
      <c r="K32" s="5">
        <f t="shared" si="2"/>
        <v>13092.2</v>
      </c>
      <c r="M32" s="5">
        <v>16</v>
      </c>
      <c r="N32" s="5">
        <v>8</v>
      </c>
      <c r="O32" s="5">
        <v>8</v>
      </c>
      <c r="P32" s="5">
        <v>10</v>
      </c>
    </row>
    <row r="33" ht="14.5" spans="1:17">
      <c r="A33" s="19">
        <v>36</v>
      </c>
      <c r="B33" s="19" t="s">
        <v>29</v>
      </c>
      <c r="C33" s="19">
        <v>57173534985</v>
      </c>
      <c r="D33" s="20" t="s">
        <v>30</v>
      </c>
      <c r="E33" s="19">
        <v>20340198</v>
      </c>
      <c r="F33" s="19" t="s">
        <v>31</v>
      </c>
      <c r="G33" s="19">
        <f>I33*6.04</f>
        <v>9537.16</v>
      </c>
      <c r="H33" s="25" t="s">
        <v>54</v>
      </c>
      <c r="I33" s="19">
        <v>1579</v>
      </c>
      <c r="K33" s="33">
        <v>9537.16</v>
      </c>
      <c r="M33" s="33">
        <v>20.2</v>
      </c>
      <c r="N33" s="33">
        <v>14.4</v>
      </c>
      <c r="O33" s="33">
        <v>5.8</v>
      </c>
      <c r="P33" s="33">
        <v>5</v>
      </c>
      <c r="Q33" s="15" t="s">
        <v>32</v>
      </c>
    </row>
    <row r="34" ht="14.5" spans="1:16">
      <c r="A34" s="26">
        <v>36</v>
      </c>
      <c r="B34" s="26" t="s">
        <v>29</v>
      </c>
      <c r="C34" s="26">
        <v>57173534985</v>
      </c>
      <c r="D34" s="27" t="s">
        <v>51</v>
      </c>
      <c r="E34" s="26">
        <v>20340198</v>
      </c>
      <c r="F34" s="26" t="s">
        <v>31</v>
      </c>
      <c r="G34" s="10">
        <f>I34*M34</f>
        <v>9433.4</v>
      </c>
      <c r="H34" s="1" t="s">
        <v>54</v>
      </c>
      <c r="I34" s="10">
        <v>467</v>
      </c>
      <c r="K34" s="5">
        <f>(O34+N34/12/P34)*I34</f>
        <v>2820.68</v>
      </c>
      <c r="M34" s="35">
        <v>20.2</v>
      </c>
      <c r="N34" s="35">
        <v>14.4</v>
      </c>
      <c r="O34" s="35">
        <v>5.8</v>
      </c>
      <c r="P34" s="35">
        <v>5</v>
      </c>
    </row>
    <row r="35" ht="14.5" spans="1:16">
      <c r="A35" s="10">
        <v>36</v>
      </c>
      <c r="B35" s="10" t="s">
        <v>43</v>
      </c>
      <c r="C35" s="21">
        <v>57173557360</v>
      </c>
      <c r="D35" s="22" t="s">
        <v>44</v>
      </c>
      <c r="E35" s="10">
        <v>20049004</v>
      </c>
      <c r="F35" s="10" t="s">
        <v>45</v>
      </c>
      <c r="G35" s="10">
        <f>I35*M35</f>
        <v>1332</v>
      </c>
      <c r="H35" s="1" t="s">
        <v>54</v>
      </c>
      <c r="I35" s="10">
        <v>74</v>
      </c>
      <c r="K35" s="5">
        <f>(O35+N35/12/P35)*I35</f>
        <v>284.16</v>
      </c>
      <c r="M35" s="5">
        <v>18</v>
      </c>
      <c r="N35" s="5">
        <v>14.4</v>
      </c>
      <c r="O35" s="5">
        <v>3.6</v>
      </c>
      <c r="P35" s="5">
        <v>5</v>
      </c>
    </row>
    <row r="36" ht="14.5" spans="1:16">
      <c r="A36" s="10">
        <v>31</v>
      </c>
      <c r="B36" s="10" t="s">
        <v>36</v>
      </c>
      <c r="C36" s="37" t="s">
        <v>37</v>
      </c>
      <c r="D36" s="10" t="s">
        <v>38</v>
      </c>
      <c r="E36" s="10">
        <v>13168</v>
      </c>
      <c r="F36" s="7" t="s">
        <v>39</v>
      </c>
      <c r="G36" s="10">
        <f>I36*M36</f>
        <v>7244000</v>
      </c>
      <c r="H36" s="1" t="s">
        <v>54</v>
      </c>
      <c r="I36" s="10">
        <v>200000</v>
      </c>
      <c r="J36" s="16"/>
      <c r="K36" s="5">
        <f>(O36+N36/12/P36)*I36</f>
        <v>4988000</v>
      </c>
      <c r="M36" s="5">
        <v>36.22</v>
      </c>
      <c r="N36" s="5">
        <v>11.52</v>
      </c>
      <c r="O36" s="5">
        <v>24.7</v>
      </c>
      <c r="P36" s="5">
        <v>4</v>
      </c>
    </row>
    <row r="37" spans="1:16">
      <c r="A37" s="16">
        <v>31</v>
      </c>
      <c r="B37" s="28" t="s">
        <v>58</v>
      </c>
      <c r="C37" s="29">
        <v>5717324000</v>
      </c>
      <c r="D37" s="28" t="s">
        <v>59</v>
      </c>
      <c r="E37" s="32">
        <v>20352660</v>
      </c>
      <c r="F37" s="28" t="s">
        <v>60</v>
      </c>
      <c r="G37" s="10">
        <f>I37*M37</f>
        <v>1320</v>
      </c>
      <c r="H37" s="1" t="s">
        <v>54</v>
      </c>
      <c r="I37" s="16">
        <v>100</v>
      </c>
      <c r="K37" s="5">
        <f>(O37+N37/12/P37)*I37</f>
        <v>526.666666666667</v>
      </c>
      <c r="M37" s="5">
        <v>13.2</v>
      </c>
      <c r="N37" s="5">
        <v>8</v>
      </c>
      <c r="O37" s="5">
        <v>5.2</v>
      </c>
      <c r="P37" s="5">
        <v>10</v>
      </c>
    </row>
  </sheetData>
  <autoFilter xmlns:etc="http://www.wps.cn/officeDocument/2017/etCustomData" ref="A1:Q3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4"/>
  <sheetViews>
    <sheetView topLeftCell="A13" workbookViewId="0">
      <selection activeCell="K29" sqref="K29"/>
    </sheetView>
  </sheetViews>
  <sheetFormatPr defaultColWidth="8.72727272727273" defaultRowHeight="14" outlineLevelCol="7"/>
  <cols>
    <col min="2" max="2" width="27.5454545454545" customWidth="1"/>
    <col min="3" max="3" width="13" customWidth="1"/>
    <col min="4" max="4" width="10.8181818181818" customWidth="1"/>
    <col min="7" max="7" width="8.72727272727273" style="5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12</v>
      </c>
      <c r="F1" s="1" t="s">
        <v>65</v>
      </c>
      <c r="G1" s="2" t="s">
        <v>66</v>
      </c>
    </row>
    <row r="2" spans="1:8">
      <c r="A2" s="1" t="s">
        <v>67</v>
      </c>
      <c r="B2" s="1" t="s">
        <v>23</v>
      </c>
      <c r="C2" s="1" t="s">
        <v>68</v>
      </c>
      <c r="D2" s="1">
        <v>71000</v>
      </c>
      <c r="E2" s="1">
        <v>11.52</v>
      </c>
      <c r="F2" s="1">
        <f t="shared" ref="F2:F19" si="0">D2*E2</f>
        <v>817920</v>
      </c>
      <c r="G2" s="2" t="s">
        <v>33</v>
      </c>
      <c r="H2" t="s">
        <v>69</v>
      </c>
    </row>
    <row r="3" spans="1:8">
      <c r="A3" s="1" t="s">
        <v>67</v>
      </c>
      <c r="B3" s="1" t="s">
        <v>23</v>
      </c>
      <c r="C3" s="1" t="s">
        <v>70</v>
      </c>
      <c r="D3" s="1">
        <v>100000</v>
      </c>
      <c r="E3" s="1">
        <v>16.51</v>
      </c>
      <c r="F3" s="1">
        <f t="shared" si="0"/>
        <v>1651000</v>
      </c>
      <c r="G3" s="2" t="s">
        <v>33</v>
      </c>
      <c r="H3" t="s">
        <v>71</v>
      </c>
    </row>
    <row r="4" spans="1:8">
      <c r="A4" s="1" t="s">
        <v>67</v>
      </c>
      <c r="B4" s="1" t="s">
        <v>23</v>
      </c>
      <c r="C4" s="1" t="s">
        <v>68</v>
      </c>
      <c r="D4" s="1">
        <v>300000</v>
      </c>
      <c r="E4" s="1">
        <v>11.52</v>
      </c>
      <c r="F4" s="1">
        <f t="shared" si="0"/>
        <v>3456000</v>
      </c>
      <c r="G4" s="2" t="s">
        <v>33</v>
      </c>
      <c r="H4" t="s">
        <v>72</v>
      </c>
    </row>
    <row r="5" spans="1:7">
      <c r="A5" s="1" t="s">
        <v>73</v>
      </c>
      <c r="B5" s="1" t="s">
        <v>49</v>
      </c>
      <c r="C5" s="1" t="s">
        <v>74</v>
      </c>
      <c r="D5" s="1">
        <v>3000</v>
      </c>
      <c r="E5" s="1">
        <v>14.5</v>
      </c>
      <c r="F5" s="1">
        <f t="shared" si="0"/>
        <v>43500</v>
      </c>
      <c r="G5" s="2" t="s">
        <v>33</v>
      </c>
    </row>
    <row r="6" spans="1:8">
      <c r="A6" s="1" t="s">
        <v>67</v>
      </c>
      <c r="B6" s="1" t="s">
        <v>23</v>
      </c>
      <c r="C6" s="1" t="s">
        <v>68</v>
      </c>
      <c r="D6" s="1">
        <v>300000</v>
      </c>
      <c r="E6" s="1">
        <v>11.52</v>
      </c>
      <c r="F6" s="1">
        <f t="shared" si="0"/>
        <v>3456000</v>
      </c>
      <c r="G6" s="2" t="s">
        <v>34</v>
      </c>
      <c r="H6" t="s">
        <v>75</v>
      </c>
    </row>
    <row r="7" spans="1:8">
      <c r="A7" s="1" t="s">
        <v>67</v>
      </c>
      <c r="B7" s="1" t="s">
        <v>23</v>
      </c>
      <c r="C7" s="1" t="s">
        <v>70</v>
      </c>
      <c r="D7" s="1">
        <v>300000</v>
      </c>
      <c r="E7" s="1">
        <v>16.51</v>
      </c>
      <c r="F7" s="1">
        <f t="shared" si="0"/>
        <v>4953000</v>
      </c>
      <c r="G7" s="2" t="s">
        <v>34</v>
      </c>
      <c r="H7" t="s">
        <v>76</v>
      </c>
    </row>
    <row r="8" spans="1:7">
      <c r="A8" s="1" t="s">
        <v>73</v>
      </c>
      <c r="B8" s="1" t="s">
        <v>49</v>
      </c>
      <c r="C8" s="1" t="s">
        <v>74</v>
      </c>
      <c r="D8" s="1">
        <v>2000</v>
      </c>
      <c r="E8" s="1">
        <v>14.5</v>
      </c>
      <c r="F8" s="1">
        <f t="shared" si="0"/>
        <v>29000</v>
      </c>
      <c r="G8" s="2" t="s">
        <v>34</v>
      </c>
    </row>
    <row r="9" spans="1:7">
      <c r="A9" s="1" t="s">
        <v>73</v>
      </c>
      <c r="B9" s="1" t="s">
        <v>77</v>
      </c>
      <c r="C9" s="1" t="s">
        <v>78</v>
      </c>
      <c r="D9" s="1">
        <v>5000</v>
      </c>
      <c r="E9" s="1">
        <v>18.17</v>
      </c>
      <c r="F9" s="1">
        <f t="shared" si="0"/>
        <v>90850</v>
      </c>
      <c r="G9" s="2" t="s">
        <v>34</v>
      </c>
    </row>
    <row r="10" spans="1:7">
      <c r="A10" s="1" t="s">
        <v>73</v>
      </c>
      <c r="B10" s="1" t="s">
        <v>79</v>
      </c>
      <c r="C10" s="1" t="s">
        <v>68</v>
      </c>
      <c r="D10" s="1">
        <v>6000</v>
      </c>
      <c r="E10" s="1">
        <v>11.52</v>
      </c>
      <c r="F10" s="1">
        <f t="shared" si="0"/>
        <v>69120</v>
      </c>
      <c r="G10" s="2" t="s">
        <v>34</v>
      </c>
    </row>
    <row r="11" spans="1:7">
      <c r="A11" s="1" t="s">
        <v>73</v>
      </c>
      <c r="B11" s="1" t="s">
        <v>52</v>
      </c>
      <c r="C11" s="1" t="s">
        <v>68</v>
      </c>
      <c r="D11" s="1">
        <v>21000</v>
      </c>
      <c r="E11" s="1">
        <v>11.52</v>
      </c>
      <c r="F11" s="1">
        <f t="shared" si="0"/>
        <v>241920</v>
      </c>
      <c r="G11" s="2" t="s">
        <v>34</v>
      </c>
    </row>
    <row r="12" spans="1:7">
      <c r="A12" s="1" t="s">
        <v>80</v>
      </c>
      <c r="B12" s="1" t="s">
        <v>59</v>
      </c>
      <c r="C12" s="1" t="s">
        <v>81</v>
      </c>
      <c r="D12" s="1">
        <v>100</v>
      </c>
      <c r="E12" s="1">
        <v>10.8</v>
      </c>
      <c r="F12" s="1">
        <f t="shared" si="0"/>
        <v>1080</v>
      </c>
      <c r="G12" s="2" t="s">
        <v>35</v>
      </c>
    </row>
    <row r="13" spans="1:7">
      <c r="A13" s="1" t="s">
        <v>73</v>
      </c>
      <c r="B13" s="1" t="s">
        <v>44</v>
      </c>
      <c r="C13" s="1" t="s">
        <v>70</v>
      </c>
      <c r="D13" s="1">
        <v>10000</v>
      </c>
      <c r="E13" s="1">
        <v>16.51</v>
      </c>
      <c r="F13" s="1">
        <f t="shared" si="0"/>
        <v>165100</v>
      </c>
      <c r="G13" s="2" t="s">
        <v>35</v>
      </c>
    </row>
    <row r="14" spans="1:8">
      <c r="A14" s="3" t="s">
        <v>67</v>
      </c>
      <c r="B14" s="3" t="s">
        <v>23</v>
      </c>
      <c r="C14" s="3" t="s">
        <v>70</v>
      </c>
      <c r="D14" s="3">
        <v>100000</v>
      </c>
      <c r="E14" s="3">
        <v>16.51</v>
      </c>
      <c r="F14" s="3">
        <f t="shared" si="0"/>
        <v>1651000</v>
      </c>
      <c r="G14" s="4" t="s">
        <v>46</v>
      </c>
      <c r="H14" t="s">
        <v>82</v>
      </c>
    </row>
    <row r="15" spans="1:8">
      <c r="A15" s="3" t="s">
        <v>67</v>
      </c>
      <c r="B15" s="3" t="s">
        <v>23</v>
      </c>
      <c r="C15" s="3" t="s">
        <v>70</v>
      </c>
      <c r="D15" s="3">
        <v>100000</v>
      </c>
      <c r="E15" s="3">
        <v>16.51</v>
      </c>
      <c r="F15" s="3">
        <f t="shared" si="0"/>
        <v>1651000</v>
      </c>
      <c r="G15" s="4" t="s">
        <v>46</v>
      </c>
      <c r="H15" t="s">
        <v>82</v>
      </c>
    </row>
    <row r="16" spans="1:7">
      <c r="A16" s="1" t="s">
        <v>80</v>
      </c>
      <c r="B16" s="1" t="s">
        <v>38</v>
      </c>
      <c r="C16" s="1" t="s">
        <v>70</v>
      </c>
      <c r="D16" s="1">
        <v>100000</v>
      </c>
      <c r="E16" s="3">
        <v>16.51</v>
      </c>
      <c r="F16" s="3">
        <f t="shared" si="0"/>
        <v>1651000</v>
      </c>
      <c r="G16" s="4" t="s">
        <v>46</v>
      </c>
    </row>
    <row r="17" spans="1:7">
      <c r="A17" s="1" t="s">
        <v>80</v>
      </c>
      <c r="B17" s="1" t="s">
        <v>38</v>
      </c>
      <c r="C17" s="1" t="s">
        <v>70</v>
      </c>
      <c r="D17" s="1">
        <v>100000</v>
      </c>
      <c r="E17" s="3">
        <v>16.51</v>
      </c>
      <c r="F17" s="3">
        <f t="shared" si="0"/>
        <v>1651000</v>
      </c>
      <c r="G17" s="4" t="s">
        <v>46</v>
      </c>
    </row>
    <row r="18" spans="1:8">
      <c r="A18" s="3" t="s">
        <v>67</v>
      </c>
      <c r="B18" s="3" t="s">
        <v>23</v>
      </c>
      <c r="C18" s="3" t="s">
        <v>68</v>
      </c>
      <c r="D18" s="3">
        <v>100000</v>
      </c>
      <c r="E18" s="3">
        <v>11.52</v>
      </c>
      <c r="F18" s="3">
        <f t="shared" si="0"/>
        <v>1152000</v>
      </c>
      <c r="G18" s="4" t="s">
        <v>46</v>
      </c>
      <c r="H18" t="s">
        <v>83</v>
      </c>
    </row>
    <row r="19" spans="1:7">
      <c r="A19" s="3" t="s">
        <v>80</v>
      </c>
      <c r="B19" s="3" t="s">
        <v>59</v>
      </c>
      <c r="C19" s="3" t="s">
        <v>81</v>
      </c>
      <c r="D19" s="3">
        <v>500</v>
      </c>
      <c r="E19" s="3">
        <v>10.8</v>
      </c>
      <c r="F19" s="3">
        <f t="shared" si="0"/>
        <v>5400</v>
      </c>
      <c r="G19" s="4" t="s">
        <v>47</v>
      </c>
    </row>
    <row r="20" spans="1:7">
      <c r="A20" s="1" t="s">
        <v>73</v>
      </c>
      <c r="B20" s="1" t="s">
        <v>84</v>
      </c>
      <c r="C20" s="1" t="s">
        <v>85</v>
      </c>
      <c r="D20" s="1">
        <v>3000</v>
      </c>
      <c r="E20" s="1">
        <v>23.56</v>
      </c>
      <c r="F20" s="3">
        <f t="shared" ref="F20:F24" si="1">D20*E20</f>
        <v>70680</v>
      </c>
      <c r="G20" s="2" t="s">
        <v>47</v>
      </c>
    </row>
    <row r="21" spans="1:7">
      <c r="A21" s="3" t="s">
        <v>73</v>
      </c>
      <c r="B21" s="3" t="s">
        <v>52</v>
      </c>
      <c r="C21" s="3" t="s">
        <v>68</v>
      </c>
      <c r="D21" s="3">
        <v>10000</v>
      </c>
      <c r="E21" s="3">
        <v>11.52</v>
      </c>
      <c r="F21" s="3">
        <f t="shared" si="1"/>
        <v>115200</v>
      </c>
      <c r="G21" s="4" t="s">
        <v>86</v>
      </c>
    </row>
    <row r="22" spans="1:7">
      <c r="A22" s="1" t="s">
        <v>80</v>
      </c>
      <c r="B22" s="1" t="s">
        <v>87</v>
      </c>
      <c r="C22" s="1" t="s">
        <v>88</v>
      </c>
      <c r="D22" s="1">
        <v>21000</v>
      </c>
      <c r="E22" s="1">
        <v>12.8</v>
      </c>
      <c r="F22" s="3">
        <f t="shared" si="1"/>
        <v>268800</v>
      </c>
      <c r="G22" s="4" t="s">
        <v>86</v>
      </c>
    </row>
    <row r="23" spans="1:8">
      <c r="A23" s="1" t="s">
        <v>80</v>
      </c>
      <c r="B23" s="13" t="s">
        <v>38</v>
      </c>
      <c r="C23" s="1" t="s">
        <v>89</v>
      </c>
      <c r="D23" s="1">
        <v>50000</v>
      </c>
      <c r="E23" s="1">
        <v>34.02</v>
      </c>
      <c r="F23" s="3">
        <f t="shared" si="1"/>
        <v>1701000</v>
      </c>
      <c r="G23" s="4" t="s">
        <v>86</v>
      </c>
      <c r="H23" t="s">
        <v>90</v>
      </c>
    </row>
    <row r="24" spans="1:8">
      <c r="A24" s="3" t="s">
        <v>67</v>
      </c>
      <c r="B24" s="14" t="s">
        <v>23</v>
      </c>
      <c r="C24" s="3" t="s">
        <v>70</v>
      </c>
      <c r="D24" s="3">
        <v>100000</v>
      </c>
      <c r="E24" s="3">
        <v>16.51</v>
      </c>
      <c r="F24" s="3">
        <f t="shared" si="1"/>
        <v>1651000</v>
      </c>
      <c r="G24" s="4" t="s">
        <v>86</v>
      </c>
      <c r="H24" t="s">
        <v>91</v>
      </c>
    </row>
  </sheetData>
  <autoFilter xmlns:etc="http://www.wps.cn/officeDocument/2017/etCustomData" ref="A1:H24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D2:L19"/>
  <sheetViews>
    <sheetView workbookViewId="0">
      <selection activeCell="O9" sqref="O9"/>
    </sheetView>
  </sheetViews>
  <sheetFormatPr defaultColWidth="8.72727272727273" defaultRowHeight="14"/>
  <cols>
    <col min="4" max="9" width="9" customWidth="1"/>
  </cols>
  <sheetData>
    <row r="2" spans="4:4">
      <c r="D2" t="s">
        <v>92</v>
      </c>
    </row>
    <row r="4" spans="4:11">
      <c r="D4" s="11" t="s">
        <v>61</v>
      </c>
      <c r="E4" s="11" t="s">
        <v>20</v>
      </c>
      <c r="F4" s="11" t="s">
        <v>33</v>
      </c>
      <c r="G4" s="11" t="s">
        <v>34</v>
      </c>
      <c r="H4" s="11" t="s">
        <v>35</v>
      </c>
      <c r="I4" s="11" t="s">
        <v>46</v>
      </c>
      <c r="J4" s="11" t="s">
        <v>47</v>
      </c>
      <c r="K4" s="11" t="s">
        <v>54</v>
      </c>
    </row>
    <row r="5" spans="4:12">
      <c r="D5" s="11" t="s">
        <v>80</v>
      </c>
      <c r="E5" s="11">
        <v>0</v>
      </c>
      <c r="F5" s="11">
        <v>0</v>
      </c>
      <c r="G5" s="11">
        <v>0</v>
      </c>
      <c r="H5" s="12">
        <v>154.94</v>
      </c>
      <c r="I5" s="11">
        <v>1.36</v>
      </c>
      <c r="J5" s="11">
        <v>1.36</v>
      </c>
      <c r="K5">
        <v>236.64</v>
      </c>
      <c r="L5">
        <f>SUM(E5:K5)</f>
        <v>394.3</v>
      </c>
    </row>
    <row r="6" spans="4:12">
      <c r="D6" s="11" t="s">
        <v>67</v>
      </c>
      <c r="E6" s="12">
        <v>20.4</v>
      </c>
      <c r="F6" s="12">
        <v>57.12</v>
      </c>
      <c r="G6" s="12">
        <v>164.52</v>
      </c>
      <c r="H6" s="12">
        <v>45.55</v>
      </c>
      <c r="I6" s="11">
        <v>30.59</v>
      </c>
      <c r="J6" s="12">
        <v>7.145</v>
      </c>
      <c r="K6">
        <v>21.12</v>
      </c>
      <c r="L6">
        <f>SUM(E6:K6)</f>
        <v>346.445</v>
      </c>
    </row>
    <row r="19" spans="4:4">
      <c r="D19" t="s">
        <v>93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E2:G19"/>
  <sheetViews>
    <sheetView workbookViewId="0">
      <selection activeCell="G18" sqref="G18"/>
    </sheetView>
  </sheetViews>
  <sheetFormatPr defaultColWidth="8.72727272727273" defaultRowHeight="14" outlineLevelCol="6"/>
  <cols>
    <col min="5" max="5" width="41" customWidth="1"/>
  </cols>
  <sheetData>
    <row r="2" spans="5:5">
      <c r="E2" t="s">
        <v>94</v>
      </c>
    </row>
    <row r="3" spans="5:5">
      <c r="E3" s="6" t="s">
        <v>95</v>
      </c>
    </row>
    <row r="4" ht="14.5" spans="5:5">
      <c r="E4" s="7" t="s">
        <v>96</v>
      </c>
    </row>
    <row r="5" ht="14.5" spans="5:7">
      <c r="E5" s="7" t="s">
        <v>97</v>
      </c>
      <c r="F5" t="s">
        <v>98</v>
      </c>
      <c r="G5" t="s">
        <v>99</v>
      </c>
    </row>
    <row r="6" ht="14.5" spans="5:5">
      <c r="E6" s="7" t="s">
        <v>100</v>
      </c>
    </row>
    <row r="7" spans="5:5">
      <c r="E7" s="8" t="s">
        <v>44</v>
      </c>
    </row>
    <row r="8" spans="5:5">
      <c r="E8" s="9" t="s">
        <v>49</v>
      </c>
    </row>
    <row r="9" spans="5:5">
      <c r="E9" s="8" t="s">
        <v>27</v>
      </c>
    </row>
    <row r="10" spans="5:5">
      <c r="E10" s="10" t="s">
        <v>56</v>
      </c>
    </row>
    <row r="11" spans="5:5">
      <c r="E11" s="10" t="s">
        <v>101</v>
      </c>
    </row>
    <row r="12" spans="5:5">
      <c r="E12" s="10" t="s">
        <v>23</v>
      </c>
    </row>
    <row r="13" spans="5:5">
      <c r="E13" s="10" t="s">
        <v>38</v>
      </c>
    </row>
    <row r="14" spans="5:5">
      <c r="E14" s="10" t="s">
        <v>18</v>
      </c>
    </row>
    <row r="15" spans="5:5">
      <c r="E15" s="10" t="s">
        <v>41</v>
      </c>
    </row>
    <row r="16" spans="5:5">
      <c r="E16" s="3" t="s">
        <v>59</v>
      </c>
    </row>
    <row r="17" spans="5:5">
      <c r="E17" s="1" t="s">
        <v>52</v>
      </c>
    </row>
    <row r="18" spans="5:5">
      <c r="E18" t="s">
        <v>102</v>
      </c>
    </row>
    <row r="19" spans="5:5">
      <c r="E19" t="s">
        <v>103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3:B7"/>
  <sheetViews>
    <sheetView workbookViewId="0">
      <selection activeCell="A3" sqref="A3:B7"/>
    </sheetView>
  </sheetViews>
  <sheetFormatPr defaultColWidth="8.72727272727273" defaultRowHeight="14" outlineLevelRow="6" outlineLevelCol="1"/>
  <cols>
    <col min="1" max="1" width="7.72727272727273"/>
    <col min="2" max="2" width="13.5454545454545"/>
  </cols>
  <sheetData>
    <row r="3" spans="1:2">
      <c r="A3" t="s">
        <v>61</v>
      </c>
      <c r="B3" t="s">
        <v>104</v>
      </c>
    </row>
    <row r="4" spans="1:2">
      <c r="A4" t="s">
        <v>67</v>
      </c>
      <c r="B4">
        <v>1371000</v>
      </c>
    </row>
    <row r="5" spans="1:2">
      <c r="A5" t="s">
        <v>80</v>
      </c>
      <c r="B5">
        <v>222600</v>
      </c>
    </row>
    <row r="6" spans="1:2">
      <c r="A6" t="s">
        <v>73</v>
      </c>
      <c r="B6">
        <v>50000</v>
      </c>
    </row>
    <row r="7" spans="1:2">
      <c r="A7" t="s">
        <v>105</v>
      </c>
      <c r="B7">
        <v>1643600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22"/>
  <sheetViews>
    <sheetView topLeftCell="A4" workbookViewId="0">
      <selection activeCell="J8" sqref="J8"/>
    </sheetView>
  </sheetViews>
  <sheetFormatPr defaultColWidth="8.72727272727273" defaultRowHeight="14" outlineLevelCol="6"/>
  <sheetData>
    <row r="1" spans="1:3">
      <c r="A1" s="1" t="s">
        <v>61</v>
      </c>
      <c r="B1" s="1" t="s">
        <v>64</v>
      </c>
      <c r="C1" s="2" t="s">
        <v>66</v>
      </c>
    </row>
    <row r="2" spans="1:3">
      <c r="A2" s="1" t="s">
        <v>67</v>
      </c>
      <c r="B2" s="1">
        <v>71000</v>
      </c>
      <c r="C2" s="2" t="s">
        <v>33</v>
      </c>
    </row>
    <row r="3" spans="1:3">
      <c r="A3" s="1" t="s">
        <v>67</v>
      </c>
      <c r="B3" s="1">
        <v>100000</v>
      </c>
      <c r="C3" s="2" t="s">
        <v>33</v>
      </c>
    </row>
    <row r="4" spans="1:3">
      <c r="A4" s="1" t="s">
        <v>67</v>
      </c>
      <c r="B4" s="1">
        <v>300000</v>
      </c>
      <c r="C4" s="2" t="s">
        <v>33</v>
      </c>
    </row>
    <row r="5" spans="1:3">
      <c r="A5" s="1" t="s">
        <v>73</v>
      </c>
      <c r="B5" s="1">
        <v>3000</v>
      </c>
      <c r="C5" s="2" t="s">
        <v>33</v>
      </c>
    </row>
    <row r="6" spans="1:3">
      <c r="A6" s="1" t="s">
        <v>67</v>
      </c>
      <c r="B6" s="1">
        <v>300000</v>
      </c>
      <c r="C6" s="2" t="s">
        <v>34</v>
      </c>
    </row>
    <row r="7" spans="1:7">
      <c r="A7" s="1" t="s">
        <v>67</v>
      </c>
      <c r="B7" s="1">
        <v>300000</v>
      </c>
      <c r="C7" s="2" t="s">
        <v>34</v>
      </c>
      <c r="F7" t="s">
        <v>61</v>
      </c>
      <c r="G7" t="s">
        <v>104</v>
      </c>
    </row>
    <row r="8" spans="1:7">
      <c r="A8" s="1" t="s">
        <v>73</v>
      </c>
      <c r="B8" s="1">
        <v>2000</v>
      </c>
      <c r="C8" s="2" t="s">
        <v>34</v>
      </c>
      <c r="F8" t="s">
        <v>67</v>
      </c>
      <c r="G8">
        <v>1371000</v>
      </c>
    </row>
    <row r="9" spans="1:7">
      <c r="A9" s="1" t="s">
        <v>73</v>
      </c>
      <c r="B9" s="1">
        <v>5000</v>
      </c>
      <c r="C9" s="2" t="s">
        <v>34</v>
      </c>
      <c r="F9" t="s">
        <v>80</v>
      </c>
      <c r="G9">
        <v>422600</v>
      </c>
    </row>
    <row r="10" spans="1:7">
      <c r="A10" s="1" t="s">
        <v>73</v>
      </c>
      <c r="B10" s="1">
        <v>6000</v>
      </c>
      <c r="C10" s="2" t="s">
        <v>34</v>
      </c>
      <c r="F10" t="s">
        <v>73</v>
      </c>
      <c r="G10">
        <v>50000</v>
      </c>
    </row>
    <row r="11" spans="1:7">
      <c r="A11" s="1" t="s">
        <v>73</v>
      </c>
      <c r="B11" s="1">
        <v>21000</v>
      </c>
      <c r="C11" s="2" t="s">
        <v>34</v>
      </c>
      <c r="F11" t="s">
        <v>105</v>
      </c>
      <c r="G11">
        <v>1843600</v>
      </c>
    </row>
    <row r="12" spans="1:3">
      <c r="A12" s="1" t="s">
        <v>80</v>
      </c>
      <c r="B12" s="1">
        <v>100</v>
      </c>
      <c r="C12" s="2" t="s">
        <v>35</v>
      </c>
    </row>
    <row r="13" spans="1:3">
      <c r="A13" s="1" t="s">
        <v>73</v>
      </c>
      <c r="B13" s="1">
        <v>10000</v>
      </c>
      <c r="C13" s="2" t="s">
        <v>35</v>
      </c>
    </row>
    <row r="14" spans="1:3">
      <c r="A14" s="3" t="s">
        <v>67</v>
      </c>
      <c r="B14" s="3">
        <v>100000</v>
      </c>
      <c r="C14" s="4" t="s">
        <v>46</v>
      </c>
    </row>
    <row r="15" spans="1:3">
      <c r="A15" s="3" t="s">
        <v>67</v>
      </c>
      <c r="B15" s="3">
        <v>100000</v>
      </c>
      <c r="C15" s="4" t="s">
        <v>46</v>
      </c>
    </row>
    <row r="16" spans="1:3">
      <c r="A16" s="1" t="s">
        <v>80</v>
      </c>
      <c r="B16" s="1">
        <v>100000</v>
      </c>
      <c r="C16" s="4" t="s">
        <v>46</v>
      </c>
    </row>
    <row r="17" spans="1:3">
      <c r="A17" s="1" t="s">
        <v>80</v>
      </c>
      <c r="B17" s="1">
        <v>100000</v>
      </c>
      <c r="C17" s="4" t="s">
        <v>46</v>
      </c>
    </row>
    <row r="18" spans="1:3">
      <c r="A18" s="3" t="s">
        <v>67</v>
      </c>
      <c r="B18" s="3">
        <v>100000</v>
      </c>
      <c r="C18" s="4" t="s">
        <v>46</v>
      </c>
    </row>
    <row r="19" spans="1:3">
      <c r="A19" s="3" t="s">
        <v>80</v>
      </c>
      <c r="B19" s="3">
        <v>500</v>
      </c>
      <c r="C19" s="4" t="s">
        <v>47</v>
      </c>
    </row>
    <row r="20" spans="1:3">
      <c r="A20" s="1" t="s">
        <v>73</v>
      </c>
      <c r="B20" s="1">
        <v>3000</v>
      </c>
      <c r="C20" s="2" t="s">
        <v>47</v>
      </c>
    </row>
    <row r="21" spans="1:3">
      <c r="A21" s="1" t="s">
        <v>80</v>
      </c>
      <c r="B21" s="1">
        <v>22000</v>
      </c>
      <c r="C21" s="4" t="s">
        <v>106</v>
      </c>
    </row>
    <row r="22" spans="1:3">
      <c r="A22" s="1" t="s">
        <v>80</v>
      </c>
      <c r="B22">
        <v>200000</v>
      </c>
      <c r="C22" s="5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模组出账情况</vt:lpstr>
      <vt:lpstr>模组采购情况</vt:lpstr>
      <vt:lpstr>区县集运收入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2024-01-25T01:52:00Z</dcterms:created>
  <dcterms:modified xsi:type="dcterms:W3CDTF">2025-08-21T10:18:27Z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4578BBB4F5DC4ACF841818ACC5F55F39</vt:lpwstr>
  </property>
  <property fmtid="{D5CDD505-2E9C-101B-9397-08002B2CF9AE}" pid="3" name="KSOProductBuildVer">
    <vt:lpwstr>2052-12.8.2.19315</vt:lpwstr>
  </property>
</Properties>
</file>