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nijiaming</author>
  </authors>
  <commentList>
    <comment ref="L18" authorId="0">
      <text>
        <r>
          <rPr>
            <sz val="9"/>
            <rFont val="宋体"/>
            <charset val="134"/>
          </rPr>
          <t>存量递延240万/月（含新增开卡，不含模组），收入2880万；新增卡+模组200万套，每套16元，收入3200万；总收入6080万</t>
        </r>
      </text>
    </comment>
  </commentList>
</comments>
</file>

<file path=xl/sharedStrings.xml><?xml version="1.0" encoding="utf-8"?>
<sst xmlns="http://schemas.openxmlformats.org/spreadsheetml/2006/main" count="279" uniqueCount="160">
  <si>
    <t>填写不含税金额，单位：万</t>
  </si>
  <si>
    <t>大类</t>
  </si>
  <si>
    <t>业务</t>
  </si>
  <si>
    <t>费用名称</t>
  </si>
  <si>
    <t>预算项目编号</t>
  </si>
  <si>
    <t>填报人</t>
  </si>
  <si>
    <t>24年收入成本</t>
  </si>
  <si>
    <t>25年收入成本</t>
  </si>
  <si>
    <t>24年收入预计</t>
  </si>
  <si>
    <t>24年本地成本预计</t>
  </si>
  <si>
    <t>24年本地成本说明</t>
  </si>
  <si>
    <t>24年截至11月本地成本已使用金额</t>
  </si>
  <si>
    <t>24年省摊成本预计</t>
  </si>
  <si>
    <t>24年省摊成本说明</t>
  </si>
  <si>
    <t>25年收入预计</t>
  </si>
  <si>
    <t>25年本地成本预计</t>
  </si>
  <si>
    <t>25年本地成本说明</t>
  </si>
  <si>
    <t>25年省摊成本预计</t>
  </si>
  <si>
    <t>25年省摊成本说明</t>
  </si>
  <si>
    <t>云</t>
  </si>
  <si>
    <t>IDC带宽</t>
  </si>
  <si>
    <t>业务平台维护支撑费</t>
  </si>
  <si>
    <t>24ZQ012C</t>
  </si>
  <si>
    <t>颜意</t>
  </si>
  <si>
    <t>大数据（含能开）</t>
  </si>
  <si>
    <t>营销支撑费</t>
  </si>
  <si>
    <t>2224SP23090001SC</t>
  </si>
  <si>
    <t>直管资源池-按实结算型</t>
  </si>
  <si>
    <t>直管资源池-固定比例结算型</t>
  </si>
  <si>
    <t>直管资源池-固定比例结算型（集中运营）</t>
  </si>
  <si>
    <t>CDN</t>
  </si>
  <si>
    <t>国际云</t>
  </si>
  <si>
    <t>智云领航-云安</t>
  </si>
  <si>
    <t>政务云</t>
  </si>
  <si>
    <t xml:space="preserve">IDC </t>
  </si>
  <si>
    <t>通道收入</t>
  </si>
  <si>
    <t>合同履约成本</t>
  </si>
  <si>
    <t>24ZQ21001C</t>
  </si>
  <si>
    <t>倪加明</t>
  </si>
  <si>
    <t>24年模组已采购164.8万套，合计使用成本2167万元</t>
  </si>
  <si>
    <t>无省摊成本</t>
  </si>
  <si>
    <t>25年预计预计发展卡+模组业务200万套，单片模组收入按照16元测算，收入预计新增3200万，单片模组成本按照14.5元测算，成本预计2900万。</t>
  </si>
  <si>
    <t>SIM卡成本</t>
  </si>
  <si>
    <t>24SC004C</t>
  </si>
  <si>
    <t>24年物联卡已制卡200万张，采购价格1.5元/张，合计使用成本300万元</t>
  </si>
  <si>
    <t>25年预计考核净增用户数预计180万户，其中计划销户60万户，故合计需新增240万户，采购价格1.5元/张，整体预计需要成本360万。</t>
  </si>
  <si>
    <t>政企部自有增值业务</t>
  </si>
  <si>
    <t>何江</t>
  </si>
  <si>
    <t>支撑费</t>
  </si>
  <si>
    <t>2025年预计申请集中运营170万套，每套贡献收入16元，合计2720万元，每套补贴25%，合计680万元</t>
  </si>
  <si>
    <t>2025年发展国际业务，预估业务发展40万元，具体按单与国际公司明确结算金额。</t>
  </si>
  <si>
    <t>经与省公司沟通，实际为结算给物联网公司的支撑费，非实际业务发生需要结算的比例(与按B市场收入分摊无异)。目前评估仍为5万元。</t>
  </si>
  <si>
    <t>云IOT</t>
  </si>
  <si>
    <t>25年收入预估3000万，成本占收比参考24年93.3%，成本约2799万</t>
  </si>
  <si>
    <t>OneNET/OnePARK/OnePoint/OneTraffice</t>
  </si>
  <si>
    <t>预计增收14%，成本占收比94.5%</t>
  </si>
  <si>
    <t>千里眼产品</t>
  </si>
  <si>
    <t>24年摄像头已采购4300套，合计使用成本58.5万元</t>
  </si>
  <si>
    <t>25年月新增发展行业视频600路（行业版200路、小微版400路），单路收入450元，收入预计新增324万；AI产品新增开通3000路，单路10元/月，收入新增36万；存量递延约15万/月，收入180万；总收入540万，单摄像头成本130元，总成本预计93.6万元。</t>
  </si>
  <si>
    <t>省公司按B收入分摊到地市，参考24年</t>
  </si>
  <si>
    <t>千里眼DICT</t>
  </si>
  <si>
    <t>10CW039F</t>
  </si>
  <si>
    <t>25年收入预估800万，成本占收比参考24年94.5%，成本约756万</t>
  </si>
  <si>
    <t>预计发展800万，成本占收比94.5%，省公司按实分摊</t>
  </si>
  <si>
    <t>和对讲产品</t>
  </si>
  <si>
    <t xml:space="preserve">
存量递延约30万/月，合计360万；
专用终端新增3000户，成本340元/户，收入528元/户， 新增成本102万，收入158万
工作机新增1200户，成本1213元/户，收入1516元/户，新增成本146万，收入182万
2024年底因省公司合同问题无法下单向终端公司及厂家借货的283万
以上收入累计700万，成本531万</t>
  </si>
  <si>
    <t>和对讲DICT</t>
  </si>
  <si>
    <t>烟感</t>
  </si>
  <si>
    <t>OneNET\OnePark基础服务</t>
  </si>
  <si>
    <t>10CW069F</t>
  </si>
  <si>
    <r>
      <rPr>
        <sz val="11"/>
        <color theme="1"/>
        <rFont val="微软雅黑"/>
        <charset val="134"/>
      </rPr>
      <t>全省2</t>
    </r>
    <r>
      <rPr>
        <sz val="11"/>
        <color theme="1"/>
        <rFont val="微软雅黑"/>
        <charset val="134"/>
      </rPr>
      <t>480万，按B收入占比嘉兴6.42%</t>
    </r>
  </si>
  <si>
    <t>OnePoint高精度定位</t>
  </si>
  <si>
    <t>2210SP24030006ZQ</t>
  </si>
  <si>
    <t>全省1000，按B收入占比嘉兴6.42%</t>
  </si>
  <si>
    <t>OneTraffic智慧交通</t>
  </si>
  <si>
    <t>全省850，按B收入占比嘉兴6.42%</t>
  </si>
  <si>
    <t>找TA</t>
  </si>
  <si>
    <t>10CW057F</t>
  </si>
  <si>
    <t>定位通</t>
  </si>
  <si>
    <t>10CW057F017</t>
  </si>
  <si>
    <t>和交通</t>
  </si>
  <si>
    <t>上研支撑服务</t>
  </si>
  <si>
    <t>5G</t>
  </si>
  <si>
    <t>5G产品</t>
  </si>
  <si>
    <t>詹高扬</t>
  </si>
  <si>
    <t>5G快线预计发展28套，每套成本按1200元测算，成本共计2.97万</t>
  </si>
  <si>
    <t>预计5G快线发展450套，每套成本按1200元测算，25年成本预计47.79万</t>
  </si>
  <si>
    <t>地市采购到货结算</t>
  </si>
  <si>
    <t>24年无发展</t>
  </si>
  <si>
    <t>按自有增值业务占收比94%测算，25年成本预计188万</t>
  </si>
  <si>
    <t>地市结算</t>
  </si>
  <si>
    <t>其他BAF产品</t>
  </si>
  <si>
    <t>网络成本&amp;投资</t>
  </si>
  <si>
    <t>网络成本</t>
  </si>
  <si>
    <t>政企专线（不含语音）</t>
  </si>
  <si>
    <t>内网增值</t>
  </si>
  <si>
    <t>业务技术支撑费</t>
  </si>
  <si>
    <t>董哲锋</t>
  </si>
  <si>
    <t>DICT服务包</t>
  </si>
  <si>
    <t>线路收入</t>
  </si>
  <si>
    <t>政企专线</t>
  </si>
  <si>
    <t>语音</t>
  </si>
  <si>
    <t>和教育</t>
  </si>
  <si>
    <t>和教育家校互动收入</t>
  </si>
  <si>
    <t>夏正华</t>
  </si>
  <si>
    <t>通用营业成本-低值易耗品摊销-通信商品-通信终端</t>
  </si>
  <si>
    <t>24ZQ009C</t>
  </si>
  <si>
    <t>合同履约成本-结算</t>
  </si>
  <si>
    <t>和教育转型产品收入</t>
  </si>
  <si>
    <t>短彩信</t>
  </si>
  <si>
    <t>结算收入</t>
  </si>
  <si>
    <t>赵灵漪</t>
  </si>
  <si>
    <t>代理商发展</t>
  </si>
  <si>
    <t>24ZQ012C 政企-业务支撑费</t>
  </si>
  <si>
    <t>传统短彩业务直签</t>
  </si>
  <si>
    <t>政企部维修</t>
  </si>
  <si>
    <t>24ZQ011C</t>
  </si>
  <si>
    <t>5G消息拓展</t>
  </si>
  <si>
    <t>24ZQ012C政企部自有增值业务费用</t>
  </si>
  <si>
    <t>其他产品</t>
  </si>
  <si>
    <t>信息化项目</t>
  </si>
  <si>
    <t>信息化-集成</t>
  </si>
  <si>
    <t>通信与信息服务成本-ICT业务-系统集成费（信息技术服务）</t>
  </si>
  <si>
    <t>24ZQ003C</t>
  </si>
  <si>
    <t>徐昊</t>
  </si>
  <si>
    <t>信息化-维护</t>
  </si>
  <si>
    <t>通信与信息服务成本-ICT业务-维保费（信息技术服务）</t>
  </si>
  <si>
    <t>信息化-其他（含投标费用、打印费等）</t>
  </si>
  <si>
    <t>通信与信息服务成本-ICT业务-其他</t>
  </si>
  <si>
    <t>二、ICT支撑费-浙移集成（徐昊）</t>
  </si>
  <si>
    <t>ICT支撑费</t>
  </si>
  <si>
    <t>四、直真-信息化服务（徐昊）</t>
  </si>
  <si>
    <t>运营支撑费</t>
  </si>
  <si>
    <t>五、热点行业（陆晨凯）</t>
  </si>
  <si>
    <t>6-1、政企业务支撑费-陆晨凯</t>
  </si>
  <si>
    <t>6-2、政企支撑服务采购-徐昊</t>
  </si>
  <si>
    <t>6-3信息化市场规模拓展技术支撑服务-陆晨凯</t>
  </si>
  <si>
    <t>6-4公安行业信息化项目拓展技术支撑服务-陆晨凯</t>
  </si>
  <si>
    <t>信息安全支撑费</t>
  </si>
  <si>
    <t>信息安全协维人员费用</t>
  </si>
  <si>
    <t>24ZQ22001C政企部自有增值业务费用</t>
  </si>
  <si>
    <t>24ZQ22001C</t>
  </si>
  <si>
    <t>王杰</t>
  </si>
  <si>
    <t>网格承包费</t>
  </si>
  <si>
    <t>政企网格承包费</t>
  </si>
  <si>
    <t>网格运营承包费</t>
  </si>
  <si>
    <t>24ZQ23002C</t>
  </si>
  <si>
    <t>杨一帆</t>
  </si>
  <si>
    <t>政企营销支撑费</t>
  </si>
  <si>
    <t>政企邮寄杂项</t>
  </si>
  <si>
    <t>邮寄运杂费</t>
  </si>
  <si>
    <t>24ZQ20001C</t>
  </si>
  <si>
    <t>沈迅</t>
  </si>
  <si>
    <t>客户服务费</t>
  </si>
  <si>
    <t>24ZQ001C</t>
  </si>
  <si>
    <t>陈姝娜</t>
  </si>
  <si>
    <t>政企外包费</t>
  </si>
  <si>
    <t>通信与信息服务成本-其他</t>
  </si>
  <si>
    <t>24ZQ19001C</t>
  </si>
  <si>
    <t>沈娴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</si>
</sst>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 [$€-2]\ * #,##0.000_ ;_ [$€-2]\ * \-#,##0.000_ ;_ [$€-2]\ * &quot;-&quot;??_ ;_ @_ "/>
    <numFmt numFmtId="178" formatCode="0.000_ "/>
    <numFmt numFmtId="179" formatCode="_ * #,##0_ ;_ * \-#,##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177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49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 wrapText="1"/>
    </xf>
    <xf numFmtId="179" fontId="9" fillId="0" borderId="1" xfId="8" applyNumberFormat="1" applyFont="1" applyFill="1" applyBorder="1" applyAlignment="1">
      <alignment horizontal="center" vertical="center"/>
    </xf>
    <xf numFmtId="179" fontId="9" fillId="0" borderId="1" xfId="8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gaoruiying\&#26700;&#38754;\&#39044;&#31639;-&#26465;&#32447;&#32473;&#30340;\&#39044;&#31639;-(&#19994;&#21153;&#31649;&#29702;&#23460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申报表"/>
      <sheetName val="费用名称"/>
      <sheetName val="分市场分产品"/>
      <sheetName val="预算项目颗粒度指引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73"/>
  <sheetViews>
    <sheetView tabSelected="1" zoomScale="70" zoomScaleNormal="70" workbookViewId="0">
      <pane xSplit="1" ySplit="3" topLeftCell="I19" activePane="bottomRight" state="frozen"/>
      <selection/>
      <selection pane="topRight"/>
      <selection pane="bottomLeft"/>
      <selection pane="bottomRight" activeCell="K25" sqref="K25"/>
    </sheetView>
  </sheetViews>
  <sheetFormatPr defaultColWidth="9" defaultRowHeight="16.5"/>
  <cols>
    <col min="1" max="1" width="25.3727272727273" style="3" customWidth="1"/>
    <col min="2" max="2" width="18.6272727272727" style="3" customWidth="1"/>
    <col min="3" max="3" width="21" style="3" customWidth="1"/>
    <col min="4" max="4" width="21.1272727272727" style="3" customWidth="1"/>
    <col min="5" max="5" width="11.2545454545455" style="3" customWidth="1"/>
    <col min="6" max="7" width="15.7545454545455" style="3" customWidth="1"/>
    <col min="8" max="8" width="22.1272727272727" style="3" customWidth="1"/>
    <col min="9" max="9" width="17.5" style="3" customWidth="1"/>
    <col min="10" max="10" width="15.3727272727273" style="3" customWidth="1"/>
    <col min="11" max="11" width="37.6272727272727" style="3" customWidth="1"/>
    <col min="12" max="13" width="15.7545454545455" style="3" customWidth="1"/>
    <col min="14" max="14" width="49.8727272727273" style="3" customWidth="1"/>
    <col min="15" max="15" width="59.6272727272727" style="3" customWidth="1"/>
    <col min="16" max="16" width="35.6272727272727" style="3" customWidth="1"/>
    <col min="17" max="17" width="58" style="4" customWidth="1"/>
    <col min="18" max="16384" width="9" style="3"/>
  </cols>
  <sheetData>
    <row r="1" ht="23.1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3.1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/>
      <c r="H2" s="7"/>
      <c r="I2" s="7"/>
      <c r="J2" s="7"/>
      <c r="K2" s="7"/>
      <c r="L2" s="7" t="s">
        <v>7</v>
      </c>
      <c r="M2" s="7"/>
      <c r="N2" s="7"/>
      <c r="O2" s="7"/>
      <c r="P2" s="7"/>
      <c r="Q2" s="58"/>
    </row>
    <row r="3" s="2" customFormat="1" ht="33" spans="1:17">
      <c r="A3" s="6"/>
      <c r="B3" s="6"/>
      <c r="C3" s="6"/>
      <c r="D3" s="6"/>
      <c r="E3" s="6"/>
      <c r="F3" s="8" t="s">
        <v>8</v>
      </c>
      <c r="G3" s="9" t="s">
        <v>9</v>
      </c>
      <c r="H3" s="9" t="s">
        <v>10</v>
      </c>
      <c r="I3" s="6" t="s">
        <v>11</v>
      </c>
      <c r="J3" s="46" t="s">
        <v>12</v>
      </c>
      <c r="K3" s="47" t="s">
        <v>13</v>
      </c>
      <c r="L3" s="48" t="s">
        <v>14</v>
      </c>
      <c r="M3" s="9" t="s">
        <v>15</v>
      </c>
      <c r="N3" s="9" t="s">
        <v>16</v>
      </c>
      <c r="O3" s="46" t="s">
        <v>17</v>
      </c>
      <c r="P3" s="47" t="s">
        <v>18</v>
      </c>
      <c r="Q3" s="4"/>
    </row>
    <row r="4" spans="1:16">
      <c r="A4" s="10" t="s">
        <v>19</v>
      </c>
      <c r="B4" s="10" t="s">
        <v>20</v>
      </c>
      <c r="C4" s="11" t="s">
        <v>21</v>
      </c>
      <c r="D4" s="12" t="s">
        <v>22</v>
      </c>
      <c r="E4" s="13" t="s">
        <v>23</v>
      </c>
      <c r="F4" s="13"/>
      <c r="G4" s="13"/>
      <c r="H4" s="13"/>
      <c r="I4" s="13"/>
      <c r="J4" s="13"/>
      <c r="K4" s="13"/>
      <c r="L4" s="13"/>
      <c r="M4" s="49"/>
      <c r="N4" s="49"/>
      <c r="O4" s="49"/>
      <c r="P4" s="13"/>
    </row>
    <row r="5" spans="1:16">
      <c r="A5" s="10"/>
      <c r="B5" s="10" t="s">
        <v>24</v>
      </c>
      <c r="C5" s="11" t="s">
        <v>21</v>
      </c>
      <c r="D5" s="12" t="s">
        <v>22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>
      <c r="A6" s="10"/>
      <c r="B6" s="10"/>
      <c r="C6" s="14" t="s">
        <v>25</v>
      </c>
      <c r="D6" s="15" t="s">
        <v>26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>
      <c r="A7" s="10"/>
      <c r="B7" s="10" t="s">
        <v>27</v>
      </c>
      <c r="C7" s="14" t="s">
        <v>25</v>
      </c>
      <c r="D7" s="15" t="s">
        <v>26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0"/>
      <c r="B8" s="10"/>
      <c r="C8" s="11" t="s">
        <v>21</v>
      </c>
      <c r="D8" s="12" t="s">
        <v>22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>
      <c r="A9" s="10"/>
      <c r="B9" s="10" t="s">
        <v>28</v>
      </c>
      <c r="C9" s="10"/>
      <c r="D9" s="16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0"/>
      <c r="B10" s="10"/>
      <c r="C10" s="10"/>
      <c r="D10" s="16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0"/>
      <c r="B11" s="10" t="s">
        <v>29</v>
      </c>
      <c r="C11" s="14" t="s">
        <v>25</v>
      </c>
      <c r="D11" s="15" t="s">
        <v>26</v>
      </c>
      <c r="E11" s="13" t="s">
        <v>23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>
      <c r="A12" s="10"/>
      <c r="B12" s="10"/>
      <c r="C12" s="11" t="s">
        <v>21</v>
      </c>
      <c r="D12" s="12" t="s">
        <v>22</v>
      </c>
      <c r="E12" s="13" t="s">
        <v>23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>
      <c r="A13" s="10"/>
      <c r="B13" s="10" t="s">
        <v>30</v>
      </c>
      <c r="C13" s="10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>
      <c r="A14" s="10"/>
      <c r="B14" s="10" t="s">
        <v>31</v>
      </c>
      <c r="C14" s="11" t="s">
        <v>21</v>
      </c>
      <c r="D14" s="12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10"/>
      <c r="B15" s="10" t="s">
        <v>32</v>
      </c>
      <c r="C15" s="10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A16" s="10"/>
      <c r="B16" s="10" t="s">
        <v>33</v>
      </c>
      <c r="C16" s="10"/>
      <c r="D16" s="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>
      <c r="A17" s="10" t="s">
        <v>34</v>
      </c>
      <c r="B17" s="10"/>
      <c r="C17" s="10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>
      <c r="A18" s="17"/>
      <c r="B18" s="10" t="s">
        <v>35</v>
      </c>
      <c r="C18" s="18" t="s">
        <v>36</v>
      </c>
      <c r="D18" s="18" t="s">
        <v>37</v>
      </c>
      <c r="E18" s="19" t="s">
        <v>38</v>
      </c>
      <c r="F18" s="13">
        <v>5360</v>
      </c>
      <c r="G18" s="20">
        <v>2167</v>
      </c>
      <c r="H18" s="21" t="s">
        <v>39</v>
      </c>
      <c r="I18" s="13">
        <v>2167</v>
      </c>
      <c r="J18" s="13">
        <v>0</v>
      </c>
      <c r="K18" s="19" t="s">
        <v>40</v>
      </c>
      <c r="L18" s="13">
        <v>6080</v>
      </c>
      <c r="M18" s="20">
        <v>2900</v>
      </c>
      <c r="N18" s="21" t="s">
        <v>41</v>
      </c>
      <c r="O18" s="13">
        <v>0</v>
      </c>
      <c r="P18" s="19"/>
    </row>
    <row r="19" spans="1:16">
      <c r="A19" s="17"/>
      <c r="B19" s="10"/>
      <c r="C19" s="18" t="s">
        <v>42</v>
      </c>
      <c r="D19" s="18" t="s">
        <v>43</v>
      </c>
      <c r="E19" s="19" t="s">
        <v>38</v>
      </c>
      <c r="F19" s="13"/>
      <c r="G19" s="20">
        <v>300</v>
      </c>
      <c r="H19" s="21" t="s">
        <v>44</v>
      </c>
      <c r="I19" s="13">
        <v>291</v>
      </c>
      <c r="J19" s="13">
        <v>0</v>
      </c>
      <c r="K19" s="19" t="s">
        <v>40</v>
      </c>
      <c r="L19" s="13"/>
      <c r="M19" s="20">
        <v>360</v>
      </c>
      <c r="N19" s="21" t="s">
        <v>45</v>
      </c>
      <c r="O19" s="13">
        <v>0</v>
      </c>
      <c r="P19" s="19"/>
    </row>
    <row r="20" spans="1:16">
      <c r="A20" s="17"/>
      <c r="B20" s="10"/>
      <c r="C20" s="22" t="s">
        <v>46</v>
      </c>
      <c r="D20" s="22" t="s">
        <v>22</v>
      </c>
      <c r="E20" s="19" t="s">
        <v>47</v>
      </c>
      <c r="F20" s="13"/>
      <c r="G20" s="23">
        <v>468</v>
      </c>
      <c r="H20" s="24" t="s">
        <v>48</v>
      </c>
      <c r="I20" s="25">
        <v>344</v>
      </c>
      <c r="J20" s="13">
        <v>0</v>
      </c>
      <c r="K20" s="19" t="s">
        <v>40</v>
      </c>
      <c r="L20" s="13"/>
      <c r="M20" s="23">
        <v>680</v>
      </c>
      <c r="N20" s="24" t="s">
        <v>49</v>
      </c>
      <c r="O20" s="13">
        <v>0</v>
      </c>
      <c r="P20" s="19"/>
    </row>
    <row r="21" spans="1:16">
      <c r="A21" s="17"/>
      <c r="B21" s="10"/>
      <c r="C21" s="18"/>
      <c r="D21" s="18"/>
      <c r="E21" s="19"/>
      <c r="F21" s="13"/>
      <c r="H21" s="24"/>
      <c r="I21" s="25"/>
      <c r="J21" s="25"/>
      <c r="K21" s="19" t="s">
        <v>40</v>
      </c>
      <c r="L21" s="13"/>
      <c r="M21" s="23"/>
      <c r="N21" s="24"/>
      <c r="O21" s="13">
        <v>30</v>
      </c>
      <c r="P21" s="21" t="s">
        <v>50</v>
      </c>
    </row>
    <row r="22" spans="1:16">
      <c r="A22" s="17"/>
      <c r="B22" s="10"/>
      <c r="C22" s="18"/>
      <c r="D22" s="18"/>
      <c r="E22" s="19"/>
      <c r="F22" s="13"/>
      <c r="G22" s="23"/>
      <c r="H22" s="24"/>
      <c r="I22" s="25"/>
      <c r="J22" s="25"/>
      <c r="K22" s="19" t="s">
        <v>40</v>
      </c>
      <c r="L22" s="13"/>
      <c r="M22" s="23"/>
      <c r="N22" s="24"/>
      <c r="O22" s="13">
        <v>5</v>
      </c>
      <c r="P22" s="21" t="s">
        <v>51</v>
      </c>
    </row>
    <row r="23" spans="1:16">
      <c r="A23" s="17"/>
      <c r="B23" s="17" t="s">
        <v>52</v>
      </c>
      <c r="C23" s="22" t="s">
        <v>46</v>
      </c>
      <c r="D23" s="22" t="s">
        <v>22</v>
      </c>
      <c r="E23" s="13" t="s">
        <v>47</v>
      </c>
      <c r="F23" s="25">
        <v>2165</v>
      </c>
      <c r="G23" s="3">
        <v>2153</v>
      </c>
      <c r="H23" s="24"/>
      <c r="I23" s="25">
        <v>1856</v>
      </c>
      <c r="J23" s="25"/>
      <c r="K23" s="19" t="s">
        <v>40</v>
      </c>
      <c r="L23" s="25">
        <v>3000</v>
      </c>
      <c r="M23" s="25">
        <f>L23*0.933</f>
        <v>2799</v>
      </c>
      <c r="N23" s="24" t="s">
        <v>53</v>
      </c>
      <c r="O23" s="50"/>
      <c r="P23" s="51"/>
    </row>
    <row r="24" ht="49.5" spans="1:16">
      <c r="A24" s="17"/>
      <c r="B24" s="10" t="s">
        <v>54</v>
      </c>
      <c r="C24" s="22" t="s">
        <v>46</v>
      </c>
      <c r="D24" s="22" t="s">
        <v>22</v>
      </c>
      <c r="E24" s="13" t="s">
        <v>47</v>
      </c>
      <c r="F24" s="25">
        <v>105</v>
      </c>
      <c r="G24" s="25">
        <v>104</v>
      </c>
      <c r="H24" s="24"/>
      <c r="I24" s="25">
        <v>39</v>
      </c>
      <c r="J24" s="25"/>
      <c r="K24" s="19"/>
      <c r="L24" s="25">
        <f>F24*1.14</f>
        <v>119.7</v>
      </c>
      <c r="M24" s="25">
        <f>L24*0.945</f>
        <v>113.1165</v>
      </c>
      <c r="N24" s="24" t="s">
        <v>55</v>
      </c>
      <c r="O24" s="50"/>
      <c r="P24" s="51"/>
    </row>
    <row r="25" ht="82.5" spans="1:16">
      <c r="A25" s="17"/>
      <c r="B25" s="10" t="s">
        <v>56</v>
      </c>
      <c r="C25" s="18" t="s">
        <v>36</v>
      </c>
      <c r="D25" s="18" t="s">
        <v>37</v>
      </c>
      <c r="E25" s="13"/>
      <c r="F25" s="26">
        <v>320</v>
      </c>
      <c r="G25" s="26">
        <v>58.5</v>
      </c>
      <c r="H25" s="21" t="s">
        <v>57</v>
      </c>
      <c r="I25" s="26">
        <v>52.9</v>
      </c>
      <c r="J25" s="26">
        <v>23</v>
      </c>
      <c r="K25" s="19"/>
      <c r="L25" s="25">
        <v>540</v>
      </c>
      <c r="M25" s="26">
        <v>93.6</v>
      </c>
      <c r="N25" s="52" t="s">
        <v>58</v>
      </c>
      <c r="O25" s="26">
        <v>51</v>
      </c>
      <c r="P25" s="53" t="s">
        <v>59</v>
      </c>
    </row>
    <row r="26" ht="74.1" customHeight="1" spans="1:16">
      <c r="A26" s="17"/>
      <c r="B26" s="10" t="s">
        <v>60</v>
      </c>
      <c r="C26" s="18"/>
      <c r="D26" s="16" t="s">
        <v>61</v>
      </c>
      <c r="E26" s="13"/>
      <c r="F26" s="13">
        <v>203</v>
      </c>
      <c r="G26" s="13"/>
      <c r="H26" s="21"/>
      <c r="I26" s="13"/>
      <c r="J26" s="13">
        <v>0</v>
      </c>
      <c r="K26" s="19"/>
      <c r="L26" s="25">
        <v>800</v>
      </c>
      <c r="M26" s="3">
        <f>L26*0.945</f>
        <v>756</v>
      </c>
      <c r="N26" s="24" t="s">
        <v>62</v>
      </c>
      <c r="O26" s="13">
        <f>L26*0.945</f>
        <v>756</v>
      </c>
      <c r="P26" s="21" t="s">
        <v>63</v>
      </c>
    </row>
    <row r="27" ht="148.5" spans="1:16">
      <c r="A27" s="17"/>
      <c r="B27" s="10" t="s">
        <v>64</v>
      </c>
      <c r="C27" s="18" t="s">
        <v>36</v>
      </c>
      <c r="D27" s="18" t="s">
        <v>37</v>
      </c>
      <c r="E27" s="13"/>
      <c r="F27" s="13">
        <f>485+150+30</f>
        <v>665</v>
      </c>
      <c r="G27" s="13">
        <f>I27+188</f>
        <v>446</v>
      </c>
      <c r="H27" s="21"/>
      <c r="I27" s="13">
        <v>258</v>
      </c>
      <c r="J27" s="13"/>
      <c r="K27" s="19"/>
      <c r="L27" s="25">
        <v>700</v>
      </c>
      <c r="M27" s="13">
        <v>531</v>
      </c>
      <c r="N27" s="54" t="s">
        <v>65</v>
      </c>
      <c r="O27" s="13"/>
      <c r="P27" s="21"/>
    </row>
    <row r="28" spans="1:16">
      <c r="A28" s="17"/>
      <c r="B28" s="10" t="s">
        <v>66</v>
      </c>
      <c r="C28" s="18"/>
      <c r="D28" s="16" t="s">
        <v>61</v>
      </c>
      <c r="E28" s="13"/>
      <c r="F28" s="13">
        <v>18</v>
      </c>
      <c r="G28" s="13"/>
      <c r="H28" s="21"/>
      <c r="I28" s="13"/>
      <c r="J28" s="13">
        <v>3</v>
      </c>
      <c r="K28" s="19"/>
      <c r="L28" s="25">
        <v>800</v>
      </c>
      <c r="M28" s="3">
        <f>L28*0.945</f>
        <v>756</v>
      </c>
      <c r="N28" s="24" t="s">
        <v>62</v>
      </c>
      <c r="O28" s="13">
        <f>L28*0.945</f>
        <v>756</v>
      </c>
      <c r="P28" s="21" t="s">
        <v>63</v>
      </c>
    </row>
    <row r="29" spans="1:16">
      <c r="A29" s="17"/>
      <c r="B29" s="10" t="s">
        <v>67</v>
      </c>
      <c r="C29" s="22" t="s">
        <v>46</v>
      </c>
      <c r="D29" s="22" t="s">
        <v>22</v>
      </c>
      <c r="E29" s="13"/>
      <c r="F29" s="13">
        <v>0.5</v>
      </c>
      <c r="G29" s="13"/>
      <c r="H29" s="21"/>
      <c r="I29" s="13">
        <v>2</v>
      </c>
      <c r="J29" s="13"/>
      <c r="K29" s="13"/>
      <c r="L29" s="13"/>
      <c r="M29" s="13"/>
      <c r="N29" s="21"/>
      <c r="O29" s="13"/>
      <c r="P29" s="21"/>
    </row>
    <row r="30" ht="33" spans="1:16">
      <c r="A30" s="17"/>
      <c r="B30" s="10" t="s">
        <v>68</v>
      </c>
      <c r="C30" s="18"/>
      <c r="D30" s="18" t="s">
        <v>69</v>
      </c>
      <c r="E30" s="13"/>
      <c r="F30" s="13"/>
      <c r="G30" s="13"/>
      <c r="H30" s="21"/>
      <c r="I30" s="13"/>
      <c r="J30" s="13">
        <v>159</v>
      </c>
      <c r="K30" s="13" t="s">
        <v>70</v>
      </c>
      <c r="L30" s="13"/>
      <c r="M30" s="13"/>
      <c r="N30" s="21"/>
      <c r="O30" s="13">
        <v>159</v>
      </c>
      <c r="P30" s="21" t="s">
        <v>70</v>
      </c>
    </row>
    <row r="31" ht="33" spans="1:16">
      <c r="A31" s="17"/>
      <c r="B31" s="27" t="s">
        <v>71</v>
      </c>
      <c r="C31" s="18"/>
      <c r="D31" s="18" t="s">
        <v>72</v>
      </c>
      <c r="E31" s="13"/>
      <c r="F31" s="13"/>
      <c r="G31" s="13"/>
      <c r="H31" s="21"/>
      <c r="I31" s="13"/>
      <c r="J31" s="13">
        <v>64</v>
      </c>
      <c r="K31" s="55" t="s">
        <v>73</v>
      </c>
      <c r="L31" s="13"/>
      <c r="M31" s="13"/>
      <c r="N31" s="21"/>
      <c r="O31" s="13">
        <v>64</v>
      </c>
      <c r="P31" s="56" t="s">
        <v>73</v>
      </c>
    </row>
    <row r="32" ht="33" spans="1:16">
      <c r="A32" s="17"/>
      <c r="B32" s="27" t="s">
        <v>74</v>
      </c>
      <c r="C32" s="18"/>
      <c r="D32" s="18" t="s">
        <v>72</v>
      </c>
      <c r="E32" s="13"/>
      <c r="F32" s="13"/>
      <c r="G32" s="13"/>
      <c r="H32" s="21"/>
      <c r="I32" s="13"/>
      <c r="J32" s="13">
        <v>55</v>
      </c>
      <c r="K32" s="55" t="s">
        <v>75</v>
      </c>
      <c r="L32" s="13"/>
      <c r="M32" s="13"/>
      <c r="N32" s="21"/>
      <c r="O32" s="13">
        <v>55</v>
      </c>
      <c r="P32" s="56" t="s">
        <v>75</v>
      </c>
    </row>
    <row r="33" spans="1:16">
      <c r="A33" s="17"/>
      <c r="B33" s="10" t="s">
        <v>76</v>
      </c>
      <c r="C33" s="18" t="s">
        <v>76</v>
      </c>
      <c r="D33" s="18" t="s">
        <v>77</v>
      </c>
      <c r="E33" s="13"/>
      <c r="F33" s="13"/>
      <c r="G33" s="13"/>
      <c r="H33" s="21"/>
      <c r="I33" s="13"/>
      <c r="J33" s="13"/>
      <c r="K33" s="13"/>
      <c r="L33" s="13"/>
      <c r="M33" s="13"/>
      <c r="N33" s="21"/>
      <c r="O33" s="13"/>
      <c r="P33" s="21"/>
    </row>
    <row r="34" spans="1:16">
      <c r="A34" s="17"/>
      <c r="B34" s="10" t="s">
        <v>78</v>
      </c>
      <c r="C34" s="18" t="s">
        <v>78</v>
      </c>
      <c r="D34" s="18" t="s">
        <v>79</v>
      </c>
      <c r="E34" s="13"/>
      <c r="F34" s="13"/>
      <c r="G34" s="13"/>
      <c r="H34" s="21"/>
      <c r="I34" s="13"/>
      <c r="J34" s="13"/>
      <c r="K34" s="13"/>
      <c r="L34" s="13"/>
      <c r="M34" s="13"/>
      <c r="N34" s="21"/>
      <c r="O34" s="13"/>
      <c r="P34" s="21"/>
    </row>
    <row r="35" spans="1:16">
      <c r="A35" s="17"/>
      <c r="B35" s="10" t="s">
        <v>80</v>
      </c>
      <c r="C35" s="18" t="s">
        <v>81</v>
      </c>
      <c r="D35" s="18" t="s">
        <v>72</v>
      </c>
      <c r="E35" s="13"/>
      <c r="F35" s="13"/>
      <c r="G35" s="13"/>
      <c r="H35" s="21"/>
      <c r="I35" s="13"/>
      <c r="J35" s="13"/>
      <c r="K35" s="13"/>
      <c r="L35" s="13"/>
      <c r="M35" s="13"/>
      <c r="N35" s="21"/>
      <c r="O35" s="13"/>
      <c r="P35" s="21"/>
    </row>
    <row r="36" spans="1:16">
      <c r="A36" s="28" t="s">
        <v>82</v>
      </c>
      <c r="B36" s="29" t="s">
        <v>83</v>
      </c>
      <c r="C36" s="30" t="s">
        <v>36</v>
      </c>
      <c r="D36" s="30" t="s">
        <v>69</v>
      </c>
      <c r="E36" s="13" t="s">
        <v>84</v>
      </c>
      <c r="F36" s="31">
        <f>28*2000/10000/1.06</f>
        <v>5.28301886792453</v>
      </c>
      <c r="G36" s="31">
        <f>1200*28/10000/1.13</f>
        <v>2.97345132743363</v>
      </c>
      <c r="H36" s="21" t="s">
        <v>85</v>
      </c>
      <c r="I36" s="31">
        <f>G36</f>
        <v>2.97345132743363</v>
      </c>
      <c r="J36" s="13">
        <v>0</v>
      </c>
      <c r="K36" s="19" t="s">
        <v>40</v>
      </c>
      <c r="L36" s="31">
        <f>2000*450/10000/1.06</f>
        <v>84.9056603773585</v>
      </c>
      <c r="M36" s="57">
        <f>1200*450/10000/1.13</f>
        <v>47.787610619469</v>
      </c>
      <c r="N36" s="21" t="s">
        <v>86</v>
      </c>
      <c r="O36" s="13">
        <v>0</v>
      </c>
      <c r="P36" s="21" t="s">
        <v>87</v>
      </c>
    </row>
    <row r="37" spans="1:16">
      <c r="A37" s="32"/>
      <c r="B37" s="33"/>
      <c r="C37" s="30" t="s">
        <v>46</v>
      </c>
      <c r="D37" s="30" t="s">
        <v>69</v>
      </c>
      <c r="E37" s="13" t="s">
        <v>84</v>
      </c>
      <c r="F37" s="13">
        <v>0</v>
      </c>
      <c r="G37" s="13">
        <v>0</v>
      </c>
      <c r="H37" s="21" t="s">
        <v>88</v>
      </c>
      <c r="I37" s="13">
        <v>0</v>
      </c>
      <c r="J37" s="13">
        <v>0</v>
      </c>
      <c r="K37" s="19" t="s">
        <v>40</v>
      </c>
      <c r="L37" s="13">
        <v>200</v>
      </c>
      <c r="M37" s="13">
        <v>188</v>
      </c>
      <c r="N37" s="21" t="s">
        <v>89</v>
      </c>
      <c r="O37" s="13">
        <v>0</v>
      </c>
      <c r="P37" s="21" t="s">
        <v>90</v>
      </c>
    </row>
    <row r="38" spans="1:16">
      <c r="A38" s="34"/>
      <c r="B38" s="35"/>
      <c r="C38" s="36" t="s">
        <v>91</v>
      </c>
      <c r="D38" s="37" t="s">
        <v>92</v>
      </c>
      <c r="E38" s="38" t="s">
        <v>84</v>
      </c>
      <c r="F38" s="38">
        <v>2550</v>
      </c>
      <c r="G38" s="38">
        <v>0</v>
      </c>
      <c r="H38" s="39" t="s">
        <v>93</v>
      </c>
      <c r="I38" s="38">
        <v>0</v>
      </c>
      <c r="J38" s="38">
        <v>0</v>
      </c>
      <c r="K38" s="38" t="s">
        <v>93</v>
      </c>
      <c r="L38" s="38">
        <f>2600</f>
        <v>2600</v>
      </c>
      <c r="M38" s="38">
        <v>0</v>
      </c>
      <c r="N38" s="39" t="s">
        <v>93</v>
      </c>
      <c r="O38" s="38">
        <v>0</v>
      </c>
      <c r="P38" s="39" t="s">
        <v>93</v>
      </c>
    </row>
    <row r="39" spans="1:16">
      <c r="A39" s="10" t="s">
        <v>94</v>
      </c>
      <c r="B39" s="10" t="s">
        <v>95</v>
      </c>
      <c r="C39" s="40" t="s">
        <v>96</v>
      </c>
      <c r="D39" s="22" t="s">
        <v>22</v>
      </c>
      <c r="E39" s="13" t="s">
        <v>97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>
      <c r="A40" s="10"/>
      <c r="B40" s="10" t="s">
        <v>98</v>
      </c>
      <c r="C40" s="17"/>
      <c r="D40" s="18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>
      <c r="A41" s="10"/>
      <c r="B41" s="10" t="s">
        <v>99</v>
      </c>
      <c r="C41" s="10"/>
      <c r="D41" s="16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>
      <c r="A42" s="17" t="s">
        <v>100</v>
      </c>
      <c r="B42" s="10" t="s">
        <v>101</v>
      </c>
      <c r="C42" s="10"/>
      <c r="D42" s="1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>
      <c r="A43" s="17" t="s">
        <v>102</v>
      </c>
      <c r="B43" s="10" t="s">
        <v>103</v>
      </c>
      <c r="C43" s="11" t="s">
        <v>96</v>
      </c>
      <c r="D43" s="12" t="s">
        <v>22</v>
      </c>
      <c r="E43" s="13" t="s">
        <v>104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>
      <c r="A44" s="17"/>
      <c r="B44" s="10"/>
      <c r="C44" s="18" t="s">
        <v>105</v>
      </c>
      <c r="D44" s="18" t="s">
        <v>106</v>
      </c>
      <c r="E44" s="13" t="s">
        <v>104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>
      <c r="A45" s="17"/>
      <c r="B45" s="10"/>
      <c r="C45" s="18" t="s">
        <v>107</v>
      </c>
      <c r="D45" s="16" t="s">
        <v>37</v>
      </c>
      <c r="E45" s="13" t="s">
        <v>104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ht="33" spans="1:16">
      <c r="A46" s="17"/>
      <c r="B46" s="10" t="s">
        <v>108</v>
      </c>
      <c r="C46" s="22" t="s">
        <v>96</v>
      </c>
      <c r="D46" s="22" t="s">
        <v>22</v>
      </c>
      <c r="E46" s="13" t="s">
        <v>104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>
      <c r="A47" s="17" t="s">
        <v>109</v>
      </c>
      <c r="B47" s="10" t="s">
        <v>110</v>
      </c>
      <c r="C47" s="10"/>
      <c r="D47" s="16"/>
      <c r="E47" s="13" t="s">
        <v>111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ht="33" spans="1:16">
      <c r="A48" s="17"/>
      <c r="B48" s="10" t="s">
        <v>112</v>
      </c>
      <c r="C48" s="11" t="s">
        <v>113</v>
      </c>
      <c r="D48" s="12" t="s">
        <v>22</v>
      </c>
      <c r="E48" s="13" t="s">
        <v>111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7"/>
      <c r="B49" s="10" t="s">
        <v>114</v>
      </c>
      <c r="C49" s="41" t="s">
        <v>115</v>
      </c>
      <c r="D49" s="16" t="s">
        <v>116</v>
      </c>
      <c r="E49" s="13" t="s">
        <v>111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7"/>
      <c r="B50" s="10" t="s">
        <v>117</v>
      </c>
      <c r="C50" s="42" t="s">
        <v>118</v>
      </c>
      <c r="D50" s="12" t="s">
        <v>22</v>
      </c>
      <c r="E50" s="13" t="s">
        <v>111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7" t="s">
        <v>119</v>
      </c>
      <c r="B51" s="10"/>
      <c r="C51" s="10"/>
      <c r="D51" s="1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ht="49.5" spans="1:16">
      <c r="A52" s="17" t="s">
        <v>120</v>
      </c>
      <c r="B52" s="10" t="s">
        <v>121</v>
      </c>
      <c r="C52" s="43" t="s">
        <v>122</v>
      </c>
      <c r="D52" s="44" t="s">
        <v>123</v>
      </c>
      <c r="E52" s="13" t="s">
        <v>111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ht="49.5" spans="1:16">
      <c r="A53" s="17" t="s">
        <v>120</v>
      </c>
      <c r="B53" s="10" t="s">
        <v>121</v>
      </c>
      <c r="C53" s="43" t="s">
        <v>122</v>
      </c>
      <c r="D53" s="44" t="s">
        <v>123</v>
      </c>
      <c r="E53" s="13" t="s">
        <v>124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13"/>
    </row>
    <row r="54" ht="49.5" spans="1:16">
      <c r="A54" s="17" t="s">
        <v>120</v>
      </c>
      <c r="B54" s="10" t="s">
        <v>125</v>
      </c>
      <c r="C54" s="43" t="s">
        <v>126</v>
      </c>
      <c r="D54" s="44" t="s">
        <v>123</v>
      </c>
      <c r="E54" s="13" t="s">
        <v>124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13"/>
    </row>
    <row r="55" ht="49.5" spans="1:16">
      <c r="A55" s="17" t="s">
        <v>120</v>
      </c>
      <c r="B55" s="10" t="s">
        <v>127</v>
      </c>
      <c r="C55" s="43" t="s">
        <v>128</v>
      </c>
      <c r="D55" s="44" t="s">
        <v>123</v>
      </c>
      <c r="E55" s="13" t="s">
        <v>124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13"/>
    </row>
    <row r="56" spans="1:16">
      <c r="A56" s="17" t="s">
        <v>129</v>
      </c>
      <c r="B56" s="10" t="s">
        <v>130</v>
      </c>
      <c r="C56" s="44"/>
      <c r="D56" s="44" t="s">
        <v>123</v>
      </c>
      <c r="E56" s="13" t="s">
        <v>124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13"/>
    </row>
    <row r="57" spans="1:16">
      <c r="A57" s="17" t="s">
        <v>131</v>
      </c>
      <c r="B57" s="10" t="s">
        <v>132</v>
      </c>
      <c r="C57" s="44"/>
      <c r="D57" s="44" t="s">
        <v>22</v>
      </c>
      <c r="E57" s="13" t="s">
        <v>124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13"/>
    </row>
    <row r="58" spans="1:16">
      <c r="A58" s="17" t="s">
        <v>133</v>
      </c>
      <c r="B58" s="10" t="s">
        <v>132</v>
      </c>
      <c r="C58" s="44"/>
      <c r="D58" s="44" t="s">
        <v>22</v>
      </c>
      <c r="E58" s="13" t="s">
        <v>124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13"/>
    </row>
    <row r="59" spans="1:16">
      <c r="A59" s="17" t="s">
        <v>134</v>
      </c>
      <c r="B59" s="10" t="s">
        <v>132</v>
      </c>
      <c r="C59" s="44"/>
      <c r="D59" s="44" t="s">
        <v>22</v>
      </c>
      <c r="E59" s="13" t="s">
        <v>124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13"/>
    </row>
    <row r="60" spans="1:16">
      <c r="A60" s="17" t="s">
        <v>135</v>
      </c>
      <c r="B60" s="10" t="s">
        <v>132</v>
      </c>
      <c r="C60" s="44"/>
      <c r="D60" s="44" t="s">
        <v>22</v>
      </c>
      <c r="E60" s="13" t="s">
        <v>124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13"/>
    </row>
    <row r="61" spans="1:16">
      <c r="A61" s="17" t="s">
        <v>136</v>
      </c>
      <c r="B61" s="10" t="s">
        <v>132</v>
      </c>
      <c r="C61" s="44"/>
      <c r="D61" s="44" t="s">
        <v>22</v>
      </c>
      <c r="E61" s="13" t="s">
        <v>124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13"/>
    </row>
    <row r="62" spans="1:16">
      <c r="A62" s="17" t="s">
        <v>137</v>
      </c>
      <c r="B62" s="10" t="s">
        <v>132</v>
      </c>
      <c r="C62" s="44"/>
      <c r="D62" s="44" t="s">
        <v>22</v>
      </c>
      <c r="E62" s="13" t="s">
        <v>124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13"/>
    </row>
    <row r="63" spans="1:16">
      <c r="A63" s="17"/>
      <c r="B63" s="10"/>
      <c r="C63" s="17"/>
      <c r="D63" s="18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ht="33" spans="1:16">
      <c r="A64" s="17" t="s">
        <v>138</v>
      </c>
      <c r="B64" s="10" t="s">
        <v>139</v>
      </c>
      <c r="C64" s="10" t="s">
        <v>140</v>
      </c>
      <c r="D64" s="18" t="s">
        <v>141</v>
      </c>
      <c r="E64" s="13" t="s">
        <v>142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7" t="s">
        <v>143</v>
      </c>
      <c r="B65" s="59" t="s">
        <v>144</v>
      </c>
      <c r="C65" s="17" t="s">
        <v>145</v>
      </c>
      <c r="D65" s="18" t="s">
        <v>146</v>
      </c>
      <c r="E65" s="13" t="s">
        <v>147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7" t="s">
        <v>25</v>
      </c>
      <c r="B66" s="59" t="s">
        <v>148</v>
      </c>
      <c r="C66" s="60" t="s">
        <v>25</v>
      </c>
      <c r="D66" s="61" t="s">
        <v>22</v>
      </c>
      <c r="E66" s="13" t="s">
        <v>147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7" t="s">
        <v>149</v>
      </c>
      <c r="B67" s="62"/>
      <c r="C67" s="17" t="s">
        <v>150</v>
      </c>
      <c r="D67" s="16" t="s">
        <v>151</v>
      </c>
      <c r="E67" s="13" t="s">
        <v>152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7" t="s">
        <v>153</v>
      </c>
      <c r="B68" s="62"/>
      <c r="C68" s="17" t="s">
        <v>153</v>
      </c>
      <c r="D68" s="16" t="s">
        <v>154</v>
      </c>
      <c r="E68" s="13" t="s">
        <v>155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7" t="s">
        <v>153</v>
      </c>
      <c r="B69" s="62"/>
      <c r="C69" s="17" t="s">
        <v>153</v>
      </c>
      <c r="D69" s="16" t="s">
        <v>154</v>
      </c>
      <c r="E69" s="13" t="s">
        <v>155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7" t="s">
        <v>153</v>
      </c>
      <c r="B70" s="62"/>
      <c r="C70" s="17" t="s">
        <v>153</v>
      </c>
      <c r="D70" s="16" t="s">
        <v>154</v>
      </c>
      <c r="E70" s="13" t="s">
        <v>155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7" t="s">
        <v>153</v>
      </c>
      <c r="B71" s="62"/>
      <c r="C71" s="17" t="s">
        <v>153</v>
      </c>
      <c r="D71" s="16" t="s">
        <v>154</v>
      </c>
      <c r="E71" s="13" t="s">
        <v>155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7" t="s">
        <v>153</v>
      </c>
      <c r="B72" s="62"/>
      <c r="C72" s="17" t="s">
        <v>153</v>
      </c>
      <c r="D72" s="16" t="s">
        <v>154</v>
      </c>
      <c r="E72" s="13" t="s">
        <v>155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ht="33" spans="1:16">
      <c r="A73" s="17" t="s">
        <v>156</v>
      </c>
      <c r="B73" s="62"/>
      <c r="C73" s="10" t="s">
        <v>157</v>
      </c>
      <c r="D73" s="16" t="s">
        <v>158</v>
      </c>
      <c r="E73" s="13" t="s">
        <v>159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</sheetData>
  <mergeCells count="23">
    <mergeCell ref="A1:P1"/>
    <mergeCell ref="F2:K2"/>
    <mergeCell ref="L2:P2"/>
    <mergeCell ref="A2:A3"/>
    <mergeCell ref="A4:A16"/>
    <mergeCell ref="A18:A35"/>
    <mergeCell ref="A36:A38"/>
    <mergeCell ref="A39:A41"/>
    <mergeCell ref="A43:A46"/>
    <mergeCell ref="A47:A50"/>
    <mergeCell ref="B2:B3"/>
    <mergeCell ref="B5:B6"/>
    <mergeCell ref="B7:B8"/>
    <mergeCell ref="B9:B10"/>
    <mergeCell ref="B11:B12"/>
    <mergeCell ref="B18:B22"/>
    <mergeCell ref="B36:B38"/>
    <mergeCell ref="B43:B45"/>
    <mergeCell ref="C2:C3"/>
    <mergeCell ref="D2:D3"/>
    <mergeCell ref="E2:E3"/>
    <mergeCell ref="F18:F22"/>
    <mergeCell ref="L18:L22"/>
  </mergeCells>
  <dataValidations count="1">
    <dataValidation type="list" allowBlank="1" showInputMessage="1" showErrorMessage="1" sqref="C67">
      <formula1>[1]费用名称!#REF!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何江</dc:creator>
  <cp:lastModifiedBy>nijiaming</cp:lastModifiedBy>
  <dcterms:created xsi:type="dcterms:W3CDTF">2024-12-03T07:30:00Z</dcterms:created>
  <dcterms:modified xsi:type="dcterms:W3CDTF">2024-12-14T03:16:38Z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9D19A5A6FBB04352AE8D593F43EEF735</vt:lpwstr>
  </property>
  <property fmtid="{D5CDD505-2E9C-101B-9397-08002B2CF9AE}" pid="3" name="KSOProductBuildVer">
    <vt:lpwstr>2052-11.8.2.12309</vt:lpwstr>
  </property>
</Properties>
</file>