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 activeTab="2"/>
  </bookViews>
  <sheets>
    <sheet name="云智产品室" sheetId="1" r:id="rId1"/>
    <sheet name="ICT项目室" sheetId="2" r:id="rId2"/>
    <sheet name="5G物联网室" sheetId="3" r:id="rId3"/>
  </sheets>
  <definedNames>
    <definedName name="_xlnm._FilterDatabase" localSheetId="2" hidden="1">'5G物联网室'!$A$1:$M$32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<sst xmlns="http://schemas.openxmlformats.org/spreadsheetml/2006/main" count="268" uniqueCount="163">
  <si>
    <t>一级项目名称</t>
  </si>
  <si>
    <t>项目内容概述</t>
  </si>
  <si>
    <t>二级项目名称</t>
  </si>
  <si>
    <t>费用类型</t>
  </si>
  <si>
    <t>费用类型2</t>
  </si>
  <si>
    <t>2025年收入预算金额</t>
  </si>
  <si>
    <t>2025年成本预算金额</t>
  </si>
  <si>
    <t>政企-移动云-运营支撑费-本地</t>
  </si>
  <si>
    <t>包含地市为发展移动云业务所需的运营支撑费，如MSP等。不含大数据、国际云、网络云。</t>
  </si>
  <si>
    <t>MSP运营支撑服务</t>
  </si>
  <si>
    <t>业务运营支撑费-云计算业务</t>
  </si>
  <si>
    <t>业务运营支撑费</t>
  </si>
  <si>
    <t>行业云咨询诊断服务</t>
  </si>
  <si>
    <t>政企创新业务支撑服务</t>
  </si>
  <si>
    <t>招标代理费</t>
  </si>
  <si>
    <t>政企-移动云-运营支撑费-结算类</t>
  </si>
  <si>
    <t>包含省公司分摊的为发展移动云业务所需的运营支撑费，如云能支撑费、CDN支撑费等。不含大数据、国际云、网络云。</t>
  </si>
  <si>
    <t>移动云包年产品分摊</t>
  </si>
  <si>
    <t>云能基础云资源储备</t>
  </si>
  <si>
    <t>合营云产品支撑服务</t>
  </si>
  <si>
    <t>省内自办-移动云业务平台维护支撑费</t>
  </si>
  <si>
    <t>省内自办-华为云CDN支撑服务</t>
  </si>
  <si>
    <t>省内自办-云视讯支撑服务</t>
  </si>
  <si>
    <t>政企-移动云-社会渠道费用</t>
  </si>
  <si>
    <t>包含地市为发展移动云业务所需支付给代理商的社会渠道费用。不含大数据、国际云、网络云。</t>
  </si>
  <si>
    <t>移动云社会渠道代理费</t>
  </si>
  <si>
    <t>销售费用-营销支撑费</t>
  </si>
  <si>
    <t>渠道费用</t>
  </si>
  <si>
    <t>政企-大数据-运营支撑费-本地</t>
  </si>
  <si>
    <t>包含地市为发展大数据业务所需的运营支撑费，如能力开放等。</t>
  </si>
  <si>
    <t>能力开放支撑服务</t>
  </si>
  <si>
    <t>业务运营支撑费-其他政企业务</t>
  </si>
  <si>
    <t>政企-大数据-运营支撑费-结算类</t>
  </si>
  <si>
    <t>包含省公司分摊的为发展大数据业务所需的运营支撑费，如创新院支撑费、能力开放等。</t>
  </si>
  <si>
    <t>大数据中心技术服务费</t>
  </si>
  <si>
    <t>政企-大数据-社会渠道费用</t>
  </si>
  <si>
    <t>包含地市为发展大数据业务所需支付给代理商的社会渠道费用。</t>
  </si>
  <si>
    <t>大数据社会渠道代理费</t>
  </si>
  <si>
    <t>营销支撑费</t>
  </si>
  <si>
    <t>政企-IDC-运营支撑费</t>
  </si>
  <si>
    <t>包含地市为发展IDC业务所需的运营支撑费</t>
  </si>
  <si>
    <t>业务运营支撑费-IDC业务</t>
  </si>
  <si>
    <t>政企-IDC-社会渠道费用</t>
  </si>
  <si>
    <t>包含地市为发展IDC业务所需支付给代理商的社会渠道费用。不含大数据、国际云、网络云。</t>
  </si>
  <si>
    <t>IDC社会渠道代理费</t>
  </si>
  <si>
    <t>政企-国际业务-运营支撑费-本地</t>
  </si>
  <si>
    <t>包含地市为发展国际业务所需的运营支撑费，如国际专线、国际云、境外IOT等。</t>
  </si>
  <si>
    <t>国际业务支撑费</t>
  </si>
  <si>
    <t>政企-国际业务-运营支撑费-结算类</t>
  </si>
  <si>
    <t>包含省公司分摊的为发展国际业务所需的运营支撑费，如国际专线、国际云、境外IOT等。</t>
  </si>
  <si>
    <t>国际专线</t>
  </si>
  <si>
    <t>国际业务结算支出（列国际电路租费）</t>
  </si>
  <si>
    <t>国际电路</t>
  </si>
  <si>
    <t>国际云</t>
  </si>
  <si>
    <t>境外IOT</t>
  </si>
  <si>
    <t>政企-项目-ICT业务成本</t>
  </si>
  <si>
    <t>包含ICT业务发展所需的集成费、维保费、支撑费、标书费、代理费等，不含集成与创新院直拓业务成本。</t>
  </si>
  <si>
    <t>ICT业务集成费</t>
  </si>
  <si>
    <t>ICT业务维保费</t>
  </si>
  <si>
    <t>ICT业务支撑费</t>
  </si>
  <si>
    <t>ICT业务其他成本</t>
  </si>
  <si>
    <t>政企-项目-运营支撑费-本地</t>
  </si>
  <si>
    <t>包含地市为拓展、维系ICT业务所需的项目外成本。</t>
  </si>
  <si>
    <t>核心能力转化支撑服务</t>
  </si>
  <si>
    <t>数字化改革运营支撑服务</t>
  </si>
  <si>
    <t>教育行业信息化支撑服务</t>
  </si>
  <si>
    <t>政采云平台交易服务费</t>
  </si>
  <si>
    <t>政企-项目-运营支撑费-结算类</t>
  </si>
  <si>
    <t>包含省公司分摊的为拓展、维系ICT业务所需的项目外成本。</t>
  </si>
  <si>
    <t>H301数字政府运营支撑</t>
  </si>
  <si>
    <t>H301OneVillage乡村振兴</t>
  </si>
  <si>
    <t>1-7月对应收入</t>
  </si>
  <si>
    <t>1-7月使用成本</t>
  </si>
  <si>
    <t>收入测算说明</t>
  </si>
  <si>
    <t>成本测算说明</t>
  </si>
  <si>
    <t>政企-物联网-SIM卡</t>
  </si>
  <si>
    <t>包含地市为发展物联网业务所需的物联网卡成本。</t>
  </si>
  <si>
    <t>物联网卡</t>
  </si>
  <si>
    <t>SIM卡</t>
  </si>
  <si>
    <t>出账收入7025万元，分摊收入4969万元</t>
  </si>
  <si>
    <t>出账收入4725万元，分摊收入3269万元</t>
  </si>
  <si>
    <t>8-12月预估每月新增10万套模组，每套贡献收入21元测算，合计收入1050万元（分摊收入450万元）；物联卡存量递延收入每月250万元，合计收入1250万元；总合计收入2300万元（分摊收入1700万元）</t>
  </si>
  <si>
    <t>物联卡60万张，成本预计38.4万元</t>
  </si>
  <si>
    <t>政企-物联网-合同履约成本</t>
  </si>
  <si>
    <t>包含地市为发展物联网业务所需的物联网设备成本（按合约期分摊），如模组、和对讲等。</t>
  </si>
  <si>
    <t>物联网模组</t>
  </si>
  <si>
    <t>合同履约成本</t>
  </si>
  <si>
    <t>模组50万套，单价19元测算，成本预计950万元</t>
  </si>
  <si>
    <t>政企-物联网-运营支撑费-本地</t>
  </si>
  <si>
    <t>包含地市为发展物联网业务所需的运营支撑费。</t>
  </si>
  <si>
    <t>物联网安全态势感知服务</t>
  </si>
  <si>
    <t>业务运营支撑费-物联网业务</t>
  </si>
  <si>
    <t>物联网连接管理服务</t>
  </si>
  <si>
    <t>社会化平台服务支撑</t>
  </si>
  <si>
    <t>应用计收</t>
  </si>
  <si>
    <t>月新增预计150万，累计1910万</t>
  </si>
  <si>
    <t>按收入93%结算</t>
  </si>
  <si>
    <t>onepark</t>
  </si>
  <si>
    <t>卡+模组支撑费</t>
  </si>
  <si>
    <t>结算类产品支撑费</t>
  </si>
  <si>
    <t>按月新增250万，累计2500万</t>
  </si>
  <si>
    <t>对下结算按收入97%，补贴按结算损耗9%+额外补贴2%，</t>
  </si>
  <si>
    <t>政企-物联网-运营支撑费-结算类</t>
  </si>
  <si>
    <t>包含省公司分摊的为发展物联网业务所需的运营支撑费，如DICT服务包、集中运营等。</t>
  </si>
  <si>
    <t>物联网专网专号业务运营支撑费</t>
  </si>
  <si>
    <t>1、物联网集中化运营(统结）4万元</t>
  </si>
  <si>
    <t>车务通</t>
  </si>
  <si>
    <t>1、行车卫士（市场化结算）0万元</t>
  </si>
  <si>
    <t>中移车队</t>
  </si>
  <si>
    <t>1、中移车队（市场化）7万元</t>
  </si>
  <si>
    <t>OnePower工业互联网平台</t>
  </si>
  <si>
    <t>1、OnePower工业互联网（统结）69万</t>
  </si>
  <si>
    <t>人车家</t>
  </si>
  <si>
    <t>1、人车家（统结）45万</t>
  </si>
  <si>
    <t>OneNET标准化产品</t>
  </si>
  <si>
    <t>OneNET增值服务（市场化）全年收入30万元，对应成本28.5万元</t>
  </si>
  <si>
    <t>1、OneNET基础服务（统结）63万
2、OneNET增值服务（市场化）47万</t>
  </si>
  <si>
    <t>OnePark智慧园区</t>
  </si>
  <si>
    <t>OnePark增值服务（市场化）全年收入30万元，对应成本28.5</t>
  </si>
  <si>
    <t>1、OnePark基础服务（市场化）75万
2、OnePark增值服务（市场化）95万</t>
  </si>
  <si>
    <t>OneTraffic智慧交通</t>
  </si>
  <si>
    <t>1、OneTraffic智慧交通（统结）139万</t>
  </si>
  <si>
    <t>OnePoint 高精度定位</t>
  </si>
  <si>
    <t>1、OnePoint高精度定位（市场化）20万</t>
  </si>
  <si>
    <t>超级SIM（政企）</t>
  </si>
  <si>
    <t>行业应用类业务平台维护支撑费</t>
  </si>
  <si>
    <t>政企-物联网-社会渠道费用</t>
  </si>
  <si>
    <t>包含地市为发展物联网业务所需支付给代理商的社会渠道费用。不含大数据、国际云、网络云。</t>
  </si>
  <si>
    <t>物联网社会渠道代理费</t>
  </si>
  <si>
    <t>暂不需要</t>
  </si>
  <si>
    <t>政企-和对讲-合同履约成本</t>
  </si>
  <si>
    <t>和对讲标品</t>
  </si>
  <si>
    <t>8-12月，合计5个月
存量递延约20万/月，合计100万；
专用终端月新增300户，保底22元/月/户，月新增收入6600元，合计9.9万元；
工作机月均新增125户，保底63元/月/户，月新增收入7875元，合计11.8万元；
以上合计收入352万元。</t>
  </si>
  <si>
    <t>专用终端新增1500户，成本340元/户，新增成本51万；
工作机新增625户，成本1213元/户，新增成本75.8万；
8-12月新增成本126.8万元；</t>
  </si>
  <si>
    <t>政企-和对讲-运营支撑费-结算类</t>
  </si>
  <si>
    <t>和对讲DICT服务包</t>
  </si>
  <si>
    <t>8-12月，每月收入80万元</t>
  </si>
  <si>
    <t>成本按96%结算</t>
  </si>
  <si>
    <t>政企-和对讲-运营支撑费-本地</t>
  </si>
  <si>
    <t>暂不填写，并入结算类产品支撑费</t>
  </si>
  <si>
    <t>政企-千里眼-合同履约成本</t>
  </si>
  <si>
    <t>千里眼标品</t>
  </si>
  <si>
    <t>8-12月，月新装400路，单路收入480元，合计96万元；存量递延每月10万元，合计50万元，总合计收入146万元</t>
  </si>
  <si>
    <t>摄像头成本单路112元，合计成本22.4万元</t>
  </si>
  <si>
    <t>政企-千里眼-运营支撑费-结算类</t>
  </si>
  <si>
    <t>千里眼DICT服务包</t>
  </si>
  <si>
    <t>业务暂停</t>
  </si>
  <si>
    <t>政企-千里眼-运营支撑费-本地</t>
  </si>
  <si>
    <t>政企-云视讯-运营支撑费-结算类</t>
  </si>
  <si>
    <t>云视讯DICT服务包</t>
  </si>
  <si>
    <t>省公司通知，建议优先做和对讲DICT服务包，故业务暂停</t>
  </si>
  <si>
    <t>政企-5G-运营支撑费-本地</t>
  </si>
  <si>
    <t>包含地市为发展5G业务所需的运营支撑费，如One-Cyber等。</t>
  </si>
  <si>
    <t>One-Cyber产品支撑</t>
  </si>
  <si>
    <t>OneCyber占收比94%，141万</t>
  </si>
  <si>
    <t>政企-5G-运营支撑费-结算类</t>
  </si>
  <si>
    <t>包含省公司分摊的为发展5G业务所需的运营支撑费。</t>
  </si>
  <si>
    <t>OneCyber5G专网产品支撑</t>
  </si>
  <si>
    <t>统结，无对应收入</t>
  </si>
  <si>
    <t>1、5G专网（OneCyber平台）（统结）108万</t>
  </si>
  <si>
    <t>政企-5G-合同履约成本</t>
  </si>
  <si>
    <t>5G快线发展200台，每台1400元，合计28万元；</t>
  </si>
  <si>
    <t>5G快线发展200台，每台800元，合计16万元；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</si>
</sst>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1"/>
      <color theme="1"/>
      <name val="宋体"/>
      <charset val="134"/>
      <scheme val="minor"/>
    </font>
    <font>
      <b/>
      <sz val="12"/>
      <color theme="0"/>
      <name val="仿宋_GB2312"/>
      <charset val="134"/>
    </font>
    <font>
      <sz val="12"/>
      <color theme="1"/>
      <name val="仿宋_GB2312"/>
      <charset val="134"/>
    </font>
    <font>
      <sz val="10"/>
      <color theme="1"/>
      <name val="仿宋_GB2312"/>
      <charset val="134"/>
    </font>
    <font>
      <sz val="10"/>
      <color rgb="FFFF0000"/>
      <name val="仿宋_GB2312"/>
      <charset val="134"/>
    </font>
    <font>
      <b/>
      <sz val="12"/>
      <color rgb="FFFF0000"/>
      <name val="仿宋_GB2312"/>
      <charset val="134"/>
    </font>
    <font>
      <sz val="12"/>
      <color rgb="FFFF0000"/>
      <name val="仿宋_GB2312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7" fillId="8" borderId="10" applyNumberFormat="0" applyAlignment="0" applyProtection="0">
      <alignment vertical="center"/>
    </xf>
    <xf numFmtId="0" fontId="18" fillId="9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176" fontId="2" fillId="0" borderId="5" xfId="0" applyNumberFormat="1" applyFont="1" applyFill="1" applyBorder="1" applyAlignment="1">
      <alignment horizontal="center" vertical="center" wrapText="1"/>
    </xf>
    <xf numFmtId="176" fontId="2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176" fontId="2" fillId="4" borderId="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2" fillId="4" borderId="3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5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 wrapText="1"/>
    </xf>
    <xf numFmtId="176" fontId="2" fillId="4" borderId="3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center" vertical="center"/>
    </xf>
    <xf numFmtId="176" fontId="2" fillId="5" borderId="2" xfId="0" applyNumberFormat="1" applyFont="1" applyFill="1" applyBorder="1" applyAlignment="1">
      <alignment horizontal="center" vertical="center"/>
    </xf>
    <xf numFmtId="176" fontId="2" fillId="5" borderId="5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6" fillId="0" borderId="5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vertical="center"/>
    </xf>
    <xf numFmtId="0" fontId="0" fillId="0" borderId="3" xfId="0" applyFill="1" applyBorder="1">
      <alignment vertical="center"/>
    </xf>
    <xf numFmtId="0" fontId="0" fillId="0" borderId="3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zoomScale="90" zoomScaleNormal="90" workbookViewId="0">
      <selection activeCell="F27" sqref="F27"/>
    </sheetView>
  </sheetViews>
  <sheetFormatPr defaultColWidth="8.89090909090909" defaultRowHeight="14" outlineLevelCol="6"/>
  <cols>
    <col min="1" max="1" width="39.4454545454545" customWidth="1"/>
    <col min="2" max="2" width="40.5545454545455" customWidth="1"/>
    <col min="3" max="3" width="39.4454545454545" customWidth="1"/>
    <col min="4" max="4" width="30.3636363636364" customWidth="1"/>
    <col min="5" max="5" width="33.1090909090909" customWidth="1"/>
    <col min="6" max="6" width="13.0454545454545" customWidth="1"/>
    <col min="7" max="7" width="12.8090909090909" customWidth="1"/>
  </cols>
  <sheetData>
    <row r="1" ht="30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8" t="s">
        <v>5</v>
      </c>
      <c r="G1" s="38" t="s">
        <v>6</v>
      </c>
    </row>
    <row r="2" ht="15" spans="1:7">
      <c r="A2" s="26" t="s">
        <v>7</v>
      </c>
      <c r="B2" s="6" t="s">
        <v>8</v>
      </c>
      <c r="C2" s="5" t="s">
        <v>9</v>
      </c>
      <c r="D2" s="5" t="s">
        <v>10</v>
      </c>
      <c r="E2" s="5" t="s">
        <v>11</v>
      </c>
      <c r="F2" s="39">
        <v>3656</v>
      </c>
      <c r="G2" s="39">
        <v>2012</v>
      </c>
    </row>
    <row r="3" ht="15" spans="1:7">
      <c r="A3" s="26"/>
      <c r="B3" s="6"/>
      <c r="C3" s="5" t="s">
        <v>12</v>
      </c>
      <c r="D3" s="5" t="s">
        <v>10</v>
      </c>
      <c r="E3" s="5" t="s">
        <v>11</v>
      </c>
      <c r="F3" s="13"/>
      <c r="G3" s="13"/>
    </row>
    <row r="4" ht="15" spans="1:7">
      <c r="A4" s="26"/>
      <c r="B4" s="6"/>
      <c r="C4" s="5" t="s">
        <v>13</v>
      </c>
      <c r="D4" s="5" t="s">
        <v>10</v>
      </c>
      <c r="E4" s="5" t="s">
        <v>11</v>
      </c>
      <c r="F4" s="13"/>
      <c r="G4" s="13"/>
    </row>
    <row r="5" ht="15" spans="1:7">
      <c r="A5" s="26"/>
      <c r="B5" s="6"/>
      <c r="C5" s="5" t="s">
        <v>14</v>
      </c>
      <c r="D5" s="5" t="s">
        <v>10</v>
      </c>
      <c r="E5" s="5" t="s">
        <v>11</v>
      </c>
      <c r="F5" s="13"/>
      <c r="G5" s="13"/>
    </row>
    <row r="6" ht="15" spans="1:7">
      <c r="A6" s="26" t="s">
        <v>15</v>
      </c>
      <c r="B6" s="6" t="s">
        <v>16</v>
      </c>
      <c r="C6" s="5" t="s">
        <v>17</v>
      </c>
      <c r="D6" s="5" t="s">
        <v>10</v>
      </c>
      <c r="E6" s="5" t="s">
        <v>11</v>
      </c>
      <c r="F6" s="13">
        <v>100</v>
      </c>
      <c r="G6" s="13">
        <v>85</v>
      </c>
    </row>
    <row r="7" ht="15" spans="1:7">
      <c r="A7" s="26"/>
      <c r="B7" s="6"/>
      <c r="C7" s="5" t="s">
        <v>18</v>
      </c>
      <c r="D7" s="5" t="s">
        <v>10</v>
      </c>
      <c r="E7" s="5" t="s">
        <v>11</v>
      </c>
      <c r="F7" s="13">
        <v>3257</v>
      </c>
      <c r="G7" s="13">
        <v>3739</v>
      </c>
    </row>
    <row r="8" ht="15" spans="1:7">
      <c r="A8" s="26"/>
      <c r="B8" s="6"/>
      <c r="C8" s="5" t="s">
        <v>19</v>
      </c>
      <c r="D8" s="5" t="s">
        <v>10</v>
      </c>
      <c r="E8" s="5" t="s">
        <v>11</v>
      </c>
      <c r="F8" s="13"/>
      <c r="G8" s="13"/>
    </row>
    <row r="9" ht="15" spans="1:7">
      <c r="A9" s="26"/>
      <c r="B9" s="6"/>
      <c r="C9" s="5" t="s">
        <v>20</v>
      </c>
      <c r="D9" s="5" t="s">
        <v>10</v>
      </c>
      <c r="E9" s="5" t="s">
        <v>11</v>
      </c>
      <c r="F9" s="13"/>
      <c r="G9" s="13"/>
    </row>
    <row r="10" ht="15" spans="1:7">
      <c r="A10" s="26"/>
      <c r="B10" s="6"/>
      <c r="C10" s="5" t="s">
        <v>21</v>
      </c>
      <c r="D10" s="5" t="s">
        <v>10</v>
      </c>
      <c r="E10" s="5" t="s">
        <v>11</v>
      </c>
      <c r="F10" s="13">
        <v>1900</v>
      </c>
      <c r="G10" s="13">
        <v>950</v>
      </c>
    </row>
    <row r="11" ht="15" spans="1:7">
      <c r="A11" s="26"/>
      <c r="B11" s="6"/>
      <c r="C11" s="5" t="s">
        <v>22</v>
      </c>
      <c r="D11" s="5" t="s">
        <v>10</v>
      </c>
      <c r="E11" s="5" t="s">
        <v>11</v>
      </c>
      <c r="F11" s="13"/>
      <c r="G11" s="13"/>
    </row>
    <row r="12" ht="26" spans="1:7">
      <c r="A12" s="5" t="s">
        <v>23</v>
      </c>
      <c r="B12" s="20" t="s">
        <v>24</v>
      </c>
      <c r="C12" s="5" t="s">
        <v>25</v>
      </c>
      <c r="D12" s="5" t="s">
        <v>26</v>
      </c>
      <c r="E12" s="5" t="s">
        <v>27</v>
      </c>
      <c r="F12" s="13"/>
      <c r="G12" s="13">
        <v>1951</v>
      </c>
    </row>
    <row r="13" ht="26" spans="1:7">
      <c r="A13" s="5" t="s">
        <v>28</v>
      </c>
      <c r="B13" s="20" t="s">
        <v>29</v>
      </c>
      <c r="C13" s="5" t="s">
        <v>30</v>
      </c>
      <c r="D13" s="5" t="s">
        <v>31</v>
      </c>
      <c r="E13" s="5" t="s">
        <v>11</v>
      </c>
      <c r="F13" s="40">
        <v>5900</v>
      </c>
      <c r="G13" s="13">
        <v>1620</v>
      </c>
    </row>
    <row r="14" ht="26" spans="1:7">
      <c r="A14" s="5" t="s">
        <v>32</v>
      </c>
      <c r="B14" s="20" t="s">
        <v>33</v>
      </c>
      <c r="C14" s="5" t="s">
        <v>34</v>
      </c>
      <c r="D14" s="5" t="s">
        <v>31</v>
      </c>
      <c r="E14" s="5" t="s">
        <v>11</v>
      </c>
      <c r="F14" s="41"/>
      <c r="G14" s="13">
        <v>3926.85</v>
      </c>
    </row>
    <row r="15" ht="26" spans="1:7">
      <c r="A15" s="5" t="s">
        <v>35</v>
      </c>
      <c r="B15" s="20" t="s">
        <v>36</v>
      </c>
      <c r="C15" s="5" t="s">
        <v>37</v>
      </c>
      <c r="D15" s="5" t="s">
        <v>26</v>
      </c>
      <c r="E15" s="5" t="s">
        <v>38</v>
      </c>
      <c r="F15" s="42"/>
      <c r="G15" s="13">
        <v>0</v>
      </c>
    </row>
    <row r="16" ht="15" spans="1:7">
      <c r="A16" s="10" t="s">
        <v>39</v>
      </c>
      <c r="B16" s="11" t="s">
        <v>40</v>
      </c>
      <c r="C16" s="5"/>
      <c r="D16" s="5" t="s">
        <v>41</v>
      </c>
      <c r="E16" s="5" t="s">
        <v>11</v>
      </c>
      <c r="F16" s="43">
        <v>7300</v>
      </c>
      <c r="G16" s="39">
        <v>3400</v>
      </c>
    </row>
    <row r="17" ht="26" spans="1:7">
      <c r="A17" s="5" t="s">
        <v>42</v>
      </c>
      <c r="B17" s="20" t="s">
        <v>43</v>
      </c>
      <c r="C17" s="5" t="s">
        <v>44</v>
      </c>
      <c r="D17" s="5" t="s">
        <v>26</v>
      </c>
      <c r="E17" s="5" t="s">
        <v>38</v>
      </c>
      <c r="F17" s="44"/>
      <c r="G17" s="45"/>
    </row>
    <row r="18" ht="26" spans="1:7">
      <c r="A18" s="5" t="s">
        <v>45</v>
      </c>
      <c r="B18" s="20" t="s">
        <v>46</v>
      </c>
      <c r="C18" s="5" t="s">
        <v>47</v>
      </c>
      <c r="D18" s="5" t="s">
        <v>31</v>
      </c>
      <c r="E18" s="5" t="s">
        <v>11</v>
      </c>
      <c r="F18" s="39">
        <v>1569</v>
      </c>
      <c r="G18" s="39">
        <v>221</v>
      </c>
    </row>
    <row r="19" ht="15" spans="1:7">
      <c r="A19" s="10" t="s">
        <v>48</v>
      </c>
      <c r="B19" s="11" t="s">
        <v>49</v>
      </c>
      <c r="C19" s="5" t="s">
        <v>50</v>
      </c>
      <c r="D19" s="5" t="s">
        <v>51</v>
      </c>
      <c r="E19" s="5" t="s">
        <v>52</v>
      </c>
      <c r="F19" s="46"/>
      <c r="G19" s="46"/>
    </row>
    <row r="20" ht="15" spans="1:7">
      <c r="A20" s="14"/>
      <c r="B20" s="15"/>
      <c r="C20" s="5" t="s">
        <v>53</v>
      </c>
      <c r="D20" s="5" t="s">
        <v>51</v>
      </c>
      <c r="E20" s="5" t="s">
        <v>52</v>
      </c>
      <c r="F20" s="39">
        <v>1602</v>
      </c>
      <c r="G20" s="39">
        <v>1582</v>
      </c>
    </row>
    <row r="21" ht="15" spans="1:7">
      <c r="A21" s="17"/>
      <c r="B21" s="18"/>
      <c r="C21" s="5" t="s">
        <v>54</v>
      </c>
      <c r="D21" s="5" t="s">
        <v>51</v>
      </c>
      <c r="E21" s="5" t="s">
        <v>52</v>
      </c>
      <c r="F21" s="47"/>
      <c r="G21" s="47"/>
    </row>
  </sheetData>
  <mergeCells count="8">
    <mergeCell ref="A2:A5"/>
    <mergeCell ref="A6:A11"/>
    <mergeCell ref="A19:A21"/>
    <mergeCell ref="B2:B5"/>
    <mergeCell ref="B6:B11"/>
    <mergeCell ref="B19:B21"/>
    <mergeCell ref="F13:F15"/>
    <mergeCell ref="F16:F1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I10" sqref="I10"/>
    </sheetView>
  </sheetViews>
  <sheetFormatPr defaultColWidth="8.89090909090909" defaultRowHeight="14" outlineLevelCol="4"/>
  <cols>
    <col min="1" max="1" width="39.4454545454545" customWidth="1"/>
    <col min="2" max="2" width="27.9636363636364" customWidth="1"/>
    <col min="3" max="3" width="28.1090909090909" customWidth="1"/>
    <col min="4" max="4" width="13.0454545454545" customWidth="1"/>
    <col min="5" max="5" width="12.8090909090909" customWidth="1"/>
  </cols>
  <sheetData>
    <row r="1" ht="30" spans="1:5">
      <c r="A1" s="1" t="s">
        <v>0</v>
      </c>
      <c r="B1" s="1" t="s">
        <v>1</v>
      </c>
      <c r="C1" s="1" t="s">
        <v>2</v>
      </c>
      <c r="D1" s="2" t="s">
        <v>5</v>
      </c>
      <c r="E1" s="3" t="s">
        <v>6</v>
      </c>
    </row>
    <row r="2" ht="15" spans="1:5">
      <c r="A2" s="26" t="s">
        <v>55</v>
      </c>
      <c r="B2" s="6" t="s">
        <v>56</v>
      </c>
      <c r="C2" s="5" t="s">
        <v>57</v>
      </c>
      <c r="D2" s="35">
        <v>42100</v>
      </c>
      <c r="E2" s="13">
        <v>28044.6214937616</v>
      </c>
    </row>
    <row r="3" ht="15" spans="1:5">
      <c r="A3" s="26"/>
      <c r="B3" s="6"/>
      <c r="C3" s="5" t="s">
        <v>58</v>
      </c>
      <c r="D3" s="36"/>
      <c r="E3" s="13">
        <v>6982.3785062384</v>
      </c>
    </row>
    <row r="4" ht="15" spans="1:5">
      <c r="A4" s="26"/>
      <c r="B4" s="6"/>
      <c r="C4" s="5" t="s">
        <v>59</v>
      </c>
      <c r="D4" s="36"/>
      <c r="E4" s="13">
        <v>2571.2</v>
      </c>
    </row>
    <row r="5" ht="15" spans="1:5">
      <c r="A5" s="26"/>
      <c r="B5" s="6"/>
      <c r="C5" s="5" t="s">
        <v>60</v>
      </c>
      <c r="D5" s="37"/>
      <c r="E5" s="13">
        <v>254.8</v>
      </c>
    </row>
    <row r="6" ht="15" spans="1:5">
      <c r="A6" s="26" t="s">
        <v>61</v>
      </c>
      <c r="B6" s="6" t="s">
        <v>62</v>
      </c>
      <c r="C6" s="5" t="s">
        <v>63</v>
      </c>
      <c r="D6" s="13"/>
      <c r="E6" s="13"/>
    </row>
    <row r="7" ht="15" spans="1:5">
      <c r="A7" s="26"/>
      <c r="B7" s="6"/>
      <c r="C7" s="5" t="s">
        <v>64</v>
      </c>
      <c r="D7" s="13"/>
      <c r="E7" s="13">
        <v>1270</v>
      </c>
    </row>
    <row r="8" ht="15" spans="1:5">
      <c r="A8" s="26"/>
      <c r="B8" s="6"/>
      <c r="C8" s="5" t="s">
        <v>65</v>
      </c>
      <c r="D8" s="13"/>
      <c r="E8" s="13"/>
    </row>
    <row r="9" ht="15" spans="1:5">
      <c r="A9" s="26"/>
      <c r="B9" s="6"/>
      <c r="C9" s="5" t="s">
        <v>66</v>
      </c>
      <c r="D9" s="13"/>
      <c r="E9" s="13">
        <v>7.5</v>
      </c>
    </row>
    <row r="10" ht="15" spans="1:5">
      <c r="A10" s="26" t="s">
        <v>67</v>
      </c>
      <c r="B10" s="6" t="s">
        <v>68</v>
      </c>
      <c r="C10" s="5" t="s">
        <v>69</v>
      </c>
      <c r="D10" s="13"/>
      <c r="E10" s="13">
        <v>178.976817</v>
      </c>
    </row>
    <row r="11" ht="15" spans="1:5">
      <c r="A11" s="26"/>
      <c r="B11" s="6"/>
      <c r="C11" s="5" t="s">
        <v>70</v>
      </c>
      <c r="D11" s="13"/>
      <c r="E11" s="13">
        <v>26.995909</v>
      </c>
    </row>
  </sheetData>
  <mergeCells count="7">
    <mergeCell ref="A2:A5"/>
    <mergeCell ref="A6:A9"/>
    <mergeCell ref="A10:A11"/>
    <mergeCell ref="B2:B5"/>
    <mergeCell ref="B6:B9"/>
    <mergeCell ref="B10:B11"/>
    <mergeCell ref="D2:D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zoomScale="70" zoomScaleNormal="70" workbookViewId="0">
      <selection activeCell="L52" sqref="L52"/>
    </sheetView>
  </sheetViews>
  <sheetFormatPr defaultColWidth="8.89090909090909" defaultRowHeight="14"/>
  <cols>
    <col min="1" max="1" width="39.4454545454545" customWidth="1"/>
    <col min="2" max="2" width="27.9636363636364" customWidth="1"/>
    <col min="3" max="3" width="26.4909090909091" customWidth="1"/>
    <col min="4" max="4" width="30.8909090909091" customWidth="1"/>
    <col min="5" max="5" width="33.1090909090909" customWidth="1"/>
    <col min="6" max="6" width="18.1818181818182" customWidth="1"/>
    <col min="7" max="7" width="20.5636363636364" customWidth="1"/>
    <col min="8" max="8" width="33.8727272727273" customWidth="1"/>
    <col min="9" max="9" width="40.6818181818182" customWidth="1"/>
    <col min="10" max="10" width="47.5" customWidth="1"/>
    <col min="11" max="11" width="33.5454545454545" customWidth="1"/>
    <col min="12" max="12" width="18.1818181818182" customWidth="1"/>
    <col min="13" max="13" width="20.5636363636364" customWidth="1"/>
  </cols>
  <sheetData>
    <row r="1" ht="30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71</v>
      </c>
      <c r="I1" s="4" t="s">
        <v>72</v>
      </c>
      <c r="J1" s="4" t="s">
        <v>73</v>
      </c>
      <c r="K1" s="4" t="s">
        <v>74</v>
      </c>
      <c r="L1" s="2" t="s">
        <v>5</v>
      </c>
      <c r="M1" s="3" t="s">
        <v>6</v>
      </c>
    </row>
    <row r="2" ht="26" spans="1:13">
      <c r="A2" s="5" t="s">
        <v>75</v>
      </c>
      <c r="B2" s="6" t="s">
        <v>76</v>
      </c>
      <c r="C2" s="5" t="s">
        <v>77</v>
      </c>
      <c r="D2" s="5" t="s">
        <v>78</v>
      </c>
      <c r="E2" s="5" t="s">
        <v>78</v>
      </c>
      <c r="F2" s="7" t="s">
        <v>79</v>
      </c>
      <c r="G2" s="8">
        <v>144</v>
      </c>
      <c r="H2" s="9" t="s">
        <v>80</v>
      </c>
      <c r="I2" s="23">
        <f>165.1*0.64</f>
        <v>105.664</v>
      </c>
      <c r="J2" s="24" t="s">
        <v>81</v>
      </c>
      <c r="K2" s="4" t="s">
        <v>82</v>
      </c>
      <c r="L2" s="7" t="s">
        <v>79</v>
      </c>
      <c r="M2" s="8">
        <v>144</v>
      </c>
    </row>
    <row r="3" ht="39" spans="1:13">
      <c r="A3" s="10" t="s">
        <v>83</v>
      </c>
      <c r="B3" s="11" t="s">
        <v>84</v>
      </c>
      <c r="C3" s="5" t="s">
        <v>85</v>
      </c>
      <c r="D3" s="5" t="s">
        <v>86</v>
      </c>
      <c r="E3" s="5" t="s">
        <v>86</v>
      </c>
      <c r="F3" s="12"/>
      <c r="G3" s="8">
        <v>2968</v>
      </c>
      <c r="H3" s="9"/>
      <c r="I3" s="23">
        <f>2280.6/1.13</f>
        <v>2018.23008849558</v>
      </c>
      <c r="J3" s="25"/>
      <c r="K3" s="26" t="s">
        <v>87</v>
      </c>
      <c r="L3" s="12"/>
      <c r="M3" s="8">
        <v>2968</v>
      </c>
    </row>
    <row r="4" ht="15" spans="1:13">
      <c r="A4" s="10" t="s">
        <v>88</v>
      </c>
      <c r="B4" s="11" t="s">
        <v>89</v>
      </c>
      <c r="C4" s="5" t="s">
        <v>90</v>
      </c>
      <c r="D4" s="5" t="s">
        <v>91</v>
      </c>
      <c r="E4" s="5" t="s">
        <v>11</v>
      </c>
      <c r="F4" s="13"/>
      <c r="G4" s="13">
        <v>960</v>
      </c>
      <c r="H4" s="4"/>
      <c r="I4" s="4"/>
      <c r="J4" s="4"/>
      <c r="K4" s="4"/>
      <c r="L4" s="13"/>
      <c r="M4" s="13">
        <v>960</v>
      </c>
    </row>
    <row r="5" ht="15" spans="1:13">
      <c r="A5" s="14"/>
      <c r="B5" s="15"/>
      <c r="C5" s="5" t="s">
        <v>92</v>
      </c>
      <c r="D5" s="5" t="s">
        <v>91</v>
      </c>
      <c r="E5" s="5" t="s">
        <v>11</v>
      </c>
      <c r="F5" s="13"/>
      <c r="G5" s="13"/>
      <c r="H5" s="4"/>
      <c r="I5" s="4"/>
      <c r="J5" s="4"/>
      <c r="K5" s="4"/>
      <c r="L5" s="13"/>
      <c r="M5" s="13"/>
    </row>
    <row r="6" ht="15" spans="1:13">
      <c r="A6" s="14"/>
      <c r="B6" s="15"/>
      <c r="C6" s="5" t="s">
        <v>93</v>
      </c>
      <c r="D6" s="5" t="s">
        <v>91</v>
      </c>
      <c r="E6" s="5" t="s">
        <v>11</v>
      </c>
      <c r="F6" s="13"/>
      <c r="G6" s="13"/>
      <c r="H6" s="4"/>
      <c r="I6" s="4"/>
      <c r="J6" s="4"/>
      <c r="K6" s="4"/>
      <c r="L6" s="13"/>
      <c r="M6" s="13"/>
    </row>
    <row r="7" ht="15" spans="1:13">
      <c r="A7" s="14"/>
      <c r="B7" s="15"/>
      <c r="C7" s="5" t="s">
        <v>94</v>
      </c>
      <c r="D7" s="5" t="s">
        <v>91</v>
      </c>
      <c r="E7" s="5" t="s">
        <v>11</v>
      </c>
      <c r="F7" s="16">
        <v>1910</v>
      </c>
      <c r="G7" s="16">
        <v>1776</v>
      </c>
      <c r="H7" s="16">
        <v>1159</v>
      </c>
      <c r="I7" s="16">
        <v>1078</v>
      </c>
      <c r="J7" s="16" t="s">
        <v>95</v>
      </c>
      <c r="K7" s="16" t="s">
        <v>96</v>
      </c>
      <c r="L7" s="27">
        <f>F7</f>
        <v>1910</v>
      </c>
      <c r="M7" s="27">
        <f>G7</f>
        <v>1776</v>
      </c>
    </row>
    <row r="8" ht="15" spans="1:13">
      <c r="A8" s="14"/>
      <c r="B8" s="15"/>
      <c r="C8" s="5" t="s">
        <v>97</v>
      </c>
      <c r="D8" s="5" t="s">
        <v>91</v>
      </c>
      <c r="E8" s="5" t="s">
        <v>11</v>
      </c>
      <c r="F8" s="13"/>
      <c r="G8" s="13"/>
      <c r="H8" s="4"/>
      <c r="I8" s="4"/>
      <c r="J8" s="4"/>
      <c r="K8" s="4"/>
      <c r="L8" s="13"/>
      <c r="M8" s="13"/>
    </row>
    <row r="9" ht="15" spans="1:13">
      <c r="A9" s="14"/>
      <c r="B9" s="15"/>
      <c r="C9" s="5" t="s">
        <v>98</v>
      </c>
      <c r="D9" s="5" t="s">
        <v>91</v>
      </c>
      <c r="E9" s="5" t="s">
        <v>11</v>
      </c>
      <c r="F9" s="13"/>
      <c r="G9" s="13"/>
      <c r="H9" s="4"/>
      <c r="I9" s="4"/>
      <c r="J9" s="4"/>
      <c r="K9" s="4"/>
      <c r="L9" s="13"/>
      <c r="M9" s="13"/>
    </row>
    <row r="10" ht="15" spans="1:13">
      <c r="A10" s="17"/>
      <c r="B10" s="18"/>
      <c r="C10" s="5" t="s">
        <v>99</v>
      </c>
      <c r="D10" s="5" t="s">
        <v>91</v>
      </c>
      <c r="E10" s="5" t="s">
        <v>11</v>
      </c>
      <c r="F10" s="16">
        <v>2500</v>
      </c>
      <c r="G10" s="16">
        <f>F10*1.08</f>
        <v>2700</v>
      </c>
      <c r="H10" s="16">
        <v>1246</v>
      </c>
      <c r="I10" s="16">
        <v>1336</v>
      </c>
      <c r="J10" s="16" t="s">
        <v>100</v>
      </c>
      <c r="K10" s="16" t="s">
        <v>101</v>
      </c>
      <c r="L10" s="27">
        <f>F10</f>
        <v>2500</v>
      </c>
      <c r="M10" s="27">
        <f>G10</f>
        <v>2700</v>
      </c>
    </row>
    <row r="11" ht="15" spans="1:13">
      <c r="A11" s="10" t="s">
        <v>102</v>
      </c>
      <c r="B11" s="11" t="s">
        <v>103</v>
      </c>
      <c r="C11" s="5" t="s">
        <v>104</v>
      </c>
      <c r="D11" s="5" t="s">
        <v>91</v>
      </c>
      <c r="E11" s="5" t="s">
        <v>11</v>
      </c>
      <c r="F11" s="16">
        <v>0</v>
      </c>
      <c r="G11" s="16">
        <v>4</v>
      </c>
      <c r="H11" s="19"/>
      <c r="I11" s="19"/>
      <c r="J11" s="19"/>
      <c r="K11" s="28" t="s">
        <v>105</v>
      </c>
      <c r="L11" s="13"/>
      <c r="M11" s="13">
        <v>259.991797</v>
      </c>
    </row>
    <row r="12" ht="15" spans="1:13">
      <c r="A12" s="14"/>
      <c r="B12" s="15"/>
      <c r="C12" s="5" t="s">
        <v>106</v>
      </c>
      <c r="D12" s="5" t="s">
        <v>91</v>
      </c>
      <c r="E12" s="5" t="s">
        <v>11</v>
      </c>
      <c r="F12" s="16">
        <v>0</v>
      </c>
      <c r="G12" s="16">
        <v>0</v>
      </c>
      <c r="H12" s="19"/>
      <c r="I12" s="19"/>
      <c r="J12" s="19"/>
      <c r="K12" s="28" t="s">
        <v>107</v>
      </c>
      <c r="L12" s="13"/>
      <c r="M12" s="13">
        <v>45.2718983647311</v>
      </c>
    </row>
    <row r="13" ht="15" spans="1:13">
      <c r="A13" s="14"/>
      <c r="B13" s="15"/>
      <c r="C13" s="5" t="s">
        <v>108</v>
      </c>
      <c r="D13" s="5" t="s">
        <v>91</v>
      </c>
      <c r="E13" s="5" t="s">
        <v>11</v>
      </c>
      <c r="F13" s="16">
        <v>0</v>
      </c>
      <c r="G13" s="16">
        <v>0</v>
      </c>
      <c r="H13" s="19"/>
      <c r="I13" s="19"/>
      <c r="J13" s="19"/>
      <c r="K13" s="28" t="s">
        <v>109</v>
      </c>
      <c r="L13" s="13"/>
      <c r="M13" s="13">
        <v>6.94699</v>
      </c>
    </row>
    <row r="14" ht="15" spans="1:13">
      <c r="A14" s="14"/>
      <c r="B14" s="15"/>
      <c r="C14" s="5" t="s">
        <v>110</v>
      </c>
      <c r="D14" s="5" t="s">
        <v>91</v>
      </c>
      <c r="E14" s="5" t="s">
        <v>11</v>
      </c>
      <c r="F14" s="16">
        <v>0</v>
      </c>
      <c r="G14" s="16">
        <v>69</v>
      </c>
      <c r="H14" s="19"/>
      <c r="I14" s="19"/>
      <c r="J14" s="19"/>
      <c r="K14" s="28" t="s">
        <v>111</v>
      </c>
      <c r="L14" s="13"/>
      <c r="M14" s="13">
        <v>94.148288</v>
      </c>
    </row>
    <row r="15" ht="15" spans="1:13">
      <c r="A15" s="14"/>
      <c r="B15" s="15"/>
      <c r="C15" s="5" t="s">
        <v>112</v>
      </c>
      <c r="D15" s="5" t="s">
        <v>91</v>
      </c>
      <c r="E15" s="5" t="s">
        <v>11</v>
      </c>
      <c r="F15" s="16">
        <v>0</v>
      </c>
      <c r="G15" s="16">
        <v>45</v>
      </c>
      <c r="H15" s="19"/>
      <c r="I15" s="19"/>
      <c r="J15" s="19"/>
      <c r="K15" s="28" t="s">
        <v>113</v>
      </c>
      <c r="L15" s="13"/>
      <c r="M15" s="13"/>
    </row>
    <row r="16" ht="45" spans="1:13">
      <c r="A16" s="14"/>
      <c r="B16" s="15"/>
      <c r="C16" s="5" t="s">
        <v>114</v>
      </c>
      <c r="D16" s="5" t="s">
        <v>91</v>
      </c>
      <c r="E16" s="5" t="s">
        <v>11</v>
      </c>
      <c r="F16" s="16">
        <v>30</v>
      </c>
      <c r="G16" s="16">
        <f>63+28.5</f>
        <v>91.5</v>
      </c>
      <c r="H16" s="19">
        <v>8.8</v>
      </c>
      <c r="I16" s="19">
        <v>8.4</v>
      </c>
      <c r="J16" s="28" t="s">
        <v>115</v>
      </c>
      <c r="K16" s="29" t="s">
        <v>116</v>
      </c>
      <c r="L16" s="13">
        <v>50</v>
      </c>
      <c r="M16" s="13">
        <v>134.623933</v>
      </c>
    </row>
    <row r="17" ht="60" spans="1:13">
      <c r="A17" s="14"/>
      <c r="B17" s="15"/>
      <c r="C17" s="5" t="s">
        <v>117</v>
      </c>
      <c r="D17" s="5" t="s">
        <v>91</v>
      </c>
      <c r="E17" s="5" t="s">
        <v>11</v>
      </c>
      <c r="F17" s="16">
        <v>30</v>
      </c>
      <c r="G17" s="16">
        <f>75+28.5</f>
        <v>103.5</v>
      </c>
      <c r="H17" s="19">
        <v>0</v>
      </c>
      <c r="I17" s="19">
        <v>0</v>
      </c>
      <c r="J17" s="28" t="s">
        <v>118</v>
      </c>
      <c r="K17" s="29" t="s">
        <v>119</v>
      </c>
      <c r="L17" s="13">
        <v>100</v>
      </c>
      <c r="M17" s="13">
        <v>168.567424</v>
      </c>
    </row>
    <row r="18" ht="15" spans="1:13">
      <c r="A18" s="14"/>
      <c r="B18" s="15"/>
      <c r="C18" s="5" t="s">
        <v>120</v>
      </c>
      <c r="D18" s="5" t="s">
        <v>91</v>
      </c>
      <c r="E18" s="5" t="s">
        <v>11</v>
      </c>
      <c r="F18" s="16">
        <v>0</v>
      </c>
      <c r="G18" s="16">
        <v>139</v>
      </c>
      <c r="H18" s="19"/>
      <c r="I18" s="19"/>
      <c r="J18" s="19"/>
      <c r="K18" s="28" t="s">
        <v>121</v>
      </c>
      <c r="L18" s="13"/>
      <c r="M18" s="13">
        <v>115.628237</v>
      </c>
    </row>
    <row r="19" ht="15" spans="1:13">
      <c r="A19" s="14"/>
      <c r="B19" s="15"/>
      <c r="C19" s="5" t="s">
        <v>122</v>
      </c>
      <c r="D19" s="5" t="s">
        <v>91</v>
      </c>
      <c r="E19" s="5" t="s">
        <v>11</v>
      </c>
      <c r="F19" s="16">
        <v>0</v>
      </c>
      <c r="G19" s="16">
        <v>20</v>
      </c>
      <c r="H19" s="19"/>
      <c r="I19" s="19"/>
      <c r="J19" s="19"/>
      <c r="K19" s="28" t="s">
        <v>123</v>
      </c>
      <c r="L19" s="13"/>
      <c r="M19" s="13">
        <v>106.64022</v>
      </c>
    </row>
    <row r="20" ht="15" spans="1:13">
      <c r="A20" s="14"/>
      <c r="B20" s="15"/>
      <c r="C20" s="5" t="s">
        <v>124</v>
      </c>
      <c r="D20" s="5" t="s">
        <v>91</v>
      </c>
      <c r="E20" s="5" t="s">
        <v>11</v>
      </c>
      <c r="F20" s="13"/>
      <c r="G20" s="13"/>
      <c r="H20" s="4"/>
      <c r="I20" s="4"/>
      <c r="J20" s="4"/>
      <c r="K20" s="4"/>
      <c r="L20" s="13"/>
      <c r="M20" s="13"/>
    </row>
    <row r="21" ht="15" spans="1:13">
      <c r="A21" s="17"/>
      <c r="B21" s="18"/>
      <c r="C21" s="5" t="s">
        <v>125</v>
      </c>
      <c r="D21" s="5" t="s">
        <v>91</v>
      </c>
      <c r="E21" s="5" t="s">
        <v>11</v>
      </c>
      <c r="F21" s="13"/>
      <c r="G21" s="13"/>
      <c r="H21" s="4"/>
      <c r="I21" s="4"/>
      <c r="J21" s="4"/>
      <c r="K21" s="4"/>
      <c r="L21" s="13"/>
      <c r="M21" s="13">
        <v>59.5127370435756</v>
      </c>
    </row>
    <row r="22" ht="39" spans="1:13">
      <c r="A22" s="5" t="s">
        <v>126</v>
      </c>
      <c r="B22" s="20" t="s">
        <v>127</v>
      </c>
      <c r="C22" s="5" t="s">
        <v>128</v>
      </c>
      <c r="D22" s="5" t="s">
        <v>26</v>
      </c>
      <c r="E22" s="5" t="s">
        <v>38</v>
      </c>
      <c r="F22" s="16">
        <v>0</v>
      </c>
      <c r="G22" s="16">
        <v>0</v>
      </c>
      <c r="H22" s="19"/>
      <c r="I22" s="19"/>
      <c r="J22" s="19"/>
      <c r="K22" s="19" t="s">
        <v>129</v>
      </c>
      <c r="L22" s="13"/>
      <c r="M22" s="13">
        <v>45</v>
      </c>
    </row>
    <row r="23" ht="105" spans="1:13">
      <c r="A23" s="5" t="s">
        <v>130</v>
      </c>
      <c r="B23" s="20" t="s">
        <v>131</v>
      </c>
      <c r="C23" s="5"/>
      <c r="D23" s="5" t="s">
        <v>86</v>
      </c>
      <c r="E23" s="5" t="s">
        <v>86</v>
      </c>
      <c r="F23" s="16">
        <f>121.7+H23</f>
        <v>341.7</v>
      </c>
      <c r="G23" s="16">
        <f>126.8+I23</f>
        <v>334.8</v>
      </c>
      <c r="H23" s="16">
        <v>220</v>
      </c>
      <c r="I23" s="16">
        <v>208</v>
      </c>
      <c r="J23" s="30" t="s">
        <v>132</v>
      </c>
      <c r="K23" s="30" t="s">
        <v>133</v>
      </c>
      <c r="L23" s="27">
        <f>F23</f>
        <v>341.7</v>
      </c>
      <c r="M23" s="27">
        <f>G23</f>
        <v>334.8</v>
      </c>
    </row>
    <row r="24" ht="15" spans="1:13">
      <c r="A24" s="5" t="s">
        <v>134</v>
      </c>
      <c r="B24" s="20" t="s">
        <v>135</v>
      </c>
      <c r="C24" s="5"/>
      <c r="D24" s="5" t="s">
        <v>91</v>
      </c>
      <c r="E24" s="5" t="s">
        <v>11</v>
      </c>
      <c r="F24" s="16">
        <f>80*5+H24</f>
        <v>759</v>
      </c>
      <c r="G24" s="16">
        <f>80*5*0.96+I24</f>
        <v>729</v>
      </c>
      <c r="H24" s="16">
        <v>359</v>
      </c>
      <c r="I24" s="16">
        <v>345</v>
      </c>
      <c r="J24" s="16" t="s">
        <v>136</v>
      </c>
      <c r="K24" s="16" t="s">
        <v>137</v>
      </c>
      <c r="L24" s="27">
        <f>F24</f>
        <v>759</v>
      </c>
      <c r="M24" s="27">
        <f>G24</f>
        <v>729</v>
      </c>
    </row>
    <row r="25" ht="15" spans="1:13">
      <c r="A25" s="5" t="s">
        <v>138</v>
      </c>
      <c r="B25" s="21" t="s">
        <v>139</v>
      </c>
      <c r="C25" s="5"/>
      <c r="D25" s="5"/>
      <c r="E25" s="5" t="s">
        <v>11</v>
      </c>
      <c r="F25" s="13"/>
      <c r="G25" s="13"/>
      <c r="H25" s="4"/>
      <c r="I25" s="4"/>
      <c r="J25" s="4"/>
      <c r="K25" s="4"/>
      <c r="L25" s="13"/>
      <c r="M25" s="13">
        <v>261.89465408805</v>
      </c>
    </row>
    <row r="26" ht="45" spans="1:13">
      <c r="A26" s="5" t="s">
        <v>140</v>
      </c>
      <c r="B26" s="20" t="s">
        <v>141</v>
      </c>
      <c r="C26" s="5"/>
      <c r="D26" s="5" t="s">
        <v>86</v>
      </c>
      <c r="E26" s="5" t="s">
        <v>86</v>
      </c>
      <c r="F26" s="13">
        <v>385</v>
      </c>
      <c r="G26" s="13">
        <v>42.4</v>
      </c>
      <c r="H26" s="4">
        <v>239</v>
      </c>
      <c r="I26" s="13">
        <v>20.11</v>
      </c>
      <c r="J26" s="31" t="s">
        <v>142</v>
      </c>
      <c r="K26" s="4" t="s">
        <v>143</v>
      </c>
      <c r="L26" s="13">
        <v>385</v>
      </c>
      <c r="M26" s="13">
        <v>42.4</v>
      </c>
    </row>
    <row r="27" ht="15" spans="1:13">
      <c r="A27" s="5" t="s">
        <v>144</v>
      </c>
      <c r="B27" s="20" t="s">
        <v>145</v>
      </c>
      <c r="C27" s="5"/>
      <c r="D27" s="5" t="s">
        <v>91</v>
      </c>
      <c r="E27" s="5" t="s">
        <v>11</v>
      </c>
      <c r="F27" s="16">
        <v>19</v>
      </c>
      <c r="G27" s="16">
        <v>18</v>
      </c>
      <c r="H27" s="16">
        <v>19</v>
      </c>
      <c r="I27" s="16">
        <v>18</v>
      </c>
      <c r="J27" s="16" t="s">
        <v>146</v>
      </c>
      <c r="K27" s="16" t="s">
        <v>146</v>
      </c>
      <c r="L27" s="32">
        <v>19</v>
      </c>
      <c r="M27" s="32">
        <v>18</v>
      </c>
    </row>
    <row r="28" ht="15" spans="1:13">
      <c r="A28" s="5" t="s">
        <v>147</v>
      </c>
      <c r="B28" s="21" t="s">
        <v>139</v>
      </c>
      <c r="C28" s="5"/>
      <c r="D28" s="5"/>
      <c r="E28" s="5" t="s">
        <v>11</v>
      </c>
      <c r="F28" s="13"/>
      <c r="G28" s="13"/>
      <c r="H28" s="4"/>
      <c r="I28" s="4"/>
      <c r="J28" s="4"/>
      <c r="K28" s="4"/>
      <c r="L28" s="13"/>
      <c r="M28" s="13">
        <v>261.89465408805</v>
      </c>
    </row>
    <row r="29" ht="50" customHeight="1" spans="1:13">
      <c r="A29" s="5" t="s">
        <v>148</v>
      </c>
      <c r="B29" s="20" t="s">
        <v>149</v>
      </c>
      <c r="C29" s="5"/>
      <c r="D29" s="5" t="s">
        <v>91</v>
      </c>
      <c r="E29" s="5" t="s">
        <v>11</v>
      </c>
      <c r="F29" s="16">
        <f>H29</f>
        <v>96</v>
      </c>
      <c r="G29" s="16">
        <f>I29</f>
        <v>91.2</v>
      </c>
      <c r="H29" s="16">
        <v>96</v>
      </c>
      <c r="I29" s="16">
        <f>H29*0.95</f>
        <v>91.2</v>
      </c>
      <c r="J29" s="33" t="s">
        <v>150</v>
      </c>
      <c r="K29" s="33" t="s">
        <v>150</v>
      </c>
      <c r="L29" s="32">
        <v>19</v>
      </c>
      <c r="M29" s="32">
        <v>18</v>
      </c>
    </row>
    <row r="30" ht="26" spans="1:13">
      <c r="A30" s="5" t="s">
        <v>151</v>
      </c>
      <c r="B30" s="20" t="s">
        <v>152</v>
      </c>
      <c r="C30" s="5" t="s">
        <v>153</v>
      </c>
      <c r="D30" s="5" t="s">
        <v>31</v>
      </c>
      <c r="E30" s="5" t="s">
        <v>11</v>
      </c>
      <c r="F30" s="16">
        <v>150</v>
      </c>
      <c r="G30" s="16">
        <v>141</v>
      </c>
      <c r="H30" s="22">
        <v>0.53</v>
      </c>
      <c r="I30" s="22">
        <v>0.5</v>
      </c>
      <c r="J30" s="16"/>
      <c r="K30" s="16" t="s">
        <v>154</v>
      </c>
      <c r="L30" s="13">
        <v>2900</v>
      </c>
      <c r="M30" s="13">
        <v>427.5</v>
      </c>
    </row>
    <row r="31" ht="26" spans="1:13">
      <c r="A31" s="5" t="s">
        <v>155</v>
      </c>
      <c r="B31" s="20" t="s">
        <v>156</v>
      </c>
      <c r="C31" s="5" t="s">
        <v>157</v>
      </c>
      <c r="D31" s="5" t="s">
        <v>31</v>
      </c>
      <c r="E31" s="5" t="s">
        <v>11</v>
      </c>
      <c r="F31" s="16">
        <v>0</v>
      </c>
      <c r="G31" s="16">
        <v>108</v>
      </c>
      <c r="H31" s="16">
        <v>0</v>
      </c>
      <c r="I31" s="16">
        <v>0</v>
      </c>
      <c r="J31" s="16" t="s">
        <v>158</v>
      </c>
      <c r="K31" s="16" t="s">
        <v>159</v>
      </c>
      <c r="L31" s="13">
        <v>0</v>
      </c>
      <c r="M31" s="13">
        <v>119.040014</v>
      </c>
    </row>
    <row r="32" ht="40" customHeight="1" spans="1:13">
      <c r="A32" s="5" t="s">
        <v>160</v>
      </c>
      <c r="B32" s="20"/>
      <c r="C32" s="5"/>
      <c r="D32" s="5"/>
      <c r="E32" s="5" t="s">
        <v>86</v>
      </c>
      <c r="F32" s="16">
        <v>28</v>
      </c>
      <c r="G32" s="16">
        <v>16</v>
      </c>
      <c r="H32" s="19"/>
      <c r="I32" s="19"/>
      <c r="J32" s="19" t="s">
        <v>161</v>
      </c>
      <c r="K32" s="34" t="s">
        <v>162</v>
      </c>
      <c r="L32" s="13">
        <v>100</v>
      </c>
      <c r="M32" s="13">
        <v>47.79</v>
      </c>
    </row>
  </sheetData>
  <autoFilter xmlns:etc="http://www.wps.cn/officeDocument/2017/etCustomData" ref="A1:M32" etc:filterBottomFollowUsedRange="0">
    <extLst/>
  </autoFilter>
  <mergeCells count="8">
    <mergeCell ref="A4:A10"/>
    <mergeCell ref="A11:A21"/>
    <mergeCell ref="B4:B10"/>
    <mergeCell ref="B11:B21"/>
    <mergeCell ref="F2:F3"/>
    <mergeCell ref="H2:H3"/>
    <mergeCell ref="J2:J3"/>
    <mergeCell ref="L2:L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云智产品室</vt:lpstr>
      <vt:lpstr>ICT项目室</vt:lpstr>
      <vt:lpstr>5G物联网室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gaoruiying</dc:creator>
  <cp:lastModifiedBy>nijiaming</cp:lastModifiedBy>
  <dcterms:created xsi:type="dcterms:W3CDTF">2025-08-25T09:06:00Z</dcterms:created>
  <dcterms:modified xsi:type="dcterms:W3CDTF">2025-08-26T02:41:26Z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42EB0A5DAB54C99005B7AB6896BC45D6</vt:lpwstr>
  </property>
  <property fmtid="{D5CDD505-2E9C-101B-9397-08002B2CF9AE}" pid="3" name="KSOProductBuildVer">
    <vt:lpwstr>2052-12.8.2.19315</vt:lpwstr>
  </property>
</Properties>
</file>