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 tabRatio="640" firstSheet="1" activeTab="1"/>
  </bookViews>
  <sheets>
    <sheet name="2.1集团结算-结算省公司" sheetId="7" r:id="rId1"/>
    <sheet name="2.2集团结算-结算地市" sheetId="6" r:id="rId2"/>
    <sheet name="2.3省内结算明细" sheetId="9" r:id="rId3"/>
  </sheets>
  <externalReferences>
    <externalReference r:id="rId4"/>
  </externalReferences>
  <definedNames>
    <definedName name="_xlnm._FilterDatabase" localSheetId="2" hidden="1">'2.3省内结算明细'!$A$5:$P$45</definedName>
    <definedName name="_xlnm._FilterDatabase" localSheetId="1" hidden="1">'2.2集团结算-结算地市'!$A$3:$R$51</definedName>
    <definedName name="业务活动">[1]末级业务活动、预算科目、会计科目映射表!$A$5:$A$1563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<sst xmlns="http://schemas.openxmlformats.org/spreadsheetml/2006/main" count="980" uniqueCount="360">
  <si>
    <t>2024年全省结算类成本统计表（集团结算入账省本部）</t>
  </si>
  <si>
    <t>部门</t>
  </si>
  <si>
    <t>主要部门</t>
  </si>
  <si>
    <t>预算编号</t>
  </si>
  <si>
    <t>项目</t>
  </si>
  <si>
    <t>类别</t>
  </si>
  <si>
    <t>是否固定成本</t>
  </si>
  <si>
    <t>2023年完成值</t>
  </si>
  <si>
    <t>2024年预算</t>
  </si>
  <si>
    <t>2025年预算</t>
  </si>
  <si>
    <t>政企客户部</t>
  </si>
  <si>
    <t>政企客户部-集团分摊</t>
  </si>
  <si>
    <t>2210SP24010002ZQ</t>
  </si>
  <si>
    <t>政企公司销售支撑服务</t>
  </si>
  <si>
    <t>真实服务收费</t>
  </si>
  <si>
    <t>固定</t>
  </si>
  <si>
    <t>2210SP24030003ZQ</t>
  </si>
  <si>
    <t>政企公司支撑服务—总部收费</t>
  </si>
  <si>
    <t>合计</t>
  </si>
  <si>
    <t>2024年全省结算类成本统计表（集团结算入账市公司）</t>
  </si>
  <si>
    <t>序号</t>
  </si>
  <si>
    <t>所属部门</t>
  </si>
  <si>
    <t>预算名称</t>
  </si>
  <si>
    <t>结算业务编码</t>
  </si>
  <si>
    <t>结算业务名称</t>
  </si>
  <si>
    <t>会计科目名称</t>
  </si>
  <si>
    <t>业务分类</t>
  </si>
  <si>
    <t>部室</t>
  </si>
  <si>
    <t>联系人</t>
  </si>
  <si>
    <t>2023年预估</t>
  </si>
  <si>
    <t>完成进度</t>
  </si>
  <si>
    <t>集团结算类别</t>
  </si>
  <si>
    <t>地市结算类别</t>
  </si>
  <si>
    <t>25年成本</t>
  </si>
  <si>
    <t>二</t>
  </si>
  <si>
    <t>政企客户部集团分摊结算项目合计</t>
  </si>
  <si>
    <t>按照通服收入占比</t>
  </si>
  <si>
    <t>10CW039F</t>
  </si>
  <si>
    <t>政企公司支撑服务费</t>
  </si>
  <si>
    <t>10CW039F009</t>
  </si>
  <si>
    <t>小计</t>
  </si>
  <si>
    <t>通信与信息服务成本-业务平台维护支撑费</t>
  </si>
  <si>
    <t>1-1</t>
  </si>
  <si>
    <t>10CW039F001</t>
  </si>
  <si>
    <t>和对讲增值服务
额外加10CW057F07410/CW057F075</t>
  </si>
  <si>
    <t>物联网</t>
  </si>
  <si>
    <t>变动</t>
  </si>
  <si>
    <t>5G物联网部</t>
  </si>
  <si>
    <t>王照旺</t>
  </si>
  <si>
    <t>据实结算</t>
  </si>
  <si>
    <t>按实分摊</t>
  </si>
  <si>
    <t>1-3</t>
  </si>
  <si>
    <t>10CW039F002</t>
  </si>
  <si>
    <t>5G消息DICT包等短彩信支撑服务</t>
  </si>
  <si>
    <t>短彩信</t>
  </si>
  <si>
    <t>基础产品部</t>
  </si>
  <si>
    <t>郭平</t>
  </si>
  <si>
    <t>按业务量入账地市</t>
  </si>
  <si>
    <t>1-2</t>
  </si>
  <si>
    <t>10CW039F003</t>
  </si>
  <si>
    <t>E企组网</t>
  </si>
  <si>
    <t>专线</t>
  </si>
  <si>
    <t>龙浙川</t>
  </si>
  <si>
    <t>E企组网结算单</t>
  </si>
  <si>
    <t>1-4</t>
  </si>
  <si>
    <t>10CW039F004</t>
  </si>
  <si>
    <t>云视讯增值服务</t>
  </si>
  <si>
    <t>云视讯</t>
  </si>
  <si>
    <t>杜戛健</t>
  </si>
  <si>
    <t>1-5</t>
  </si>
  <si>
    <t>10CW039F005</t>
  </si>
  <si>
    <t>企业视频彩铃</t>
  </si>
  <si>
    <t>王剑</t>
  </si>
  <si>
    <t>按产品收入比例分摊</t>
  </si>
  <si>
    <t>1-7</t>
  </si>
  <si>
    <t>10CW039F006</t>
  </si>
  <si>
    <t>专线卫士</t>
  </si>
  <si>
    <t>1-6</t>
  </si>
  <si>
    <t>10CW039F007</t>
  </si>
  <si>
    <t>能力开放中间号</t>
  </si>
  <si>
    <t>能开</t>
  </si>
  <si>
    <t>余韵滢</t>
  </si>
  <si>
    <t>2</t>
  </si>
  <si>
    <t>10CW21013F</t>
  </si>
  <si>
    <t>政企国际产品结算</t>
  </si>
  <si>
    <t>通信与信息服务成本-网络资源租赁及服务-国际电路</t>
  </si>
  <si>
    <t>2-1</t>
  </si>
  <si>
    <t>10CW21013F001</t>
  </si>
  <si>
    <t>国际专线产品结算</t>
  </si>
  <si>
    <t>童苏佳</t>
  </si>
  <si>
    <t>国际业务结算单</t>
  </si>
  <si>
    <t>2-2</t>
  </si>
  <si>
    <t>10CW21013F002</t>
  </si>
  <si>
    <t>国际短信产品结算</t>
  </si>
  <si>
    <t>2-3</t>
  </si>
  <si>
    <t>10CW21013F003</t>
  </si>
  <si>
    <t>国际云业务</t>
  </si>
  <si>
    <t>移动云</t>
  </si>
  <si>
    <t>云智产品部</t>
  </si>
  <si>
    <t>陈斯泓</t>
  </si>
  <si>
    <t>预算：按各地市24年国际业务收入目标值占比分摊。
结算：按实分摊</t>
  </si>
  <si>
    <t>2-4</t>
  </si>
  <si>
    <t>10CW21013F004</t>
  </si>
  <si>
    <t>境外IOT产品结算</t>
  </si>
  <si>
    <t>王森</t>
  </si>
  <si>
    <t>3</t>
  </si>
  <si>
    <t>10CW22005F</t>
  </si>
  <si>
    <t>苏研支撑服务</t>
  </si>
  <si>
    <t>3-1</t>
  </si>
  <si>
    <t>10CW22005F001</t>
  </si>
  <si>
    <t>苏研合作类产品</t>
  </si>
  <si>
    <t>董冰</t>
  </si>
  <si>
    <t>预算：按各地市23年B收入到达占比分摊
结算：按实分摊</t>
  </si>
  <si>
    <t>3-3</t>
  </si>
  <si>
    <t>10CW22005F003</t>
  </si>
  <si>
    <t>云能力中心自研、自建产品</t>
  </si>
  <si>
    <t>部分市场化结算</t>
  </si>
  <si>
    <t>预算和结算均按各地市23年B收入到达占比分摊</t>
  </si>
  <si>
    <t>3-2</t>
  </si>
  <si>
    <t>10CW22005F004</t>
  </si>
  <si>
    <t>基础云资源补贴</t>
  </si>
  <si>
    <t>总部统筹结算</t>
  </si>
  <si>
    <t>4</t>
  </si>
  <si>
    <t>10CW069F</t>
  </si>
  <si>
    <t>物联网公司支撑费</t>
  </si>
  <si>
    <t>10CW069F001</t>
  </si>
  <si>
    <t>结算业务技术支撑费</t>
  </si>
  <si>
    <t>4-5</t>
  </si>
  <si>
    <t>10CW069F002</t>
  </si>
  <si>
    <t>千里眼增值服务</t>
  </si>
  <si>
    <t>4-8</t>
  </si>
  <si>
    <t>10CW069F003</t>
  </si>
  <si>
    <t>物联卡结算业务</t>
  </si>
  <si>
    <t>余剑</t>
  </si>
  <si>
    <t>4-7</t>
  </si>
  <si>
    <t>10CW069F004</t>
  </si>
  <si>
    <t>5G专网（OneCyber平台）</t>
  </si>
  <si>
    <t>5G</t>
  </si>
  <si>
    <t>李训文</t>
  </si>
  <si>
    <t>按23年B市场收入占比分摊</t>
  </si>
  <si>
    <t>4-4</t>
  </si>
  <si>
    <t>10CW069F005</t>
  </si>
  <si>
    <t>OneNET基础服务</t>
  </si>
  <si>
    <t>4-3</t>
  </si>
  <si>
    <t>10CW069F006</t>
  </si>
  <si>
    <t>OneNET增值服务</t>
  </si>
  <si>
    <t>刘新明</t>
  </si>
  <si>
    <t>4-2</t>
  </si>
  <si>
    <t>10CW069F007</t>
  </si>
  <si>
    <t>OnePark基础服务</t>
  </si>
  <si>
    <t>4-6</t>
  </si>
  <si>
    <t>10CW069F008</t>
  </si>
  <si>
    <t>千里眼基础服务</t>
  </si>
  <si>
    <t>4-1</t>
  </si>
  <si>
    <t>10CW069F009</t>
  </si>
  <si>
    <t>OnePark增值服务</t>
  </si>
  <si>
    <t>5</t>
  </si>
  <si>
    <t>2210SP24030007ZQ</t>
  </si>
  <si>
    <t>成研支撑服务</t>
  </si>
  <si>
    <t>5-1</t>
  </si>
  <si>
    <t>2210SP24030007ZQ001</t>
  </si>
  <si>
    <t>OneEdu智慧校园云平台</t>
  </si>
  <si>
    <t>和教育</t>
  </si>
  <si>
    <t>解决方案四部</t>
  </si>
  <si>
    <t>黄星克</t>
  </si>
  <si>
    <t>按B收入占比刚性结算</t>
  </si>
  <si>
    <t>5-7</t>
  </si>
  <si>
    <t>2210SP24030007ZQ002</t>
  </si>
  <si>
    <t>教育类产品支撑服务费</t>
  </si>
  <si>
    <t>王艳娟</t>
  </si>
  <si>
    <t>总部结算单</t>
  </si>
  <si>
    <t>5-2</t>
  </si>
  <si>
    <t>2210SP24030007ZQ003</t>
  </si>
  <si>
    <t>OneHealth智慧医疗</t>
  </si>
  <si>
    <t>其他</t>
  </si>
  <si>
    <t>徐文德</t>
  </si>
  <si>
    <t>5-5</t>
  </si>
  <si>
    <t>2210SP24030007ZQ004</t>
  </si>
  <si>
    <t>OneTrip</t>
  </si>
  <si>
    <t>解决方案二部</t>
  </si>
  <si>
    <t>鲍镕</t>
  </si>
  <si>
    <t>5-3</t>
  </si>
  <si>
    <t>2210SP24030007ZQ005</t>
  </si>
  <si>
    <t>OneVillage乡村振兴</t>
  </si>
  <si>
    <t>田恒</t>
  </si>
  <si>
    <t>5-6</t>
  </si>
  <si>
    <t>2210SP24030007ZQ006</t>
  </si>
  <si>
    <t>中移凌云</t>
  </si>
  <si>
    <t>解决方案一部</t>
  </si>
  <si>
    <t>章杰</t>
  </si>
  <si>
    <t>刚性结算</t>
  </si>
  <si>
    <t>-</t>
  </si>
  <si>
    <t>5-4</t>
  </si>
  <si>
    <t>退出</t>
  </si>
  <si>
    <t>智慧校园云平台</t>
  </si>
  <si>
    <t>5-8</t>
  </si>
  <si>
    <t>6</t>
  </si>
  <si>
    <t>2210SP24030006ZQ</t>
  </si>
  <si>
    <t>上研支撑服务</t>
  </si>
  <si>
    <t>6-3</t>
  </si>
  <si>
    <t>2210SP24030006ZQ001</t>
  </si>
  <si>
    <t>OnePower</t>
  </si>
  <si>
    <t>解决方案三部</t>
  </si>
  <si>
    <t>于丁一</t>
  </si>
  <si>
    <t>6-1</t>
  </si>
  <si>
    <t>2210SP24030006ZQ002</t>
  </si>
  <si>
    <t>OnePoint高精度定位</t>
  </si>
  <si>
    <t>6-2</t>
  </si>
  <si>
    <t>2210SP24030006ZQ003</t>
  </si>
  <si>
    <t>OneTraffic智慧交通</t>
  </si>
  <si>
    <t>6-5</t>
  </si>
  <si>
    <t>2210SP24030006ZQ004</t>
  </si>
  <si>
    <t>中移车队</t>
  </si>
  <si>
    <t>6-4</t>
  </si>
  <si>
    <t>2210SP24030006ZQ005</t>
  </si>
  <si>
    <t>梧桐风控</t>
  </si>
  <si>
    <t>大数据</t>
  </si>
  <si>
    <t>黄天正</t>
  </si>
  <si>
    <t>6-6</t>
  </si>
  <si>
    <t>7</t>
  </si>
  <si>
    <t>2210SP24030005ZQ</t>
  </si>
  <si>
    <t>雄研/中移集成支撑服务</t>
  </si>
  <si>
    <t>7-2</t>
  </si>
  <si>
    <t>2210SP24030005ZQ001</t>
  </si>
  <si>
    <t>智慧党建</t>
  </si>
  <si>
    <t>7-3</t>
  </si>
  <si>
    <t>2210SP24030005ZQ002</t>
  </si>
  <si>
    <t>DICT集中支撑服务/数字政府运营支撑</t>
  </si>
  <si>
    <t>ICT</t>
  </si>
  <si>
    <t>项目管理部</t>
  </si>
  <si>
    <t>丁斌</t>
  </si>
  <si>
    <t>7-4</t>
  </si>
  <si>
    <t>2210SP24030005ZQ003</t>
  </si>
  <si>
    <t>一体化安全运营中心</t>
  </si>
  <si>
    <t>孙政</t>
  </si>
  <si>
    <t>7-1</t>
  </si>
  <si>
    <t>2210SP24030005ZQ004</t>
  </si>
  <si>
    <t>onecity智慧城市</t>
  </si>
  <si>
    <t>2024年全省结算类成本统计表（省内结算到市公司）</t>
  </si>
  <si>
    <t>2024年初
预算</t>
  </si>
  <si>
    <t>结算类别</t>
  </si>
  <si>
    <t>2025年预计-仅限本次成本盘点</t>
  </si>
  <si>
    <t>省内结算项目合计</t>
  </si>
  <si>
    <t>10CW057F</t>
  </si>
  <si>
    <t>省内自办业务结算（政企客户部）</t>
  </si>
  <si>
    <t>10CW057F001</t>
  </si>
  <si>
    <t>和教育产品内容结算</t>
  </si>
  <si>
    <t>产品结算</t>
  </si>
  <si>
    <t>10CW057F012</t>
  </si>
  <si>
    <t>集团名片</t>
  </si>
  <si>
    <t>10CW057F016</t>
  </si>
  <si>
    <t>10CW057F017</t>
  </si>
  <si>
    <t>定位通</t>
  </si>
  <si>
    <t>10CW057F018</t>
  </si>
  <si>
    <t>和教育产品系统技术服务费</t>
  </si>
  <si>
    <t>1-15</t>
  </si>
  <si>
    <t>10CW057F027</t>
  </si>
  <si>
    <t>政务通</t>
  </si>
  <si>
    <t>1-19</t>
  </si>
  <si>
    <t>10CW057F029</t>
  </si>
  <si>
    <t>社区戒毒</t>
  </si>
  <si>
    <t>10CW057F038</t>
  </si>
  <si>
    <t>物联网集中化运营</t>
  </si>
  <si>
    <t>10CW057F041</t>
  </si>
  <si>
    <t>NB智能烟感</t>
  </si>
  <si>
    <t>郭宵铜</t>
  </si>
  <si>
    <t>1-8</t>
  </si>
  <si>
    <t>10CW057F042</t>
  </si>
  <si>
    <t>找TA</t>
  </si>
  <si>
    <t>1-9</t>
  </si>
  <si>
    <t>10CW057F043</t>
  </si>
  <si>
    <t>行业视频</t>
  </si>
  <si>
    <t>1-10</t>
  </si>
  <si>
    <t>10CW057F057</t>
  </si>
  <si>
    <t>云端安全管控产品</t>
  </si>
  <si>
    <t>1-18</t>
  </si>
  <si>
    <t>10CW057F060</t>
  </si>
  <si>
    <t>智慧营销</t>
  </si>
  <si>
    <t>1-11</t>
  </si>
  <si>
    <t>10CW057F063</t>
  </si>
  <si>
    <t>文旅数智通</t>
  </si>
  <si>
    <t>1-12</t>
  </si>
  <si>
    <t>10CW057F066</t>
  </si>
  <si>
    <t>互联网精选</t>
  </si>
  <si>
    <t>1-13</t>
  </si>
  <si>
    <t>10CW057F068</t>
  </si>
  <si>
    <t>科研数智通</t>
  </si>
  <si>
    <t>1-14</t>
  </si>
  <si>
    <t>10CW057F071</t>
  </si>
  <si>
    <t>数据安全</t>
  </si>
  <si>
    <t>1-16</t>
  </si>
  <si>
    <t>10CW057F072</t>
  </si>
  <si>
    <t>大数据聚川</t>
  </si>
  <si>
    <t>1-17</t>
  </si>
  <si>
    <t>10CW21014F001</t>
  </si>
  <si>
    <t>云之本</t>
  </si>
  <si>
    <t>10CW068F</t>
  </si>
  <si>
    <t>大数据中心技术支持服务</t>
  </si>
  <si>
    <t>10CW068F-001</t>
  </si>
  <si>
    <t>大数据对外产品优化及运营支撑</t>
  </si>
  <si>
    <t>10CW23004F</t>
  </si>
  <si>
    <t>能力开放产品运营</t>
  </si>
  <si>
    <t>10CW23004F001</t>
  </si>
  <si>
    <t>运营支撑服务</t>
  </si>
  <si>
    <t>10CW23004F003</t>
  </si>
  <si>
    <t>防范治理电信网络诈骗运营支撑服务</t>
  </si>
  <si>
    <t>集团语音</t>
  </si>
  <si>
    <t>10CW23004F004</t>
  </si>
  <si>
    <t>防骚扰投诉运营支撑服务</t>
  </si>
  <si>
    <t>10ZQ22001F</t>
  </si>
  <si>
    <t>华为CDN技术支撑费成本项目</t>
  </si>
  <si>
    <t>10ZQ22001F001</t>
  </si>
  <si>
    <t>胡光远</t>
  </si>
  <si>
    <t>10CW18001F</t>
  </si>
  <si>
    <t>第三方稽核</t>
  </si>
  <si>
    <t>10CW18001F002</t>
  </si>
  <si>
    <t>政企业务集中稽核</t>
  </si>
  <si>
    <t>通信与信息服务成本-其他</t>
  </si>
  <si>
    <t>业务管理部</t>
  </si>
  <si>
    <t>陈卓政</t>
  </si>
  <si>
    <t>业务结算</t>
  </si>
  <si>
    <t>10CW19006F</t>
  </si>
  <si>
    <t>集团三类人物满意度提升项目</t>
  </si>
  <si>
    <t>10CW19006F001</t>
  </si>
  <si>
    <t>政企产品流程支撑项目</t>
  </si>
  <si>
    <t>通信与信息服务成本-热线服务费、销售费用-业务宣传费-营销热线费、销售费用-欠费催缴费</t>
  </si>
  <si>
    <t>魏昭倩</t>
  </si>
  <si>
    <t>10CW20012F</t>
  </si>
  <si>
    <t>5G消息内容审核项目</t>
  </si>
  <si>
    <t>10CW20012F001</t>
  </si>
  <si>
    <t>5G消息内容审核</t>
  </si>
  <si>
    <t>10CW21012F</t>
  </si>
  <si>
    <t>集团客户防骚扰服务项目</t>
  </si>
  <si>
    <t>10CW21012F001</t>
  </si>
  <si>
    <t>10CW22003F</t>
  </si>
  <si>
    <t>语音管控平台运营维护项目</t>
  </si>
  <si>
    <t>10CW22003F001</t>
  </si>
  <si>
    <t>政企语音管控</t>
  </si>
  <si>
    <t>2210SP23100001ZQ</t>
  </si>
  <si>
    <t>安全服务类支撑项目</t>
  </si>
  <si>
    <t>2210SP23100001ZQ01</t>
  </si>
  <si>
    <t>崔振</t>
  </si>
  <si>
    <t>2210SP24030008ZQ</t>
  </si>
  <si>
    <t>信息机维护项目</t>
  </si>
  <si>
    <t>2210SP24030008ZQ001</t>
  </si>
  <si>
    <t>2210SP24030010ZQ</t>
  </si>
  <si>
    <t>短彩信新形态产品服务</t>
  </si>
  <si>
    <t>2210SP24030010ZQ001</t>
  </si>
  <si>
    <t>2210SP24030009ZQ</t>
  </si>
  <si>
    <t>广电网间短信结算</t>
  </si>
  <si>
    <t>2210SP24030009ZQ001</t>
  </si>
  <si>
    <t>通信与信息服务成本-网间结算支出</t>
  </si>
  <si>
    <t>2210SP24050001ZQ</t>
  </si>
  <si>
    <t>政采云结算</t>
  </si>
  <si>
    <t>2210SP24050001ZQ001</t>
  </si>
  <si>
    <t>生态渠道部</t>
  </si>
  <si>
    <t>刘旖旎</t>
  </si>
  <si>
    <t>2277SP23070002ZQ</t>
  </si>
  <si>
    <t>亚运省专项目分摊</t>
  </si>
  <si>
    <t>24年取消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</si>
</sst>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_ \¥* #,##0.00_ ;_ \¥* \-#,##0.00_ ;_ \¥* &quot;-&quot;??_ ;_ @_ "/>
    <numFmt numFmtId="178" formatCode="#,##0_ "/>
    <numFmt numFmtId="179" formatCode="0.0%"/>
    <numFmt numFmtId="180" formatCode="0_ "/>
    <numFmt numFmtId="181" formatCode="_(* #,##0_);_(* \(#,##0\);_(* &quot;-&quot;??_);_(@_)"/>
    <numFmt numFmtId="182" formatCode="_ * #,##0_ ;_ * \-#,##0_ ;_ * &quot;-&quot;??_ ;_ @_ "/>
  </numFmts>
  <fonts count="37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sz val="11"/>
      <color rgb="FF00000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color indexed="8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b/>
      <sz val="16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indexed="8"/>
      <name val="微软雅黑"/>
      <charset val="134"/>
    </font>
    <font>
      <b/>
      <sz val="10"/>
      <color rgb="FF000000"/>
      <name val="微软雅黑"/>
      <charset val="134"/>
    </font>
    <font>
      <b/>
      <sz val="11"/>
      <color theme="0"/>
      <name val="微软雅黑"/>
      <charset val="1"/>
    </font>
    <font>
      <sz val="11"/>
      <color indexed="8"/>
      <name val="微软雅黑"/>
      <charset val="1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5" applyNumberFormat="0" applyAlignment="0" applyProtection="0">
      <alignment vertical="center"/>
    </xf>
    <xf numFmtId="0" fontId="25" fillId="10" borderId="6" applyNumberFormat="0" applyAlignment="0" applyProtection="0">
      <alignment vertical="center"/>
    </xf>
    <xf numFmtId="0" fontId="26" fillId="10" borderId="5" applyNumberFormat="0" applyAlignment="0" applyProtection="0">
      <alignment vertical="center"/>
    </xf>
    <xf numFmtId="0" fontId="27" fillId="11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176" fontId="6" fillId="0" borderId="1" xfId="0" applyNumberFormat="1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8" fontId="2" fillId="0" borderId="0" xfId="0" applyNumberFormat="1" applyFont="1" applyAlignment="1">
      <alignment horizontal="left" vertical="center"/>
    </xf>
    <xf numFmtId="178" fontId="3" fillId="3" borderId="1" xfId="0" applyNumberFormat="1" applyFont="1" applyFill="1" applyBorder="1" applyAlignment="1">
      <alignment horizontal="center" vertical="center" wrapText="1"/>
    </xf>
    <xf numFmtId="178" fontId="5" fillId="4" borderId="1" xfId="1" applyNumberFormat="1" applyFont="1" applyFill="1" applyBorder="1" applyAlignment="1">
      <alignment horizontal="right" vertical="center"/>
    </xf>
    <xf numFmtId="179" fontId="5" fillId="4" borderId="1" xfId="3" applyNumberFormat="1" applyFont="1" applyFill="1" applyBorder="1" applyAlignment="1">
      <alignment horizontal="right" vertical="center"/>
    </xf>
    <xf numFmtId="178" fontId="5" fillId="2" borderId="1" xfId="1" applyNumberFormat="1" applyFont="1" applyFill="1" applyBorder="1" applyAlignment="1">
      <alignment horizontal="right" vertical="center"/>
    </xf>
    <xf numFmtId="10" fontId="5" fillId="2" borderId="1" xfId="3" applyNumberFormat="1" applyFont="1" applyFill="1" applyBorder="1" applyAlignment="1">
      <alignment horizontal="right" vertical="center"/>
    </xf>
    <xf numFmtId="178" fontId="5" fillId="0" borderId="1" xfId="1" applyNumberFormat="1" applyFont="1" applyFill="1" applyBorder="1" applyAlignment="1">
      <alignment horizontal="right" vertical="center"/>
    </xf>
    <xf numFmtId="10" fontId="5" fillId="0" borderId="1" xfId="3" applyNumberFormat="1" applyFont="1" applyFill="1" applyBorder="1" applyAlignment="1">
      <alignment horizontal="right" vertical="center"/>
    </xf>
    <xf numFmtId="178" fontId="6" fillId="0" borderId="1" xfId="0" applyNumberFormat="1" applyFont="1" applyFill="1" applyBorder="1" applyAlignment="1">
      <alignment vertical="center"/>
    </xf>
    <xf numFmtId="178" fontId="8" fillId="0" borderId="1" xfId="1" applyNumberFormat="1" applyFont="1" applyFill="1" applyBorder="1" applyAlignment="1">
      <alignment vertical="center"/>
    </xf>
    <xf numFmtId="179" fontId="5" fillId="2" borderId="1" xfId="3" applyNumberFormat="1" applyFont="1" applyFill="1" applyBorder="1" applyAlignment="1">
      <alignment horizontal="right" vertical="center"/>
    </xf>
    <xf numFmtId="178" fontId="0" fillId="0" borderId="0" xfId="3" applyNumberFormat="1" applyFont="1">
      <alignment vertical="center"/>
    </xf>
    <xf numFmtId="180" fontId="0" fillId="0" borderId="0" xfId="0" applyNumberFormat="1" applyFont="1" applyFill="1">
      <alignment vertical="center"/>
    </xf>
    <xf numFmtId="180" fontId="0" fillId="2" borderId="0" xfId="0" applyNumberFormat="1" applyFont="1" applyFill="1">
      <alignment vertical="center"/>
    </xf>
    <xf numFmtId="0" fontId="0" fillId="0" borderId="0" xfId="0" applyFill="1">
      <alignment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78" fontId="10" fillId="0" borderId="1" xfId="0" applyNumberFormat="1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>
      <alignment vertical="center"/>
    </xf>
    <xf numFmtId="180" fontId="4" fillId="0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81" fontId="8" fillId="0" borderId="1" xfId="1" applyNumberFormat="1" applyFont="1" applyFill="1" applyBorder="1" applyAlignment="1">
      <alignment vertical="center"/>
    </xf>
    <xf numFmtId="0" fontId="11" fillId="6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82" fontId="5" fillId="4" borderId="1" xfId="1" applyNumberFormat="1" applyFont="1" applyFill="1" applyBorder="1" applyAlignment="1">
      <alignment horizontal="right" vertical="center"/>
    </xf>
    <xf numFmtId="182" fontId="5" fillId="6" borderId="1" xfId="1" applyNumberFormat="1" applyFont="1" applyFill="1" applyBorder="1" applyAlignment="1">
      <alignment horizontal="right" vertical="center"/>
    </xf>
    <xf numFmtId="179" fontId="5" fillId="6" borderId="1" xfId="3" applyNumberFormat="1" applyFont="1" applyFill="1" applyBorder="1" applyAlignment="1">
      <alignment horizontal="right" vertical="center"/>
    </xf>
    <xf numFmtId="182" fontId="5" fillId="0" borderId="1" xfId="1" applyNumberFormat="1" applyFont="1" applyFill="1" applyBorder="1" applyAlignment="1">
      <alignment horizontal="right" vertical="center"/>
    </xf>
    <xf numFmtId="179" fontId="5" fillId="0" borderId="1" xfId="3" applyNumberFormat="1" applyFont="1" applyFill="1" applyBorder="1" applyAlignment="1">
      <alignment horizontal="right" vertical="center"/>
    </xf>
    <xf numFmtId="178" fontId="8" fillId="0" borderId="1" xfId="0" applyNumberFormat="1" applyFont="1" applyFill="1" applyBorder="1" applyAlignment="1">
      <alignment vertical="center"/>
    </xf>
    <xf numFmtId="180" fontId="0" fillId="0" borderId="0" xfId="0" applyNumberFormat="1">
      <alignment vertical="center"/>
    </xf>
    <xf numFmtId="182" fontId="0" fillId="0" borderId="0" xfId="1" applyNumberFormat="1" applyFont="1">
      <alignment vertical="center"/>
    </xf>
    <xf numFmtId="0" fontId="12" fillId="0" borderId="0" xfId="0" applyFont="1" applyAlignment="1">
      <alignment horizontal="center" vertical="center"/>
    </xf>
    <xf numFmtId="182" fontId="4" fillId="4" borderId="1" xfId="1" applyNumberFormat="1" applyFont="1" applyFill="1" applyBorder="1">
      <alignment vertical="center"/>
    </xf>
    <xf numFmtId="180" fontId="0" fillId="0" borderId="1" xfId="0" applyNumberFormat="1" applyFill="1" applyBorder="1">
      <alignment vertical="center"/>
    </xf>
    <xf numFmtId="179" fontId="0" fillId="0" borderId="0" xfId="3" applyNumberFormat="1" applyFill="1">
      <alignment vertical="center"/>
    </xf>
    <xf numFmtId="182" fontId="4" fillId="6" borderId="1" xfId="1" applyNumberFormat="1" applyFont="1" applyFill="1" applyBorder="1">
      <alignment vertical="center"/>
    </xf>
    <xf numFmtId="182" fontId="4" fillId="0" borderId="1" xfId="1" applyNumberFormat="1" applyFont="1" applyFill="1" applyBorder="1">
      <alignment vertical="center"/>
    </xf>
    <xf numFmtId="182" fontId="4" fillId="7" borderId="1" xfId="1" applyNumberFormat="1" applyFont="1" applyFill="1" applyBorder="1">
      <alignment vertical="center"/>
    </xf>
    <xf numFmtId="182" fontId="4" fillId="7" borderId="1" xfId="1" applyNumberFormat="1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14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4" fillId="0" borderId="0" xfId="0" applyFont="1">
      <alignment vertical="center"/>
    </xf>
  </cellXfs>
  <cellStyles count="6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3 2" xfId="49"/>
    <cellStyle name="百分比 2" xfId="50"/>
    <cellStyle name="百分比 4" xfId="51"/>
    <cellStyle name="常规 9" xfId="52"/>
    <cellStyle name="常规 2 2 2" xfId="53"/>
    <cellStyle name="常规 2 2" xfId="54"/>
    <cellStyle name="百分比 3" xfId="55"/>
    <cellStyle name="常规 2" xfId="56"/>
    <cellStyle name="常规 3" xfId="57"/>
    <cellStyle name="常规 4" xfId="58"/>
    <cellStyle name="千位分隔 2" xfId="59"/>
    <cellStyle name="常规 4 2" xfId="60"/>
    <cellStyle name="千位分隔 2 2" xfId="61"/>
    <cellStyle name="常规 5" xfId="62"/>
    <cellStyle name="千位分隔 3" xfId="63"/>
    <cellStyle name="千位分隔 4" xfId="64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5105;&#30340;&#37239;&#30424;\360&#20113;&#30424;\00&#24066;&#22330;&#37096;&#24037;&#20316;\03&#25104;&#26412;&#39044;&#31639;\2016&#24180;&#39044;&#31639;&#31649;&#29702;\2016&#36130;&#21153;&#19979;&#36798;\2016&#24180;&#24230;&#27993;&#27743;&#24066;&#22330;&#32463;&#33829;&#37096;&#39033;&#30446;&#25209;&#37327;&#35843;&#25972;&#20449;&#24687;&#21015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填写说明"/>
      <sheetName val="表1-预算基本信息"/>
      <sheetName val="表2-业务活动分解"/>
      <sheetName val="表3-预算使用部门"/>
      <sheetName val="表4-成本预算"/>
      <sheetName val="基础数据-id"/>
      <sheetName val="用户-部门"/>
      <sheetName val="末级业务活动、预算科目、会计科目映射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32"/>
  <sheetViews>
    <sheetView zoomScale="90" zoomScaleNormal="90" workbookViewId="0">
      <pane xSplit="5" ySplit="1" topLeftCell="F2" activePane="bottomRight" state="frozen"/>
      <selection/>
      <selection pane="topRight"/>
      <selection pane="bottomLeft"/>
      <selection pane="bottomRight" activeCell="I16" sqref="I16:I17"/>
    </sheetView>
  </sheetViews>
  <sheetFormatPr defaultColWidth="9" defaultRowHeight="13.5"/>
  <cols>
    <col min="1" max="1" width="25.6902654867257" customWidth="1"/>
    <col min="2" max="2" width="32.9203539823009" customWidth="1"/>
    <col min="3" max="3" width="27.2212389380531" customWidth="1"/>
    <col min="4" max="4" width="31.3893805309735" customWidth="1"/>
    <col min="5" max="6" width="20" customWidth="1"/>
    <col min="7" max="7" width="12.6637168141593" customWidth="1"/>
    <col min="8" max="8" width="11.1150442477876" customWidth="1"/>
    <col min="9" max="9" width="12.7964601769912"/>
  </cols>
  <sheetData>
    <row r="1" customFormat="1" ht="20.25" spans="1:8">
      <c r="A1" s="3" t="s">
        <v>0</v>
      </c>
      <c r="B1" s="3"/>
      <c r="C1" s="3"/>
      <c r="D1" s="3"/>
      <c r="E1" s="3"/>
      <c r="F1" s="3"/>
      <c r="G1" s="3"/>
      <c r="H1" s="3"/>
    </row>
    <row r="2" customFormat="1" ht="25" customHeight="1" spans="1:9">
      <c r="A2" s="78" t="s">
        <v>1</v>
      </c>
      <c r="B2" s="78" t="s">
        <v>2</v>
      </c>
      <c r="C2" s="78" t="s">
        <v>3</v>
      </c>
      <c r="D2" s="78" t="s">
        <v>4</v>
      </c>
      <c r="E2" s="78" t="s">
        <v>5</v>
      </c>
      <c r="F2" s="78" t="s">
        <v>6</v>
      </c>
      <c r="G2" s="78" t="s">
        <v>7</v>
      </c>
      <c r="H2" s="79" t="s">
        <v>8</v>
      </c>
      <c r="I2" t="s">
        <v>9</v>
      </c>
    </row>
    <row r="3" customFormat="1" ht="20" customHeight="1" spans="1:9">
      <c r="A3" s="80" t="s">
        <v>10</v>
      </c>
      <c r="B3" s="81" t="s">
        <v>11</v>
      </c>
      <c r="C3" s="81" t="s">
        <v>12</v>
      </c>
      <c r="D3" s="81" t="s">
        <v>13</v>
      </c>
      <c r="E3" s="82" t="s">
        <v>14</v>
      </c>
      <c r="F3" s="82" t="s">
        <v>15</v>
      </c>
      <c r="G3" s="83">
        <v>5738.898277</v>
      </c>
      <c r="H3" s="84">
        <v>6025.84319085</v>
      </c>
      <c r="I3">
        <f>H3</f>
        <v>6025.84319085</v>
      </c>
    </row>
    <row r="4" customFormat="1" ht="20" customHeight="1" spans="1:9">
      <c r="A4" s="80" t="s">
        <v>10</v>
      </c>
      <c r="B4" s="81" t="s">
        <v>11</v>
      </c>
      <c r="C4" s="81" t="s">
        <v>16</v>
      </c>
      <c r="D4" s="81" t="s">
        <v>17</v>
      </c>
      <c r="E4" s="82" t="s">
        <v>14</v>
      </c>
      <c r="F4" s="82" t="s">
        <v>15</v>
      </c>
      <c r="G4" s="83">
        <v>11810.730164</v>
      </c>
      <c r="H4" s="84">
        <v>12401.2666722</v>
      </c>
      <c r="I4">
        <f>H4</f>
        <v>12401.2666722</v>
      </c>
    </row>
    <row r="5" customFormat="1" ht="20" customHeight="1" spans="1:9">
      <c r="A5" s="85" t="s">
        <v>18</v>
      </c>
      <c r="B5" s="85"/>
      <c r="C5" s="85"/>
      <c r="D5" s="85"/>
      <c r="E5" s="85"/>
      <c r="F5" s="85"/>
      <c r="G5" s="84">
        <v>17549.628441</v>
      </c>
      <c r="H5" s="86">
        <v>18427.10986305</v>
      </c>
      <c r="I5">
        <f>H5</f>
        <v>18427.10986305</v>
      </c>
    </row>
    <row r="6" customFormat="1" ht="15" spans="7:8">
      <c r="G6" s="87"/>
      <c r="H6" s="88"/>
    </row>
    <row r="7" customFormat="1"/>
    <row r="8" spans="2:2">
      <c r="B8" s="89"/>
    </row>
    <row r="1048333" customFormat="1" ht="15" spans="2:7">
      <c r="B1048333" s="90"/>
      <c r="C1048333" s="90"/>
      <c r="D1048333" s="90"/>
      <c r="E1048333" s="90"/>
      <c r="F1048333" s="90"/>
      <c r="G1048333" s="88"/>
    </row>
    <row r="1048334" customFormat="1" ht="15" spans="2:7">
      <c r="B1048334" s="90"/>
      <c r="C1048334" s="90"/>
      <c r="D1048334" s="90"/>
      <c r="E1048334" s="90"/>
      <c r="F1048334" s="90"/>
      <c r="G1048334" s="88"/>
    </row>
    <row r="1048335" customFormat="1" ht="15" spans="2:7">
      <c r="B1048335" s="90"/>
      <c r="C1048335" s="90"/>
      <c r="D1048335" s="90"/>
      <c r="E1048335" s="90"/>
      <c r="F1048335" s="90"/>
      <c r="G1048335" s="88"/>
    </row>
    <row r="1048336" customFormat="1" ht="15" spans="2:7">
      <c r="B1048336" s="90"/>
      <c r="C1048336" s="90"/>
      <c r="D1048336" s="90"/>
      <c r="E1048336" s="90"/>
      <c r="F1048336" s="90"/>
      <c r="G1048336" s="88"/>
    </row>
    <row r="1048337" customFormat="1" ht="15" spans="2:7">
      <c r="B1048337" s="90"/>
      <c r="C1048337" s="90"/>
      <c r="D1048337" s="90"/>
      <c r="E1048337" s="90"/>
      <c r="F1048337" s="90"/>
      <c r="G1048337" s="88"/>
    </row>
    <row r="1048338" customFormat="1" ht="15" spans="2:7">
      <c r="B1048338" s="90"/>
      <c r="C1048338" s="90"/>
      <c r="D1048338" s="90"/>
      <c r="E1048338" s="90"/>
      <c r="F1048338" s="90"/>
      <c r="G1048338" s="88"/>
    </row>
    <row r="1048339" customFormat="1" ht="15" spans="2:7">
      <c r="B1048339" s="90"/>
      <c r="C1048339" s="90"/>
      <c r="D1048339" s="90"/>
      <c r="E1048339" s="90"/>
      <c r="F1048339" s="90"/>
      <c r="G1048339" s="88"/>
    </row>
    <row r="1048340" customFormat="1" ht="15" spans="2:7">
      <c r="B1048340" s="90"/>
      <c r="C1048340" s="90"/>
      <c r="D1048340" s="90"/>
      <c r="E1048340" s="90"/>
      <c r="F1048340" s="90"/>
      <c r="G1048340" s="88"/>
    </row>
    <row r="1048341" customFormat="1" ht="15" spans="2:7">
      <c r="B1048341" s="90"/>
      <c r="C1048341" s="90"/>
      <c r="D1048341" s="90"/>
      <c r="E1048341" s="90"/>
      <c r="F1048341" s="90"/>
      <c r="G1048341" s="88"/>
    </row>
    <row r="1048342" customFormat="1" ht="15" spans="2:7">
      <c r="B1048342" s="90"/>
      <c r="C1048342" s="90"/>
      <c r="D1048342" s="90"/>
      <c r="E1048342" s="90"/>
      <c r="F1048342" s="90"/>
      <c r="G1048342" s="88"/>
    </row>
    <row r="1048343" customFormat="1" ht="15" spans="2:7">
      <c r="B1048343" s="90"/>
      <c r="C1048343" s="90"/>
      <c r="D1048343" s="90"/>
      <c r="E1048343" s="90"/>
      <c r="F1048343" s="90"/>
      <c r="G1048343" s="88"/>
    </row>
    <row r="1048344" customFormat="1" ht="15" spans="2:7">
      <c r="B1048344" s="90"/>
      <c r="C1048344" s="90"/>
      <c r="D1048344" s="90"/>
      <c r="E1048344" s="90"/>
      <c r="F1048344" s="90"/>
      <c r="G1048344" s="88"/>
    </row>
    <row r="1048345" customFormat="1" ht="15" spans="2:7">
      <c r="B1048345" s="90"/>
      <c r="C1048345" s="90"/>
      <c r="D1048345" s="90"/>
      <c r="E1048345" s="90"/>
      <c r="F1048345" s="90"/>
      <c r="G1048345" s="88"/>
    </row>
    <row r="1048346" customFormat="1" ht="15" spans="2:7">
      <c r="B1048346" s="90"/>
      <c r="C1048346" s="90"/>
      <c r="D1048346" s="90"/>
      <c r="E1048346" s="90"/>
      <c r="F1048346" s="90"/>
      <c r="G1048346" s="88"/>
    </row>
    <row r="1048347" customFormat="1" ht="15" spans="2:7">
      <c r="B1048347" s="90"/>
      <c r="C1048347" s="90"/>
      <c r="D1048347" s="90"/>
      <c r="E1048347" s="90"/>
      <c r="F1048347" s="90"/>
      <c r="G1048347" s="88"/>
    </row>
    <row r="1048348" customFormat="1" ht="15" spans="2:7">
      <c r="B1048348" s="90"/>
      <c r="C1048348" s="90"/>
      <c r="D1048348" s="90"/>
      <c r="E1048348" s="90"/>
      <c r="F1048348" s="90"/>
      <c r="G1048348" s="88"/>
    </row>
    <row r="1048349" customFormat="1" ht="15" spans="2:7">
      <c r="B1048349" s="90"/>
      <c r="C1048349" s="90"/>
      <c r="D1048349" s="90"/>
      <c r="E1048349" s="90"/>
      <c r="F1048349" s="90"/>
      <c r="G1048349" s="88"/>
    </row>
    <row r="1048350" customFormat="1" ht="15" spans="2:7">
      <c r="B1048350" s="90"/>
      <c r="C1048350" s="90"/>
      <c r="D1048350" s="90"/>
      <c r="E1048350" s="90"/>
      <c r="F1048350" s="90"/>
      <c r="G1048350" s="88"/>
    </row>
    <row r="1048351" customFormat="1" ht="15" spans="2:7">
      <c r="B1048351" s="90"/>
      <c r="C1048351" s="90"/>
      <c r="D1048351" s="90"/>
      <c r="E1048351" s="90"/>
      <c r="F1048351" s="90"/>
      <c r="G1048351" s="88"/>
    </row>
    <row r="1048352" customFormat="1" ht="15" spans="2:7">
      <c r="B1048352" s="90"/>
      <c r="C1048352" s="90"/>
      <c r="D1048352" s="90"/>
      <c r="E1048352" s="90"/>
      <c r="F1048352" s="90"/>
      <c r="G1048352" s="88"/>
    </row>
    <row r="1048353" customFormat="1" ht="15" spans="2:7">
      <c r="B1048353" s="90"/>
      <c r="C1048353" s="90"/>
      <c r="D1048353" s="90"/>
      <c r="E1048353" s="90"/>
      <c r="F1048353" s="90"/>
      <c r="G1048353" s="88"/>
    </row>
    <row r="1048354" customFormat="1" ht="15" spans="2:7">
      <c r="B1048354" s="90"/>
      <c r="C1048354" s="90"/>
      <c r="D1048354" s="90"/>
      <c r="E1048354" s="90"/>
      <c r="F1048354" s="90"/>
      <c r="G1048354" s="88"/>
    </row>
    <row r="1048355" customFormat="1" ht="15" spans="2:7">
      <c r="B1048355" s="90"/>
      <c r="C1048355" s="90"/>
      <c r="D1048355" s="90"/>
      <c r="E1048355" s="90"/>
      <c r="F1048355" s="90"/>
      <c r="G1048355" s="88"/>
    </row>
    <row r="1048356" customFormat="1" ht="15" spans="2:7">
      <c r="B1048356" s="90"/>
      <c r="C1048356" s="90"/>
      <c r="D1048356" s="90"/>
      <c r="E1048356" s="90"/>
      <c r="F1048356" s="90"/>
      <c r="G1048356" s="88"/>
    </row>
    <row r="1048357" customFormat="1" ht="15" spans="2:7">
      <c r="B1048357" s="90"/>
      <c r="C1048357" s="90"/>
      <c r="D1048357" s="90"/>
      <c r="E1048357" s="90"/>
      <c r="F1048357" s="90"/>
      <c r="G1048357" s="88"/>
    </row>
    <row r="1048358" customFormat="1" ht="15" spans="2:7">
      <c r="B1048358" s="90"/>
      <c r="C1048358" s="90"/>
      <c r="D1048358" s="90"/>
      <c r="E1048358" s="90"/>
      <c r="F1048358" s="90"/>
      <c r="G1048358" s="88"/>
    </row>
    <row r="1048359" customFormat="1" ht="15" spans="2:7">
      <c r="B1048359" s="90"/>
      <c r="C1048359" s="90"/>
      <c r="D1048359" s="90"/>
      <c r="E1048359" s="90"/>
      <c r="F1048359" s="90"/>
      <c r="G1048359" s="88"/>
    </row>
    <row r="1048360" customFormat="1" ht="15" spans="2:7">
      <c r="B1048360" s="90"/>
      <c r="C1048360" s="90"/>
      <c r="D1048360" s="90"/>
      <c r="E1048360" s="90"/>
      <c r="F1048360" s="90"/>
      <c r="G1048360" s="88"/>
    </row>
    <row r="1048361" customFormat="1" ht="15" spans="2:7">
      <c r="B1048361" s="90"/>
      <c r="C1048361" s="90"/>
      <c r="D1048361" s="90"/>
      <c r="E1048361" s="90"/>
      <c r="F1048361" s="90"/>
      <c r="G1048361" s="88"/>
    </row>
    <row r="1048362" customFormat="1" ht="15" spans="2:7">
      <c r="B1048362" s="90"/>
      <c r="C1048362" s="90"/>
      <c r="D1048362" s="90"/>
      <c r="E1048362" s="90"/>
      <c r="F1048362" s="90"/>
      <c r="G1048362" s="88"/>
    </row>
    <row r="1048363" customFormat="1" ht="15" spans="2:7">
      <c r="B1048363" s="90"/>
      <c r="C1048363" s="90"/>
      <c r="D1048363" s="90"/>
      <c r="E1048363" s="90"/>
      <c r="F1048363" s="90"/>
      <c r="G1048363" s="88"/>
    </row>
    <row r="1048364" customFormat="1" ht="15" spans="2:7">
      <c r="B1048364" s="90"/>
      <c r="C1048364" s="90"/>
      <c r="D1048364" s="90"/>
      <c r="E1048364" s="90"/>
      <c r="F1048364" s="90"/>
      <c r="G1048364" s="88"/>
    </row>
    <row r="1048365" customFormat="1" ht="15" spans="2:7">
      <c r="B1048365" s="90"/>
      <c r="C1048365" s="90"/>
      <c r="D1048365" s="90"/>
      <c r="E1048365" s="90"/>
      <c r="F1048365" s="90"/>
      <c r="G1048365" s="88"/>
    </row>
    <row r="1048366" customFormat="1" ht="15" spans="2:7">
      <c r="B1048366" s="90"/>
      <c r="C1048366" s="90"/>
      <c r="D1048366" s="90"/>
      <c r="E1048366" s="90"/>
      <c r="F1048366" s="90"/>
      <c r="G1048366" s="88"/>
    </row>
    <row r="1048367" customFormat="1" ht="15" spans="2:7">
      <c r="B1048367" s="90"/>
      <c r="C1048367" s="90"/>
      <c r="D1048367" s="90"/>
      <c r="E1048367" s="90"/>
      <c r="F1048367" s="90"/>
      <c r="G1048367" s="88"/>
    </row>
    <row r="1048368" customFormat="1" ht="15" spans="2:7">
      <c r="B1048368" s="90"/>
      <c r="C1048368" s="90"/>
      <c r="D1048368" s="90"/>
      <c r="E1048368" s="90"/>
      <c r="F1048368" s="90"/>
      <c r="G1048368" s="88"/>
    </row>
    <row r="1048369" customFormat="1" ht="15" spans="2:7">
      <c r="B1048369" s="90"/>
      <c r="C1048369" s="90"/>
      <c r="D1048369" s="90"/>
      <c r="E1048369" s="90"/>
      <c r="F1048369" s="90"/>
      <c r="G1048369" s="88"/>
    </row>
    <row r="1048370" customFormat="1" ht="15" spans="2:7">
      <c r="B1048370" s="90"/>
      <c r="C1048370" s="90"/>
      <c r="D1048370" s="90"/>
      <c r="E1048370" s="90"/>
      <c r="F1048370" s="90"/>
      <c r="G1048370" s="88"/>
    </row>
    <row r="1048371" customFormat="1" ht="15" spans="2:7">
      <c r="B1048371" s="90"/>
      <c r="C1048371" s="90"/>
      <c r="D1048371" s="90"/>
      <c r="E1048371" s="90"/>
      <c r="F1048371" s="90"/>
      <c r="G1048371" s="88"/>
    </row>
    <row r="1048372" customFormat="1" ht="15" spans="2:7">
      <c r="B1048372" s="90"/>
      <c r="C1048372" s="90"/>
      <c r="D1048372" s="90"/>
      <c r="E1048372" s="90"/>
      <c r="F1048372" s="90"/>
      <c r="G1048372" s="88"/>
    </row>
    <row r="1048373" customFormat="1" ht="15" spans="2:7">
      <c r="B1048373" s="90"/>
      <c r="C1048373" s="90"/>
      <c r="D1048373" s="90"/>
      <c r="E1048373" s="90"/>
      <c r="F1048373" s="90"/>
      <c r="G1048373" s="88"/>
    </row>
    <row r="1048374" customFormat="1" ht="15" spans="2:7">
      <c r="B1048374" s="90"/>
      <c r="C1048374" s="90"/>
      <c r="D1048374" s="90"/>
      <c r="E1048374" s="90"/>
      <c r="F1048374" s="90"/>
      <c r="G1048374" s="88"/>
    </row>
    <row r="1048375" customFormat="1" ht="15" spans="2:7">
      <c r="B1048375" s="90"/>
      <c r="C1048375" s="90"/>
      <c r="D1048375" s="90"/>
      <c r="E1048375" s="90"/>
      <c r="F1048375" s="90"/>
      <c r="G1048375" s="88"/>
    </row>
    <row r="1048376" customFormat="1" ht="15" spans="2:7">
      <c r="B1048376" s="90"/>
      <c r="C1048376" s="90"/>
      <c r="D1048376" s="90"/>
      <c r="E1048376" s="90"/>
      <c r="F1048376" s="90"/>
      <c r="G1048376" s="88"/>
    </row>
    <row r="1048377" customFormat="1" ht="15" spans="2:7">
      <c r="B1048377" s="90"/>
      <c r="C1048377" s="90"/>
      <c r="D1048377" s="90"/>
      <c r="E1048377" s="90"/>
      <c r="F1048377" s="90"/>
      <c r="G1048377" s="88"/>
    </row>
    <row r="1048378" customFormat="1" ht="15" spans="2:7">
      <c r="B1048378" s="90"/>
      <c r="C1048378" s="90"/>
      <c r="D1048378" s="90"/>
      <c r="E1048378" s="90"/>
      <c r="F1048378" s="90"/>
      <c r="G1048378" s="88"/>
    </row>
    <row r="1048379" customFormat="1" ht="15" spans="2:7">
      <c r="B1048379" s="90"/>
      <c r="C1048379" s="90"/>
      <c r="D1048379" s="90"/>
      <c r="E1048379" s="90"/>
      <c r="F1048379" s="90"/>
      <c r="G1048379" s="88"/>
    </row>
    <row r="1048380" customFormat="1" ht="15" spans="2:7">
      <c r="B1048380" s="90"/>
      <c r="C1048380" s="90"/>
      <c r="D1048380" s="90"/>
      <c r="E1048380" s="90"/>
      <c r="F1048380" s="90"/>
      <c r="G1048380" s="88"/>
    </row>
    <row r="1048381" customFormat="1" ht="15" spans="2:7">
      <c r="B1048381" s="90"/>
      <c r="C1048381" s="90"/>
      <c r="D1048381" s="90"/>
      <c r="E1048381" s="90"/>
      <c r="F1048381" s="90"/>
      <c r="G1048381" s="88"/>
    </row>
    <row r="1048382" customFormat="1" ht="15" spans="2:7">
      <c r="B1048382" s="90"/>
      <c r="C1048382" s="90"/>
      <c r="D1048382" s="90"/>
      <c r="E1048382" s="90"/>
      <c r="F1048382" s="90"/>
      <c r="G1048382" s="88"/>
    </row>
    <row r="1048383" customFormat="1" ht="15" spans="2:7">
      <c r="B1048383" s="90"/>
      <c r="C1048383" s="90"/>
      <c r="D1048383" s="90"/>
      <c r="E1048383" s="90"/>
      <c r="F1048383" s="90"/>
      <c r="G1048383" s="88"/>
    </row>
    <row r="1048384" customFormat="1" ht="15" spans="2:7">
      <c r="B1048384" s="90"/>
      <c r="C1048384" s="90"/>
      <c r="D1048384" s="90"/>
      <c r="E1048384" s="90"/>
      <c r="F1048384" s="90"/>
      <c r="G1048384" s="88"/>
    </row>
    <row r="1048385" customFormat="1" ht="15" spans="2:7">
      <c r="B1048385" s="90"/>
      <c r="C1048385" s="90"/>
      <c r="D1048385" s="90"/>
      <c r="E1048385" s="90"/>
      <c r="F1048385" s="90"/>
      <c r="G1048385" s="88"/>
    </row>
    <row r="1048386" customFormat="1" ht="15" spans="2:7">
      <c r="B1048386" s="90"/>
      <c r="C1048386" s="90"/>
      <c r="D1048386" s="90"/>
      <c r="E1048386" s="90"/>
      <c r="F1048386" s="90"/>
      <c r="G1048386" s="88"/>
    </row>
    <row r="1048387" customFormat="1" ht="15" spans="2:7">
      <c r="B1048387" s="90"/>
      <c r="C1048387" s="90"/>
      <c r="D1048387" s="90"/>
      <c r="E1048387" s="90"/>
      <c r="F1048387" s="90"/>
      <c r="G1048387" s="88"/>
    </row>
    <row r="1048388" customFormat="1" ht="15" spans="2:7">
      <c r="B1048388" s="90"/>
      <c r="C1048388" s="90"/>
      <c r="D1048388" s="90"/>
      <c r="E1048388" s="90"/>
      <c r="F1048388" s="90"/>
      <c r="G1048388" s="88"/>
    </row>
    <row r="1048389" customFormat="1" ht="15" spans="2:7">
      <c r="B1048389" s="90"/>
      <c r="C1048389" s="90"/>
      <c r="D1048389" s="90"/>
      <c r="E1048389" s="90"/>
      <c r="F1048389" s="90"/>
      <c r="G1048389" s="88"/>
    </row>
    <row r="1048390" customFormat="1" ht="15" spans="2:7">
      <c r="B1048390" s="90"/>
      <c r="C1048390" s="90"/>
      <c r="D1048390" s="90"/>
      <c r="E1048390" s="90"/>
      <c r="F1048390" s="90"/>
      <c r="G1048390" s="88"/>
    </row>
    <row r="1048391" customFormat="1" ht="15" spans="2:7">
      <c r="B1048391" s="90"/>
      <c r="C1048391" s="90"/>
      <c r="D1048391" s="90"/>
      <c r="E1048391" s="90"/>
      <c r="F1048391" s="90"/>
      <c r="G1048391" s="88"/>
    </row>
    <row r="1048392" customFormat="1" ht="15" spans="2:7">
      <c r="B1048392" s="90"/>
      <c r="C1048392" s="90"/>
      <c r="D1048392" s="90"/>
      <c r="E1048392" s="90"/>
      <c r="F1048392" s="90"/>
      <c r="G1048392" s="88"/>
    </row>
    <row r="1048393" customFormat="1" ht="15" spans="2:7">
      <c r="B1048393" s="90"/>
      <c r="C1048393" s="90"/>
      <c r="D1048393" s="90"/>
      <c r="E1048393" s="90"/>
      <c r="F1048393" s="90"/>
      <c r="G1048393" s="88"/>
    </row>
    <row r="1048394" customFormat="1" ht="15" spans="2:7">
      <c r="B1048394" s="90"/>
      <c r="C1048394" s="90"/>
      <c r="D1048394" s="90"/>
      <c r="E1048394" s="90"/>
      <c r="F1048394" s="90"/>
      <c r="G1048394" s="88"/>
    </row>
    <row r="1048395" customFormat="1" ht="15" spans="2:7">
      <c r="B1048395" s="90"/>
      <c r="C1048395" s="90"/>
      <c r="D1048395" s="90"/>
      <c r="E1048395" s="90"/>
      <c r="F1048395" s="90"/>
      <c r="G1048395" s="88"/>
    </row>
    <row r="1048396" customFormat="1" ht="15" spans="2:7">
      <c r="B1048396" s="90"/>
      <c r="C1048396" s="90"/>
      <c r="D1048396" s="90"/>
      <c r="E1048396" s="90"/>
      <c r="F1048396" s="90"/>
      <c r="G1048396" s="88"/>
    </row>
    <row r="1048397" customFormat="1" ht="15" spans="2:7">
      <c r="B1048397" s="90"/>
      <c r="C1048397" s="90"/>
      <c r="D1048397" s="90"/>
      <c r="E1048397" s="90"/>
      <c r="F1048397" s="90"/>
      <c r="G1048397" s="88"/>
    </row>
    <row r="1048398" customFormat="1" ht="15" spans="2:7">
      <c r="B1048398" s="90"/>
      <c r="C1048398" s="90"/>
      <c r="D1048398" s="90"/>
      <c r="E1048398" s="90"/>
      <c r="F1048398" s="90"/>
      <c r="G1048398" s="88"/>
    </row>
    <row r="1048399" customFormat="1" ht="15" spans="2:7">
      <c r="B1048399" s="90"/>
      <c r="C1048399" s="90"/>
      <c r="D1048399" s="90"/>
      <c r="E1048399" s="90"/>
      <c r="F1048399" s="90"/>
      <c r="G1048399" s="88"/>
    </row>
    <row r="1048400" customFormat="1" ht="15" spans="2:7">
      <c r="B1048400" s="90"/>
      <c r="C1048400" s="90"/>
      <c r="D1048400" s="90"/>
      <c r="E1048400" s="90"/>
      <c r="F1048400" s="90"/>
      <c r="G1048400" s="88"/>
    </row>
    <row r="1048401" customFormat="1" ht="15" spans="2:7">
      <c r="B1048401" s="90"/>
      <c r="C1048401" s="90"/>
      <c r="D1048401" s="90"/>
      <c r="E1048401" s="90"/>
      <c r="F1048401" s="90"/>
      <c r="G1048401" s="88"/>
    </row>
    <row r="1048402" customFormat="1" ht="15" spans="2:7">
      <c r="B1048402" s="90"/>
      <c r="C1048402" s="90"/>
      <c r="D1048402" s="90"/>
      <c r="E1048402" s="90"/>
      <c r="F1048402" s="90"/>
      <c r="G1048402" s="88"/>
    </row>
    <row r="1048403" customFormat="1" ht="15" spans="2:7">
      <c r="B1048403" s="90"/>
      <c r="C1048403" s="90"/>
      <c r="D1048403" s="90"/>
      <c r="E1048403" s="90"/>
      <c r="F1048403" s="90"/>
      <c r="G1048403" s="88"/>
    </row>
    <row r="1048404" customFormat="1" ht="15" spans="2:7">
      <c r="B1048404" s="90"/>
      <c r="C1048404" s="90"/>
      <c r="D1048404" s="90"/>
      <c r="E1048404" s="90"/>
      <c r="F1048404" s="90"/>
      <c r="G1048404" s="88"/>
    </row>
    <row r="1048405" customFormat="1" ht="15" spans="2:7">
      <c r="B1048405" s="90"/>
      <c r="C1048405" s="90"/>
      <c r="D1048405" s="90"/>
      <c r="E1048405" s="90"/>
      <c r="F1048405" s="90"/>
      <c r="G1048405" s="88"/>
    </row>
    <row r="1048406" customFormat="1" ht="15" spans="2:7">
      <c r="B1048406" s="90"/>
      <c r="C1048406" s="90"/>
      <c r="D1048406" s="90"/>
      <c r="E1048406" s="90"/>
      <c r="F1048406" s="90"/>
      <c r="G1048406" s="88"/>
    </row>
    <row r="1048407" customFormat="1" ht="15" spans="2:7">
      <c r="B1048407" s="90"/>
      <c r="C1048407" s="90"/>
      <c r="D1048407" s="90"/>
      <c r="E1048407" s="90"/>
      <c r="F1048407" s="90"/>
      <c r="G1048407" s="88"/>
    </row>
    <row r="1048408" customFormat="1" ht="15" spans="2:7">
      <c r="B1048408" s="90"/>
      <c r="C1048408" s="90"/>
      <c r="D1048408" s="90"/>
      <c r="E1048408" s="90"/>
      <c r="F1048408" s="90"/>
      <c r="G1048408" s="88"/>
    </row>
    <row r="1048409" customFormat="1" ht="15" spans="2:7">
      <c r="B1048409" s="90"/>
      <c r="C1048409" s="90"/>
      <c r="D1048409" s="90"/>
      <c r="E1048409" s="90"/>
      <c r="F1048409" s="90"/>
      <c r="G1048409" s="88"/>
    </row>
    <row r="1048410" customFormat="1" ht="15" spans="2:7">
      <c r="B1048410" s="90"/>
      <c r="C1048410" s="90"/>
      <c r="D1048410" s="90"/>
      <c r="E1048410" s="90"/>
      <c r="F1048410" s="90"/>
      <c r="G1048410" s="88"/>
    </row>
    <row r="1048411" customFormat="1" ht="15" spans="2:7">
      <c r="B1048411" s="90"/>
      <c r="C1048411" s="90"/>
      <c r="D1048411" s="90"/>
      <c r="E1048411" s="90"/>
      <c r="F1048411" s="90"/>
      <c r="G1048411" s="88"/>
    </row>
    <row r="1048412" customFormat="1" ht="15" spans="2:7">
      <c r="B1048412" s="90"/>
      <c r="C1048412" s="90"/>
      <c r="D1048412" s="90"/>
      <c r="E1048412" s="90"/>
      <c r="F1048412" s="90"/>
      <c r="G1048412" s="88"/>
    </row>
    <row r="1048413" customFormat="1" ht="15" spans="2:7">
      <c r="B1048413" s="90"/>
      <c r="C1048413" s="90"/>
      <c r="D1048413" s="90"/>
      <c r="E1048413" s="90"/>
      <c r="F1048413" s="90"/>
      <c r="G1048413" s="88"/>
    </row>
    <row r="1048414" customFormat="1" ht="15" spans="2:7">
      <c r="B1048414" s="90"/>
      <c r="C1048414" s="90"/>
      <c r="D1048414" s="90"/>
      <c r="E1048414" s="90"/>
      <c r="F1048414" s="90"/>
      <c r="G1048414" s="88"/>
    </row>
    <row r="1048415" customFormat="1" ht="15" spans="2:7">
      <c r="B1048415" s="90"/>
      <c r="C1048415" s="90"/>
      <c r="D1048415" s="90"/>
      <c r="E1048415" s="90"/>
      <c r="F1048415" s="90"/>
      <c r="G1048415" s="88"/>
    </row>
    <row r="1048416" customFormat="1" ht="15" spans="2:7">
      <c r="B1048416" s="90"/>
      <c r="C1048416" s="90"/>
      <c r="D1048416" s="90"/>
      <c r="E1048416" s="90"/>
      <c r="F1048416" s="90"/>
      <c r="G1048416" s="88"/>
    </row>
    <row r="1048417" customFormat="1" ht="15" spans="2:7">
      <c r="B1048417" s="90"/>
      <c r="C1048417" s="90"/>
      <c r="D1048417" s="90"/>
      <c r="E1048417" s="90"/>
      <c r="F1048417" s="90"/>
      <c r="G1048417" s="88"/>
    </row>
    <row r="1048418" customFormat="1" ht="15" spans="2:7">
      <c r="B1048418" s="90"/>
      <c r="C1048418" s="90"/>
      <c r="D1048418" s="90"/>
      <c r="E1048418" s="90"/>
      <c r="F1048418" s="90"/>
      <c r="G1048418" s="88"/>
    </row>
    <row r="1048419" customFormat="1" ht="15" spans="2:7">
      <c r="B1048419" s="90"/>
      <c r="C1048419" s="90"/>
      <c r="D1048419" s="90"/>
      <c r="E1048419" s="90"/>
      <c r="F1048419" s="90"/>
      <c r="G1048419" s="88"/>
    </row>
    <row r="1048420" customFormat="1" ht="15" spans="2:7">
      <c r="B1048420" s="90"/>
      <c r="C1048420" s="90"/>
      <c r="D1048420" s="90"/>
      <c r="E1048420" s="90"/>
      <c r="F1048420" s="90"/>
      <c r="G1048420" s="88"/>
    </row>
    <row r="1048421" customFormat="1" ht="15" spans="2:7">
      <c r="B1048421" s="90"/>
      <c r="C1048421" s="90"/>
      <c r="D1048421" s="90"/>
      <c r="E1048421" s="90"/>
      <c r="F1048421" s="90"/>
      <c r="G1048421" s="88"/>
    </row>
    <row r="1048422" customFormat="1" ht="15" spans="2:7">
      <c r="B1048422" s="90"/>
      <c r="C1048422" s="90"/>
      <c r="D1048422" s="90"/>
      <c r="E1048422" s="90"/>
      <c r="F1048422" s="90"/>
      <c r="G1048422" s="88"/>
    </row>
    <row r="1048423" customFormat="1" ht="15" spans="2:7">
      <c r="B1048423" s="90"/>
      <c r="C1048423" s="90"/>
      <c r="D1048423" s="90"/>
      <c r="E1048423" s="90"/>
      <c r="F1048423" s="90"/>
      <c r="G1048423" s="88"/>
    </row>
    <row r="1048424" customFormat="1" ht="15" spans="2:7">
      <c r="B1048424" s="90"/>
      <c r="C1048424" s="90"/>
      <c r="D1048424" s="90"/>
      <c r="E1048424" s="90"/>
      <c r="F1048424" s="90"/>
      <c r="G1048424" s="88"/>
    </row>
    <row r="1048425" customFormat="1" ht="15" spans="2:7">
      <c r="B1048425" s="90"/>
      <c r="C1048425" s="90"/>
      <c r="D1048425" s="90"/>
      <c r="E1048425" s="90"/>
      <c r="F1048425" s="90"/>
      <c r="G1048425" s="88"/>
    </row>
    <row r="1048426" customFormat="1" ht="15" spans="2:7">
      <c r="B1048426" s="90"/>
      <c r="C1048426" s="90"/>
      <c r="D1048426" s="90"/>
      <c r="E1048426" s="90"/>
      <c r="F1048426" s="90"/>
      <c r="G1048426" s="88"/>
    </row>
    <row r="1048427" customFormat="1" ht="15" spans="2:7">
      <c r="B1048427" s="90"/>
      <c r="C1048427" s="90"/>
      <c r="D1048427" s="90"/>
      <c r="E1048427" s="90"/>
      <c r="F1048427" s="90"/>
      <c r="G1048427" s="88"/>
    </row>
    <row r="1048428" customFormat="1" ht="15" spans="2:7">
      <c r="B1048428" s="90"/>
      <c r="C1048428" s="90"/>
      <c r="D1048428" s="90"/>
      <c r="E1048428" s="90"/>
      <c r="F1048428" s="90"/>
      <c r="G1048428" s="88"/>
    </row>
    <row r="1048429" customFormat="1" ht="15" spans="2:7">
      <c r="B1048429" s="90"/>
      <c r="C1048429" s="90"/>
      <c r="D1048429" s="90"/>
      <c r="E1048429" s="90"/>
      <c r="F1048429" s="90"/>
      <c r="G1048429" s="88"/>
    </row>
    <row r="1048430" customFormat="1" ht="15" spans="2:7">
      <c r="B1048430" s="90"/>
      <c r="C1048430" s="90"/>
      <c r="D1048430" s="90"/>
      <c r="E1048430" s="90"/>
      <c r="F1048430" s="90"/>
      <c r="G1048430" s="88"/>
    </row>
    <row r="1048431" customFormat="1" ht="15" spans="2:7">
      <c r="B1048431" s="90"/>
      <c r="C1048431" s="90"/>
      <c r="D1048431" s="90"/>
      <c r="E1048431" s="90"/>
      <c r="F1048431" s="90"/>
      <c r="G1048431" s="88"/>
    </row>
    <row r="1048432" customFormat="1" ht="15" spans="2:7">
      <c r="B1048432" s="90"/>
      <c r="C1048432" s="90"/>
      <c r="D1048432" s="90"/>
      <c r="E1048432" s="90"/>
      <c r="F1048432" s="90"/>
      <c r="G1048432" s="88"/>
    </row>
    <row r="1048433" customFormat="1" ht="15" spans="2:7">
      <c r="B1048433" s="90"/>
      <c r="C1048433" s="90"/>
      <c r="D1048433" s="90"/>
      <c r="E1048433" s="90"/>
      <c r="F1048433" s="90"/>
      <c r="G1048433" s="88"/>
    </row>
    <row r="1048434" customFormat="1" ht="15" spans="2:7">
      <c r="B1048434" s="90"/>
      <c r="C1048434" s="90"/>
      <c r="D1048434" s="90"/>
      <c r="E1048434" s="90"/>
      <c r="F1048434" s="90"/>
      <c r="G1048434" s="88"/>
    </row>
    <row r="1048435" customFormat="1" ht="15" spans="2:7">
      <c r="B1048435" s="90"/>
      <c r="C1048435" s="90"/>
      <c r="D1048435" s="90"/>
      <c r="E1048435" s="90"/>
      <c r="F1048435" s="90"/>
      <c r="G1048435" s="88"/>
    </row>
    <row r="1048436" customFormat="1" ht="15" spans="2:7">
      <c r="B1048436" s="90"/>
      <c r="C1048436" s="90"/>
      <c r="D1048436" s="90"/>
      <c r="E1048436" s="90"/>
      <c r="F1048436" s="90"/>
      <c r="G1048436" s="88"/>
    </row>
    <row r="1048437" customFormat="1" ht="15" spans="2:7">
      <c r="B1048437" s="90"/>
      <c r="C1048437" s="90"/>
      <c r="D1048437" s="90"/>
      <c r="E1048437" s="90"/>
      <c r="F1048437" s="90"/>
      <c r="G1048437" s="88"/>
    </row>
    <row r="1048438" customFormat="1" ht="15" spans="2:7">
      <c r="B1048438" s="90"/>
      <c r="C1048438" s="90"/>
      <c r="D1048438" s="90"/>
      <c r="E1048438" s="90"/>
      <c r="F1048438" s="90"/>
      <c r="G1048438" s="88"/>
    </row>
    <row r="1048439" customFormat="1" ht="15" spans="2:7">
      <c r="B1048439" s="90"/>
      <c r="C1048439" s="90"/>
      <c r="D1048439" s="90"/>
      <c r="E1048439" s="90"/>
      <c r="F1048439" s="90"/>
      <c r="G1048439" s="88"/>
    </row>
    <row r="1048440" customFormat="1" ht="15" spans="2:7">
      <c r="B1048440" s="90"/>
      <c r="C1048440" s="90"/>
      <c r="D1048440" s="90"/>
      <c r="E1048440" s="90"/>
      <c r="F1048440" s="90"/>
      <c r="G1048440" s="88"/>
    </row>
    <row r="1048441" customFormat="1" ht="15" spans="2:7">
      <c r="B1048441" s="90"/>
      <c r="C1048441" s="90"/>
      <c r="D1048441" s="90"/>
      <c r="E1048441" s="90"/>
      <c r="F1048441" s="90"/>
      <c r="G1048441" s="88"/>
    </row>
    <row r="1048442" customFormat="1" ht="15" spans="2:7">
      <c r="B1048442" s="90"/>
      <c r="C1048442" s="90"/>
      <c r="D1048442" s="90"/>
      <c r="E1048442" s="90"/>
      <c r="F1048442" s="90"/>
      <c r="G1048442" s="88"/>
    </row>
    <row r="1048443" customFormat="1" ht="15" spans="2:7">
      <c r="B1048443" s="90"/>
      <c r="C1048443" s="90"/>
      <c r="D1048443" s="90"/>
      <c r="E1048443" s="90"/>
      <c r="F1048443" s="90"/>
      <c r="G1048443" s="88"/>
    </row>
    <row r="1048444" customFormat="1" ht="15" spans="2:7">
      <c r="B1048444" s="90"/>
      <c r="C1048444" s="90"/>
      <c r="D1048444" s="90"/>
      <c r="E1048444" s="90"/>
      <c r="F1048444" s="90"/>
      <c r="G1048444" s="88"/>
    </row>
    <row r="1048445" customFormat="1" ht="15" spans="2:7">
      <c r="B1048445" s="90"/>
      <c r="C1048445" s="90"/>
      <c r="D1048445" s="90"/>
      <c r="E1048445" s="90"/>
      <c r="F1048445" s="90"/>
      <c r="G1048445" s="88"/>
    </row>
    <row r="1048446" customFormat="1" ht="15" spans="2:7">
      <c r="B1048446" s="90"/>
      <c r="C1048446" s="90"/>
      <c r="D1048446" s="90"/>
      <c r="E1048446" s="90"/>
      <c r="F1048446" s="90"/>
      <c r="G1048446" s="88"/>
    </row>
    <row r="1048447" customFormat="1" ht="15" spans="2:7">
      <c r="B1048447" s="90"/>
      <c r="C1048447" s="90"/>
      <c r="D1048447" s="90"/>
      <c r="E1048447" s="90"/>
      <c r="F1048447" s="90"/>
      <c r="G1048447" s="88"/>
    </row>
    <row r="1048448" customFormat="1" ht="15" spans="2:7">
      <c r="B1048448" s="90"/>
      <c r="C1048448" s="90"/>
      <c r="D1048448" s="90"/>
      <c r="E1048448" s="90"/>
      <c r="F1048448" s="90"/>
      <c r="G1048448" s="88"/>
    </row>
    <row r="1048449" customFormat="1" ht="15" spans="2:7">
      <c r="B1048449" s="90"/>
      <c r="C1048449" s="90"/>
      <c r="D1048449" s="90"/>
      <c r="E1048449" s="90"/>
      <c r="F1048449" s="90"/>
      <c r="G1048449" s="88"/>
    </row>
    <row r="1048450" customFormat="1" ht="15" spans="2:7">
      <c r="B1048450" s="90"/>
      <c r="C1048450" s="90"/>
      <c r="D1048450" s="90"/>
      <c r="E1048450" s="90"/>
      <c r="F1048450" s="90"/>
      <c r="G1048450" s="88"/>
    </row>
    <row r="1048451" customFormat="1" ht="15" spans="2:7">
      <c r="B1048451" s="90"/>
      <c r="C1048451" s="90"/>
      <c r="D1048451" s="90"/>
      <c r="E1048451" s="90"/>
      <c r="F1048451" s="90"/>
      <c r="G1048451" s="88"/>
    </row>
    <row r="1048452" customFormat="1" ht="15" spans="2:7">
      <c r="B1048452" s="90"/>
      <c r="C1048452" s="90"/>
      <c r="D1048452" s="90"/>
      <c r="E1048452" s="90"/>
      <c r="F1048452" s="90"/>
      <c r="G1048452" s="88"/>
    </row>
    <row r="1048453" customFormat="1" ht="15" spans="2:7">
      <c r="B1048453" s="90"/>
      <c r="C1048453" s="90"/>
      <c r="D1048453" s="90"/>
      <c r="E1048453" s="90"/>
      <c r="F1048453" s="90"/>
      <c r="G1048453" s="88"/>
    </row>
    <row r="1048454" customFormat="1" ht="15" spans="2:7">
      <c r="B1048454" s="90"/>
      <c r="C1048454" s="90"/>
      <c r="D1048454" s="90"/>
      <c r="E1048454" s="90"/>
      <c r="F1048454" s="90"/>
      <c r="G1048454" s="88"/>
    </row>
    <row r="1048455" customFormat="1" ht="15" spans="2:7">
      <c r="B1048455" s="90"/>
      <c r="C1048455" s="90"/>
      <c r="D1048455" s="90"/>
      <c r="E1048455" s="90"/>
      <c r="F1048455" s="90"/>
      <c r="G1048455" s="88"/>
    </row>
    <row r="1048456" customFormat="1" ht="15" spans="2:7">
      <c r="B1048456" s="90"/>
      <c r="C1048456" s="90"/>
      <c r="D1048456" s="90"/>
      <c r="E1048456" s="90"/>
      <c r="F1048456" s="90"/>
      <c r="G1048456" s="88"/>
    </row>
    <row r="1048457" customFormat="1" ht="15" spans="2:7">
      <c r="B1048457" s="90"/>
      <c r="C1048457" s="90"/>
      <c r="D1048457" s="90"/>
      <c r="E1048457" s="90"/>
      <c r="F1048457" s="90"/>
      <c r="G1048457" s="88"/>
    </row>
    <row r="1048458" customFormat="1" ht="15" spans="2:7">
      <c r="B1048458" s="90"/>
      <c r="C1048458" s="90"/>
      <c r="D1048458" s="90"/>
      <c r="E1048458" s="90"/>
      <c r="F1048458" s="90"/>
      <c r="G1048458" s="88"/>
    </row>
    <row r="1048459" customFormat="1" ht="15" spans="2:7">
      <c r="B1048459" s="90"/>
      <c r="C1048459" s="90"/>
      <c r="D1048459" s="90"/>
      <c r="E1048459" s="90"/>
      <c r="F1048459" s="90"/>
      <c r="G1048459" s="88"/>
    </row>
    <row r="1048460" customFormat="1" ht="15" spans="2:7">
      <c r="B1048460" s="90"/>
      <c r="C1048460" s="90"/>
      <c r="D1048460" s="90"/>
      <c r="E1048460" s="90"/>
      <c r="F1048460" s="90"/>
      <c r="G1048460" s="88"/>
    </row>
    <row r="1048461" customFormat="1" ht="15" spans="2:7">
      <c r="B1048461" s="90"/>
      <c r="C1048461" s="90"/>
      <c r="D1048461" s="90"/>
      <c r="E1048461" s="90"/>
      <c r="F1048461" s="90"/>
      <c r="G1048461" s="88"/>
    </row>
    <row r="1048462" customFormat="1" ht="15" spans="2:7">
      <c r="B1048462" s="90"/>
      <c r="C1048462" s="90"/>
      <c r="D1048462" s="90"/>
      <c r="E1048462" s="90"/>
      <c r="F1048462" s="90"/>
      <c r="G1048462" s="88"/>
    </row>
    <row r="1048463" customFormat="1" ht="15" spans="2:7">
      <c r="B1048463" s="90"/>
      <c r="C1048463" s="90"/>
      <c r="D1048463" s="90"/>
      <c r="E1048463" s="90"/>
      <c r="F1048463" s="90"/>
      <c r="G1048463" s="88"/>
    </row>
    <row r="1048464" customFormat="1" ht="15" spans="2:7">
      <c r="B1048464" s="90"/>
      <c r="C1048464" s="90"/>
      <c r="D1048464" s="90"/>
      <c r="E1048464" s="90"/>
      <c r="F1048464" s="90"/>
      <c r="G1048464" s="88"/>
    </row>
    <row r="1048465" customFormat="1" ht="15" spans="2:7">
      <c r="B1048465" s="90"/>
      <c r="C1048465" s="90"/>
      <c r="D1048465" s="90"/>
      <c r="E1048465" s="90"/>
      <c r="F1048465" s="90"/>
      <c r="G1048465" s="88"/>
    </row>
    <row r="1048466" customFormat="1" ht="15" spans="2:7">
      <c r="B1048466" s="90"/>
      <c r="C1048466" s="90"/>
      <c r="D1048466" s="90"/>
      <c r="E1048466" s="90"/>
      <c r="F1048466" s="90"/>
      <c r="G1048466" s="88"/>
    </row>
    <row r="1048467" customFormat="1" ht="15" spans="2:7">
      <c r="B1048467" s="90"/>
      <c r="C1048467" s="90"/>
      <c r="D1048467" s="90"/>
      <c r="E1048467" s="90"/>
      <c r="F1048467" s="90"/>
      <c r="G1048467" s="88"/>
    </row>
    <row r="1048468" customFormat="1" ht="15" spans="2:7">
      <c r="B1048468" s="90"/>
      <c r="C1048468" s="90"/>
      <c r="D1048468" s="90"/>
      <c r="E1048468" s="90"/>
      <c r="F1048468" s="90"/>
      <c r="G1048468" s="88"/>
    </row>
    <row r="1048469" customFormat="1" ht="15" spans="2:7">
      <c r="B1048469" s="90"/>
      <c r="C1048469" s="90"/>
      <c r="D1048469" s="90"/>
      <c r="E1048469" s="90"/>
      <c r="F1048469" s="90"/>
      <c r="G1048469" s="88"/>
    </row>
    <row r="1048470" customFormat="1" ht="15" spans="2:7">
      <c r="B1048470" s="90"/>
      <c r="C1048470" s="90"/>
      <c r="D1048470" s="90"/>
      <c r="E1048470" s="90"/>
      <c r="F1048470" s="90"/>
      <c r="G1048470" s="88"/>
    </row>
    <row r="1048471" customFormat="1" ht="15" spans="2:7">
      <c r="B1048471" s="90"/>
      <c r="C1048471" s="90"/>
      <c r="D1048471" s="90"/>
      <c r="E1048471" s="90"/>
      <c r="F1048471" s="90"/>
      <c r="G1048471" s="88"/>
    </row>
    <row r="1048472" customFormat="1" ht="15" spans="2:7">
      <c r="B1048472" s="90"/>
      <c r="C1048472" s="90"/>
      <c r="D1048472" s="90"/>
      <c r="E1048472" s="90"/>
      <c r="F1048472" s="90"/>
      <c r="G1048472" s="88"/>
    </row>
    <row r="1048473" customFormat="1" ht="15" spans="2:7">
      <c r="B1048473" s="90"/>
      <c r="C1048473" s="90"/>
      <c r="D1048473" s="90"/>
      <c r="E1048473" s="90"/>
      <c r="F1048473" s="90"/>
      <c r="G1048473" s="88"/>
    </row>
    <row r="1048474" customFormat="1" ht="15" spans="2:7">
      <c r="B1048474" s="90"/>
      <c r="C1048474" s="90"/>
      <c r="D1048474" s="90"/>
      <c r="E1048474" s="90"/>
      <c r="F1048474" s="90"/>
      <c r="G1048474" s="88"/>
    </row>
    <row r="1048475" customFormat="1" ht="15" spans="2:7">
      <c r="B1048475" s="90"/>
      <c r="C1048475" s="90"/>
      <c r="D1048475" s="90"/>
      <c r="E1048475" s="90"/>
      <c r="F1048475" s="90"/>
      <c r="G1048475" s="88"/>
    </row>
    <row r="1048476" customFormat="1" ht="15" spans="2:7">
      <c r="B1048476" s="90"/>
      <c r="C1048476" s="90"/>
      <c r="D1048476" s="90"/>
      <c r="E1048476" s="90"/>
      <c r="F1048476" s="90"/>
      <c r="G1048476" s="88"/>
    </row>
    <row r="1048477" customFormat="1" ht="15" spans="2:7">
      <c r="B1048477" s="90"/>
      <c r="C1048477" s="90"/>
      <c r="D1048477" s="90"/>
      <c r="E1048477" s="90"/>
      <c r="F1048477" s="90"/>
      <c r="G1048477" s="88"/>
    </row>
    <row r="1048478" customFormat="1" ht="15" spans="2:7">
      <c r="B1048478" s="90"/>
      <c r="C1048478" s="90"/>
      <c r="D1048478" s="90"/>
      <c r="E1048478" s="90"/>
      <c r="F1048478" s="90"/>
      <c r="G1048478" s="88"/>
    </row>
    <row r="1048479" customFormat="1" ht="15" spans="2:7">
      <c r="B1048479" s="90"/>
      <c r="C1048479" s="90"/>
      <c r="D1048479" s="90"/>
      <c r="E1048479" s="90"/>
      <c r="F1048479" s="90"/>
      <c r="G1048479" s="88"/>
    </row>
    <row r="1048480" customFormat="1" ht="15" spans="2:7">
      <c r="B1048480" s="90"/>
      <c r="C1048480" s="90"/>
      <c r="D1048480" s="90"/>
      <c r="E1048480" s="90"/>
      <c r="F1048480" s="90"/>
      <c r="G1048480" s="88"/>
    </row>
    <row r="1048481" customFormat="1" ht="15" spans="2:7">
      <c r="B1048481" s="90"/>
      <c r="C1048481" s="90"/>
      <c r="D1048481" s="90"/>
      <c r="E1048481" s="90"/>
      <c r="F1048481" s="90"/>
      <c r="G1048481" s="88"/>
    </row>
    <row r="1048482" customFormat="1" ht="15" spans="2:7">
      <c r="B1048482" s="90"/>
      <c r="C1048482" s="90"/>
      <c r="D1048482" s="90"/>
      <c r="E1048482" s="90"/>
      <c r="F1048482" s="90"/>
      <c r="G1048482" s="88"/>
    </row>
    <row r="1048483" customFormat="1" ht="15" spans="2:7">
      <c r="B1048483" s="90"/>
      <c r="C1048483" s="90"/>
      <c r="D1048483" s="90"/>
      <c r="E1048483" s="90"/>
      <c r="F1048483" s="90"/>
      <c r="G1048483" s="88"/>
    </row>
    <row r="1048484" customFormat="1" ht="15" spans="2:7">
      <c r="B1048484" s="90"/>
      <c r="C1048484" s="90"/>
      <c r="D1048484" s="90"/>
      <c r="E1048484" s="90"/>
      <c r="F1048484" s="90"/>
      <c r="G1048484" s="88"/>
    </row>
    <row r="1048485" customFormat="1" ht="15" spans="2:7">
      <c r="B1048485" s="90"/>
      <c r="C1048485" s="90"/>
      <c r="D1048485" s="90"/>
      <c r="E1048485" s="90"/>
      <c r="F1048485" s="90"/>
      <c r="G1048485" s="88"/>
    </row>
    <row r="1048486" customFormat="1" ht="15" spans="2:7">
      <c r="B1048486" s="90"/>
      <c r="C1048486" s="90"/>
      <c r="D1048486" s="90"/>
      <c r="E1048486" s="90"/>
      <c r="F1048486" s="90"/>
      <c r="G1048486" s="88"/>
    </row>
    <row r="1048487" customFormat="1" ht="15" spans="2:7">
      <c r="B1048487" s="90"/>
      <c r="C1048487" s="90"/>
      <c r="D1048487" s="90"/>
      <c r="E1048487" s="90"/>
      <c r="F1048487" s="90"/>
      <c r="G1048487" s="88"/>
    </row>
    <row r="1048488" customFormat="1" ht="15" spans="2:7">
      <c r="B1048488" s="90"/>
      <c r="C1048488" s="90"/>
      <c r="D1048488" s="90"/>
      <c r="E1048488" s="90"/>
      <c r="F1048488" s="90"/>
      <c r="G1048488" s="88"/>
    </row>
    <row r="1048489" customFormat="1" ht="15" spans="2:7">
      <c r="B1048489" s="90"/>
      <c r="C1048489" s="90"/>
      <c r="D1048489" s="90"/>
      <c r="E1048489" s="90"/>
      <c r="F1048489" s="90"/>
      <c r="G1048489" s="88"/>
    </row>
    <row r="1048490" customFormat="1" ht="15" spans="2:7">
      <c r="B1048490" s="90"/>
      <c r="C1048490" s="90"/>
      <c r="D1048490" s="90"/>
      <c r="E1048490" s="90"/>
      <c r="F1048490" s="90"/>
      <c r="G1048490" s="88"/>
    </row>
    <row r="1048491" customFormat="1" ht="15" spans="2:7">
      <c r="B1048491" s="90"/>
      <c r="C1048491" s="90"/>
      <c r="D1048491" s="90"/>
      <c r="E1048491" s="90"/>
      <c r="F1048491" s="90"/>
      <c r="G1048491" s="88"/>
    </row>
    <row r="1048492" customFormat="1" ht="15" spans="2:7">
      <c r="B1048492" s="90"/>
      <c r="C1048492" s="90"/>
      <c r="D1048492" s="90"/>
      <c r="E1048492" s="90"/>
      <c r="F1048492" s="90"/>
      <c r="G1048492" s="88"/>
    </row>
    <row r="1048493" customFormat="1" ht="15" spans="2:7">
      <c r="B1048493" s="90"/>
      <c r="C1048493" s="90"/>
      <c r="D1048493" s="90"/>
      <c r="E1048493" s="90"/>
      <c r="F1048493" s="90"/>
      <c r="G1048493" s="88"/>
    </row>
    <row r="1048494" customFormat="1" ht="15" spans="2:7">
      <c r="B1048494" s="90"/>
      <c r="C1048494" s="90"/>
      <c r="D1048494" s="90"/>
      <c r="E1048494" s="90"/>
      <c r="F1048494" s="90"/>
      <c r="G1048494" s="88"/>
    </row>
    <row r="1048495" customFormat="1" ht="15" spans="2:7">
      <c r="B1048495" s="90"/>
      <c r="C1048495" s="90"/>
      <c r="D1048495" s="90"/>
      <c r="E1048495" s="90"/>
      <c r="F1048495" s="90"/>
      <c r="G1048495" s="88"/>
    </row>
    <row r="1048496" customFormat="1" ht="15" spans="2:7">
      <c r="B1048496" s="90"/>
      <c r="C1048496" s="90"/>
      <c r="D1048496" s="90"/>
      <c r="E1048496" s="90"/>
      <c r="F1048496" s="90"/>
      <c r="G1048496" s="88"/>
    </row>
    <row r="1048497" customFormat="1" ht="15" spans="2:7">
      <c r="B1048497" s="90"/>
      <c r="C1048497" s="90"/>
      <c r="D1048497" s="90"/>
      <c r="E1048497" s="90"/>
      <c r="F1048497" s="90"/>
      <c r="G1048497" s="88"/>
    </row>
    <row r="1048498" customFormat="1" ht="15" spans="2:7">
      <c r="B1048498" s="90"/>
      <c r="C1048498" s="90"/>
      <c r="D1048498" s="90"/>
      <c r="E1048498" s="90"/>
      <c r="F1048498" s="90"/>
      <c r="G1048498" s="88"/>
    </row>
    <row r="1048499" customFormat="1" ht="15" spans="2:7">
      <c r="B1048499" s="90"/>
      <c r="C1048499" s="90"/>
      <c r="D1048499" s="90"/>
      <c r="E1048499" s="90"/>
      <c r="F1048499" s="90"/>
      <c r="G1048499" s="88"/>
    </row>
    <row r="1048500" customFormat="1" ht="15" spans="2:7">
      <c r="B1048500" s="90"/>
      <c r="C1048500" s="90"/>
      <c r="D1048500" s="90"/>
      <c r="E1048500" s="90"/>
      <c r="F1048500" s="90"/>
      <c r="G1048500" s="88"/>
    </row>
    <row r="1048501" customFormat="1" ht="15" spans="2:7">
      <c r="B1048501" s="90"/>
      <c r="C1048501" s="90"/>
      <c r="D1048501" s="90"/>
      <c r="E1048501" s="90"/>
      <c r="F1048501" s="90"/>
      <c r="G1048501" s="88"/>
    </row>
    <row r="1048502" customFormat="1" ht="15" spans="2:7">
      <c r="B1048502" s="90"/>
      <c r="C1048502" s="90"/>
      <c r="D1048502" s="90"/>
      <c r="E1048502" s="90"/>
      <c r="F1048502" s="90"/>
      <c r="G1048502" s="88"/>
    </row>
    <row r="1048503" customFormat="1" ht="15" spans="2:7">
      <c r="B1048503" s="90"/>
      <c r="C1048503" s="90"/>
      <c r="D1048503" s="90"/>
      <c r="E1048503" s="90"/>
      <c r="F1048503" s="90"/>
      <c r="G1048503" s="88"/>
    </row>
    <row r="1048504" customFormat="1" ht="15" spans="2:7">
      <c r="B1048504" s="90"/>
      <c r="C1048504" s="90"/>
      <c r="D1048504" s="90"/>
      <c r="E1048504" s="90"/>
      <c r="F1048504" s="90"/>
      <c r="G1048504" s="88"/>
    </row>
    <row r="1048505" customFormat="1" ht="15" spans="2:7">
      <c r="B1048505" s="90"/>
      <c r="C1048505" s="90"/>
      <c r="D1048505" s="90"/>
      <c r="E1048505" s="90"/>
      <c r="F1048505" s="90"/>
      <c r="G1048505" s="88"/>
    </row>
    <row r="1048506" customFormat="1" ht="15" spans="2:7">
      <c r="B1048506" s="90"/>
      <c r="C1048506" s="90"/>
      <c r="D1048506" s="90"/>
      <c r="E1048506" s="90"/>
      <c r="F1048506" s="90"/>
      <c r="G1048506" s="88"/>
    </row>
    <row r="1048507" customFormat="1" ht="15" spans="2:7">
      <c r="B1048507" s="90"/>
      <c r="C1048507" s="90"/>
      <c r="D1048507" s="90"/>
      <c r="E1048507" s="90"/>
      <c r="F1048507" s="90"/>
      <c r="G1048507" s="88"/>
    </row>
    <row r="1048508" customFormat="1" ht="15" spans="2:7">
      <c r="B1048508" s="90"/>
      <c r="C1048508" s="90"/>
      <c r="D1048508" s="90"/>
      <c r="E1048508" s="90"/>
      <c r="F1048508" s="90"/>
      <c r="G1048508" s="88"/>
    </row>
    <row r="1048509" customFormat="1" ht="15" spans="2:7">
      <c r="B1048509" s="90"/>
      <c r="C1048509" s="90"/>
      <c r="D1048509" s="90"/>
      <c r="E1048509" s="90"/>
      <c r="F1048509" s="90"/>
      <c r="G1048509" s="88"/>
    </row>
    <row r="1048510" customFormat="1" ht="15" spans="2:7">
      <c r="B1048510" s="90"/>
      <c r="C1048510" s="90"/>
      <c r="D1048510" s="90"/>
      <c r="E1048510" s="90"/>
      <c r="F1048510" s="90"/>
      <c r="G1048510" s="88"/>
    </row>
    <row r="1048511" customFormat="1" ht="15" spans="2:7">
      <c r="B1048511" s="90"/>
      <c r="C1048511" s="90"/>
      <c r="D1048511" s="90"/>
      <c r="E1048511" s="90"/>
      <c r="F1048511" s="90"/>
      <c r="G1048511" s="88"/>
    </row>
    <row r="1048512" customFormat="1" ht="15" spans="2:7">
      <c r="B1048512" s="90"/>
      <c r="C1048512" s="90"/>
      <c r="D1048512" s="90"/>
      <c r="E1048512" s="90"/>
      <c r="F1048512" s="90"/>
      <c r="G1048512" s="88"/>
    </row>
    <row r="1048513" customFormat="1" ht="15" spans="2:7">
      <c r="B1048513" s="90"/>
      <c r="C1048513" s="90"/>
      <c r="D1048513" s="90"/>
      <c r="E1048513" s="90"/>
      <c r="F1048513" s="90"/>
      <c r="G1048513" s="88"/>
    </row>
    <row r="1048514" customFormat="1" ht="15" spans="2:7">
      <c r="B1048514" s="90"/>
      <c r="C1048514" s="90"/>
      <c r="D1048514" s="90"/>
      <c r="E1048514" s="90"/>
      <c r="F1048514" s="90"/>
      <c r="G1048514" s="88"/>
    </row>
    <row r="1048515" customFormat="1" ht="15" spans="2:7">
      <c r="B1048515" s="90"/>
      <c r="C1048515" s="90"/>
      <c r="D1048515" s="90"/>
      <c r="E1048515" s="90"/>
      <c r="F1048515" s="90"/>
      <c r="G1048515" s="88"/>
    </row>
    <row r="1048516" customFormat="1" ht="15" spans="2:7">
      <c r="B1048516" s="90"/>
      <c r="C1048516" s="90"/>
      <c r="D1048516" s="90"/>
      <c r="E1048516" s="90"/>
      <c r="F1048516" s="90"/>
      <c r="G1048516" s="88"/>
    </row>
    <row r="1048517" customFormat="1" ht="15" spans="2:7">
      <c r="B1048517" s="90"/>
      <c r="C1048517" s="90"/>
      <c r="D1048517" s="90"/>
      <c r="E1048517" s="90"/>
      <c r="F1048517" s="90"/>
      <c r="G1048517" s="88"/>
    </row>
    <row r="1048518" customFormat="1" ht="15" spans="2:7">
      <c r="B1048518" s="90"/>
      <c r="C1048518" s="90"/>
      <c r="D1048518" s="90"/>
      <c r="E1048518" s="90"/>
      <c r="F1048518" s="90"/>
      <c r="G1048518" s="88"/>
    </row>
    <row r="1048519" customFormat="1" ht="15" spans="2:7">
      <c r="B1048519" s="90"/>
      <c r="C1048519" s="90"/>
      <c r="D1048519" s="90"/>
      <c r="E1048519" s="90"/>
      <c r="F1048519" s="90"/>
      <c r="G1048519" s="88"/>
    </row>
    <row r="1048520" customFormat="1" ht="15" spans="2:7">
      <c r="B1048520" s="90"/>
      <c r="C1048520" s="90"/>
      <c r="D1048520" s="90"/>
      <c r="E1048520" s="90"/>
      <c r="F1048520" s="90"/>
      <c r="G1048520" s="88"/>
    </row>
    <row r="1048521" customFormat="1" ht="15" spans="2:7">
      <c r="B1048521" s="90"/>
      <c r="C1048521" s="90"/>
      <c r="D1048521" s="90"/>
      <c r="E1048521" s="90"/>
      <c r="F1048521" s="90"/>
      <c r="G1048521" s="88"/>
    </row>
    <row r="1048522" customFormat="1" ht="15" spans="2:7">
      <c r="B1048522" s="90"/>
      <c r="C1048522" s="90"/>
      <c r="D1048522" s="90"/>
      <c r="E1048522" s="90"/>
      <c r="F1048522" s="90"/>
      <c r="G1048522" s="88"/>
    </row>
    <row r="1048523" customFormat="1" ht="15" spans="2:7">
      <c r="B1048523" s="90"/>
      <c r="C1048523" s="90"/>
      <c r="D1048523" s="90"/>
      <c r="E1048523" s="90"/>
      <c r="F1048523" s="90"/>
      <c r="G1048523" s="88"/>
    </row>
    <row r="1048524" customFormat="1" ht="15" spans="2:7">
      <c r="B1048524" s="90"/>
      <c r="C1048524" s="90"/>
      <c r="D1048524" s="90"/>
      <c r="E1048524" s="90"/>
      <c r="F1048524" s="90"/>
      <c r="G1048524" s="88"/>
    </row>
    <row r="1048525" customFormat="1" ht="15" spans="2:7">
      <c r="B1048525" s="90"/>
      <c r="C1048525" s="90"/>
      <c r="D1048525" s="90"/>
      <c r="E1048525" s="90"/>
      <c r="F1048525" s="90"/>
      <c r="G1048525" s="88"/>
    </row>
    <row r="1048526" customFormat="1" ht="15" spans="2:7">
      <c r="B1048526" s="90"/>
      <c r="C1048526" s="90"/>
      <c r="D1048526" s="90"/>
      <c r="E1048526" s="90"/>
      <c r="F1048526" s="90"/>
      <c r="G1048526" s="88"/>
    </row>
    <row r="1048527" customFormat="1" ht="15" spans="2:7">
      <c r="B1048527" s="90"/>
      <c r="C1048527" s="90"/>
      <c r="D1048527" s="90"/>
      <c r="E1048527" s="90"/>
      <c r="F1048527" s="90"/>
      <c r="G1048527" s="88"/>
    </row>
    <row r="1048528" customFormat="1" ht="15" spans="2:7">
      <c r="B1048528" s="90"/>
      <c r="C1048528" s="90"/>
      <c r="D1048528" s="90"/>
      <c r="E1048528" s="90"/>
      <c r="F1048528" s="90"/>
      <c r="G1048528" s="88"/>
    </row>
    <row r="1048529" customFormat="1" ht="15" spans="2:7">
      <c r="B1048529" s="90"/>
      <c r="C1048529" s="90"/>
      <c r="D1048529" s="90"/>
      <c r="E1048529" s="90"/>
      <c r="F1048529" s="90"/>
      <c r="G1048529" s="88"/>
    </row>
    <row r="1048530" customFormat="1" ht="15" spans="2:7">
      <c r="B1048530" s="90"/>
      <c r="C1048530" s="90"/>
      <c r="D1048530" s="90"/>
      <c r="E1048530" s="90"/>
      <c r="F1048530" s="90"/>
      <c r="G1048530" s="88"/>
    </row>
    <row r="1048531" customFormat="1" ht="15" spans="2:7">
      <c r="B1048531" s="90"/>
      <c r="C1048531" s="90"/>
      <c r="D1048531" s="90"/>
      <c r="E1048531" s="90"/>
      <c r="F1048531" s="90"/>
      <c r="G1048531" s="88"/>
    </row>
    <row r="1048532" customFormat="1" ht="15" spans="2:7">
      <c r="B1048532" s="90"/>
      <c r="C1048532" s="90"/>
      <c r="D1048532" s="90"/>
      <c r="E1048532" s="90"/>
      <c r="F1048532" s="90"/>
      <c r="G1048532" s="88"/>
    </row>
  </sheetData>
  <mergeCells count="2">
    <mergeCell ref="A1:H1"/>
    <mergeCell ref="A5:D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abSelected="1" zoomScale="90" zoomScaleNormal="90" workbookViewId="0">
      <pane xSplit="6" ySplit="2" topLeftCell="G46" activePane="bottomRight" state="frozen"/>
      <selection/>
      <selection pane="topRight"/>
      <selection pane="bottomLeft"/>
      <selection pane="bottomRight" activeCell="H3" sqref="H3:H51"/>
    </sheetView>
  </sheetViews>
  <sheetFormatPr defaultColWidth="9" defaultRowHeight="13.5"/>
  <cols>
    <col min="1" max="1" width="11.5309734513274" customWidth="1"/>
    <col min="2" max="2" width="14.4513274336283" customWidth="1"/>
    <col min="3" max="3" width="19.9823008849558" customWidth="1"/>
    <col min="4" max="4" width="24.7256637168142" customWidth="1"/>
    <col min="5" max="5" width="30.0353982300885" customWidth="1"/>
    <col min="6" max="10" width="20.7079646017699" customWidth="1"/>
    <col min="11" max="11" width="13.7433628318584" customWidth="1"/>
    <col min="12" max="12" width="10.7433628318584" customWidth="1"/>
    <col min="13" max="13" width="13.1946902654867" customWidth="1"/>
    <col min="14" max="14" width="11.5486725663717" customWidth="1"/>
    <col min="15" max="15" width="12.6283185840708" customWidth="1"/>
    <col min="16" max="16" width="15.0884955752212" customWidth="1"/>
    <col min="17" max="17" width="21.9469026548673" customWidth="1"/>
    <col min="18" max="18" width="22.7787610619469" customWidth="1"/>
    <col min="19" max="19" width="17.4778761061947" customWidth="1"/>
    <col min="20" max="20" width="12.7964601769912"/>
  </cols>
  <sheetData>
    <row r="1" customFormat="1" ht="22.85" spans="1:16">
      <c r="A1" s="39" t="s">
        <v>19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customFormat="1" ht="21" customHeight="1" spans="1:17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70"/>
    </row>
    <row r="3" customFormat="1" ht="35" customHeight="1" spans="1:19">
      <c r="A3" s="44" t="s">
        <v>20</v>
      </c>
      <c r="B3" s="5" t="s">
        <v>21</v>
      </c>
      <c r="C3" s="45" t="s">
        <v>3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6</v>
      </c>
      <c r="J3" s="5"/>
      <c r="K3" s="5" t="s">
        <v>27</v>
      </c>
      <c r="L3" s="5" t="s">
        <v>28</v>
      </c>
      <c r="M3" s="5" t="s">
        <v>29</v>
      </c>
      <c r="N3" s="5">
        <v>202312</v>
      </c>
      <c r="O3" s="5" t="s">
        <v>30</v>
      </c>
      <c r="P3" s="5" t="s">
        <v>8</v>
      </c>
      <c r="Q3" s="5" t="s">
        <v>31</v>
      </c>
      <c r="R3" s="5" t="s">
        <v>32</v>
      </c>
      <c r="S3" s="5" t="s">
        <v>33</v>
      </c>
    </row>
    <row r="4" s="38" customFormat="1" ht="25" customHeight="1" spans="1:20">
      <c r="A4" s="46" t="s">
        <v>34</v>
      </c>
      <c r="B4" s="46" t="s">
        <v>10</v>
      </c>
      <c r="C4" s="6" t="s">
        <v>35</v>
      </c>
      <c r="D4" s="6"/>
      <c r="E4" s="6"/>
      <c r="F4" s="6"/>
      <c r="G4" s="6"/>
      <c r="H4" s="6"/>
      <c r="I4" s="6"/>
      <c r="J4" s="6"/>
      <c r="K4" s="6"/>
      <c r="L4" s="6"/>
      <c r="M4" s="62">
        <v>156005.9152191</v>
      </c>
      <c r="N4" s="62">
        <v>148913.430923644</v>
      </c>
      <c r="O4" s="27">
        <v>0.95453708094661</v>
      </c>
      <c r="P4" s="62">
        <v>163988.66404</v>
      </c>
      <c r="Q4" s="71"/>
      <c r="R4" s="71" t="s">
        <v>36</v>
      </c>
      <c r="S4" s="72">
        <f>S5+S13+S18+S22+S31+S40+S47</f>
        <v>173750.57319</v>
      </c>
      <c r="T4" s="73">
        <f>S4/P4-1</f>
        <v>0.0595279509540909</v>
      </c>
    </row>
    <row r="5" s="38" customFormat="1" ht="25" customHeight="1" spans="1:19">
      <c r="A5" s="47">
        <v>1</v>
      </c>
      <c r="B5" s="48" t="s">
        <v>10</v>
      </c>
      <c r="C5" s="49" t="s">
        <v>37</v>
      </c>
      <c r="D5" s="50" t="s">
        <v>38</v>
      </c>
      <c r="E5" s="50" t="s">
        <v>39</v>
      </c>
      <c r="F5" s="50" t="s">
        <v>40</v>
      </c>
      <c r="G5" s="11" t="s">
        <v>41</v>
      </c>
      <c r="H5" s="11"/>
      <c r="I5" s="11"/>
      <c r="J5" s="47">
        <v>1</v>
      </c>
      <c r="K5" s="50"/>
      <c r="L5" s="50"/>
      <c r="M5" s="63">
        <v>21000.058394</v>
      </c>
      <c r="N5" s="63">
        <v>22141.599832</v>
      </c>
      <c r="O5" s="64">
        <v>1.05435896494108</v>
      </c>
      <c r="P5" s="63">
        <v>37280.3</v>
      </c>
      <c r="Q5" s="74"/>
      <c r="R5" s="74"/>
      <c r="S5" s="72">
        <f>SUM(S6:S12)</f>
        <v>41716.6557</v>
      </c>
    </row>
    <row r="6" s="38" customFormat="1" ht="25" customHeight="1" spans="1:19">
      <c r="A6" s="13" t="s">
        <v>42</v>
      </c>
      <c r="B6" s="14" t="s">
        <v>10</v>
      </c>
      <c r="C6" s="51" t="s">
        <v>37</v>
      </c>
      <c r="D6" s="15"/>
      <c r="E6" s="15" t="s">
        <v>43</v>
      </c>
      <c r="F6" s="15" t="s">
        <v>44</v>
      </c>
      <c r="G6" s="11" t="s">
        <v>41</v>
      </c>
      <c r="H6" s="52" t="s">
        <v>45</v>
      </c>
      <c r="I6" s="52" t="s">
        <v>46</v>
      </c>
      <c r="J6" s="13" t="s">
        <v>42</v>
      </c>
      <c r="K6" s="15" t="s">
        <v>47</v>
      </c>
      <c r="L6" s="15" t="s">
        <v>48</v>
      </c>
      <c r="M6" s="65">
        <v>13200</v>
      </c>
      <c r="N6" s="65">
        <v>13114.230417</v>
      </c>
      <c r="O6" s="66">
        <v>0.993502304318182</v>
      </c>
      <c r="P6" s="65">
        <v>15500</v>
      </c>
      <c r="Q6" s="75" t="s">
        <v>49</v>
      </c>
      <c r="R6" s="76" t="s">
        <v>50</v>
      </c>
      <c r="S6" s="72">
        <f>P6*(1+11.9%)</f>
        <v>17344.5</v>
      </c>
    </row>
    <row r="7" s="38" customFormat="1" ht="25" customHeight="1" spans="1:19">
      <c r="A7" s="13" t="s">
        <v>51</v>
      </c>
      <c r="B7" s="14" t="s">
        <v>10</v>
      </c>
      <c r="C7" s="51" t="s">
        <v>37</v>
      </c>
      <c r="D7" s="15"/>
      <c r="E7" s="20" t="s">
        <v>52</v>
      </c>
      <c r="F7" s="15" t="s">
        <v>53</v>
      </c>
      <c r="G7" s="11" t="s">
        <v>41</v>
      </c>
      <c r="H7" s="33" t="s">
        <v>54</v>
      </c>
      <c r="I7" s="33" t="s">
        <v>46</v>
      </c>
      <c r="J7" s="13" t="s">
        <v>51</v>
      </c>
      <c r="K7" s="15" t="s">
        <v>55</v>
      </c>
      <c r="L7" s="15" t="s">
        <v>56</v>
      </c>
      <c r="M7" s="65">
        <v>0</v>
      </c>
      <c r="N7" s="65">
        <v>3312.025144</v>
      </c>
      <c r="O7" s="66" t="e">
        <v>#DIV/0!</v>
      </c>
      <c r="P7" s="65">
        <v>10500</v>
      </c>
      <c r="Q7" s="75" t="s">
        <v>49</v>
      </c>
      <c r="R7" s="76" t="s">
        <v>57</v>
      </c>
      <c r="S7" s="72">
        <f t="shared" ref="S7:S12" si="0">P7*(1+11.9%)</f>
        <v>11749.5</v>
      </c>
    </row>
    <row r="8" s="38" customFormat="1" ht="25" customHeight="1" spans="1:19">
      <c r="A8" s="13" t="s">
        <v>58</v>
      </c>
      <c r="B8" s="14" t="s">
        <v>10</v>
      </c>
      <c r="C8" s="51" t="s">
        <v>37</v>
      </c>
      <c r="D8" s="15"/>
      <c r="E8" s="15" t="s">
        <v>59</v>
      </c>
      <c r="F8" s="15" t="s">
        <v>60</v>
      </c>
      <c r="G8" s="11" t="s">
        <v>41</v>
      </c>
      <c r="H8" s="33" t="s">
        <v>61</v>
      </c>
      <c r="I8" s="33" t="s">
        <v>46</v>
      </c>
      <c r="J8" s="13" t="s">
        <v>58</v>
      </c>
      <c r="K8" s="15" t="s">
        <v>55</v>
      </c>
      <c r="L8" s="15" t="s">
        <v>62</v>
      </c>
      <c r="M8" s="65">
        <v>5700</v>
      </c>
      <c r="N8" s="65">
        <v>3330.120003</v>
      </c>
      <c r="O8" s="66">
        <v>0.584231579473684</v>
      </c>
      <c r="P8" s="65">
        <v>6000</v>
      </c>
      <c r="Q8" s="75" t="s">
        <v>49</v>
      </c>
      <c r="R8" s="76" t="s">
        <v>63</v>
      </c>
      <c r="S8" s="72">
        <f t="shared" si="0"/>
        <v>6714</v>
      </c>
    </row>
    <row r="9" s="38" customFormat="1" ht="25" customHeight="1" spans="1:19">
      <c r="A9" s="13" t="s">
        <v>64</v>
      </c>
      <c r="B9" s="14" t="s">
        <v>10</v>
      </c>
      <c r="C9" s="51" t="s">
        <v>37</v>
      </c>
      <c r="D9" s="15"/>
      <c r="E9" s="15" t="s">
        <v>65</v>
      </c>
      <c r="F9" s="15" t="s">
        <v>66</v>
      </c>
      <c r="G9" s="11" t="s">
        <v>41</v>
      </c>
      <c r="H9" s="32" t="s">
        <v>67</v>
      </c>
      <c r="I9" s="32" t="s">
        <v>46</v>
      </c>
      <c r="J9" s="13" t="s">
        <v>64</v>
      </c>
      <c r="K9" s="15" t="s">
        <v>47</v>
      </c>
      <c r="L9" s="15" t="s">
        <v>68</v>
      </c>
      <c r="M9" s="65">
        <v>1700</v>
      </c>
      <c r="N9" s="65">
        <v>1847.580701</v>
      </c>
      <c r="O9" s="66">
        <v>1.08681217705882</v>
      </c>
      <c r="P9" s="65">
        <v>4000</v>
      </c>
      <c r="Q9" s="75" t="s">
        <v>49</v>
      </c>
      <c r="R9" s="76" t="s">
        <v>50</v>
      </c>
      <c r="S9" s="72">
        <f t="shared" si="0"/>
        <v>4476</v>
      </c>
    </row>
    <row r="10" s="38" customFormat="1" ht="25" customHeight="1" spans="1:19">
      <c r="A10" s="13" t="s">
        <v>69</v>
      </c>
      <c r="B10" s="14" t="s">
        <v>10</v>
      </c>
      <c r="C10" s="51" t="s">
        <v>37</v>
      </c>
      <c r="D10" s="15"/>
      <c r="E10" s="15" t="s">
        <v>70</v>
      </c>
      <c r="F10" s="15" t="s">
        <v>71</v>
      </c>
      <c r="G10" s="11" t="s">
        <v>41</v>
      </c>
      <c r="H10" s="32" t="s">
        <v>71</v>
      </c>
      <c r="I10" s="32" t="s">
        <v>46</v>
      </c>
      <c r="J10" s="13" t="s">
        <v>69</v>
      </c>
      <c r="K10" s="15" t="s">
        <v>55</v>
      </c>
      <c r="L10" s="15" t="s">
        <v>72</v>
      </c>
      <c r="M10" s="65">
        <v>350.058394</v>
      </c>
      <c r="N10" s="65">
        <v>542.263385</v>
      </c>
      <c r="O10" s="66">
        <v>1.54906551105299</v>
      </c>
      <c r="P10" s="65">
        <v>750</v>
      </c>
      <c r="Q10" s="75" t="s">
        <v>49</v>
      </c>
      <c r="R10" s="76" t="s">
        <v>73</v>
      </c>
      <c r="S10" s="72">
        <f t="shared" si="0"/>
        <v>839.25</v>
      </c>
    </row>
    <row r="11" s="38" customFormat="1" ht="25" customHeight="1" spans="1:19">
      <c r="A11" s="13" t="s">
        <v>74</v>
      </c>
      <c r="B11" s="14" t="s">
        <v>10</v>
      </c>
      <c r="C11" s="51" t="s">
        <v>37</v>
      </c>
      <c r="D11" s="15"/>
      <c r="E11" s="15" t="s">
        <v>75</v>
      </c>
      <c r="F11" s="15" t="s">
        <v>76</v>
      </c>
      <c r="G11" s="11" t="s">
        <v>41</v>
      </c>
      <c r="H11" s="33" t="s">
        <v>61</v>
      </c>
      <c r="I11" s="32" t="s">
        <v>46</v>
      </c>
      <c r="J11" s="13" t="s">
        <v>74</v>
      </c>
      <c r="K11" s="15" t="s">
        <v>55</v>
      </c>
      <c r="L11" s="15" t="s">
        <v>62</v>
      </c>
      <c r="M11" s="65"/>
      <c r="N11" s="65"/>
      <c r="O11" s="66" t="e">
        <v>#DIV/0!</v>
      </c>
      <c r="P11" s="65">
        <v>400</v>
      </c>
      <c r="Q11" s="75" t="s">
        <v>49</v>
      </c>
      <c r="R11" s="76" t="s">
        <v>57</v>
      </c>
      <c r="S11" s="72">
        <f t="shared" si="0"/>
        <v>447.6</v>
      </c>
    </row>
    <row r="12" s="38" customFormat="1" ht="25" customHeight="1" spans="1:19">
      <c r="A12" s="13" t="s">
        <v>77</v>
      </c>
      <c r="B12" s="14" t="s">
        <v>10</v>
      </c>
      <c r="C12" s="51" t="s">
        <v>37</v>
      </c>
      <c r="D12" s="15"/>
      <c r="E12" s="15" t="s">
        <v>78</v>
      </c>
      <c r="F12" s="15" t="s">
        <v>79</v>
      </c>
      <c r="G12" s="11" t="s">
        <v>41</v>
      </c>
      <c r="H12" s="32" t="s">
        <v>80</v>
      </c>
      <c r="I12" s="32" t="s">
        <v>46</v>
      </c>
      <c r="J12" s="13" t="s">
        <v>77</v>
      </c>
      <c r="K12" s="15" t="s">
        <v>55</v>
      </c>
      <c r="L12" s="15" t="s">
        <v>81</v>
      </c>
      <c r="M12" s="65">
        <v>50</v>
      </c>
      <c r="N12" s="65">
        <v>-4.619818</v>
      </c>
      <c r="O12" s="66">
        <v>-0.09239636</v>
      </c>
      <c r="P12" s="65">
        <v>130.3</v>
      </c>
      <c r="Q12" s="75" t="s">
        <v>49</v>
      </c>
      <c r="R12" s="76" t="s">
        <v>73</v>
      </c>
      <c r="S12" s="72">
        <f t="shared" si="0"/>
        <v>145.8057</v>
      </c>
    </row>
    <row r="13" s="38" customFormat="1" ht="25" customHeight="1" spans="1:19">
      <c r="A13" s="47" t="s">
        <v>82</v>
      </c>
      <c r="B13" s="48" t="s">
        <v>10</v>
      </c>
      <c r="C13" s="53" t="s">
        <v>83</v>
      </c>
      <c r="D13" s="50" t="s">
        <v>84</v>
      </c>
      <c r="E13" s="50" t="s">
        <v>40</v>
      </c>
      <c r="F13" s="50" t="s">
        <v>40</v>
      </c>
      <c r="G13" s="11" t="s">
        <v>85</v>
      </c>
      <c r="H13" s="11"/>
      <c r="I13" s="11"/>
      <c r="J13" s="47" t="s">
        <v>82</v>
      </c>
      <c r="K13" s="50"/>
      <c r="L13" s="50"/>
      <c r="M13" s="63">
        <v>18214</v>
      </c>
      <c r="N13" s="63">
        <v>18325.31</v>
      </c>
      <c r="O13" s="64">
        <v>1.00611123311738</v>
      </c>
      <c r="P13" s="63">
        <v>17105</v>
      </c>
      <c r="Q13" s="74"/>
      <c r="R13" s="74"/>
      <c r="S13" s="72">
        <f>SUM(S14:S17)</f>
        <v>19140.495</v>
      </c>
    </row>
    <row r="14" s="38" customFormat="1" ht="25" customHeight="1" spans="1:19">
      <c r="A14" s="13" t="s">
        <v>86</v>
      </c>
      <c r="B14" s="14" t="s">
        <v>10</v>
      </c>
      <c r="C14" s="51" t="s">
        <v>83</v>
      </c>
      <c r="D14" s="54"/>
      <c r="E14" s="15" t="s">
        <v>87</v>
      </c>
      <c r="F14" s="15" t="s">
        <v>88</v>
      </c>
      <c r="G14" s="11" t="s">
        <v>85</v>
      </c>
      <c r="H14" s="55" t="s">
        <v>61</v>
      </c>
      <c r="I14" s="55" t="s">
        <v>46</v>
      </c>
      <c r="J14" s="13" t="s">
        <v>86</v>
      </c>
      <c r="K14" s="15" t="s">
        <v>55</v>
      </c>
      <c r="L14" s="15" t="s">
        <v>89</v>
      </c>
      <c r="M14" s="65">
        <v>3663</v>
      </c>
      <c r="N14" s="65">
        <v>3796.77</v>
      </c>
      <c r="O14" s="66">
        <v>1.03651924651925</v>
      </c>
      <c r="P14" s="65">
        <v>4195</v>
      </c>
      <c r="Q14" s="75" t="s">
        <v>49</v>
      </c>
      <c r="R14" s="76" t="s">
        <v>90</v>
      </c>
      <c r="S14" s="72">
        <f t="shared" ref="S14:S17" si="1">P14*(1+11.9%)</f>
        <v>4694.205</v>
      </c>
    </row>
    <row r="15" s="38" customFormat="1" ht="25" customHeight="1" spans="1:19">
      <c r="A15" s="13" t="s">
        <v>91</v>
      </c>
      <c r="B15" s="14" t="s">
        <v>10</v>
      </c>
      <c r="C15" s="51" t="s">
        <v>83</v>
      </c>
      <c r="D15" s="15"/>
      <c r="E15" s="15" t="s">
        <v>92</v>
      </c>
      <c r="F15" s="15" t="s">
        <v>93</v>
      </c>
      <c r="G15" s="11" t="s">
        <v>85</v>
      </c>
      <c r="H15" s="33" t="s">
        <v>54</v>
      </c>
      <c r="I15" s="33" t="s">
        <v>46</v>
      </c>
      <c r="J15" s="13" t="s">
        <v>91</v>
      </c>
      <c r="K15" s="15" t="s">
        <v>55</v>
      </c>
      <c r="L15" s="15" t="s">
        <v>56</v>
      </c>
      <c r="M15" s="65">
        <v>0</v>
      </c>
      <c r="N15" s="65">
        <v>0</v>
      </c>
      <c r="O15" s="66" t="e">
        <v>#DIV/0!</v>
      </c>
      <c r="P15" s="65">
        <v>300</v>
      </c>
      <c r="Q15" s="75" t="s">
        <v>49</v>
      </c>
      <c r="R15" s="76" t="s">
        <v>90</v>
      </c>
      <c r="S15" s="72">
        <f t="shared" si="1"/>
        <v>335.7</v>
      </c>
    </row>
    <row r="16" s="38" customFormat="1" ht="25" customHeight="1" spans="1:19">
      <c r="A16" s="13" t="s">
        <v>94</v>
      </c>
      <c r="B16" s="14" t="s">
        <v>10</v>
      </c>
      <c r="C16" s="51" t="s">
        <v>83</v>
      </c>
      <c r="D16" s="15"/>
      <c r="E16" s="15" t="s">
        <v>95</v>
      </c>
      <c r="F16" s="15" t="s">
        <v>96</v>
      </c>
      <c r="G16" s="11" t="s">
        <v>85</v>
      </c>
      <c r="H16" s="33" t="s">
        <v>97</v>
      </c>
      <c r="I16" s="33" t="s">
        <v>46</v>
      </c>
      <c r="J16" s="13" t="s">
        <v>94</v>
      </c>
      <c r="K16" s="15" t="s">
        <v>98</v>
      </c>
      <c r="L16" s="15" t="s">
        <v>99</v>
      </c>
      <c r="M16" s="65">
        <v>14551</v>
      </c>
      <c r="N16" s="65">
        <v>14528.54</v>
      </c>
      <c r="O16" s="66">
        <v>0.998456463473301</v>
      </c>
      <c r="P16" s="65">
        <v>10340</v>
      </c>
      <c r="Q16" s="75" t="s">
        <v>49</v>
      </c>
      <c r="R16" s="76" t="s">
        <v>100</v>
      </c>
      <c r="S16" s="72">
        <f t="shared" si="1"/>
        <v>11570.46</v>
      </c>
    </row>
    <row r="17" s="38" customFormat="1" ht="25" customHeight="1" spans="1:19">
      <c r="A17" s="13" t="s">
        <v>101</v>
      </c>
      <c r="B17" s="14" t="s">
        <v>10</v>
      </c>
      <c r="C17" s="51" t="s">
        <v>83</v>
      </c>
      <c r="D17" s="15"/>
      <c r="E17" s="20" t="s">
        <v>102</v>
      </c>
      <c r="F17" s="20" t="s">
        <v>103</v>
      </c>
      <c r="G17" s="11" t="s">
        <v>85</v>
      </c>
      <c r="H17" s="33" t="s">
        <v>45</v>
      </c>
      <c r="I17" s="33" t="s">
        <v>46</v>
      </c>
      <c r="J17" s="13" t="s">
        <v>101</v>
      </c>
      <c r="K17" s="20" t="s">
        <v>47</v>
      </c>
      <c r="L17" s="15" t="s">
        <v>104</v>
      </c>
      <c r="M17" s="65"/>
      <c r="N17" s="65"/>
      <c r="O17" s="66" t="e">
        <v>#DIV/0!</v>
      </c>
      <c r="P17" s="65">
        <v>2270</v>
      </c>
      <c r="Q17" s="75" t="s">
        <v>49</v>
      </c>
      <c r="R17" s="76" t="s">
        <v>50</v>
      </c>
      <c r="S17" s="72">
        <f t="shared" si="1"/>
        <v>2540.13</v>
      </c>
    </row>
    <row r="18" s="38" customFormat="1" ht="25" customHeight="1" spans="1:19">
      <c r="A18" s="47" t="s">
        <v>105</v>
      </c>
      <c r="B18" s="48" t="s">
        <v>10</v>
      </c>
      <c r="C18" s="49" t="s">
        <v>106</v>
      </c>
      <c r="D18" s="50" t="s">
        <v>107</v>
      </c>
      <c r="E18" s="56" t="s">
        <v>40</v>
      </c>
      <c r="F18" s="56" t="s">
        <v>40</v>
      </c>
      <c r="G18" s="11" t="s">
        <v>41</v>
      </c>
      <c r="H18" s="11"/>
      <c r="I18" s="11"/>
      <c r="J18" s="47" t="s">
        <v>105</v>
      </c>
      <c r="K18" s="56"/>
      <c r="L18" s="50"/>
      <c r="M18" s="63">
        <v>96000</v>
      </c>
      <c r="N18" s="63">
        <v>84918.375124644</v>
      </c>
      <c r="O18" s="64">
        <v>0.884566407548375</v>
      </c>
      <c r="P18" s="63">
        <v>82300</v>
      </c>
      <c r="Q18" s="74"/>
      <c r="R18" s="74"/>
      <c r="S18" s="72">
        <f>S19+S20+S21</f>
        <v>83942.2</v>
      </c>
    </row>
    <row r="19" s="38" customFormat="1" ht="25" customHeight="1" spans="1:19">
      <c r="A19" s="13" t="s">
        <v>108</v>
      </c>
      <c r="B19" s="14" t="s">
        <v>10</v>
      </c>
      <c r="C19" s="51" t="s">
        <v>106</v>
      </c>
      <c r="D19" s="15"/>
      <c r="E19" s="15" t="s">
        <v>109</v>
      </c>
      <c r="F19" s="20" t="s">
        <v>110</v>
      </c>
      <c r="G19" s="11" t="s">
        <v>41</v>
      </c>
      <c r="H19" s="33" t="s">
        <v>97</v>
      </c>
      <c r="I19" s="33" t="s">
        <v>46</v>
      </c>
      <c r="J19" s="13" t="s">
        <v>108</v>
      </c>
      <c r="K19" s="15" t="s">
        <v>98</v>
      </c>
      <c r="L19" s="15" t="s">
        <v>111</v>
      </c>
      <c r="M19" s="65">
        <v>96000</v>
      </c>
      <c r="N19" s="65">
        <v>11554.495124644</v>
      </c>
      <c r="O19" s="66">
        <v>0.120359324215042</v>
      </c>
      <c r="P19" s="65">
        <v>13800</v>
      </c>
      <c r="Q19" s="75" t="s">
        <v>49</v>
      </c>
      <c r="R19" s="77" t="s">
        <v>112</v>
      </c>
      <c r="S19" s="72">
        <f t="shared" ref="S19:S21" si="2">P19*(1+11.9%)</f>
        <v>15442.2</v>
      </c>
    </row>
    <row r="20" s="38" customFormat="1" ht="25" customHeight="1" spans="1:19">
      <c r="A20" s="13" t="s">
        <v>113</v>
      </c>
      <c r="B20" s="14" t="s">
        <v>10</v>
      </c>
      <c r="C20" s="51" t="s">
        <v>106</v>
      </c>
      <c r="D20" s="15"/>
      <c r="E20" s="15" t="s">
        <v>114</v>
      </c>
      <c r="F20" s="57" t="s">
        <v>115</v>
      </c>
      <c r="G20" s="11" t="s">
        <v>41</v>
      </c>
      <c r="H20" s="33" t="s">
        <v>97</v>
      </c>
      <c r="I20" s="11" t="s">
        <v>15</v>
      </c>
      <c r="J20" s="13" t="s">
        <v>113</v>
      </c>
      <c r="K20" s="15" t="s">
        <v>98</v>
      </c>
      <c r="L20" s="15" t="s">
        <v>111</v>
      </c>
      <c r="M20" s="65"/>
      <c r="N20" s="65">
        <v>73363.88</v>
      </c>
      <c r="O20" s="66" t="e">
        <v>#DIV/0!</v>
      </c>
      <c r="P20" s="65">
        <v>58000</v>
      </c>
      <c r="Q20" s="75" t="s">
        <v>116</v>
      </c>
      <c r="R20" s="76" t="s">
        <v>117</v>
      </c>
      <c r="S20" s="72">
        <f>P20</f>
        <v>58000</v>
      </c>
    </row>
    <row r="21" s="38" customFormat="1" ht="25" customHeight="1" spans="1:19">
      <c r="A21" s="13" t="s">
        <v>118</v>
      </c>
      <c r="B21" s="14" t="s">
        <v>10</v>
      </c>
      <c r="C21" s="51" t="s">
        <v>106</v>
      </c>
      <c r="D21" s="15"/>
      <c r="E21" s="15" t="s">
        <v>119</v>
      </c>
      <c r="F21" s="57" t="s">
        <v>120</v>
      </c>
      <c r="G21" s="11" t="s">
        <v>41</v>
      </c>
      <c r="H21" s="33" t="s">
        <v>97</v>
      </c>
      <c r="I21" s="11" t="s">
        <v>15</v>
      </c>
      <c r="J21" s="13" t="s">
        <v>118</v>
      </c>
      <c r="K21" s="15" t="s">
        <v>98</v>
      </c>
      <c r="L21" s="15" t="s">
        <v>111</v>
      </c>
      <c r="M21" s="65"/>
      <c r="N21" s="65">
        <v>0</v>
      </c>
      <c r="O21" s="66" t="e">
        <v>#DIV/0!</v>
      </c>
      <c r="P21" s="65">
        <v>10500</v>
      </c>
      <c r="Q21" s="75" t="s">
        <v>121</v>
      </c>
      <c r="R21" s="76" t="s">
        <v>117</v>
      </c>
      <c r="S21" s="72">
        <f>P21</f>
        <v>10500</v>
      </c>
    </row>
    <row r="22" s="38" customFormat="1" ht="25" customHeight="1" spans="1:19">
      <c r="A22" s="47" t="s">
        <v>122</v>
      </c>
      <c r="B22" s="48" t="s">
        <v>10</v>
      </c>
      <c r="C22" s="49" t="s">
        <v>123</v>
      </c>
      <c r="D22" s="50" t="s">
        <v>124</v>
      </c>
      <c r="E22" s="50" t="s">
        <v>125</v>
      </c>
      <c r="F22" s="50" t="s">
        <v>126</v>
      </c>
      <c r="G22" s="11" t="s">
        <v>41</v>
      </c>
      <c r="H22" s="11"/>
      <c r="I22" s="11"/>
      <c r="J22" s="47" t="s">
        <v>122</v>
      </c>
      <c r="K22" s="50"/>
      <c r="L22" s="50"/>
      <c r="M22" s="63">
        <v>11734</v>
      </c>
      <c r="N22" s="63">
        <v>13749.352523</v>
      </c>
      <c r="O22" s="64">
        <v>1.17175324041248</v>
      </c>
      <c r="P22" s="63">
        <v>17750.21804</v>
      </c>
      <c r="Q22" s="74" t="s">
        <v>49</v>
      </c>
      <c r="R22" s="74"/>
      <c r="S22" s="72">
        <f>S23+S24+S25+S26+S27+S28+S29+S30</f>
        <v>19279.36804</v>
      </c>
    </row>
    <row r="23" s="38" customFormat="1" ht="25" customHeight="1" spans="1:19">
      <c r="A23" s="13" t="s">
        <v>127</v>
      </c>
      <c r="B23" s="14" t="s">
        <v>10</v>
      </c>
      <c r="C23" s="51" t="s">
        <v>123</v>
      </c>
      <c r="D23" s="15"/>
      <c r="E23" s="20" t="s">
        <v>128</v>
      </c>
      <c r="F23" s="15" t="s">
        <v>129</v>
      </c>
      <c r="G23" s="11" t="s">
        <v>41</v>
      </c>
      <c r="H23" s="33" t="s">
        <v>45</v>
      </c>
      <c r="I23" s="52" t="s">
        <v>15</v>
      </c>
      <c r="J23" s="13" t="s">
        <v>127</v>
      </c>
      <c r="K23" s="15" t="s">
        <v>47</v>
      </c>
      <c r="L23" s="15" t="s">
        <v>68</v>
      </c>
      <c r="M23" s="65">
        <v>3600</v>
      </c>
      <c r="N23" s="65">
        <v>4319.374454</v>
      </c>
      <c r="O23" s="66">
        <v>1.19982623722222</v>
      </c>
      <c r="P23" s="65">
        <v>7000</v>
      </c>
      <c r="Q23" s="75" t="s">
        <v>49</v>
      </c>
      <c r="R23" s="76" t="s">
        <v>50</v>
      </c>
      <c r="S23" s="72">
        <f>P23*(1+11.9%)</f>
        <v>7833</v>
      </c>
    </row>
    <row r="24" s="38" customFormat="1" ht="25" customHeight="1" spans="1:19">
      <c r="A24" s="13" t="s">
        <v>130</v>
      </c>
      <c r="B24" s="14" t="s">
        <v>10</v>
      </c>
      <c r="C24" s="51" t="s">
        <v>123</v>
      </c>
      <c r="D24" s="15"/>
      <c r="E24" s="20" t="s">
        <v>131</v>
      </c>
      <c r="F24" s="15" t="s">
        <v>132</v>
      </c>
      <c r="G24" s="11" t="s">
        <v>41</v>
      </c>
      <c r="H24" s="33" t="s">
        <v>45</v>
      </c>
      <c r="I24" s="32" t="s">
        <v>46</v>
      </c>
      <c r="J24" s="13" t="s">
        <v>130</v>
      </c>
      <c r="K24" s="15" t="s">
        <v>47</v>
      </c>
      <c r="L24" s="15" t="s">
        <v>133</v>
      </c>
      <c r="M24" s="65">
        <v>4170</v>
      </c>
      <c r="N24" s="65">
        <v>3161.228029</v>
      </c>
      <c r="O24" s="66">
        <v>0.758088256354916</v>
      </c>
      <c r="P24" s="65">
        <v>3700</v>
      </c>
      <c r="Q24" s="75" t="s">
        <v>49</v>
      </c>
      <c r="R24" s="76" t="s">
        <v>50</v>
      </c>
      <c r="S24" s="72">
        <f t="shared" ref="S24:S30" si="3">P24*(1+11.9%)</f>
        <v>4140.3</v>
      </c>
    </row>
    <row r="25" s="38" customFormat="1" ht="25" customHeight="1" spans="1:19">
      <c r="A25" s="13" t="s">
        <v>134</v>
      </c>
      <c r="B25" s="14" t="s">
        <v>10</v>
      </c>
      <c r="C25" s="51" t="s">
        <v>123</v>
      </c>
      <c r="D25" s="15"/>
      <c r="E25" s="20" t="s">
        <v>135</v>
      </c>
      <c r="F25" s="15" t="s">
        <v>136</v>
      </c>
      <c r="G25" s="11" t="s">
        <v>41</v>
      </c>
      <c r="H25" s="32" t="s">
        <v>137</v>
      </c>
      <c r="I25" s="32" t="s">
        <v>15</v>
      </c>
      <c r="J25" s="13" t="s">
        <v>134</v>
      </c>
      <c r="K25" s="15" t="s">
        <v>47</v>
      </c>
      <c r="L25" s="15" t="s">
        <v>138</v>
      </c>
      <c r="M25" s="65">
        <v>1108</v>
      </c>
      <c r="N25" s="65">
        <v>1092.05004</v>
      </c>
      <c r="O25" s="66">
        <v>0.985604729241877</v>
      </c>
      <c r="P25" s="65">
        <v>1620.21804</v>
      </c>
      <c r="Q25" s="75" t="s">
        <v>121</v>
      </c>
      <c r="R25" s="76" t="s">
        <v>139</v>
      </c>
      <c r="S25" s="72">
        <f>P25</f>
        <v>1620.21804</v>
      </c>
    </row>
    <row r="26" s="38" customFormat="1" ht="25" customHeight="1" spans="1:19">
      <c r="A26" s="13" t="s">
        <v>140</v>
      </c>
      <c r="B26" s="14" t="s">
        <v>10</v>
      </c>
      <c r="C26" s="51" t="s">
        <v>123</v>
      </c>
      <c r="D26" s="15"/>
      <c r="E26" s="20" t="s">
        <v>141</v>
      </c>
      <c r="F26" s="15" t="s">
        <v>142</v>
      </c>
      <c r="G26" s="11" t="s">
        <v>41</v>
      </c>
      <c r="H26" s="33" t="s">
        <v>45</v>
      </c>
      <c r="I26" s="32" t="s">
        <v>15</v>
      </c>
      <c r="J26" s="13" t="s">
        <v>140</v>
      </c>
      <c r="K26" s="15" t="s">
        <v>47</v>
      </c>
      <c r="L26" s="15" t="s">
        <v>48</v>
      </c>
      <c r="M26" s="65">
        <v>1352</v>
      </c>
      <c r="N26" s="65">
        <v>1570</v>
      </c>
      <c r="O26" s="66">
        <v>1.1612426035503</v>
      </c>
      <c r="P26" s="65">
        <v>1480</v>
      </c>
      <c r="Q26" s="75" t="s">
        <v>116</v>
      </c>
      <c r="R26" s="76" t="s">
        <v>139</v>
      </c>
      <c r="S26" s="72">
        <f>P26</f>
        <v>1480</v>
      </c>
    </row>
    <row r="27" s="38" customFormat="1" ht="25" customHeight="1" spans="1:19">
      <c r="A27" s="13" t="s">
        <v>143</v>
      </c>
      <c r="B27" s="14" t="s">
        <v>10</v>
      </c>
      <c r="C27" s="51" t="s">
        <v>123</v>
      </c>
      <c r="D27" s="15"/>
      <c r="E27" s="20" t="s">
        <v>144</v>
      </c>
      <c r="F27" s="15" t="s">
        <v>145</v>
      </c>
      <c r="G27" s="11" t="s">
        <v>41</v>
      </c>
      <c r="H27" s="33" t="s">
        <v>45</v>
      </c>
      <c r="I27" s="32" t="s">
        <v>46</v>
      </c>
      <c r="J27" s="13" t="s">
        <v>143</v>
      </c>
      <c r="K27" s="15" t="s">
        <v>47</v>
      </c>
      <c r="L27" s="15" t="s">
        <v>146</v>
      </c>
      <c r="M27" s="65"/>
      <c r="N27" s="65">
        <v>1273</v>
      </c>
      <c r="O27" s="66" t="e">
        <v>#DIV/0!</v>
      </c>
      <c r="P27" s="65">
        <v>1400</v>
      </c>
      <c r="Q27" s="75" t="s">
        <v>49</v>
      </c>
      <c r="R27" s="76" t="s">
        <v>50</v>
      </c>
      <c r="S27" s="72">
        <f t="shared" si="3"/>
        <v>1566.6</v>
      </c>
    </row>
    <row r="28" s="38" customFormat="1" ht="25" customHeight="1" spans="1:19">
      <c r="A28" s="13" t="s">
        <v>147</v>
      </c>
      <c r="B28" s="14" t="s">
        <v>10</v>
      </c>
      <c r="C28" s="51" t="s">
        <v>123</v>
      </c>
      <c r="D28" s="15"/>
      <c r="E28" s="20" t="s">
        <v>148</v>
      </c>
      <c r="F28" s="15" t="s">
        <v>149</v>
      </c>
      <c r="G28" s="11" t="s">
        <v>41</v>
      </c>
      <c r="H28" s="33" t="s">
        <v>45</v>
      </c>
      <c r="I28" s="32" t="s">
        <v>15</v>
      </c>
      <c r="J28" s="13" t="s">
        <v>147</v>
      </c>
      <c r="K28" s="15" t="s">
        <v>47</v>
      </c>
      <c r="L28" s="15" t="s">
        <v>146</v>
      </c>
      <c r="M28" s="65">
        <v>711</v>
      </c>
      <c r="N28" s="65">
        <v>889</v>
      </c>
      <c r="O28" s="66">
        <v>1.25035161744022</v>
      </c>
      <c r="P28" s="65">
        <v>1000</v>
      </c>
      <c r="Q28" s="75" t="s">
        <v>116</v>
      </c>
      <c r="R28" s="76" t="s">
        <v>139</v>
      </c>
      <c r="S28" s="72">
        <f>P28</f>
        <v>1000</v>
      </c>
    </row>
    <row r="29" s="38" customFormat="1" ht="25" customHeight="1" spans="1:19">
      <c r="A29" s="13" t="s">
        <v>150</v>
      </c>
      <c r="B29" s="14" t="s">
        <v>10</v>
      </c>
      <c r="C29" s="51" t="s">
        <v>123</v>
      </c>
      <c r="D29" s="15"/>
      <c r="E29" s="20" t="s">
        <v>151</v>
      </c>
      <c r="F29" s="15" t="s">
        <v>152</v>
      </c>
      <c r="G29" s="11" t="s">
        <v>41</v>
      </c>
      <c r="H29" s="33" t="s">
        <v>45</v>
      </c>
      <c r="I29" s="32" t="s">
        <v>15</v>
      </c>
      <c r="J29" s="13" t="s">
        <v>150</v>
      </c>
      <c r="K29" s="15" t="s">
        <v>47</v>
      </c>
      <c r="L29" s="15" t="s">
        <v>68</v>
      </c>
      <c r="M29" s="65">
        <v>793</v>
      </c>
      <c r="N29" s="65">
        <v>793</v>
      </c>
      <c r="O29" s="66">
        <v>1</v>
      </c>
      <c r="P29" s="65">
        <v>800</v>
      </c>
      <c r="Q29" s="75" t="s">
        <v>116</v>
      </c>
      <c r="R29" s="76" t="s">
        <v>139</v>
      </c>
      <c r="S29" s="72">
        <f>P29</f>
        <v>800</v>
      </c>
    </row>
    <row r="30" s="38" customFormat="1" ht="25" customHeight="1" spans="1:19">
      <c r="A30" s="13" t="s">
        <v>153</v>
      </c>
      <c r="B30" s="14" t="s">
        <v>10</v>
      </c>
      <c r="C30" s="51" t="s">
        <v>123</v>
      </c>
      <c r="D30" s="15"/>
      <c r="E30" s="20" t="s">
        <v>154</v>
      </c>
      <c r="F30" s="15" t="s">
        <v>155</v>
      </c>
      <c r="G30" s="11" t="s">
        <v>41</v>
      </c>
      <c r="H30" s="33" t="s">
        <v>45</v>
      </c>
      <c r="I30" s="32" t="s">
        <v>46</v>
      </c>
      <c r="J30" s="13" t="s">
        <v>153</v>
      </c>
      <c r="K30" s="15" t="s">
        <v>47</v>
      </c>
      <c r="L30" s="15" t="s">
        <v>146</v>
      </c>
      <c r="M30" s="65"/>
      <c r="N30" s="65">
        <v>651.7</v>
      </c>
      <c r="O30" s="66" t="e">
        <v>#DIV/0!</v>
      </c>
      <c r="P30" s="65">
        <v>750</v>
      </c>
      <c r="Q30" s="75" t="s">
        <v>49</v>
      </c>
      <c r="R30" s="76" t="s">
        <v>50</v>
      </c>
      <c r="S30" s="72">
        <f t="shared" si="3"/>
        <v>839.25</v>
      </c>
    </row>
    <row r="31" s="38" customFormat="1" ht="25" customHeight="1" spans="1:19">
      <c r="A31" s="47" t="s">
        <v>156</v>
      </c>
      <c r="B31" s="48" t="s">
        <v>10</v>
      </c>
      <c r="C31" s="49" t="s">
        <v>157</v>
      </c>
      <c r="D31" s="50" t="s">
        <v>158</v>
      </c>
      <c r="E31" s="50" t="s">
        <v>40</v>
      </c>
      <c r="F31" s="50" t="s">
        <v>40</v>
      </c>
      <c r="G31" s="11" t="s">
        <v>41</v>
      </c>
      <c r="H31" s="38"/>
      <c r="J31" s="47" t="s">
        <v>156</v>
      </c>
      <c r="K31" s="50"/>
      <c r="L31" s="50"/>
      <c r="M31" s="63">
        <v>2658</v>
      </c>
      <c r="N31" s="63">
        <v>3090.69714</v>
      </c>
      <c r="O31" s="64">
        <v>1.162790496614</v>
      </c>
      <c r="P31" s="63">
        <v>3519.2</v>
      </c>
      <c r="Q31" s="63">
        <v>0</v>
      </c>
      <c r="R31" s="74"/>
      <c r="S31" s="72">
        <f>S32+S33+S34+S35+S36+S37+S38+S39</f>
        <v>3632.25</v>
      </c>
    </row>
    <row r="32" s="38" customFormat="1" ht="25" customHeight="1" spans="1:19">
      <c r="A32" s="13" t="s">
        <v>159</v>
      </c>
      <c r="B32" s="14" t="s">
        <v>10</v>
      </c>
      <c r="C32" s="51" t="s">
        <v>157</v>
      </c>
      <c r="D32" s="20"/>
      <c r="E32" s="15" t="s">
        <v>160</v>
      </c>
      <c r="F32" s="15" t="s">
        <v>161</v>
      </c>
      <c r="G32" s="11" t="s">
        <v>41</v>
      </c>
      <c r="H32" s="58" t="s">
        <v>162</v>
      </c>
      <c r="I32" s="58" t="s">
        <v>15</v>
      </c>
      <c r="J32" s="13" t="s">
        <v>159</v>
      </c>
      <c r="K32" s="15" t="s">
        <v>163</v>
      </c>
      <c r="L32" s="15" t="s">
        <v>164</v>
      </c>
      <c r="M32" s="65">
        <v>1407</v>
      </c>
      <c r="N32" s="65">
        <v>1386.616166</v>
      </c>
      <c r="O32" s="66">
        <v>0.985512555792466</v>
      </c>
      <c r="P32" s="65">
        <v>1469.4</v>
      </c>
      <c r="Q32" s="75" t="s">
        <v>121</v>
      </c>
      <c r="R32" s="76" t="s">
        <v>165</v>
      </c>
      <c r="S32" s="72">
        <f>P32</f>
        <v>1469.4</v>
      </c>
    </row>
    <row r="33" s="38" customFormat="1" ht="25" customHeight="1" spans="1:19">
      <c r="A33" s="13" t="s">
        <v>166</v>
      </c>
      <c r="B33" s="14" t="s">
        <v>10</v>
      </c>
      <c r="C33" s="51" t="s">
        <v>157</v>
      </c>
      <c r="D33" s="20"/>
      <c r="E33" s="15" t="s">
        <v>167</v>
      </c>
      <c r="F33" s="15" t="s">
        <v>168</v>
      </c>
      <c r="G33" s="11" t="s">
        <v>41</v>
      </c>
      <c r="H33" s="58" t="s">
        <v>162</v>
      </c>
      <c r="I33" s="58" t="s">
        <v>15</v>
      </c>
      <c r="J33" s="13" t="s">
        <v>166</v>
      </c>
      <c r="K33" s="15" t="s">
        <v>55</v>
      </c>
      <c r="L33" s="15" t="s">
        <v>169</v>
      </c>
      <c r="M33" s="65"/>
      <c r="N33" s="65">
        <v>708.234997</v>
      </c>
      <c r="O33" s="66" t="e">
        <v>#DIV/0!</v>
      </c>
      <c r="P33" s="65">
        <v>950</v>
      </c>
      <c r="Q33" s="75" t="s">
        <v>49</v>
      </c>
      <c r="R33" s="76" t="s">
        <v>170</v>
      </c>
      <c r="S33" s="72">
        <f>P33*(1+11.9%)</f>
        <v>1063.05</v>
      </c>
    </row>
    <row r="34" s="38" customFormat="1" ht="25" customHeight="1" spans="1:19">
      <c r="A34" s="13" t="s">
        <v>171</v>
      </c>
      <c r="B34" s="14" t="s">
        <v>10</v>
      </c>
      <c r="C34" s="51" t="s">
        <v>157</v>
      </c>
      <c r="D34" s="20"/>
      <c r="E34" s="15" t="s">
        <v>172</v>
      </c>
      <c r="F34" s="15" t="s">
        <v>173</v>
      </c>
      <c r="G34" s="11" t="s">
        <v>41</v>
      </c>
      <c r="H34" s="58" t="s">
        <v>174</v>
      </c>
      <c r="I34" s="58" t="s">
        <v>15</v>
      </c>
      <c r="J34" s="13" t="s">
        <v>171</v>
      </c>
      <c r="K34" s="15" t="s">
        <v>163</v>
      </c>
      <c r="L34" s="15" t="s">
        <v>175</v>
      </c>
      <c r="M34" s="65">
        <v>445</v>
      </c>
      <c r="N34" s="65">
        <v>438.256922</v>
      </c>
      <c r="O34" s="66">
        <v>0.984847015730337</v>
      </c>
      <c r="P34" s="65">
        <v>829</v>
      </c>
      <c r="Q34" s="75" t="s">
        <v>121</v>
      </c>
      <c r="R34" s="76" t="s">
        <v>165</v>
      </c>
      <c r="S34" s="72">
        <f>P34</f>
        <v>829</v>
      </c>
    </row>
    <row r="35" s="38" customFormat="1" ht="25" customHeight="1" spans="1:19">
      <c r="A35" s="13" t="s">
        <v>176</v>
      </c>
      <c r="B35" s="14" t="s">
        <v>10</v>
      </c>
      <c r="C35" s="51" t="s">
        <v>157</v>
      </c>
      <c r="D35" s="20"/>
      <c r="E35" s="15" t="s">
        <v>177</v>
      </c>
      <c r="F35" s="15" t="s">
        <v>178</v>
      </c>
      <c r="G35" s="11" t="s">
        <v>41</v>
      </c>
      <c r="H35" s="58" t="s">
        <v>174</v>
      </c>
      <c r="I35" s="58" t="s">
        <v>15</v>
      </c>
      <c r="J35" s="13" t="s">
        <v>176</v>
      </c>
      <c r="K35" s="15" t="s">
        <v>179</v>
      </c>
      <c r="L35" s="15" t="s">
        <v>180</v>
      </c>
      <c r="M35" s="65">
        <v>232</v>
      </c>
      <c r="N35" s="65">
        <v>185.539452</v>
      </c>
      <c r="O35" s="66">
        <v>0.799739017241379</v>
      </c>
      <c r="P35" s="65">
        <v>130</v>
      </c>
      <c r="Q35" s="75" t="s">
        <v>116</v>
      </c>
      <c r="R35" s="76" t="s">
        <v>165</v>
      </c>
      <c r="S35" s="72">
        <f>P35</f>
        <v>130</v>
      </c>
    </row>
    <row r="36" s="38" customFormat="1" ht="25" customHeight="1" spans="1:19">
      <c r="A36" s="13" t="s">
        <v>181</v>
      </c>
      <c r="B36" s="14" t="s">
        <v>10</v>
      </c>
      <c r="C36" s="51" t="s">
        <v>157</v>
      </c>
      <c r="D36" s="20"/>
      <c r="E36" s="15" t="s">
        <v>182</v>
      </c>
      <c r="F36" s="15" t="s">
        <v>183</v>
      </c>
      <c r="G36" s="11" t="s">
        <v>41</v>
      </c>
      <c r="H36" s="58" t="s">
        <v>174</v>
      </c>
      <c r="I36" s="58" t="s">
        <v>15</v>
      </c>
      <c r="J36" s="13" t="s">
        <v>181</v>
      </c>
      <c r="K36" s="15" t="s">
        <v>179</v>
      </c>
      <c r="L36" s="15" t="s">
        <v>184</v>
      </c>
      <c r="M36" s="65">
        <v>277</v>
      </c>
      <c r="N36" s="65">
        <v>134.546836</v>
      </c>
      <c r="O36" s="66">
        <v>0.485728649819495</v>
      </c>
      <c r="P36" s="65">
        <v>140.8</v>
      </c>
      <c r="Q36" s="75" t="s">
        <v>121</v>
      </c>
      <c r="R36" s="76" t="s">
        <v>165</v>
      </c>
      <c r="S36" s="72">
        <f>P36</f>
        <v>140.8</v>
      </c>
    </row>
    <row r="37" s="38" customFormat="1" ht="25" customHeight="1" spans="1:19">
      <c r="A37" s="13" t="s">
        <v>185</v>
      </c>
      <c r="B37" s="14" t="s">
        <v>10</v>
      </c>
      <c r="C37" s="51" t="s">
        <v>157</v>
      </c>
      <c r="D37" s="20"/>
      <c r="E37" s="15" t="s">
        <v>186</v>
      </c>
      <c r="F37" s="15" t="s">
        <v>187</v>
      </c>
      <c r="G37" s="11" t="s">
        <v>41</v>
      </c>
      <c r="H37" s="58" t="s">
        <v>174</v>
      </c>
      <c r="I37" s="67"/>
      <c r="J37" s="13" t="s">
        <v>185</v>
      </c>
      <c r="K37" s="15" t="s">
        <v>188</v>
      </c>
      <c r="L37" s="15" t="s">
        <v>189</v>
      </c>
      <c r="M37" s="65">
        <v>132</v>
      </c>
      <c r="N37" s="65">
        <v>105.230768</v>
      </c>
      <c r="O37" s="66">
        <v>0.797202787878788</v>
      </c>
      <c r="P37" s="65">
        <v>0</v>
      </c>
      <c r="Q37" s="75" t="s">
        <v>190</v>
      </c>
      <c r="R37" s="76" t="s">
        <v>191</v>
      </c>
      <c r="S37" s="72">
        <f>P37*(1+11.9%)</f>
        <v>0</v>
      </c>
    </row>
    <row r="38" s="38" customFormat="1" ht="25" customHeight="1" spans="1:19">
      <c r="A38" s="13" t="s">
        <v>192</v>
      </c>
      <c r="B38" s="14" t="s">
        <v>10</v>
      </c>
      <c r="C38" s="51" t="s">
        <v>157</v>
      </c>
      <c r="D38" s="20"/>
      <c r="E38" s="15" t="s">
        <v>193</v>
      </c>
      <c r="F38" s="6" t="s">
        <v>194</v>
      </c>
      <c r="G38" s="11" t="s">
        <v>41</v>
      </c>
      <c r="H38" s="58" t="s">
        <v>174</v>
      </c>
      <c r="I38" s="67"/>
      <c r="J38" s="13" t="s">
        <v>192</v>
      </c>
      <c r="K38" s="15" t="s">
        <v>188</v>
      </c>
      <c r="L38" s="15" t="s">
        <v>189</v>
      </c>
      <c r="M38" s="65">
        <v>165</v>
      </c>
      <c r="N38" s="65">
        <v>132.271999</v>
      </c>
      <c r="O38" s="66">
        <v>0.801648478787879</v>
      </c>
      <c r="P38" s="65">
        <v>0</v>
      </c>
      <c r="Q38" s="75" t="s">
        <v>190</v>
      </c>
      <c r="R38" s="76" t="s">
        <v>191</v>
      </c>
      <c r="S38" s="72">
        <f>P38*(1+11.9%)</f>
        <v>0</v>
      </c>
    </row>
    <row r="39" s="38" customFormat="1" ht="25" customHeight="1" spans="1:19">
      <c r="A39" s="13" t="s">
        <v>195</v>
      </c>
      <c r="B39" s="14" t="s">
        <v>10</v>
      </c>
      <c r="C39" s="51" t="s">
        <v>157</v>
      </c>
      <c r="D39" s="20"/>
      <c r="E39" s="15"/>
      <c r="F39" s="6" t="s">
        <v>174</v>
      </c>
      <c r="G39" s="11" t="s">
        <v>41</v>
      </c>
      <c r="H39" s="11"/>
      <c r="I39" s="11"/>
      <c r="J39" s="13" t="s">
        <v>195</v>
      </c>
      <c r="K39" s="15"/>
      <c r="L39" s="15"/>
      <c r="M39" s="65"/>
      <c r="N39" s="65"/>
      <c r="O39" s="66"/>
      <c r="P39" s="65"/>
      <c r="Q39" s="75" t="s">
        <v>190</v>
      </c>
      <c r="R39" s="76" t="s">
        <v>36</v>
      </c>
      <c r="S39" s="72">
        <f>P39*(1+11.9%)</f>
        <v>0</v>
      </c>
    </row>
    <row r="40" s="38" customFormat="1" ht="25" customHeight="1" spans="1:19">
      <c r="A40" s="47" t="s">
        <v>196</v>
      </c>
      <c r="B40" s="48" t="s">
        <v>10</v>
      </c>
      <c r="C40" s="59" t="s">
        <v>197</v>
      </c>
      <c r="D40" s="56" t="s">
        <v>198</v>
      </c>
      <c r="E40" s="50" t="s">
        <v>40</v>
      </c>
      <c r="F40" s="50" t="s">
        <v>40</v>
      </c>
      <c r="G40" s="11" t="s">
        <v>41</v>
      </c>
      <c r="H40" s="11"/>
      <c r="I40" s="11"/>
      <c r="J40" s="47" t="s">
        <v>196</v>
      </c>
      <c r="K40" s="50"/>
      <c r="L40" s="50"/>
      <c r="M40" s="63">
        <v>4313.29034753099</v>
      </c>
      <c r="N40" s="63">
        <v>3824.474082</v>
      </c>
      <c r="O40" s="64">
        <v>0.886672070241968</v>
      </c>
      <c r="P40" s="63">
        <v>2905</v>
      </c>
      <c r="Q40" s="63">
        <v>0</v>
      </c>
      <c r="R40" s="74"/>
      <c r="S40" s="72">
        <f>S41+S42+S43+S44+S45+S46</f>
        <v>2910.355</v>
      </c>
    </row>
    <row r="41" s="38" customFormat="1" ht="25" customHeight="1" spans="1:19">
      <c r="A41" s="13" t="s">
        <v>199</v>
      </c>
      <c r="B41" s="14" t="s">
        <v>10</v>
      </c>
      <c r="C41" s="60" t="s">
        <v>197</v>
      </c>
      <c r="D41" s="20"/>
      <c r="E41" s="15" t="s">
        <v>200</v>
      </c>
      <c r="F41" s="15" t="s">
        <v>201</v>
      </c>
      <c r="G41" s="11" t="s">
        <v>41</v>
      </c>
      <c r="H41" s="33" t="s">
        <v>45</v>
      </c>
      <c r="I41" s="32" t="s">
        <v>15</v>
      </c>
      <c r="J41" s="13" t="s">
        <v>199</v>
      </c>
      <c r="K41" s="15" t="s">
        <v>202</v>
      </c>
      <c r="L41" s="15" t="s">
        <v>203</v>
      </c>
      <c r="M41" s="65">
        <v>1649</v>
      </c>
      <c r="N41" s="65">
        <v>1883.4452</v>
      </c>
      <c r="O41" s="66">
        <v>1.14217416616131</v>
      </c>
      <c r="P41" s="65">
        <v>1000</v>
      </c>
      <c r="Q41" s="75" t="s">
        <v>116</v>
      </c>
      <c r="R41" s="76" t="s">
        <v>165</v>
      </c>
      <c r="S41" s="72">
        <f t="shared" ref="S41:S45" si="4">P41</f>
        <v>1000</v>
      </c>
    </row>
    <row r="42" s="38" customFormat="1" ht="25" customHeight="1" spans="1:19">
      <c r="A42" s="13" t="s">
        <v>204</v>
      </c>
      <c r="B42" s="14" t="s">
        <v>10</v>
      </c>
      <c r="C42" s="60" t="s">
        <v>197</v>
      </c>
      <c r="D42" s="15"/>
      <c r="E42" s="15" t="s">
        <v>205</v>
      </c>
      <c r="F42" s="15" t="s">
        <v>206</v>
      </c>
      <c r="G42" s="11" t="s">
        <v>41</v>
      </c>
      <c r="H42" s="33" t="s">
        <v>45</v>
      </c>
      <c r="I42" s="32" t="s">
        <v>46</v>
      </c>
      <c r="J42" s="13" t="s">
        <v>204</v>
      </c>
      <c r="K42" s="15" t="s">
        <v>47</v>
      </c>
      <c r="L42" s="15" t="s">
        <v>146</v>
      </c>
      <c r="M42" s="65">
        <v>1552</v>
      </c>
      <c r="N42" s="65">
        <v>1530.306963</v>
      </c>
      <c r="O42" s="66">
        <v>0.986022527706186</v>
      </c>
      <c r="P42" s="65">
        <v>1000</v>
      </c>
      <c r="Q42" s="75" t="s">
        <v>116</v>
      </c>
      <c r="R42" s="76" t="s">
        <v>139</v>
      </c>
      <c r="S42" s="72">
        <f t="shared" si="4"/>
        <v>1000</v>
      </c>
    </row>
    <row r="43" s="38" customFormat="1" ht="25" customHeight="1" spans="1:19">
      <c r="A43" s="13" t="s">
        <v>207</v>
      </c>
      <c r="B43" s="14" t="s">
        <v>10</v>
      </c>
      <c r="C43" s="60" t="s">
        <v>197</v>
      </c>
      <c r="D43" s="15"/>
      <c r="E43" s="15" t="s">
        <v>208</v>
      </c>
      <c r="F43" s="15" t="s">
        <v>209</v>
      </c>
      <c r="G43" s="11" t="s">
        <v>41</v>
      </c>
      <c r="H43" s="33" t="s">
        <v>45</v>
      </c>
      <c r="I43" s="32" t="s">
        <v>15</v>
      </c>
      <c r="J43" s="13" t="s">
        <v>207</v>
      </c>
      <c r="K43" s="15" t="s">
        <v>47</v>
      </c>
      <c r="L43" s="15" t="s">
        <v>146</v>
      </c>
      <c r="M43" s="65">
        <v>845</v>
      </c>
      <c r="N43" s="65">
        <v>410.721919</v>
      </c>
      <c r="O43" s="66">
        <v>0.48606144260355</v>
      </c>
      <c r="P43" s="65">
        <v>850</v>
      </c>
      <c r="Q43" s="75" t="s">
        <v>121</v>
      </c>
      <c r="R43" s="76" t="s">
        <v>139</v>
      </c>
      <c r="S43" s="72">
        <f t="shared" si="4"/>
        <v>850</v>
      </c>
    </row>
    <row r="44" s="38" customFormat="1" ht="25" customHeight="1" spans="1:19">
      <c r="A44" s="13" t="s">
        <v>210</v>
      </c>
      <c r="B44" s="14" t="s">
        <v>10</v>
      </c>
      <c r="C44" s="60" t="s">
        <v>197</v>
      </c>
      <c r="D44" s="61"/>
      <c r="E44" s="15" t="s">
        <v>211</v>
      </c>
      <c r="F44" s="15" t="s">
        <v>212</v>
      </c>
      <c r="G44" s="11" t="s">
        <v>41</v>
      </c>
      <c r="H44" s="33" t="s">
        <v>45</v>
      </c>
      <c r="I44" s="32"/>
      <c r="J44" s="13" t="s">
        <v>210</v>
      </c>
      <c r="K44" s="15" t="s">
        <v>47</v>
      </c>
      <c r="L44" s="15" t="s">
        <v>146</v>
      </c>
      <c r="M44" s="65"/>
      <c r="N44" s="65"/>
      <c r="O44" s="66" t="e">
        <v>#DIV/0!</v>
      </c>
      <c r="P44" s="65">
        <v>45</v>
      </c>
      <c r="Q44" s="75" t="s">
        <v>49</v>
      </c>
      <c r="R44" s="76" t="s">
        <v>50</v>
      </c>
      <c r="S44" s="72">
        <f>P44*(1+11.9%)</f>
        <v>50.355</v>
      </c>
    </row>
    <row r="45" s="38" customFormat="1" ht="25" customHeight="1" spans="1:19">
      <c r="A45" s="13" t="s">
        <v>213</v>
      </c>
      <c r="B45" s="14" t="s">
        <v>10</v>
      </c>
      <c r="C45" s="60" t="s">
        <v>197</v>
      </c>
      <c r="D45" s="61"/>
      <c r="E45" s="15" t="s">
        <v>214</v>
      </c>
      <c r="F45" s="15" t="s">
        <v>215</v>
      </c>
      <c r="G45" s="11" t="s">
        <v>41</v>
      </c>
      <c r="H45" s="32" t="s">
        <v>216</v>
      </c>
      <c r="I45" s="32"/>
      <c r="J45" s="13" t="s">
        <v>213</v>
      </c>
      <c r="K45" s="15" t="s">
        <v>98</v>
      </c>
      <c r="L45" s="15" t="s">
        <v>217</v>
      </c>
      <c r="M45" s="65">
        <v>267.290347530995</v>
      </c>
      <c r="N45" s="65">
        <v>0</v>
      </c>
      <c r="O45" s="66">
        <v>0</v>
      </c>
      <c r="P45" s="65">
        <v>10</v>
      </c>
      <c r="Q45" s="75" t="s">
        <v>190</v>
      </c>
      <c r="R45" s="76" t="s">
        <v>112</v>
      </c>
      <c r="S45" s="72">
        <f t="shared" si="4"/>
        <v>10</v>
      </c>
    </row>
    <row r="46" s="38" customFormat="1" ht="25" customHeight="1" spans="1:19">
      <c r="A46" s="13" t="s">
        <v>218</v>
      </c>
      <c r="B46" s="14" t="s">
        <v>10</v>
      </c>
      <c r="C46" s="60" t="s">
        <v>197</v>
      </c>
      <c r="D46" s="61"/>
      <c r="E46" s="15"/>
      <c r="F46" s="6" t="s">
        <v>174</v>
      </c>
      <c r="G46" s="11" t="s">
        <v>41</v>
      </c>
      <c r="H46" s="11"/>
      <c r="I46" s="11"/>
      <c r="J46" s="13" t="s">
        <v>218</v>
      </c>
      <c r="K46" s="15"/>
      <c r="L46" s="15"/>
      <c r="M46" s="65"/>
      <c r="N46" s="65"/>
      <c r="O46" s="66"/>
      <c r="P46" s="65"/>
      <c r="Q46" s="75" t="s">
        <v>190</v>
      </c>
      <c r="R46" s="76" t="s">
        <v>36</v>
      </c>
      <c r="S46" s="72">
        <f t="shared" ref="S46:S51" si="5">P46</f>
        <v>0</v>
      </c>
    </row>
    <row r="47" s="38" customFormat="1" ht="25" customHeight="1" spans="1:19">
      <c r="A47" s="47" t="s">
        <v>219</v>
      </c>
      <c r="B47" s="48" t="s">
        <v>10</v>
      </c>
      <c r="C47" s="59" t="s">
        <v>220</v>
      </c>
      <c r="D47" s="56" t="s">
        <v>221</v>
      </c>
      <c r="E47" s="50" t="s">
        <v>40</v>
      </c>
      <c r="F47" s="50" t="s">
        <v>40</v>
      </c>
      <c r="G47" s="11" t="s">
        <v>41</v>
      </c>
      <c r="H47" s="11"/>
      <c r="I47" s="11"/>
      <c r="J47" s="47" t="s">
        <v>219</v>
      </c>
      <c r="K47" s="50"/>
      <c r="L47" s="50"/>
      <c r="M47" s="63">
        <v>2086.56647756866</v>
      </c>
      <c r="N47" s="63">
        <v>2863.622222</v>
      </c>
      <c r="O47" s="64">
        <v>1.37240881265225</v>
      </c>
      <c r="P47" s="63">
        <v>3128.946</v>
      </c>
      <c r="Q47" s="74"/>
      <c r="R47" s="74"/>
      <c r="S47" s="72">
        <f>S48+S49+S50+S51</f>
        <v>3129.24945</v>
      </c>
    </row>
    <row r="48" s="38" customFormat="1" ht="35" customHeight="1" spans="1:19">
      <c r="A48" s="13" t="s">
        <v>222</v>
      </c>
      <c r="B48" s="14" t="s">
        <v>10</v>
      </c>
      <c r="C48" s="60" t="s">
        <v>220</v>
      </c>
      <c r="D48" s="61"/>
      <c r="E48" s="15" t="s">
        <v>223</v>
      </c>
      <c r="F48" s="15" t="s">
        <v>224</v>
      </c>
      <c r="G48" s="11" t="s">
        <v>41</v>
      </c>
      <c r="H48" s="32" t="s">
        <v>174</v>
      </c>
      <c r="I48" s="32"/>
      <c r="J48" s="13" t="s">
        <v>222</v>
      </c>
      <c r="K48" s="15" t="s">
        <v>98</v>
      </c>
      <c r="L48" s="15" t="s">
        <v>111</v>
      </c>
      <c r="M48" s="65"/>
      <c r="N48" s="65">
        <v>269.156093</v>
      </c>
      <c r="O48" s="66" t="e">
        <v>#DIV/0!</v>
      </c>
      <c r="P48" s="65">
        <v>2.55</v>
      </c>
      <c r="Q48" s="75" t="s">
        <v>49</v>
      </c>
      <c r="R48" s="77" t="s">
        <v>112</v>
      </c>
      <c r="S48" s="72">
        <f>P48*(1+11.9%)</f>
        <v>2.85345</v>
      </c>
    </row>
    <row r="49" s="38" customFormat="1" ht="38" customHeight="1" spans="1:19">
      <c r="A49" s="13" t="s">
        <v>225</v>
      </c>
      <c r="B49" s="14" t="s">
        <v>10</v>
      </c>
      <c r="C49" s="60" t="s">
        <v>220</v>
      </c>
      <c r="D49" s="61"/>
      <c r="E49" s="15" t="s">
        <v>226</v>
      </c>
      <c r="F49" s="15" t="s">
        <v>227</v>
      </c>
      <c r="G49" s="11" t="s">
        <v>41</v>
      </c>
      <c r="H49" s="32" t="s">
        <v>228</v>
      </c>
      <c r="I49" s="32" t="s">
        <v>15</v>
      </c>
      <c r="J49" s="13" t="s">
        <v>225</v>
      </c>
      <c r="K49" s="15" t="s">
        <v>229</v>
      </c>
      <c r="L49" s="15" t="s">
        <v>230</v>
      </c>
      <c r="M49" s="65">
        <v>1704</v>
      </c>
      <c r="N49" s="65">
        <v>1680.032168</v>
      </c>
      <c r="O49" s="66">
        <v>0.985934370892019</v>
      </c>
      <c r="P49" s="65">
        <v>2436</v>
      </c>
      <c r="Q49" s="75" t="s">
        <v>121</v>
      </c>
      <c r="R49" s="76" t="s">
        <v>191</v>
      </c>
      <c r="S49" s="72">
        <f t="shared" si="5"/>
        <v>2436</v>
      </c>
    </row>
    <row r="50" s="38" customFormat="1" ht="38" customHeight="1" spans="1:19">
      <c r="A50" s="13" t="s">
        <v>231</v>
      </c>
      <c r="B50" s="14" t="s">
        <v>10</v>
      </c>
      <c r="C50" s="60" t="s">
        <v>220</v>
      </c>
      <c r="D50" s="61"/>
      <c r="E50" s="15" t="s">
        <v>232</v>
      </c>
      <c r="F50" s="15" t="s">
        <v>233</v>
      </c>
      <c r="G50" s="11" t="s">
        <v>41</v>
      </c>
      <c r="H50" s="32" t="s">
        <v>228</v>
      </c>
      <c r="I50" s="32" t="s">
        <v>15</v>
      </c>
      <c r="J50" s="13" t="s">
        <v>231</v>
      </c>
      <c r="K50" s="15" t="s">
        <v>229</v>
      </c>
      <c r="L50" s="15" t="s">
        <v>234</v>
      </c>
      <c r="M50" s="65"/>
      <c r="N50" s="65"/>
      <c r="O50" s="66" t="e">
        <v>#DIV/0!</v>
      </c>
      <c r="P50" s="65">
        <v>690.396</v>
      </c>
      <c r="Q50" s="75" t="s">
        <v>190</v>
      </c>
      <c r="R50" s="76" t="s">
        <v>165</v>
      </c>
      <c r="S50" s="72">
        <f t="shared" si="5"/>
        <v>690.396</v>
      </c>
    </row>
    <row r="51" s="38" customFormat="1" ht="43" customHeight="1" spans="1:19">
      <c r="A51" s="13" t="s">
        <v>235</v>
      </c>
      <c r="B51" s="14" t="s">
        <v>10</v>
      </c>
      <c r="C51" s="60" t="s">
        <v>220</v>
      </c>
      <c r="D51" s="61"/>
      <c r="E51" s="15" t="s">
        <v>236</v>
      </c>
      <c r="F51" s="15" t="s">
        <v>237</v>
      </c>
      <c r="G51" s="11" t="s">
        <v>41</v>
      </c>
      <c r="H51" s="32" t="s">
        <v>228</v>
      </c>
      <c r="I51" s="32"/>
      <c r="J51" s="13" t="s">
        <v>235</v>
      </c>
      <c r="K51" s="15" t="s">
        <v>188</v>
      </c>
      <c r="L51" s="15" t="s">
        <v>189</v>
      </c>
      <c r="M51" s="65">
        <v>382.566477568659</v>
      </c>
      <c r="N51" s="65">
        <v>914.433961</v>
      </c>
      <c r="O51" s="66">
        <v>2.39026160057604</v>
      </c>
      <c r="P51" s="65">
        <v>0</v>
      </c>
      <c r="Q51" s="75" t="s">
        <v>190</v>
      </c>
      <c r="R51" s="76" t="s">
        <v>191</v>
      </c>
      <c r="S51" s="72">
        <f t="shared" si="5"/>
        <v>0</v>
      </c>
    </row>
    <row r="52" customFormat="1" spans="13:16">
      <c r="M52" s="68"/>
      <c r="N52" s="69"/>
      <c r="O52" s="69"/>
      <c r="P52" s="69"/>
    </row>
  </sheetData>
  <sortState ref="A19:CI21">
    <sortCondition ref="E19:E21"/>
  </sortState>
  <mergeCells count="3">
    <mergeCell ref="A1:P1"/>
    <mergeCell ref="A2:P2"/>
    <mergeCell ref="C4:F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zoomScale="120" zoomScaleNormal="120" workbookViewId="0">
      <pane xSplit="6" ySplit="5" topLeftCell="G39" activePane="bottomRight" state="frozen"/>
      <selection/>
      <selection pane="topRight"/>
      <selection pane="bottomLeft"/>
      <selection pane="bottomRight" activeCell="H4" sqref="H4:H41"/>
    </sheetView>
  </sheetViews>
  <sheetFormatPr defaultColWidth="9" defaultRowHeight="13.5"/>
  <cols>
    <col min="1" max="1" width="11.8761061946903" hidden="1" customWidth="1"/>
    <col min="2" max="2" width="12.6725663716814" hidden="1" customWidth="1"/>
    <col min="3" max="3" width="21.2477876106195" customWidth="1"/>
    <col min="4" max="4" width="31.0353982300885" hidden="1" customWidth="1"/>
    <col min="5" max="5" width="24.3893805309735" customWidth="1"/>
    <col min="6" max="7" width="29.8141592920354" customWidth="1"/>
    <col min="8" max="8" width="19.4690265486726" customWidth="1"/>
    <col min="9" max="9" width="14.6017699115044" customWidth="1"/>
    <col min="10" max="10" width="13.929203539823" hidden="1" customWidth="1"/>
    <col min="11" max="11" width="9.10619469026549" hidden="1" customWidth="1"/>
    <col min="12" max="12" width="10.353982300885" hidden="1" customWidth="1"/>
    <col min="13" max="14" width="12.6283185840708" hidden="1" customWidth="1"/>
    <col min="15" max="15" width="12.6371681415929" customWidth="1"/>
    <col min="16" max="16" width="11.0884955752212" customWidth="1"/>
    <col min="17" max="17" width="14.1061946902655" customWidth="1"/>
    <col min="19" max="19" width="12.7964601769912"/>
  </cols>
  <sheetData>
    <row r="1" customFormat="1" ht="20.25" spans="1:16">
      <c r="A1" s="3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1" ht="15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24"/>
      <c r="M2" s="24"/>
      <c r="N2" s="4"/>
      <c r="O2" s="24"/>
      <c r="P2" s="4"/>
    </row>
    <row r="3" customFormat="1" ht="32" customHeight="1" spans="1:17">
      <c r="A3" s="5" t="s">
        <v>20</v>
      </c>
      <c r="B3" s="5" t="s">
        <v>21</v>
      </c>
      <c r="C3" s="5" t="s">
        <v>3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/>
      <c r="J3" s="5" t="s">
        <v>27</v>
      </c>
      <c r="K3" s="5" t="s">
        <v>28</v>
      </c>
      <c r="L3" s="25" t="s">
        <v>29</v>
      </c>
      <c r="M3" s="25">
        <v>202312</v>
      </c>
      <c r="N3" s="5" t="s">
        <v>30</v>
      </c>
      <c r="O3" s="25" t="s">
        <v>239</v>
      </c>
      <c r="P3" s="5" t="s">
        <v>240</v>
      </c>
      <c r="Q3" s="25" t="s">
        <v>241</v>
      </c>
    </row>
    <row r="4" s="1" customFormat="1" ht="24" customHeight="1" spans="1:17">
      <c r="A4" s="6" t="s">
        <v>34</v>
      </c>
      <c r="B4" s="7" t="s">
        <v>10</v>
      </c>
      <c r="C4" s="6" t="s">
        <v>242</v>
      </c>
      <c r="D4" s="6"/>
      <c r="E4" s="6"/>
      <c r="F4" s="6"/>
      <c r="G4" s="6"/>
      <c r="H4" s="6"/>
      <c r="I4" s="6"/>
      <c r="J4" s="6"/>
      <c r="K4" s="6"/>
      <c r="L4" s="26">
        <v>48175.0341101181</v>
      </c>
      <c r="M4" s="26">
        <v>43198.501158</v>
      </c>
      <c r="N4" s="27">
        <v>0.896698922086017</v>
      </c>
      <c r="O4" s="26">
        <v>48050.2296038793</v>
      </c>
      <c r="P4" s="6"/>
      <c r="Q4" s="36">
        <f>Q5+Q25+Q26+Q30+Q31+Q32+Q33+Q34+Q35+Q36+Q37+Q38+Q39+Q40+Q41</f>
        <v>52840.9136950933</v>
      </c>
    </row>
    <row r="5" s="2" customFormat="1" ht="20" customHeight="1" spans="1:17">
      <c r="A5" s="8">
        <v>1</v>
      </c>
      <c r="B5" s="9" t="s">
        <v>10</v>
      </c>
      <c r="C5" s="8" t="s">
        <v>243</v>
      </c>
      <c r="D5" s="10" t="s">
        <v>244</v>
      </c>
      <c r="E5" s="8" t="s">
        <v>40</v>
      </c>
      <c r="F5" s="8" t="s">
        <v>40</v>
      </c>
      <c r="G5" s="11" t="s">
        <v>41</v>
      </c>
      <c r="H5" s="12"/>
      <c r="I5" s="11"/>
      <c r="J5" s="8"/>
      <c r="K5" s="8"/>
      <c r="L5" s="28">
        <v>16109.149</v>
      </c>
      <c r="M5" s="28">
        <v>14666.285991</v>
      </c>
      <c r="N5" s="29">
        <v>0.910432077510736</v>
      </c>
      <c r="O5" s="28">
        <v>7842.22960387928</v>
      </c>
      <c r="P5" s="8"/>
      <c r="Q5" s="37">
        <f>SUM(Q6:Q24)</f>
        <v>8539.90869509328</v>
      </c>
    </row>
    <row r="6" s="1" customFormat="1" ht="20" customHeight="1" spans="1:17">
      <c r="A6" s="13" t="s">
        <v>42</v>
      </c>
      <c r="B6" s="14" t="s">
        <v>10</v>
      </c>
      <c r="C6" s="15" t="s">
        <v>243</v>
      </c>
      <c r="D6" s="16"/>
      <c r="E6" s="15" t="s">
        <v>245</v>
      </c>
      <c r="F6" s="15" t="s">
        <v>246</v>
      </c>
      <c r="G6" s="11" t="s">
        <v>41</v>
      </c>
      <c r="H6" s="12" t="s">
        <v>162</v>
      </c>
      <c r="I6" s="11"/>
      <c r="J6" s="15" t="s">
        <v>55</v>
      </c>
      <c r="K6" s="15" t="s">
        <v>169</v>
      </c>
      <c r="L6" s="30">
        <v>4000</v>
      </c>
      <c r="M6" s="30">
        <v>2419.422415</v>
      </c>
      <c r="N6" s="31">
        <v>0.60485560375</v>
      </c>
      <c r="O6" s="30">
        <v>4000</v>
      </c>
      <c r="P6" s="15" t="s">
        <v>247</v>
      </c>
      <c r="Q6" s="36">
        <f>O6*(1+11.9%)</f>
        <v>4476</v>
      </c>
    </row>
    <row r="7" s="1" customFormat="1" ht="20" customHeight="1" spans="1:17">
      <c r="A7" s="13" t="s">
        <v>58</v>
      </c>
      <c r="B7" s="14" t="s">
        <v>10</v>
      </c>
      <c r="C7" s="15" t="s">
        <v>243</v>
      </c>
      <c r="D7" s="15"/>
      <c r="E7" s="15" t="s">
        <v>248</v>
      </c>
      <c r="F7" s="15" t="s">
        <v>249</v>
      </c>
      <c r="G7" s="11" t="s">
        <v>41</v>
      </c>
      <c r="H7" s="12" t="s">
        <v>54</v>
      </c>
      <c r="I7" s="11"/>
      <c r="J7" s="15" t="s">
        <v>55</v>
      </c>
      <c r="K7" s="15" t="s">
        <v>56</v>
      </c>
      <c r="L7" s="30">
        <v>85</v>
      </c>
      <c r="M7" s="30">
        <v>82.776318</v>
      </c>
      <c r="N7" s="31">
        <v>0.973839035294118</v>
      </c>
      <c r="O7" s="30">
        <v>150</v>
      </c>
      <c r="P7" s="15" t="s">
        <v>247</v>
      </c>
      <c r="Q7" s="36">
        <f t="shared" ref="Q7:Q41" si="0">O7*(1+11.9%)</f>
        <v>167.85</v>
      </c>
    </row>
    <row r="8" s="1" customFormat="1" ht="20" customHeight="1" spans="1:17">
      <c r="A8" s="13" t="s">
        <v>51</v>
      </c>
      <c r="B8" s="14" t="s">
        <v>10</v>
      </c>
      <c r="C8" s="15" t="s">
        <v>243</v>
      </c>
      <c r="D8" s="15"/>
      <c r="E8" s="15" t="s">
        <v>250</v>
      </c>
      <c r="F8" s="15" t="s">
        <v>71</v>
      </c>
      <c r="G8" s="11" t="s">
        <v>41</v>
      </c>
      <c r="H8" s="17" t="s">
        <v>71</v>
      </c>
      <c r="I8" s="32"/>
      <c r="J8" s="15" t="s">
        <v>55</v>
      </c>
      <c r="K8" s="15" t="s">
        <v>72</v>
      </c>
      <c r="L8" s="30">
        <v>40</v>
      </c>
      <c r="M8" s="30">
        <v>40.418146</v>
      </c>
      <c r="N8" s="31">
        <v>1.01045365</v>
      </c>
      <c r="O8" s="30">
        <v>41</v>
      </c>
      <c r="P8" s="15" t="s">
        <v>247</v>
      </c>
      <c r="Q8" s="36">
        <f t="shared" si="0"/>
        <v>45.879</v>
      </c>
    </row>
    <row r="9" s="1" customFormat="1" ht="20" customHeight="1" spans="1:17">
      <c r="A9" s="13" t="s">
        <v>64</v>
      </c>
      <c r="B9" s="14" t="s">
        <v>10</v>
      </c>
      <c r="C9" s="15" t="s">
        <v>243</v>
      </c>
      <c r="D9" s="15"/>
      <c r="E9" s="15" t="s">
        <v>251</v>
      </c>
      <c r="F9" s="15" t="s">
        <v>252</v>
      </c>
      <c r="G9" s="11" t="s">
        <v>41</v>
      </c>
      <c r="H9" s="17" t="s">
        <v>45</v>
      </c>
      <c r="I9" s="32"/>
      <c r="J9" s="15" t="s">
        <v>47</v>
      </c>
      <c r="K9" s="15" t="s">
        <v>48</v>
      </c>
      <c r="L9" s="30">
        <v>126.51</v>
      </c>
      <c r="M9" s="30">
        <v>104.6366</v>
      </c>
      <c r="N9" s="31">
        <v>0.827101414907912</v>
      </c>
      <c r="O9" s="30">
        <v>108</v>
      </c>
      <c r="P9" s="15" t="s">
        <v>247</v>
      </c>
      <c r="Q9" s="36">
        <f t="shared" si="0"/>
        <v>120.852</v>
      </c>
    </row>
    <row r="10" s="1" customFormat="1" ht="20" customHeight="1" spans="1:17">
      <c r="A10" s="13" t="s">
        <v>69</v>
      </c>
      <c r="B10" s="14" t="s">
        <v>10</v>
      </c>
      <c r="C10" s="15" t="s">
        <v>243</v>
      </c>
      <c r="D10" s="15"/>
      <c r="E10" s="15" t="s">
        <v>253</v>
      </c>
      <c r="F10" s="18" t="s">
        <v>254</v>
      </c>
      <c r="G10" s="11" t="s">
        <v>41</v>
      </c>
      <c r="H10" s="17" t="s">
        <v>162</v>
      </c>
      <c r="I10" s="32" t="s">
        <v>15</v>
      </c>
      <c r="J10" s="15" t="s">
        <v>55</v>
      </c>
      <c r="K10" s="15" t="s">
        <v>169</v>
      </c>
      <c r="L10" s="30">
        <v>1600</v>
      </c>
      <c r="M10" s="30">
        <v>1558.152258</v>
      </c>
      <c r="N10" s="31">
        <v>0.97384516125</v>
      </c>
      <c r="O10" s="30">
        <v>1600</v>
      </c>
      <c r="P10" s="15" t="s">
        <v>247</v>
      </c>
      <c r="Q10" s="36">
        <f>O10</f>
        <v>1600</v>
      </c>
    </row>
    <row r="11" s="1" customFormat="1" ht="20" customHeight="1" spans="1:17">
      <c r="A11" s="13" t="s">
        <v>255</v>
      </c>
      <c r="B11" s="14" t="s">
        <v>10</v>
      </c>
      <c r="C11" s="15" t="s">
        <v>243</v>
      </c>
      <c r="D11" s="19"/>
      <c r="E11" s="20" t="s">
        <v>256</v>
      </c>
      <c r="F11" s="15" t="s">
        <v>257</v>
      </c>
      <c r="G11" s="11" t="s">
        <v>41</v>
      </c>
      <c r="H11" s="17" t="s">
        <v>174</v>
      </c>
      <c r="I11" s="32"/>
      <c r="J11" s="15"/>
      <c r="K11" s="15"/>
      <c r="L11" s="30"/>
      <c r="M11" s="30">
        <v>0.487525</v>
      </c>
      <c r="N11" s="31" t="e">
        <v>#DIV/0!</v>
      </c>
      <c r="O11" s="30"/>
      <c r="P11" s="15" t="s">
        <v>247</v>
      </c>
      <c r="Q11" s="36">
        <f t="shared" si="0"/>
        <v>0</v>
      </c>
    </row>
    <row r="12" s="1" customFormat="1" ht="20" customHeight="1" spans="1:17">
      <c r="A12" s="13" t="s">
        <v>258</v>
      </c>
      <c r="B12" s="14" t="s">
        <v>10</v>
      </c>
      <c r="C12" s="15" t="s">
        <v>243</v>
      </c>
      <c r="D12" s="19"/>
      <c r="E12" s="20" t="s">
        <v>259</v>
      </c>
      <c r="F12" s="15" t="s">
        <v>260</v>
      </c>
      <c r="G12" s="11" t="s">
        <v>41</v>
      </c>
      <c r="H12" s="17" t="s">
        <v>174</v>
      </c>
      <c r="I12" s="32"/>
      <c r="J12" s="15"/>
      <c r="K12" s="15"/>
      <c r="L12" s="30">
        <v>7</v>
      </c>
      <c r="M12" s="30">
        <v>3.238227</v>
      </c>
      <c r="N12" s="31">
        <v>0.462603857142857</v>
      </c>
      <c r="O12" s="30"/>
      <c r="P12" s="15" t="s">
        <v>247</v>
      </c>
      <c r="Q12" s="36">
        <f t="shared" si="0"/>
        <v>0</v>
      </c>
    </row>
    <row r="13" s="1" customFormat="1" ht="20" customHeight="1" spans="1:17">
      <c r="A13" s="13" t="s">
        <v>77</v>
      </c>
      <c r="B13" s="14" t="s">
        <v>10</v>
      </c>
      <c r="C13" s="15" t="s">
        <v>243</v>
      </c>
      <c r="D13" s="15"/>
      <c r="E13" s="15" t="s">
        <v>261</v>
      </c>
      <c r="F13" s="20" t="s">
        <v>262</v>
      </c>
      <c r="G13" s="11" t="s">
        <v>41</v>
      </c>
      <c r="H13" s="17" t="s">
        <v>45</v>
      </c>
      <c r="I13" s="33"/>
      <c r="J13" s="15" t="s">
        <v>47</v>
      </c>
      <c r="K13" s="15" t="s">
        <v>133</v>
      </c>
      <c r="L13" s="30">
        <v>113.619</v>
      </c>
      <c r="M13" s="30">
        <v>71.151044</v>
      </c>
      <c r="N13" s="31">
        <v>0.626224874360802</v>
      </c>
      <c r="O13" s="30">
        <v>120</v>
      </c>
      <c r="P13" s="15" t="s">
        <v>247</v>
      </c>
      <c r="Q13" s="36">
        <f t="shared" si="0"/>
        <v>134.28</v>
      </c>
    </row>
    <row r="14" s="1" customFormat="1" ht="20" customHeight="1" spans="1:17">
      <c r="A14" s="13" t="s">
        <v>74</v>
      </c>
      <c r="B14" s="14" t="s">
        <v>10</v>
      </c>
      <c r="C14" s="15" t="s">
        <v>243</v>
      </c>
      <c r="D14" s="15"/>
      <c r="E14" s="15" t="s">
        <v>263</v>
      </c>
      <c r="F14" s="20" t="s">
        <v>264</v>
      </c>
      <c r="G14" s="11" t="s">
        <v>41</v>
      </c>
      <c r="H14" s="17" t="s">
        <v>45</v>
      </c>
      <c r="I14" s="33"/>
      <c r="J14" s="15" t="s">
        <v>47</v>
      </c>
      <c r="K14" s="15" t="s">
        <v>265</v>
      </c>
      <c r="L14" s="30">
        <v>8</v>
      </c>
      <c r="M14" s="30">
        <v>10.745316</v>
      </c>
      <c r="N14" s="31">
        <v>1.3431645</v>
      </c>
      <c r="O14" s="30">
        <v>10.745316</v>
      </c>
      <c r="P14" s="15" t="s">
        <v>247</v>
      </c>
      <c r="Q14" s="36">
        <f t="shared" si="0"/>
        <v>12.024008604</v>
      </c>
    </row>
    <row r="15" s="1" customFormat="1" ht="20" customHeight="1" spans="1:17">
      <c r="A15" s="13" t="s">
        <v>266</v>
      </c>
      <c r="B15" s="14" t="s">
        <v>10</v>
      </c>
      <c r="C15" s="15" t="s">
        <v>243</v>
      </c>
      <c r="D15" s="15"/>
      <c r="E15" s="15" t="s">
        <v>267</v>
      </c>
      <c r="F15" s="20" t="s">
        <v>268</v>
      </c>
      <c r="G15" s="11" t="s">
        <v>41</v>
      </c>
      <c r="H15" s="17" t="s">
        <v>45</v>
      </c>
      <c r="I15" s="33"/>
      <c r="J15" s="15" t="s">
        <v>47</v>
      </c>
      <c r="K15" s="15" t="s">
        <v>265</v>
      </c>
      <c r="L15" s="30">
        <v>8</v>
      </c>
      <c r="M15" s="30">
        <v>0.10419</v>
      </c>
      <c r="N15" s="31">
        <v>0.01302375</v>
      </c>
      <c r="O15" s="30">
        <v>0.10419</v>
      </c>
      <c r="P15" s="15" t="s">
        <v>247</v>
      </c>
      <c r="Q15" s="36">
        <f t="shared" si="0"/>
        <v>0.11658861</v>
      </c>
    </row>
    <row r="16" s="1" customFormat="1" ht="20" customHeight="1" spans="1:17">
      <c r="A16" s="13" t="s">
        <v>269</v>
      </c>
      <c r="B16" s="14" t="s">
        <v>10</v>
      </c>
      <c r="C16" s="15" t="s">
        <v>243</v>
      </c>
      <c r="D16" s="15"/>
      <c r="E16" s="15" t="s">
        <v>270</v>
      </c>
      <c r="F16" s="20" t="s">
        <v>271</v>
      </c>
      <c r="G16" s="11" t="s">
        <v>41</v>
      </c>
      <c r="H16" s="17" t="s">
        <v>45</v>
      </c>
      <c r="I16" s="32"/>
      <c r="J16" s="20"/>
      <c r="K16" s="15"/>
      <c r="L16" s="30">
        <v>1</v>
      </c>
      <c r="M16" s="30">
        <v>0.092834</v>
      </c>
      <c r="N16" s="31">
        <v>0.092834</v>
      </c>
      <c r="O16" s="30"/>
      <c r="P16" s="15" t="s">
        <v>247</v>
      </c>
      <c r="Q16" s="36">
        <f t="shared" si="0"/>
        <v>0</v>
      </c>
    </row>
    <row r="17" s="1" customFormat="1" ht="20" customHeight="1" spans="1:17">
      <c r="A17" s="13" t="s">
        <v>272</v>
      </c>
      <c r="B17" s="14" t="s">
        <v>10</v>
      </c>
      <c r="C17" s="15" t="s">
        <v>243</v>
      </c>
      <c r="D17" s="15"/>
      <c r="E17" s="15" t="s">
        <v>273</v>
      </c>
      <c r="F17" s="15" t="s">
        <v>274</v>
      </c>
      <c r="G17" s="11" t="s">
        <v>41</v>
      </c>
      <c r="H17" s="17" t="s">
        <v>97</v>
      </c>
      <c r="I17" s="32" t="s">
        <v>15</v>
      </c>
      <c r="J17" s="15" t="s">
        <v>98</v>
      </c>
      <c r="K17" s="15" t="s">
        <v>111</v>
      </c>
      <c r="L17" s="30">
        <v>280.1</v>
      </c>
      <c r="M17" s="30">
        <v>497.776502</v>
      </c>
      <c r="N17" s="31">
        <v>1.77713852909675</v>
      </c>
      <c r="O17" s="30">
        <v>379.380097879282</v>
      </c>
      <c r="P17" s="15" t="s">
        <v>247</v>
      </c>
      <c r="Q17" s="36">
        <f>O17</f>
        <v>379.380097879282</v>
      </c>
    </row>
    <row r="18" s="1" customFormat="1" ht="20" customHeight="1" spans="1:17">
      <c r="A18" s="13" t="s">
        <v>275</v>
      </c>
      <c r="B18" s="14" t="s">
        <v>10</v>
      </c>
      <c r="C18" s="15" t="s">
        <v>243</v>
      </c>
      <c r="D18" s="19"/>
      <c r="E18" s="20" t="s">
        <v>276</v>
      </c>
      <c r="F18" s="15" t="s">
        <v>277</v>
      </c>
      <c r="G18" s="11" t="s">
        <v>41</v>
      </c>
      <c r="H18" s="17" t="s">
        <v>174</v>
      </c>
      <c r="I18" s="32"/>
      <c r="J18" s="15"/>
      <c r="K18" s="15"/>
      <c r="L18" s="30">
        <v>0</v>
      </c>
      <c r="M18" s="30">
        <v>9.282524</v>
      </c>
      <c r="N18" s="31" t="e">
        <v>#DIV/0!</v>
      </c>
      <c r="O18" s="30"/>
      <c r="P18" s="15" t="s">
        <v>247</v>
      </c>
      <c r="Q18" s="36">
        <f t="shared" si="0"/>
        <v>0</v>
      </c>
    </row>
    <row r="19" s="1" customFormat="1" ht="20" customHeight="1" spans="1:17">
      <c r="A19" s="13" t="s">
        <v>278</v>
      </c>
      <c r="B19" s="14" t="s">
        <v>10</v>
      </c>
      <c r="C19" s="15" t="s">
        <v>243</v>
      </c>
      <c r="D19" s="15"/>
      <c r="E19" s="15" t="s">
        <v>279</v>
      </c>
      <c r="F19" s="15" t="s">
        <v>280</v>
      </c>
      <c r="G19" s="11" t="s">
        <v>41</v>
      </c>
      <c r="H19" s="17" t="s">
        <v>216</v>
      </c>
      <c r="I19" s="33"/>
      <c r="J19" s="15" t="s">
        <v>98</v>
      </c>
      <c r="K19" s="15" t="s">
        <v>217</v>
      </c>
      <c r="L19" s="30">
        <v>500</v>
      </c>
      <c r="M19" s="30">
        <v>459.662132</v>
      </c>
      <c r="N19" s="31">
        <v>0.919324264</v>
      </c>
      <c r="O19" s="30">
        <v>300</v>
      </c>
      <c r="P19" s="15" t="s">
        <v>247</v>
      </c>
      <c r="Q19" s="36">
        <f t="shared" si="0"/>
        <v>335.7</v>
      </c>
    </row>
    <row r="20" s="1" customFormat="1" ht="20" customHeight="1" spans="1:17">
      <c r="A20" s="13" t="s">
        <v>281</v>
      </c>
      <c r="B20" s="14" t="s">
        <v>10</v>
      </c>
      <c r="C20" s="15" t="s">
        <v>243</v>
      </c>
      <c r="D20" s="19"/>
      <c r="E20" s="15" t="s">
        <v>282</v>
      </c>
      <c r="F20" s="15" t="s">
        <v>283</v>
      </c>
      <c r="G20" s="11" t="s">
        <v>41</v>
      </c>
      <c r="H20" s="17" t="s">
        <v>216</v>
      </c>
      <c r="I20" s="32"/>
      <c r="J20" s="15" t="s">
        <v>98</v>
      </c>
      <c r="K20" s="15" t="s">
        <v>217</v>
      </c>
      <c r="L20" s="30">
        <v>9000</v>
      </c>
      <c r="M20" s="30">
        <v>9184.90566</v>
      </c>
      <c r="N20" s="31">
        <v>1.02054507333333</v>
      </c>
      <c r="O20" s="30">
        <v>1000</v>
      </c>
      <c r="P20" s="15" t="s">
        <v>247</v>
      </c>
      <c r="Q20" s="36">
        <f t="shared" si="0"/>
        <v>1119</v>
      </c>
    </row>
    <row r="21" s="1" customFormat="1" ht="20" customHeight="1" spans="1:17">
      <c r="A21" s="13" t="s">
        <v>284</v>
      </c>
      <c r="B21" s="14" t="s">
        <v>10</v>
      </c>
      <c r="C21" s="15" t="s">
        <v>243</v>
      </c>
      <c r="D21" s="19"/>
      <c r="E21" s="15" t="s">
        <v>285</v>
      </c>
      <c r="F21" s="15" t="s">
        <v>286</v>
      </c>
      <c r="G21" s="11" t="s">
        <v>41</v>
      </c>
      <c r="H21" s="17" t="s">
        <v>216</v>
      </c>
      <c r="I21" s="11"/>
      <c r="J21" s="15" t="s">
        <v>98</v>
      </c>
      <c r="K21" s="15" t="s">
        <v>217</v>
      </c>
      <c r="L21" s="30">
        <v>20</v>
      </c>
      <c r="M21" s="30">
        <v>0</v>
      </c>
      <c r="N21" s="31">
        <v>0</v>
      </c>
      <c r="O21" s="30">
        <v>123</v>
      </c>
      <c r="P21" s="15" t="s">
        <v>247</v>
      </c>
      <c r="Q21" s="36">
        <f t="shared" si="0"/>
        <v>137.637</v>
      </c>
    </row>
    <row r="22" s="1" customFormat="1" ht="20" customHeight="1" spans="1:17">
      <c r="A22" s="13" t="s">
        <v>287</v>
      </c>
      <c r="B22" s="14" t="s">
        <v>10</v>
      </c>
      <c r="C22" s="15" t="s">
        <v>243</v>
      </c>
      <c r="D22" s="19"/>
      <c r="E22" s="15" t="s">
        <v>288</v>
      </c>
      <c r="F22" s="15" t="s">
        <v>289</v>
      </c>
      <c r="G22" s="11" t="s">
        <v>41</v>
      </c>
      <c r="H22" s="17" t="s">
        <v>216</v>
      </c>
      <c r="I22" s="11"/>
      <c r="J22" s="15" t="s">
        <v>98</v>
      </c>
      <c r="K22" s="15" t="s">
        <v>217</v>
      </c>
      <c r="L22" s="30">
        <v>10</v>
      </c>
      <c r="M22" s="30">
        <v>0</v>
      </c>
      <c r="N22" s="31">
        <v>0</v>
      </c>
      <c r="O22" s="30">
        <v>10</v>
      </c>
      <c r="P22" s="15" t="s">
        <v>247</v>
      </c>
      <c r="Q22" s="36">
        <f t="shared" si="0"/>
        <v>11.19</v>
      </c>
    </row>
    <row r="23" s="1" customFormat="1" ht="20" customHeight="1" spans="1:17">
      <c r="A23" s="13" t="s">
        <v>290</v>
      </c>
      <c r="B23" s="14" t="s">
        <v>10</v>
      </c>
      <c r="C23" s="15" t="s">
        <v>243</v>
      </c>
      <c r="D23" s="19"/>
      <c r="E23" s="20" t="s">
        <v>291</v>
      </c>
      <c r="F23" s="15" t="s">
        <v>292</v>
      </c>
      <c r="G23" s="11" t="s">
        <v>41</v>
      </c>
      <c r="H23" s="17" t="s">
        <v>216</v>
      </c>
      <c r="I23" s="11"/>
      <c r="J23" s="15"/>
      <c r="K23" s="15"/>
      <c r="L23" s="30">
        <v>200</v>
      </c>
      <c r="M23" s="30">
        <v>113.763816</v>
      </c>
      <c r="N23" s="31">
        <v>0.56881908</v>
      </c>
      <c r="O23" s="30"/>
      <c r="P23" s="15" t="s">
        <v>247</v>
      </c>
      <c r="Q23" s="36">
        <f t="shared" si="0"/>
        <v>0</v>
      </c>
    </row>
    <row r="24" s="1" customFormat="1" ht="20" customHeight="1" spans="1:17">
      <c r="A24" s="13" t="s">
        <v>293</v>
      </c>
      <c r="B24" s="14" t="s">
        <v>10</v>
      </c>
      <c r="C24" s="15" t="s">
        <v>243</v>
      </c>
      <c r="D24" s="19"/>
      <c r="E24" s="20" t="s">
        <v>294</v>
      </c>
      <c r="F24" s="15" t="s">
        <v>295</v>
      </c>
      <c r="G24" s="11" t="s">
        <v>41</v>
      </c>
      <c r="H24" s="17" t="s">
        <v>97</v>
      </c>
      <c r="I24" s="11"/>
      <c r="J24" s="15"/>
      <c r="K24" s="15"/>
      <c r="L24" s="30">
        <v>109.92</v>
      </c>
      <c r="M24" s="30">
        <v>109.670484</v>
      </c>
      <c r="N24" s="31">
        <v>0.997730021834061</v>
      </c>
      <c r="O24" s="30"/>
      <c r="P24" s="15" t="s">
        <v>247</v>
      </c>
      <c r="Q24" s="36">
        <f t="shared" si="0"/>
        <v>0</v>
      </c>
    </row>
    <row r="25" s="2" customFormat="1" ht="20" customHeight="1" spans="1:17">
      <c r="A25" s="8">
        <v>2</v>
      </c>
      <c r="B25" s="9" t="s">
        <v>10</v>
      </c>
      <c r="C25" s="8" t="s">
        <v>296</v>
      </c>
      <c r="D25" s="8" t="s">
        <v>297</v>
      </c>
      <c r="E25" s="8" t="s">
        <v>298</v>
      </c>
      <c r="F25" s="8" t="s">
        <v>299</v>
      </c>
      <c r="G25" s="8" t="s">
        <v>41</v>
      </c>
      <c r="H25" s="17" t="s">
        <v>216</v>
      </c>
      <c r="I25" s="32" t="s">
        <v>46</v>
      </c>
      <c r="J25" s="8" t="s">
        <v>98</v>
      </c>
      <c r="K25" s="8" t="s">
        <v>217</v>
      </c>
      <c r="L25" s="28">
        <v>22000</v>
      </c>
      <c r="M25" s="28">
        <v>18638.707311</v>
      </c>
      <c r="N25" s="29">
        <v>0.847213968681818</v>
      </c>
      <c r="O25" s="28">
        <v>25800</v>
      </c>
      <c r="P25" s="8" t="s">
        <v>247</v>
      </c>
      <c r="Q25" s="36">
        <f t="shared" si="0"/>
        <v>28870.2</v>
      </c>
    </row>
    <row r="26" s="2" customFormat="1" ht="20" customHeight="1" spans="1:17">
      <c r="A26" s="8">
        <v>3</v>
      </c>
      <c r="B26" s="9" t="s">
        <v>10</v>
      </c>
      <c r="C26" s="8" t="s">
        <v>300</v>
      </c>
      <c r="D26" s="8" t="s">
        <v>301</v>
      </c>
      <c r="E26" s="8" t="s">
        <v>40</v>
      </c>
      <c r="F26" s="8" t="s">
        <v>40</v>
      </c>
      <c r="G26" s="11" t="s">
        <v>41</v>
      </c>
      <c r="H26" s="12"/>
      <c r="I26" s="11"/>
      <c r="J26" s="8"/>
      <c r="K26" s="8"/>
      <c r="L26" s="28">
        <v>1450</v>
      </c>
      <c r="M26" s="28">
        <v>1010.390226</v>
      </c>
      <c r="N26" s="34">
        <v>0.696820845517241</v>
      </c>
      <c r="O26" s="28">
        <v>1034</v>
      </c>
      <c r="P26" s="8" t="s">
        <v>247</v>
      </c>
      <c r="Q26" s="36">
        <f>Q27+Q28+Q29</f>
        <v>1034</v>
      </c>
    </row>
    <row r="27" s="1" customFormat="1" ht="20" customHeight="1" spans="1:17">
      <c r="A27" s="13" t="s">
        <v>108</v>
      </c>
      <c r="B27" s="14" t="s">
        <v>10</v>
      </c>
      <c r="C27" s="15" t="s">
        <v>300</v>
      </c>
      <c r="D27" s="15"/>
      <c r="E27" s="15" t="s">
        <v>302</v>
      </c>
      <c r="F27" s="6" t="s">
        <v>303</v>
      </c>
      <c r="G27" s="11" t="s">
        <v>41</v>
      </c>
      <c r="H27" s="12" t="s">
        <v>61</v>
      </c>
      <c r="I27" s="32" t="s">
        <v>15</v>
      </c>
      <c r="J27" s="15" t="s">
        <v>55</v>
      </c>
      <c r="K27" s="15" t="s">
        <v>81</v>
      </c>
      <c r="L27" s="30">
        <v>970</v>
      </c>
      <c r="M27" s="30">
        <v>643.0001</v>
      </c>
      <c r="N27" s="31">
        <v>0.662886701030928</v>
      </c>
      <c r="O27" s="30">
        <v>600</v>
      </c>
      <c r="P27" s="15"/>
      <c r="Q27" s="36">
        <f>O27</f>
        <v>600</v>
      </c>
    </row>
    <row r="28" s="1" customFormat="1" ht="20" customHeight="1" spans="1:17">
      <c r="A28" s="13" t="s">
        <v>118</v>
      </c>
      <c r="B28" s="14" t="s">
        <v>10</v>
      </c>
      <c r="C28" s="15" t="s">
        <v>300</v>
      </c>
      <c r="D28" s="15"/>
      <c r="E28" s="15" t="s">
        <v>304</v>
      </c>
      <c r="F28" s="21" t="s">
        <v>305</v>
      </c>
      <c r="G28" s="11" t="s">
        <v>41</v>
      </c>
      <c r="H28" s="12" t="s">
        <v>306</v>
      </c>
      <c r="I28" s="32" t="s">
        <v>15</v>
      </c>
      <c r="J28" s="15" t="s">
        <v>55</v>
      </c>
      <c r="K28" s="15" t="s">
        <v>72</v>
      </c>
      <c r="L28" s="30">
        <v>130</v>
      </c>
      <c r="M28" s="30">
        <v>64.665519</v>
      </c>
      <c r="N28" s="31">
        <v>0.497427069230769</v>
      </c>
      <c r="O28" s="30">
        <v>122</v>
      </c>
      <c r="P28" s="15"/>
      <c r="Q28" s="36">
        <f>O28</f>
        <v>122</v>
      </c>
    </row>
    <row r="29" s="1" customFormat="1" ht="20" customHeight="1" spans="1:17">
      <c r="A29" s="13" t="s">
        <v>113</v>
      </c>
      <c r="B29" s="14" t="s">
        <v>10</v>
      </c>
      <c r="C29" s="15" t="s">
        <v>300</v>
      </c>
      <c r="D29" s="15"/>
      <c r="E29" s="15" t="s">
        <v>307</v>
      </c>
      <c r="F29" s="21" t="s">
        <v>308</v>
      </c>
      <c r="G29" s="11" t="s">
        <v>41</v>
      </c>
      <c r="H29" s="12" t="s">
        <v>306</v>
      </c>
      <c r="I29" s="32" t="s">
        <v>15</v>
      </c>
      <c r="J29" s="15" t="s">
        <v>55</v>
      </c>
      <c r="K29" s="15" t="s">
        <v>72</v>
      </c>
      <c r="L29" s="30">
        <v>350</v>
      </c>
      <c r="M29" s="30">
        <v>302.724607</v>
      </c>
      <c r="N29" s="31">
        <v>0.864927448571429</v>
      </c>
      <c r="O29" s="30">
        <v>312</v>
      </c>
      <c r="P29" s="15"/>
      <c r="Q29" s="36">
        <f>O29</f>
        <v>312</v>
      </c>
    </row>
    <row r="30" s="2" customFormat="1" ht="20" customHeight="1" spans="1:17">
      <c r="A30" s="8">
        <v>4</v>
      </c>
      <c r="B30" s="9" t="s">
        <v>10</v>
      </c>
      <c r="C30" s="8" t="s">
        <v>309</v>
      </c>
      <c r="D30" s="8" t="s">
        <v>310</v>
      </c>
      <c r="E30" s="8" t="s">
        <v>311</v>
      </c>
      <c r="F30" s="8" t="s">
        <v>310</v>
      </c>
      <c r="G30" s="11" t="s">
        <v>41</v>
      </c>
      <c r="H30" s="12" t="s">
        <v>97</v>
      </c>
      <c r="I30" s="33" t="s">
        <v>46</v>
      </c>
      <c r="J30" s="8" t="s">
        <v>98</v>
      </c>
      <c r="K30" s="8" t="s">
        <v>312</v>
      </c>
      <c r="L30" s="28">
        <v>6108</v>
      </c>
      <c r="M30" s="28">
        <v>6488.596929</v>
      </c>
      <c r="N30" s="29">
        <v>1.06231121954813</v>
      </c>
      <c r="O30" s="28">
        <v>8500</v>
      </c>
      <c r="P30" s="8" t="s">
        <v>247</v>
      </c>
      <c r="Q30" s="36">
        <f t="shared" si="0"/>
        <v>9511.5</v>
      </c>
    </row>
    <row r="31" s="2" customFormat="1" ht="20" customHeight="1" spans="1:17">
      <c r="A31" s="8">
        <v>5</v>
      </c>
      <c r="B31" s="9" t="s">
        <v>10</v>
      </c>
      <c r="C31" s="8" t="s">
        <v>313</v>
      </c>
      <c r="D31" s="8" t="s">
        <v>314</v>
      </c>
      <c r="E31" s="8" t="s">
        <v>315</v>
      </c>
      <c r="F31" s="6" t="s">
        <v>316</v>
      </c>
      <c r="G31" s="11" t="s">
        <v>317</v>
      </c>
      <c r="H31" s="12" t="s">
        <v>174</v>
      </c>
      <c r="I31" s="33" t="s">
        <v>15</v>
      </c>
      <c r="J31" s="8" t="s">
        <v>318</v>
      </c>
      <c r="K31" s="8" t="s">
        <v>319</v>
      </c>
      <c r="L31" s="28">
        <v>530</v>
      </c>
      <c r="M31" s="28">
        <v>499.887902</v>
      </c>
      <c r="N31" s="29">
        <v>0.943184720754717</v>
      </c>
      <c r="O31" s="28">
        <v>486</v>
      </c>
      <c r="P31" s="8" t="s">
        <v>320</v>
      </c>
      <c r="Q31" s="36">
        <f>O31</f>
        <v>486</v>
      </c>
    </row>
    <row r="32" s="2" customFormat="1" ht="20" customHeight="1" spans="1:17">
      <c r="A32" s="8">
        <v>6</v>
      </c>
      <c r="B32" s="9" t="s">
        <v>10</v>
      </c>
      <c r="C32" s="8" t="s">
        <v>321</v>
      </c>
      <c r="D32" s="8" t="s">
        <v>322</v>
      </c>
      <c r="E32" s="8" t="s">
        <v>323</v>
      </c>
      <c r="F32" s="6" t="s">
        <v>324</v>
      </c>
      <c r="G32" s="11" t="s">
        <v>325</v>
      </c>
      <c r="H32" s="12" t="s">
        <v>174</v>
      </c>
      <c r="I32" s="33" t="s">
        <v>15</v>
      </c>
      <c r="J32" s="8" t="s">
        <v>318</v>
      </c>
      <c r="K32" s="8" t="s">
        <v>326</v>
      </c>
      <c r="L32" s="28">
        <v>711</v>
      </c>
      <c r="M32" s="28">
        <v>705.617756</v>
      </c>
      <c r="N32" s="29">
        <v>0.992430036568214</v>
      </c>
      <c r="O32" s="28">
        <v>703</v>
      </c>
      <c r="P32" s="8" t="s">
        <v>320</v>
      </c>
      <c r="Q32" s="36">
        <f t="shared" ref="Q32:Q39" si="1">O32</f>
        <v>703</v>
      </c>
    </row>
    <row r="33" s="2" customFormat="1" ht="20" customHeight="1" spans="1:17">
      <c r="A33" s="8">
        <v>7</v>
      </c>
      <c r="B33" s="9" t="s">
        <v>10</v>
      </c>
      <c r="C33" s="8" t="s">
        <v>327</v>
      </c>
      <c r="D33" s="8" t="s">
        <v>328</v>
      </c>
      <c r="E33" s="8" t="s">
        <v>329</v>
      </c>
      <c r="F33" s="6" t="s">
        <v>330</v>
      </c>
      <c r="G33" s="11" t="s">
        <v>41</v>
      </c>
      <c r="H33" s="12" t="s">
        <v>54</v>
      </c>
      <c r="I33" s="33" t="s">
        <v>15</v>
      </c>
      <c r="J33" s="8" t="s">
        <v>55</v>
      </c>
      <c r="K33" s="8" t="s">
        <v>56</v>
      </c>
      <c r="L33" s="28">
        <v>152.165110118089</v>
      </c>
      <c r="M33" s="28">
        <v>149.233163</v>
      </c>
      <c r="N33" s="29">
        <v>0.98073180431563</v>
      </c>
      <c r="O33" s="28">
        <v>150</v>
      </c>
      <c r="P33" s="8" t="s">
        <v>247</v>
      </c>
      <c r="Q33" s="36">
        <f t="shared" si="1"/>
        <v>150</v>
      </c>
    </row>
    <row r="34" s="2" customFormat="1" ht="20" customHeight="1" spans="1:17">
      <c r="A34" s="8">
        <v>8</v>
      </c>
      <c r="B34" s="9" t="s">
        <v>10</v>
      </c>
      <c r="C34" s="8" t="s">
        <v>331</v>
      </c>
      <c r="D34" s="8" t="s">
        <v>332</v>
      </c>
      <c r="E34" s="8" t="s">
        <v>333</v>
      </c>
      <c r="F34" s="6" t="s">
        <v>332</v>
      </c>
      <c r="G34" s="11" t="s">
        <v>41</v>
      </c>
      <c r="H34" s="12" t="s">
        <v>54</v>
      </c>
      <c r="I34" s="33" t="s">
        <v>15</v>
      </c>
      <c r="J34" s="8" t="s">
        <v>55</v>
      </c>
      <c r="K34" s="8" t="s">
        <v>56</v>
      </c>
      <c r="L34" s="28">
        <v>250</v>
      </c>
      <c r="M34" s="28">
        <v>176.544007</v>
      </c>
      <c r="N34" s="29">
        <v>0.706176028</v>
      </c>
      <c r="O34" s="28">
        <v>250</v>
      </c>
      <c r="P34" s="8" t="s">
        <v>320</v>
      </c>
      <c r="Q34" s="36">
        <f t="shared" si="1"/>
        <v>250</v>
      </c>
    </row>
    <row r="35" s="2" customFormat="1" ht="20" customHeight="1" spans="1:17">
      <c r="A35" s="8">
        <v>9</v>
      </c>
      <c r="B35" s="9" t="s">
        <v>10</v>
      </c>
      <c r="C35" s="8" t="s">
        <v>334</v>
      </c>
      <c r="D35" s="8" t="s">
        <v>335</v>
      </c>
      <c r="E35" s="8" t="s">
        <v>336</v>
      </c>
      <c r="F35" s="6" t="s">
        <v>337</v>
      </c>
      <c r="G35" s="11" t="s">
        <v>41</v>
      </c>
      <c r="H35" s="12" t="s">
        <v>306</v>
      </c>
      <c r="I35" s="33" t="s">
        <v>15</v>
      </c>
      <c r="J35" s="8" t="s">
        <v>55</v>
      </c>
      <c r="K35" s="8" t="s">
        <v>72</v>
      </c>
      <c r="L35" s="28">
        <v>100</v>
      </c>
      <c r="M35" s="28">
        <v>99.136653</v>
      </c>
      <c r="N35" s="29">
        <v>0.99136653</v>
      </c>
      <c r="O35" s="28">
        <v>100</v>
      </c>
      <c r="P35" s="8" t="s">
        <v>320</v>
      </c>
      <c r="Q35" s="36">
        <f t="shared" si="1"/>
        <v>100</v>
      </c>
    </row>
    <row r="36" s="2" customFormat="1" ht="20" customHeight="1" spans="1:17">
      <c r="A36" s="8">
        <v>10</v>
      </c>
      <c r="B36" s="9" t="s">
        <v>10</v>
      </c>
      <c r="C36" s="8" t="s">
        <v>338</v>
      </c>
      <c r="D36" s="8" t="s">
        <v>339</v>
      </c>
      <c r="E36" s="8" t="s">
        <v>340</v>
      </c>
      <c r="F36" s="6" t="s">
        <v>339</v>
      </c>
      <c r="G36" s="11" t="s">
        <v>41</v>
      </c>
      <c r="H36" s="12" t="s">
        <v>97</v>
      </c>
      <c r="I36" s="33" t="s">
        <v>15</v>
      </c>
      <c r="J36" s="8" t="s">
        <v>98</v>
      </c>
      <c r="K36" s="8" t="s">
        <v>341</v>
      </c>
      <c r="L36" s="28">
        <v>637</v>
      </c>
      <c r="M36" s="28">
        <v>636.848</v>
      </c>
      <c r="N36" s="29">
        <v>0.999761381475667</v>
      </c>
      <c r="O36" s="28">
        <v>2250</v>
      </c>
      <c r="P36" s="8" t="s">
        <v>247</v>
      </c>
      <c r="Q36" s="36">
        <f t="shared" si="1"/>
        <v>2250</v>
      </c>
    </row>
    <row r="37" s="2" customFormat="1" ht="20" customHeight="1" spans="1:17">
      <c r="A37" s="8">
        <v>11</v>
      </c>
      <c r="B37" s="9" t="s">
        <v>10</v>
      </c>
      <c r="C37" s="22" t="s">
        <v>342</v>
      </c>
      <c r="D37" s="22" t="s">
        <v>343</v>
      </c>
      <c r="E37" s="8" t="s">
        <v>344</v>
      </c>
      <c r="F37" s="6" t="s">
        <v>343</v>
      </c>
      <c r="G37" s="8" t="s">
        <v>41</v>
      </c>
      <c r="H37" s="8" t="s">
        <v>54</v>
      </c>
      <c r="I37" s="33" t="s">
        <v>15</v>
      </c>
      <c r="J37" s="8" t="s">
        <v>55</v>
      </c>
      <c r="K37" s="8" t="s">
        <v>56</v>
      </c>
      <c r="L37" s="28"/>
      <c r="M37" s="28"/>
      <c r="N37" s="29"/>
      <c r="O37" s="28">
        <v>240</v>
      </c>
      <c r="P37" s="8" t="s">
        <v>247</v>
      </c>
      <c r="Q37" s="36">
        <f t="shared" si="1"/>
        <v>240</v>
      </c>
    </row>
    <row r="38" s="2" customFormat="1" ht="20" customHeight="1" spans="1:17">
      <c r="A38" s="8">
        <v>12</v>
      </c>
      <c r="B38" s="9" t="s">
        <v>10</v>
      </c>
      <c r="C38" s="22" t="s">
        <v>345</v>
      </c>
      <c r="D38" s="22" t="s">
        <v>346</v>
      </c>
      <c r="E38" s="8" t="s">
        <v>347</v>
      </c>
      <c r="F38" s="6" t="s">
        <v>346</v>
      </c>
      <c r="G38" s="11" t="s">
        <v>41</v>
      </c>
      <c r="H38" s="8" t="s">
        <v>54</v>
      </c>
      <c r="I38" s="33" t="s">
        <v>15</v>
      </c>
      <c r="J38" s="8" t="s">
        <v>55</v>
      </c>
      <c r="K38" s="8" t="s">
        <v>56</v>
      </c>
      <c r="L38" s="28"/>
      <c r="M38" s="28"/>
      <c r="N38" s="29"/>
      <c r="O38" s="28">
        <v>300</v>
      </c>
      <c r="P38" s="8" t="s">
        <v>247</v>
      </c>
      <c r="Q38" s="36">
        <f t="shared" si="1"/>
        <v>300</v>
      </c>
    </row>
    <row r="39" s="2" customFormat="1" ht="20" customHeight="1" spans="1:17">
      <c r="A39" s="8">
        <v>13</v>
      </c>
      <c r="B39" s="9" t="s">
        <v>10</v>
      </c>
      <c r="C39" s="22" t="s">
        <v>348</v>
      </c>
      <c r="D39" s="22" t="s">
        <v>349</v>
      </c>
      <c r="E39" s="8" t="s">
        <v>350</v>
      </c>
      <c r="F39" s="6" t="s">
        <v>349</v>
      </c>
      <c r="G39" s="11" t="s">
        <v>351</v>
      </c>
      <c r="H39" s="8" t="s">
        <v>54</v>
      </c>
      <c r="I39" s="33" t="s">
        <v>15</v>
      </c>
      <c r="J39" s="8" t="s">
        <v>55</v>
      </c>
      <c r="K39" s="8" t="s">
        <v>56</v>
      </c>
      <c r="L39" s="28"/>
      <c r="M39" s="28"/>
      <c r="N39" s="29"/>
      <c r="O39" s="28">
        <v>300</v>
      </c>
      <c r="P39" s="8" t="s">
        <v>247</v>
      </c>
      <c r="Q39" s="36">
        <f t="shared" si="1"/>
        <v>300</v>
      </c>
    </row>
    <row r="40" s="2" customFormat="1" ht="20" customHeight="1" spans="1:17">
      <c r="A40" s="8">
        <v>14</v>
      </c>
      <c r="B40" s="9" t="s">
        <v>10</v>
      </c>
      <c r="C40" s="22" t="s">
        <v>352</v>
      </c>
      <c r="D40" s="22" t="s">
        <v>353</v>
      </c>
      <c r="E40" s="8" t="s">
        <v>354</v>
      </c>
      <c r="F40" s="6" t="s">
        <v>353</v>
      </c>
      <c r="G40" s="8"/>
      <c r="H40" s="8" t="s">
        <v>174</v>
      </c>
      <c r="I40" s="8"/>
      <c r="J40" s="8" t="s">
        <v>355</v>
      </c>
      <c r="K40" s="8" t="s">
        <v>356</v>
      </c>
      <c r="L40" s="28"/>
      <c r="M40" s="28"/>
      <c r="N40" s="29"/>
      <c r="O40" s="28">
        <v>95</v>
      </c>
      <c r="P40" s="8" t="s">
        <v>247</v>
      </c>
      <c r="Q40" s="36">
        <f t="shared" si="0"/>
        <v>106.305</v>
      </c>
    </row>
    <row r="41" s="1" customFormat="1" ht="20" customHeight="1" spans="1:17">
      <c r="A41" s="15"/>
      <c r="B41" s="14"/>
      <c r="C41" s="19" t="s">
        <v>357</v>
      </c>
      <c r="D41" s="15" t="s">
        <v>358</v>
      </c>
      <c r="E41" s="15" t="s">
        <v>359</v>
      </c>
      <c r="F41" s="23"/>
      <c r="G41" s="23"/>
      <c r="H41" s="23"/>
      <c r="I41" s="23"/>
      <c r="J41" s="23"/>
      <c r="K41" s="15" t="e">
        <v>#N/A</v>
      </c>
      <c r="L41" s="30">
        <v>127.72</v>
      </c>
      <c r="M41" s="30">
        <v>127.25322</v>
      </c>
      <c r="N41" s="31">
        <v>0.996345286564359</v>
      </c>
      <c r="O41" s="30"/>
      <c r="P41" s="8" t="s">
        <v>247</v>
      </c>
      <c r="Q41" s="36">
        <f t="shared" si="0"/>
        <v>0</v>
      </c>
    </row>
    <row r="43" customFormat="1" spans="12:12">
      <c r="L43" s="35"/>
    </row>
  </sheetData>
  <sortState ref="A6:BP24">
    <sortCondition ref="E6:E24"/>
  </sortState>
  <mergeCells count="3">
    <mergeCell ref="A1:P1"/>
    <mergeCell ref="A2:P2"/>
    <mergeCell ref="C4:F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2.1集团结算-结算省公司</vt:lpstr>
      <vt:lpstr>2.2集团结算-结算地市</vt:lpstr>
      <vt:lpstr>2.3省内结算明细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吕阳燕/财务部/Zmcc</dc:creator>
  <cp:lastModifiedBy>袋</cp:lastModifiedBy>
  <dcterms:created xsi:type="dcterms:W3CDTF">2017-03-22T06:41:00Z</dcterms:created>
  <cp:lastPrinted>2020-02-26T04:37:00Z</cp:lastPrinted>
  <dcterms:modified xsi:type="dcterms:W3CDTF">2024-12-09T07:25:29Z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F359C512BBB34999BB4B303751D9A09B</vt:lpwstr>
  </property>
</Properties>
</file>