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嘉兴移动\政企\物联网\指标\2025\8月\"/>
    </mc:Choice>
  </mc:AlternateContent>
  <xr:revisionPtr revIDLastSave="0" documentId="13_ncr:1_{B5CCFD8E-5EAB-4596-AAB2-B7B032015184}" xr6:coauthVersionLast="47" xr6:coauthVersionMax="47" xr10:uidLastSave="{00000000-0000-0000-0000-000000000000}"/>
  <bookViews>
    <workbookView xWindow="1605" yWindow="870" windowWidth="21765" windowHeight="13950" activeTab="1" xr2:uid="{00000000-000D-0000-FFFF-FFFF00000000}"/>
  </bookViews>
  <sheets>
    <sheet name="汇总" sheetId="3" r:id="rId1"/>
    <sheet name="物联网" sheetId="1" r:id="rId2"/>
    <sheet name="5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0" i="2" l="1"/>
  <c r="D540" i="2"/>
  <c r="E539" i="2"/>
  <c r="E538" i="2"/>
  <c r="E537" i="2"/>
  <c r="E536" i="2"/>
  <c r="E535" i="2"/>
  <c r="E534" i="2"/>
  <c r="E533" i="2"/>
  <c r="N529" i="2"/>
  <c r="M529" i="2"/>
  <c r="L529" i="2"/>
  <c r="K529" i="2"/>
  <c r="J529" i="2"/>
  <c r="I529" i="2"/>
  <c r="H529" i="2"/>
  <c r="G529" i="2"/>
  <c r="E529" i="2"/>
  <c r="D529" i="2"/>
  <c r="C529" i="2"/>
  <c r="O528" i="2"/>
  <c r="N528" i="2"/>
  <c r="M528" i="2"/>
  <c r="K528" i="2"/>
  <c r="O527" i="2"/>
  <c r="N527" i="2"/>
  <c r="M527" i="2"/>
  <c r="K527" i="2"/>
  <c r="O526" i="2"/>
  <c r="N526" i="2"/>
  <c r="M526" i="2"/>
  <c r="K526" i="2"/>
  <c r="O525" i="2"/>
  <c r="N525" i="2"/>
  <c r="M525" i="2"/>
  <c r="K525" i="2"/>
  <c r="O524" i="2"/>
  <c r="N524" i="2"/>
  <c r="M524" i="2"/>
  <c r="K524" i="2"/>
  <c r="O523" i="2"/>
  <c r="N523" i="2"/>
  <c r="M523" i="2"/>
  <c r="K523" i="2"/>
  <c r="O522" i="2"/>
  <c r="N522" i="2"/>
  <c r="M522" i="2"/>
  <c r="K522" i="2"/>
  <c r="N517" i="2"/>
  <c r="M517" i="2"/>
  <c r="L517" i="2"/>
  <c r="K517" i="2"/>
  <c r="J517" i="2"/>
  <c r="I517" i="2"/>
  <c r="H517" i="2"/>
  <c r="G517" i="2"/>
  <c r="E517" i="2"/>
  <c r="D517" i="2"/>
  <c r="C517" i="2"/>
  <c r="N516" i="2"/>
  <c r="M516" i="2"/>
  <c r="K516" i="2"/>
  <c r="N515" i="2"/>
  <c r="M515" i="2"/>
  <c r="K515" i="2"/>
  <c r="N514" i="2"/>
  <c r="M514" i="2"/>
  <c r="K514" i="2"/>
  <c r="N513" i="2"/>
  <c r="M513" i="2"/>
  <c r="K513" i="2"/>
  <c r="N512" i="2"/>
  <c r="M512" i="2"/>
  <c r="K512" i="2"/>
  <c r="N511" i="2"/>
  <c r="M511" i="2"/>
  <c r="K511" i="2"/>
  <c r="N510" i="2"/>
  <c r="M510" i="2"/>
  <c r="K510" i="2"/>
  <c r="L505" i="2"/>
  <c r="K505" i="2"/>
  <c r="J505" i="2"/>
  <c r="I505" i="2"/>
  <c r="H505" i="2"/>
  <c r="G505" i="2"/>
  <c r="E505" i="2"/>
  <c r="D505" i="2"/>
  <c r="C505" i="2"/>
  <c r="L504" i="2"/>
  <c r="K504" i="2"/>
  <c r="I504" i="2"/>
  <c r="L503" i="2"/>
  <c r="K503" i="2"/>
  <c r="I503" i="2"/>
  <c r="L502" i="2"/>
  <c r="K502" i="2"/>
  <c r="I502" i="2"/>
  <c r="L501" i="2"/>
  <c r="K501" i="2"/>
  <c r="I501" i="2"/>
  <c r="L500" i="2"/>
  <c r="K500" i="2"/>
  <c r="I500" i="2"/>
  <c r="L499" i="2"/>
  <c r="K499" i="2"/>
  <c r="I499" i="2"/>
  <c r="L498" i="2"/>
  <c r="K498" i="2"/>
  <c r="I498" i="2"/>
  <c r="L493" i="2"/>
  <c r="K493" i="2"/>
  <c r="J493" i="2"/>
  <c r="I493" i="2"/>
  <c r="H493" i="2"/>
  <c r="G493" i="2"/>
  <c r="E493" i="2"/>
  <c r="D493" i="2"/>
  <c r="C493" i="2"/>
  <c r="L492" i="2"/>
  <c r="K492" i="2"/>
  <c r="I492" i="2"/>
  <c r="L491" i="2"/>
  <c r="K491" i="2"/>
  <c r="I491" i="2"/>
  <c r="L490" i="2"/>
  <c r="K490" i="2"/>
  <c r="I490" i="2"/>
  <c r="L489" i="2"/>
  <c r="K489" i="2"/>
  <c r="I489" i="2"/>
  <c r="L488" i="2"/>
  <c r="K488" i="2"/>
  <c r="I488" i="2"/>
  <c r="L487" i="2"/>
  <c r="K487" i="2"/>
  <c r="I487" i="2"/>
  <c r="L486" i="2"/>
  <c r="K486" i="2"/>
  <c r="I486" i="2"/>
  <c r="L481" i="2"/>
  <c r="K481" i="2"/>
  <c r="J481" i="2"/>
  <c r="I481" i="2"/>
  <c r="H481" i="2"/>
  <c r="G481" i="2"/>
  <c r="E481" i="2"/>
  <c r="D481" i="2"/>
  <c r="C481" i="2"/>
  <c r="L480" i="2"/>
  <c r="K480" i="2"/>
  <c r="I480" i="2"/>
  <c r="L479" i="2"/>
  <c r="K479" i="2"/>
  <c r="I479" i="2"/>
  <c r="L478" i="2"/>
  <c r="K478" i="2"/>
  <c r="I478" i="2"/>
  <c r="L477" i="2"/>
  <c r="K477" i="2"/>
  <c r="I477" i="2"/>
  <c r="L476" i="2"/>
  <c r="K476" i="2"/>
  <c r="I476" i="2"/>
  <c r="L475" i="2"/>
  <c r="K475" i="2"/>
  <c r="I475" i="2"/>
  <c r="L474" i="2"/>
  <c r="K474" i="2"/>
  <c r="I474" i="2"/>
  <c r="L469" i="2"/>
  <c r="K469" i="2"/>
  <c r="J469" i="2"/>
  <c r="I469" i="2"/>
  <c r="H469" i="2"/>
  <c r="G469" i="2"/>
  <c r="E469" i="2"/>
  <c r="D469" i="2"/>
  <c r="C469" i="2"/>
  <c r="L468" i="2"/>
  <c r="K468" i="2"/>
  <c r="I468" i="2"/>
  <c r="L467" i="2"/>
  <c r="K467" i="2"/>
  <c r="I467" i="2"/>
  <c r="L466" i="2"/>
  <c r="K466" i="2"/>
  <c r="I466" i="2"/>
  <c r="L465" i="2"/>
  <c r="K465" i="2"/>
  <c r="I465" i="2"/>
  <c r="L464" i="2"/>
  <c r="K464" i="2"/>
  <c r="I464" i="2"/>
  <c r="L463" i="2"/>
  <c r="K463" i="2"/>
  <c r="I463" i="2"/>
  <c r="L462" i="2"/>
  <c r="K462" i="2"/>
  <c r="I462" i="2"/>
  <c r="L457" i="2"/>
  <c r="K457" i="2"/>
  <c r="J457" i="2"/>
  <c r="I457" i="2"/>
  <c r="H457" i="2"/>
  <c r="G457" i="2"/>
  <c r="E457" i="2"/>
  <c r="D457" i="2"/>
  <c r="C457" i="2"/>
  <c r="L456" i="2"/>
  <c r="K456" i="2"/>
  <c r="I456" i="2"/>
  <c r="L455" i="2"/>
  <c r="K455" i="2"/>
  <c r="I455" i="2"/>
  <c r="L454" i="2"/>
  <c r="K454" i="2"/>
  <c r="I454" i="2"/>
  <c r="L453" i="2"/>
  <c r="K453" i="2"/>
  <c r="I453" i="2"/>
  <c r="L452" i="2"/>
  <c r="K452" i="2"/>
  <c r="I452" i="2"/>
  <c r="L451" i="2"/>
  <c r="K451" i="2"/>
  <c r="I451" i="2"/>
  <c r="L450" i="2"/>
  <c r="K450" i="2"/>
  <c r="I450" i="2"/>
  <c r="L445" i="2"/>
  <c r="K445" i="2"/>
  <c r="J445" i="2"/>
  <c r="I445" i="2"/>
  <c r="H445" i="2"/>
  <c r="G445" i="2"/>
  <c r="E445" i="2"/>
  <c r="D445" i="2"/>
  <c r="C445" i="2"/>
  <c r="L444" i="2"/>
  <c r="K444" i="2"/>
  <c r="I444" i="2"/>
  <c r="L443" i="2"/>
  <c r="K443" i="2"/>
  <c r="I443" i="2"/>
  <c r="L442" i="2"/>
  <c r="K442" i="2"/>
  <c r="I442" i="2"/>
  <c r="L441" i="2"/>
  <c r="K441" i="2"/>
  <c r="I441" i="2"/>
  <c r="L440" i="2"/>
  <c r="K440" i="2"/>
  <c r="I440" i="2"/>
  <c r="L439" i="2"/>
  <c r="K439" i="2"/>
  <c r="I439" i="2"/>
  <c r="L438" i="2"/>
  <c r="K438" i="2"/>
  <c r="I438" i="2"/>
  <c r="L433" i="2"/>
  <c r="K433" i="2"/>
  <c r="J433" i="2"/>
  <c r="I433" i="2"/>
  <c r="H433" i="2"/>
  <c r="G433" i="2"/>
  <c r="E433" i="2"/>
  <c r="D433" i="2"/>
  <c r="C433" i="2"/>
  <c r="L432" i="2"/>
  <c r="K432" i="2"/>
  <c r="I432" i="2"/>
  <c r="L431" i="2"/>
  <c r="K431" i="2"/>
  <c r="I431" i="2"/>
  <c r="L430" i="2"/>
  <c r="K430" i="2"/>
  <c r="I430" i="2"/>
  <c r="L429" i="2"/>
  <c r="K429" i="2"/>
  <c r="I429" i="2"/>
  <c r="L428" i="2"/>
  <c r="K428" i="2"/>
  <c r="I428" i="2"/>
  <c r="L427" i="2"/>
  <c r="K427" i="2"/>
  <c r="I427" i="2"/>
  <c r="L426" i="2"/>
  <c r="K426" i="2"/>
  <c r="I426" i="2"/>
  <c r="L421" i="2"/>
  <c r="K421" i="2"/>
  <c r="J421" i="2"/>
  <c r="I421" i="2"/>
  <c r="H421" i="2"/>
  <c r="G421" i="2"/>
  <c r="E421" i="2"/>
  <c r="D421" i="2"/>
  <c r="C421" i="2"/>
  <c r="L420" i="2"/>
  <c r="K420" i="2"/>
  <c r="I420" i="2"/>
  <c r="L419" i="2"/>
  <c r="K419" i="2"/>
  <c r="I419" i="2"/>
  <c r="L418" i="2"/>
  <c r="K418" i="2"/>
  <c r="I418" i="2"/>
  <c r="L417" i="2"/>
  <c r="K417" i="2"/>
  <c r="I417" i="2"/>
  <c r="L416" i="2"/>
  <c r="K416" i="2"/>
  <c r="I416" i="2"/>
  <c r="L415" i="2"/>
  <c r="K415" i="2"/>
  <c r="I415" i="2"/>
  <c r="L414" i="2"/>
  <c r="K414" i="2"/>
  <c r="I414" i="2"/>
  <c r="L409" i="2"/>
  <c r="K409" i="2"/>
  <c r="J409" i="2"/>
  <c r="I409" i="2"/>
  <c r="H409" i="2"/>
  <c r="G409" i="2"/>
  <c r="F409" i="2"/>
  <c r="E409" i="2"/>
  <c r="D409" i="2"/>
  <c r="C409" i="2"/>
  <c r="L408" i="2"/>
  <c r="K408" i="2"/>
  <c r="I408" i="2"/>
  <c r="L407" i="2"/>
  <c r="K407" i="2"/>
  <c r="J407" i="2"/>
  <c r="I407" i="2"/>
  <c r="L406" i="2"/>
  <c r="K406" i="2"/>
  <c r="J406" i="2"/>
  <c r="I406" i="2"/>
  <c r="L405" i="2"/>
  <c r="K405" i="2"/>
  <c r="I405" i="2"/>
  <c r="L404" i="2"/>
  <c r="K404" i="2"/>
  <c r="I404" i="2"/>
  <c r="L403" i="2"/>
  <c r="K403" i="2"/>
  <c r="I403" i="2"/>
  <c r="L402" i="2"/>
  <c r="K402" i="2"/>
  <c r="I402" i="2"/>
  <c r="L397" i="2"/>
  <c r="K397" i="2"/>
  <c r="J397" i="2"/>
  <c r="I397" i="2"/>
  <c r="H397" i="2"/>
  <c r="G397" i="2"/>
  <c r="F397" i="2"/>
  <c r="D397" i="2"/>
  <c r="C397" i="2"/>
  <c r="L396" i="2"/>
  <c r="K396" i="2"/>
  <c r="I396" i="2"/>
  <c r="L395" i="2"/>
  <c r="K395" i="2"/>
  <c r="J395" i="2"/>
  <c r="I395" i="2"/>
  <c r="L394" i="2"/>
  <c r="K394" i="2"/>
  <c r="I394" i="2"/>
  <c r="L393" i="2"/>
  <c r="K393" i="2"/>
  <c r="I393" i="2"/>
  <c r="L392" i="2"/>
  <c r="K392" i="2"/>
  <c r="I392" i="2"/>
  <c r="L391" i="2"/>
  <c r="K391" i="2"/>
  <c r="I391" i="2"/>
  <c r="L390" i="2"/>
  <c r="K390" i="2"/>
  <c r="I390" i="2"/>
  <c r="L385" i="2"/>
  <c r="K385" i="2"/>
  <c r="J385" i="2"/>
  <c r="I385" i="2"/>
  <c r="H385" i="2"/>
  <c r="G385" i="2"/>
  <c r="F385" i="2"/>
  <c r="D385" i="2"/>
  <c r="C385" i="2"/>
  <c r="L384" i="2"/>
  <c r="K384" i="2"/>
  <c r="I384" i="2"/>
  <c r="L383" i="2"/>
  <c r="K383" i="2"/>
  <c r="I383" i="2"/>
  <c r="L382" i="2"/>
  <c r="K382" i="2"/>
  <c r="I382" i="2"/>
  <c r="L381" i="2"/>
  <c r="K381" i="2"/>
  <c r="I381" i="2"/>
  <c r="L380" i="2"/>
  <c r="K380" i="2"/>
  <c r="I380" i="2"/>
  <c r="L379" i="2"/>
  <c r="K379" i="2"/>
  <c r="I379" i="2"/>
  <c r="L378" i="2"/>
  <c r="K378" i="2"/>
  <c r="I378" i="2"/>
  <c r="L373" i="2"/>
  <c r="K373" i="2"/>
  <c r="J373" i="2"/>
  <c r="I373" i="2"/>
  <c r="H373" i="2"/>
  <c r="G373" i="2"/>
  <c r="F373" i="2"/>
  <c r="D373" i="2"/>
  <c r="C373" i="2"/>
  <c r="L372" i="2"/>
  <c r="K372" i="2"/>
  <c r="I372" i="2"/>
  <c r="L371" i="2"/>
  <c r="K371" i="2"/>
  <c r="I371" i="2"/>
  <c r="L370" i="2"/>
  <c r="K370" i="2"/>
  <c r="I370" i="2"/>
  <c r="L369" i="2"/>
  <c r="K369" i="2"/>
  <c r="I369" i="2"/>
  <c r="L368" i="2"/>
  <c r="K368" i="2"/>
  <c r="I368" i="2"/>
  <c r="L367" i="2"/>
  <c r="K367" i="2"/>
  <c r="I367" i="2"/>
  <c r="L366" i="2"/>
  <c r="K366" i="2"/>
  <c r="I366" i="2"/>
  <c r="L361" i="2"/>
  <c r="K361" i="2"/>
  <c r="J361" i="2"/>
  <c r="I361" i="2"/>
  <c r="H361" i="2"/>
  <c r="G361" i="2"/>
  <c r="F361" i="2"/>
  <c r="D361" i="2"/>
  <c r="C361" i="2"/>
  <c r="L360" i="2"/>
  <c r="K360" i="2"/>
  <c r="I360" i="2"/>
  <c r="L359" i="2"/>
  <c r="K359" i="2"/>
  <c r="I359" i="2"/>
  <c r="L358" i="2"/>
  <c r="K358" i="2"/>
  <c r="I358" i="2"/>
  <c r="L357" i="2"/>
  <c r="K357" i="2"/>
  <c r="I357" i="2"/>
  <c r="L356" i="2"/>
  <c r="K356" i="2"/>
  <c r="I356" i="2"/>
  <c r="L355" i="2"/>
  <c r="K355" i="2"/>
  <c r="I355" i="2"/>
  <c r="L354" i="2"/>
  <c r="K354" i="2"/>
  <c r="I354" i="2"/>
  <c r="L349" i="2"/>
  <c r="K349" i="2"/>
  <c r="J349" i="2"/>
  <c r="I349" i="2"/>
  <c r="H349" i="2"/>
  <c r="G349" i="2"/>
  <c r="F349" i="2"/>
  <c r="D349" i="2"/>
  <c r="L348" i="2"/>
  <c r="K348" i="2"/>
  <c r="I348" i="2"/>
  <c r="L347" i="2"/>
  <c r="K347" i="2"/>
  <c r="I347" i="2"/>
  <c r="L346" i="2"/>
  <c r="K346" i="2"/>
  <c r="I346" i="2"/>
  <c r="L345" i="2"/>
  <c r="K345" i="2"/>
  <c r="I345" i="2"/>
  <c r="L344" i="2"/>
  <c r="K344" i="2"/>
  <c r="I344" i="2"/>
  <c r="L343" i="2"/>
  <c r="K343" i="2"/>
  <c r="I343" i="2"/>
  <c r="L342" i="2"/>
  <c r="K342" i="2"/>
  <c r="I342" i="2"/>
  <c r="L337" i="2"/>
  <c r="K337" i="2"/>
  <c r="J337" i="2"/>
  <c r="I337" i="2"/>
  <c r="H337" i="2"/>
  <c r="G337" i="2"/>
  <c r="F337" i="2"/>
  <c r="D337" i="2"/>
  <c r="L336" i="2"/>
  <c r="K336" i="2"/>
  <c r="I336" i="2"/>
  <c r="L335" i="2"/>
  <c r="K335" i="2"/>
  <c r="I335" i="2"/>
  <c r="L334" i="2"/>
  <c r="K334" i="2"/>
  <c r="I334" i="2"/>
  <c r="L333" i="2"/>
  <c r="K333" i="2"/>
  <c r="I333" i="2"/>
  <c r="L332" i="2"/>
  <c r="K332" i="2"/>
  <c r="I332" i="2"/>
  <c r="L331" i="2"/>
  <c r="K331" i="2"/>
  <c r="I331" i="2"/>
  <c r="L330" i="2"/>
  <c r="K330" i="2"/>
  <c r="I330" i="2"/>
  <c r="L325" i="2"/>
  <c r="K325" i="2"/>
  <c r="J325" i="2"/>
  <c r="I325" i="2"/>
  <c r="H325" i="2"/>
  <c r="G325" i="2"/>
  <c r="F325" i="2"/>
  <c r="D325" i="2"/>
  <c r="L324" i="2"/>
  <c r="K324" i="2"/>
  <c r="I324" i="2"/>
  <c r="L323" i="2"/>
  <c r="K323" i="2"/>
  <c r="I323" i="2"/>
  <c r="L322" i="2"/>
  <c r="K322" i="2"/>
  <c r="I322" i="2"/>
  <c r="L321" i="2"/>
  <c r="K321" i="2"/>
  <c r="I321" i="2"/>
  <c r="L320" i="2"/>
  <c r="K320" i="2"/>
  <c r="I320" i="2"/>
  <c r="L319" i="2"/>
  <c r="K319" i="2"/>
  <c r="I319" i="2"/>
  <c r="L318" i="2"/>
  <c r="K318" i="2"/>
  <c r="I318" i="2"/>
  <c r="L313" i="2"/>
  <c r="K313" i="2"/>
  <c r="J313" i="2"/>
  <c r="I313" i="2"/>
  <c r="H313" i="2"/>
  <c r="G313" i="2"/>
  <c r="F313" i="2"/>
  <c r="D313" i="2"/>
  <c r="L312" i="2"/>
  <c r="K312" i="2"/>
  <c r="I312" i="2"/>
  <c r="L311" i="2"/>
  <c r="K311" i="2"/>
  <c r="I311" i="2"/>
  <c r="L310" i="2"/>
  <c r="K310" i="2"/>
  <c r="I310" i="2"/>
  <c r="L309" i="2"/>
  <c r="K309" i="2"/>
  <c r="I309" i="2"/>
  <c r="L308" i="2"/>
  <c r="K308" i="2"/>
  <c r="I308" i="2"/>
  <c r="L307" i="2"/>
  <c r="K307" i="2"/>
  <c r="I307" i="2"/>
  <c r="L306" i="2"/>
  <c r="K306" i="2"/>
  <c r="I306" i="2"/>
  <c r="L301" i="2"/>
  <c r="K301" i="2"/>
  <c r="J301" i="2"/>
  <c r="I301" i="2"/>
  <c r="H301" i="2"/>
  <c r="G301" i="2"/>
  <c r="F301" i="2"/>
  <c r="D301" i="2"/>
  <c r="L300" i="2"/>
  <c r="K300" i="2"/>
  <c r="I300" i="2"/>
  <c r="L299" i="2"/>
  <c r="K299" i="2"/>
  <c r="I299" i="2"/>
  <c r="L298" i="2"/>
  <c r="K298" i="2"/>
  <c r="I298" i="2"/>
  <c r="L297" i="2"/>
  <c r="K297" i="2"/>
  <c r="I297" i="2"/>
  <c r="L296" i="2"/>
  <c r="K296" i="2"/>
  <c r="I296" i="2"/>
  <c r="L295" i="2"/>
  <c r="K295" i="2"/>
  <c r="I295" i="2"/>
  <c r="L294" i="2"/>
  <c r="K294" i="2"/>
  <c r="I294" i="2"/>
  <c r="L289" i="2"/>
  <c r="K289" i="2"/>
  <c r="J289" i="2"/>
  <c r="I289" i="2"/>
  <c r="H289" i="2"/>
  <c r="G289" i="2"/>
  <c r="F289" i="2"/>
  <c r="D289" i="2"/>
  <c r="L288" i="2"/>
  <c r="K288" i="2"/>
  <c r="I288" i="2"/>
  <c r="L287" i="2"/>
  <c r="K287" i="2"/>
  <c r="I287" i="2"/>
  <c r="L286" i="2"/>
  <c r="K286" i="2"/>
  <c r="I286" i="2"/>
  <c r="L285" i="2"/>
  <c r="K285" i="2"/>
  <c r="I285" i="2"/>
  <c r="L284" i="2"/>
  <c r="K284" i="2"/>
  <c r="I284" i="2"/>
  <c r="L283" i="2"/>
  <c r="K283" i="2"/>
  <c r="I283" i="2"/>
  <c r="L282" i="2"/>
  <c r="K282" i="2"/>
  <c r="I282" i="2"/>
  <c r="L277" i="2"/>
  <c r="K277" i="2"/>
  <c r="J277" i="2"/>
  <c r="I277" i="2"/>
  <c r="H277" i="2"/>
  <c r="G277" i="2"/>
  <c r="F277" i="2"/>
  <c r="D277" i="2"/>
  <c r="C277" i="2"/>
  <c r="L276" i="2"/>
  <c r="K276" i="2"/>
  <c r="I276" i="2"/>
  <c r="L275" i="2"/>
  <c r="K275" i="2"/>
  <c r="I275" i="2"/>
  <c r="L274" i="2"/>
  <c r="K274" i="2"/>
  <c r="I274" i="2"/>
  <c r="L273" i="2"/>
  <c r="K273" i="2"/>
  <c r="I273" i="2"/>
  <c r="L272" i="2"/>
  <c r="K272" i="2"/>
  <c r="I272" i="2"/>
  <c r="L271" i="2"/>
  <c r="K271" i="2"/>
  <c r="I271" i="2"/>
  <c r="L270" i="2"/>
  <c r="K270" i="2"/>
  <c r="I270" i="2"/>
  <c r="L265" i="2"/>
  <c r="K265" i="2"/>
  <c r="J265" i="2"/>
  <c r="I265" i="2"/>
  <c r="H265" i="2"/>
  <c r="G265" i="2"/>
  <c r="F265" i="2"/>
  <c r="D265" i="2"/>
  <c r="C265" i="2"/>
  <c r="L264" i="2"/>
  <c r="K264" i="2"/>
  <c r="I264" i="2"/>
  <c r="L263" i="2"/>
  <c r="K263" i="2"/>
  <c r="I263" i="2"/>
  <c r="L262" i="2"/>
  <c r="K262" i="2"/>
  <c r="I262" i="2"/>
  <c r="L261" i="2"/>
  <c r="K261" i="2"/>
  <c r="I261" i="2"/>
  <c r="L260" i="2"/>
  <c r="K260" i="2"/>
  <c r="I260" i="2"/>
  <c r="L259" i="2"/>
  <c r="K259" i="2"/>
  <c r="I259" i="2"/>
  <c r="L258" i="2"/>
  <c r="K258" i="2"/>
  <c r="I258" i="2"/>
  <c r="L253" i="2"/>
  <c r="K253" i="2"/>
  <c r="J253" i="2"/>
  <c r="I253" i="2"/>
  <c r="H253" i="2"/>
  <c r="G253" i="2"/>
  <c r="F253" i="2"/>
  <c r="D253" i="2"/>
  <c r="C253" i="2"/>
  <c r="L252" i="2"/>
  <c r="K252" i="2"/>
  <c r="I252" i="2"/>
  <c r="L251" i="2"/>
  <c r="K251" i="2"/>
  <c r="I251" i="2"/>
  <c r="L250" i="2"/>
  <c r="K250" i="2"/>
  <c r="I250" i="2"/>
  <c r="L249" i="2"/>
  <c r="K249" i="2"/>
  <c r="I249" i="2"/>
  <c r="L248" i="2"/>
  <c r="K248" i="2"/>
  <c r="I248" i="2"/>
  <c r="L247" i="2"/>
  <c r="K247" i="2"/>
  <c r="I247" i="2"/>
  <c r="L246" i="2"/>
  <c r="K246" i="2"/>
  <c r="I246" i="2"/>
  <c r="L241" i="2"/>
  <c r="K241" i="2"/>
  <c r="J241" i="2"/>
  <c r="I241" i="2"/>
  <c r="H241" i="2"/>
  <c r="G241" i="2"/>
  <c r="F241" i="2"/>
  <c r="D241" i="2"/>
  <c r="C241" i="2"/>
  <c r="L240" i="2"/>
  <c r="K240" i="2"/>
  <c r="I240" i="2"/>
  <c r="L239" i="2"/>
  <c r="K239" i="2"/>
  <c r="I239" i="2"/>
  <c r="L238" i="2"/>
  <c r="K238" i="2"/>
  <c r="I238" i="2"/>
  <c r="L237" i="2"/>
  <c r="K237" i="2"/>
  <c r="I237" i="2"/>
  <c r="L236" i="2"/>
  <c r="K236" i="2"/>
  <c r="I236" i="2"/>
  <c r="L235" i="2"/>
  <c r="K235" i="2"/>
  <c r="I235" i="2"/>
  <c r="L234" i="2"/>
  <c r="K234" i="2"/>
  <c r="I234" i="2"/>
  <c r="L229" i="2"/>
  <c r="K229" i="2"/>
  <c r="J229" i="2"/>
  <c r="I229" i="2"/>
  <c r="H229" i="2"/>
  <c r="G229" i="2"/>
  <c r="F229" i="2"/>
  <c r="D229" i="2"/>
  <c r="C229" i="2"/>
  <c r="L228" i="2"/>
  <c r="K228" i="2"/>
  <c r="I228" i="2"/>
  <c r="L227" i="2"/>
  <c r="K227" i="2"/>
  <c r="I227" i="2"/>
  <c r="L226" i="2"/>
  <c r="K226" i="2"/>
  <c r="I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16" i="2"/>
  <c r="K216" i="2"/>
  <c r="J216" i="2"/>
  <c r="I216" i="2"/>
  <c r="H216" i="2"/>
  <c r="G216" i="2"/>
  <c r="F216" i="2"/>
  <c r="D216" i="2"/>
  <c r="C216" i="2"/>
  <c r="L215" i="2"/>
  <c r="K215" i="2"/>
  <c r="I215" i="2"/>
  <c r="L214" i="2"/>
  <c r="K214" i="2"/>
  <c r="I214" i="2"/>
  <c r="L213" i="2"/>
  <c r="K213" i="2"/>
  <c r="I213" i="2"/>
  <c r="L212" i="2"/>
  <c r="K212" i="2"/>
  <c r="I212" i="2"/>
  <c r="L211" i="2"/>
  <c r="K211" i="2"/>
  <c r="I211" i="2"/>
  <c r="L210" i="2"/>
  <c r="K210" i="2"/>
  <c r="I210" i="2"/>
  <c r="L209" i="2"/>
  <c r="K209" i="2"/>
  <c r="I209" i="2"/>
  <c r="L203" i="2"/>
  <c r="K203" i="2"/>
  <c r="J203" i="2"/>
  <c r="I203" i="2"/>
  <c r="H203" i="2"/>
  <c r="G203" i="2"/>
  <c r="F203" i="2"/>
  <c r="D203" i="2"/>
  <c r="C203" i="2"/>
  <c r="L202" i="2"/>
  <c r="K202" i="2"/>
  <c r="I202" i="2"/>
  <c r="L201" i="2"/>
  <c r="K201" i="2"/>
  <c r="I201" i="2"/>
  <c r="L200" i="2"/>
  <c r="K200" i="2"/>
  <c r="I200" i="2"/>
  <c r="L199" i="2"/>
  <c r="K199" i="2"/>
  <c r="I199" i="2"/>
  <c r="L198" i="2"/>
  <c r="K198" i="2"/>
  <c r="I198" i="2"/>
  <c r="L197" i="2"/>
  <c r="K197" i="2"/>
  <c r="I197" i="2"/>
  <c r="L196" i="2"/>
  <c r="K196" i="2"/>
  <c r="I196" i="2"/>
  <c r="L190" i="2"/>
  <c r="K190" i="2"/>
  <c r="J190" i="2"/>
  <c r="I190" i="2"/>
  <c r="H190" i="2"/>
  <c r="G190" i="2"/>
  <c r="F190" i="2"/>
  <c r="D190" i="2"/>
  <c r="C190" i="2"/>
  <c r="L189" i="2"/>
  <c r="K189" i="2"/>
  <c r="I189" i="2"/>
  <c r="L188" i="2"/>
  <c r="K188" i="2"/>
  <c r="I188" i="2"/>
  <c r="L187" i="2"/>
  <c r="K187" i="2"/>
  <c r="I187" i="2"/>
  <c r="L186" i="2"/>
  <c r="K186" i="2"/>
  <c r="I186" i="2"/>
  <c r="L185" i="2"/>
  <c r="K185" i="2"/>
  <c r="I185" i="2"/>
  <c r="L184" i="2"/>
  <c r="K184" i="2"/>
  <c r="I184" i="2"/>
  <c r="L183" i="2"/>
  <c r="K183" i="2"/>
  <c r="I183" i="2"/>
  <c r="L178" i="2"/>
  <c r="K178" i="2"/>
  <c r="J178" i="2"/>
  <c r="I178" i="2"/>
  <c r="H178" i="2"/>
  <c r="G178" i="2"/>
  <c r="F178" i="2"/>
  <c r="D178" i="2"/>
  <c r="C178" i="2"/>
  <c r="L177" i="2"/>
  <c r="K177" i="2"/>
  <c r="I177" i="2"/>
  <c r="L176" i="2"/>
  <c r="K176" i="2"/>
  <c r="I176" i="2"/>
  <c r="L175" i="2"/>
  <c r="K175" i="2"/>
  <c r="I175" i="2"/>
  <c r="L174" i="2"/>
  <c r="K174" i="2"/>
  <c r="I174" i="2"/>
  <c r="L173" i="2"/>
  <c r="K173" i="2"/>
  <c r="I173" i="2"/>
  <c r="L172" i="2"/>
  <c r="K172" i="2"/>
  <c r="I172" i="2"/>
  <c r="L171" i="2"/>
  <c r="K171" i="2"/>
  <c r="I171" i="2"/>
  <c r="L165" i="2"/>
  <c r="K165" i="2"/>
  <c r="J165" i="2"/>
  <c r="I165" i="2"/>
  <c r="H165" i="2"/>
  <c r="G165" i="2"/>
  <c r="F165" i="2"/>
  <c r="D165" i="2"/>
  <c r="C165" i="2"/>
  <c r="L164" i="2"/>
  <c r="K164" i="2"/>
  <c r="I164" i="2"/>
  <c r="L163" i="2"/>
  <c r="K163" i="2"/>
  <c r="I163" i="2"/>
  <c r="L162" i="2"/>
  <c r="K162" i="2"/>
  <c r="I162" i="2"/>
  <c r="L161" i="2"/>
  <c r="K161" i="2"/>
  <c r="I161" i="2"/>
  <c r="L160" i="2"/>
  <c r="K160" i="2"/>
  <c r="I160" i="2"/>
  <c r="L159" i="2"/>
  <c r="K159" i="2"/>
  <c r="I159" i="2"/>
  <c r="L158" i="2"/>
  <c r="K158" i="2"/>
  <c r="I158" i="2"/>
  <c r="L152" i="2"/>
  <c r="K152" i="2"/>
  <c r="J152" i="2"/>
  <c r="I152" i="2"/>
  <c r="H152" i="2"/>
  <c r="G152" i="2"/>
  <c r="F152" i="2"/>
  <c r="D152" i="2"/>
  <c r="C152" i="2"/>
  <c r="L151" i="2"/>
  <c r="K151" i="2"/>
  <c r="I151" i="2"/>
  <c r="L150" i="2"/>
  <c r="K150" i="2"/>
  <c r="I150" i="2"/>
  <c r="L149" i="2"/>
  <c r="K149" i="2"/>
  <c r="I149" i="2"/>
  <c r="L148" i="2"/>
  <c r="K148" i="2"/>
  <c r="I148" i="2"/>
  <c r="L147" i="2"/>
  <c r="K147" i="2"/>
  <c r="I147" i="2"/>
  <c r="L146" i="2"/>
  <c r="K146" i="2"/>
  <c r="I146" i="2"/>
  <c r="L145" i="2"/>
  <c r="K145" i="2"/>
  <c r="I145" i="2"/>
  <c r="L139" i="2"/>
  <c r="K139" i="2"/>
  <c r="J139" i="2"/>
  <c r="I139" i="2"/>
  <c r="H139" i="2"/>
  <c r="G139" i="2"/>
  <c r="F139" i="2"/>
  <c r="D139" i="2"/>
  <c r="C139" i="2"/>
  <c r="L138" i="2"/>
  <c r="K138" i="2"/>
  <c r="I138" i="2"/>
  <c r="L137" i="2"/>
  <c r="K137" i="2"/>
  <c r="I137" i="2"/>
  <c r="L136" i="2"/>
  <c r="K136" i="2"/>
  <c r="I136" i="2"/>
  <c r="L135" i="2"/>
  <c r="K135" i="2"/>
  <c r="I135" i="2"/>
  <c r="L134" i="2"/>
  <c r="K134" i="2"/>
  <c r="I134" i="2"/>
  <c r="L133" i="2"/>
  <c r="K133" i="2"/>
  <c r="I133" i="2"/>
  <c r="L132" i="2"/>
  <c r="K132" i="2"/>
  <c r="I132" i="2"/>
  <c r="L126" i="2"/>
  <c r="K126" i="2"/>
  <c r="J126" i="2"/>
  <c r="I126" i="2"/>
  <c r="H126" i="2"/>
  <c r="G126" i="2"/>
  <c r="F126" i="2"/>
  <c r="D126" i="2"/>
  <c r="C126" i="2"/>
  <c r="L125" i="2"/>
  <c r="K125" i="2"/>
  <c r="I125" i="2"/>
  <c r="L124" i="2"/>
  <c r="K124" i="2"/>
  <c r="I124" i="2"/>
  <c r="L123" i="2"/>
  <c r="K123" i="2"/>
  <c r="I123" i="2"/>
  <c r="L122" i="2"/>
  <c r="K122" i="2"/>
  <c r="I122" i="2"/>
  <c r="L121" i="2"/>
  <c r="K121" i="2"/>
  <c r="I121" i="2"/>
  <c r="L120" i="2"/>
  <c r="K120" i="2"/>
  <c r="I120" i="2"/>
  <c r="L119" i="2"/>
  <c r="K119" i="2"/>
  <c r="I119" i="2"/>
  <c r="L113" i="2"/>
  <c r="K113" i="2"/>
  <c r="J113" i="2"/>
  <c r="I113" i="2"/>
  <c r="H113" i="2"/>
  <c r="G113" i="2"/>
  <c r="F113" i="2"/>
  <c r="D113" i="2"/>
  <c r="C113" i="2"/>
  <c r="L112" i="2"/>
  <c r="K112" i="2"/>
  <c r="I112" i="2"/>
  <c r="L111" i="2"/>
  <c r="K111" i="2"/>
  <c r="I111" i="2"/>
  <c r="L110" i="2"/>
  <c r="K110" i="2"/>
  <c r="I110" i="2"/>
  <c r="L109" i="2"/>
  <c r="K109" i="2"/>
  <c r="I109" i="2"/>
  <c r="L108" i="2"/>
  <c r="K108" i="2"/>
  <c r="I108" i="2"/>
  <c r="L107" i="2"/>
  <c r="K107" i="2"/>
  <c r="I107" i="2"/>
  <c r="L106" i="2"/>
  <c r="K106" i="2"/>
  <c r="I106" i="2"/>
  <c r="L100" i="2"/>
  <c r="K100" i="2"/>
  <c r="J100" i="2"/>
  <c r="I100" i="2"/>
  <c r="H100" i="2"/>
  <c r="G100" i="2"/>
  <c r="F100" i="2"/>
  <c r="D100" i="2"/>
  <c r="C100" i="2"/>
  <c r="L99" i="2"/>
  <c r="K99" i="2"/>
  <c r="I99" i="2"/>
  <c r="L98" i="2"/>
  <c r="K98" i="2"/>
  <c r="I98" i="2"/>
  <c r="L97" i="2"/>
  <c r="K97" i="2"/>
  <c r="I97" i="2"/>
  <c r="L96" i="2"/>
  <c r="K96" i="2"/>
  <c r="I96" i="2"/>
  <c r="L95" i="2"/>
  <c r="K95" i="2"/>
  <c r="I95" i="2"/>
  <c r="L94" i="2"/>
  <c r="K94" i="2"/>
  <c r="I94" i="2"/>
  <c r="L93" i="2"/>
  <c r="K93" i="2"/>
  <c r="I93" i="2"/>
  <c r="L87" i="2"/>
  <c r="K87" i="2"/>
  <c r="J87" i="2"/>
  <c r="I87" i="2"/>
  <c r="H87" i="2"/>
  <c r="G87" i="2"/>
  <c r="F87" i="2"/>
  <c r="D87" i="2"/>
  <c r="C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4" i="2"/>
  <c r="K74" i="2"/>
  <c r="J74" i="2"/>
  <c r="I74" i="2"/>
  <c r="H74" i="2"/>
  <c r="G74" i="2"/>
  <c r="F74" i="2"/>
  <c r="D74" i="2"/>
  <c r="C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2" i="2"/>
  <c r="K62" i="2"/>
  <c r="J62" i="2"/>
  <c r="I62" i="2"/>
  <c r="H62" i="2"/>
  <c r="G62" i="2"/>
  <c r="F62" i="2"/>
  <c r="D62" i="2"/>
  <c r="C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0" i="2"/>
  <c r="K50" i="2"/>
  <c r="J50" i="2"/>
  <c r="I50" i="2"/>
  <c r="H50" i="2"/>
  <c r="G50" i="2"/>
  <c r="F50" i="2"/>
  <c r="D50" i="2"/>
  <c r="C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38" i="2"/>
  <c r="K38" i="2"/>
  <c r="J38" i="2"/>
  <c r="I38" i="2"/>
  <c r="H38" i="2"/>
  <c r="G38" i="2"/>
  <c r="F38" i="2"/>
  <c r="D38" i="2"/>
  <c r="C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24" i="2"/>
  <c r="K24" i="2"/>
  <c r="J24" i="2"/>
  <c r="I24" i="2"/>
  <c r="H24" i="2"/>
  <c r="G24" i="2"/>
  <c r="F24" i="2"/>
  <c r="D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0" i="2"/>
  <c r="K10" i="2"/>
  <c r="J10" i="2"/>
  <c r="I10" i="2"/>
  <c r="H10" i="2"/>
  <c r="G10" i="2"/>
  <c r="F10" i="2"/>
  <c r="D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L4" i="2"/>
  <c r="K4" i="2"/>
  <c r="I4" i="2"/>
  <c r="L3" i="2"/>
  <c r="K3" i="2"/>
  <c r="I3" i="2"/>
  <c r="P82" i="1"/>
  <c r="O82" i="1"/>
  <c r="L82" i="1"/>
  <c r="J82" i="1"/>
  <c r="I82" i="1"/>
  <c r="H82" i="1"/>
  <c r="G82" i="1"/>
  <c r="F82" i="1"/>
  <c r="E82" i="1"/>
  <c r="D82" i="1"/>
  <c r="C82" i="1"/>
  <c r="B82" i="1"/>
  <c r="P81" i="1"/>
  <c r="O81" i="1"/>
  <c r="L81" i="1"/>
  <c r="K81" i="1"/>
  <c r="J81" i="1"/>
  <c r="I81" i="1"/>
  <c r="H81" i="1"/>
  <c r="G81" i="1"/>
  <c r="F81" i="1"/>
  <c r="E81" i="1"/>
  <c r="D81" i="1"/>
  <c r="C81" i="1"/>
  <c r="B81" i="1"/>
  <c r="P80" i="1"/>
  <c r="O80" i="1"/>
  <c r="J80" i="1"/>
  <c r="I80" i="1"/>
  <c r="H80" i="1"/>
  <c r="G80" i="1"/>
  <c r="F80" i="1"/>
  <c r="E80" i="1"/>
  <c r="D80" i="1"/>
  <c r="C80" i="1"/>
  <c r="B80" i="1"/>
  <c r="P79" i="1"/>
  <c r="O79" i="1"/>
  <c r="L79" i="1"/>
  <c r="K79" i="1"/>
  <c r="J79" i="1"/>
  <c r="I79" i="1"/>
  <c r="H79" i="1"/>
  <c r="G79" i="1"/>
  <c r="F79" i="1"/>
  <c r="E79" i="1"/>
  <c r="D79" i="1"/>
  <c r="C79" i="1"/>
  <c r="B79" i="1"/>
  <c r="P78" i="1"/>
  <c r="O78" i="1"/>
  <c r="L78" i="1"/>
  <c r="K78" i="1"/>
  <c r="J78" i="1"/>
  <c r="I78" i="1"/>
  <c r="H78" i="1"/>
  <c r="G78" i="1"/>
  <c r="F78" i="1"/>
  <c r="E78" i="1"/>
  <c r="D78" i="1"/>
  <c r="C78" i="1"/>
  <c r="B78" i="1"/>
  <c r="P77" i="1"/>
  <c r="O77" i="1"/>
  <c r="L77" i="1"/>
  <c r="K77" i="1"/>
  <c r="J77" i="1"/>
  <c r="I77" i="1"/>
  <c r="H77" i="1"/>
  <c r="G77" i="1"/>
  <c r="F77" i="1"/>
  <c r="E77" i="1"/>
  <c r="D77" i="1"/>
  <c r="C77" i="1"/>
  <c r="B77" i="1"/>
  <c r="P76" i="1"/>
  <c r="O76" i="1"/>
  <c r="L76" i="1"/>
  <c r="K76" i="1"/>
  <c r="J76" i="1"/>
  <c r="I76" i="1"/>
  <c r="H76" i="1"/>
  <c r="G76" i="1"/>
  <c r="F76" i="1"/>
  <c r="E76" i="1"/>
  <c r="D76" i="1"/>
  <c r="C76" i="1"/>
  <c r="B76" i="1"/>
  <c r="P75" i="1"/>
  <c r="O75" i="1"/>
  <c r="L75" i="1"/>
  <c r="K75" i="1"/>
  <c r="J75" i="1"/>
  <c r="I75" i="1"/>
  <c r="H75" i="1"/>
  <c r="G75" i="1"/>
  <c r="F75" i="1"/>
  <c r="E75" i="1"/>
  <c r="D75" i="1"/>
  <c r="C75" i="1"/>
  <c r="B75" i="1"/>
  <c r="P70" i="1"/>
  <c r="O70" i="1"/>
  <c r="L70" i="1"/>
  <c r="K70" i="1"/>
  <c r="K82" i="1" s="1"/>
  <c r="J70" i="1"/>
  <c r="I70" i="1"/>
  <c r="H70" i="1"/>
  <c r="G70" i="1"/>
  <c r="F70" i="1"/>
  <c r="E70" i="1"/>
  <c r="D70" i="1"/>
  <c r="C70" i="1"/>
  <c r="L69" i="1"/>
  <c r="K69" i="1"/>
  <c r="L68" i="1"/>
  <c r="L80" i="1" s="1"/>
  <c r="K68" i="1"/>
  <c r="K80" i="1" s="1"/>
  <c r="L67" i="1"/>
  <c r="K67" i="1"/>
  <c r="L66" i="1"/>
  <c r="K66" i="1"/>
  <c r="L65" i="1"/>
  <c r="K65" i="1"/>
  <c r="L64" i="1"/>
  <c r="K64" i="1"/>
  <c r="L63" i="1"/>
  <c r="K63" i="1"/>
  <c r="P59" i="1"/>
  <c r="O59" i="1"/>
  <c r="L59" i="1"/>
  <c r="K59" i="1"/>
  <c r="J59" i="1"/>
  <c r="I59" i="1"/>
  <c r="H59" i="1"/>
  <c r="G59" i="1"/>
  <c r="F59" i="1"/>
  <c r="E59" i="1"/>
  <c r="D59" i="1"/>
  <c r="C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Q48" i="1"/>
  <c r="P48" i="1"/>
  <c r="O48" i="1"/>
  <c r="L48" i="1"/>
  <c r="K48" i="1"/>
  <c r="J48" i="1"/>
  <c r="I48" i="1"/>
  <c r="H48" i="1"/>
  <c r="G48" i="1"/>
  <c r="F48" i="1"/>
  <c r="E48" i="1"/>
  <c r="D48" i="1"/>
  <c r="B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V37" i="1"/>
  <c r="U37" i="1"/>
  <c r="T37" i="1"/>
  <c r="P37" i="1"/>
  <c r="O37" i="1"/>
  <c r="L37" i="1"/>
  <c r="K37" i="1"/>
  <c r="J37" i="1"/>
  <c r="I37" i="1"/>
  <c r="H37" i="1"/>
  <c r="G37" i="1"/>
  <c r="F37" i="1"/>
  <c r="E37" i="1"/>
  <c r="D37" i="1"/>
  <c r="C37" i="1"/>
  <c r="V36" i="1"/>
  <c r="L36" i="1"/>
  <c r="K36" i="1"/>
  <c r="V35" i="1"/>
  <c r="L35" i="1"/>
  <c r="K35" i="1"/>
  <c r="V34" i="1"/>
  <c r="L34" i="1"/>
  <c r="K34" i="1"/>
  <c r="H34" i="1"/>
  <c r="V33" i="1"/>
  <c r="L33" i="1"/>
  <c r="K33" i="1"/>
  <c r="V32" i="1"/>
  <c r="L32" i="1"/>
  <c r="K32" i="1"/>
  <c r="I32" i="1"/>
  <c r="V31" i="1"/>
  <c r="L31" i="1"/>
  <c r="K31" i="1"/>
  <c r="V30" i="1"/>
  <c r="L30" i="1"/>
  <c r="K30" i="1"/>
  <c r="I30" i="1"/>
  <c r="L25" i="1"/>
  <c r="K25" i="1"/>
  <c r="J25" i="1"/>
  <c r="I25" i="1"/>
  <c r="H25" i="1"/>
  <c r="G25" i="1"/>
  <c r="F25" i="1"/>
  <c r="E25" i="1"/>
  <c r="D25" i="1"/>
  <c r="C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Q11" i="1"/>
  <c r="P11" i="1"/>
  <c r="O11" i="1"/>
  <c r="N11" i="1"/>
  <c r="L11" i="1"/>
  <c r="K11" i="1"/>
  <c r="J11" i="1"/>
  <c r="I11" i="1"/>
  <c r="H11" i="1"/>
  <c r="G11" i="1"/>
  <c r="F11" i="1"/>
  <c r="E11" i="1"/>
  <c r="D11" i="1"/>
  <c r="C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D40" i="3"/>
  <c r="C40" i="3"/>
  <c r="B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I28" i="3"/>
  <c r="H28" i="3"/>
  <c r="G28" i="3"/>
  <c r="C28" i="3"/>
  <c r="B28" i="3"/>
  <c r="F28" i="3" s="1"/>
  <c r="I27" i="3"/>
  <c r="H27" i="3"/>
  <c r="G27" i="3"/>
  <c r="C27" i="3"/>
  <c r="B27" i="3"/>
  <c r="F27" i="3" s="1"/>
  <c r="I26" i="3"/>
  <c r="H26" i="3"/>
  <c r="G26" i="3"/>
  <c r="C26" i="3"/>
  <c r="B26" i="3"/>
  <c r="F26" i="3" s="1"/>
  <c r="I25" i="3"/>
  <c r="H25" i="3"/>
  <c r="G25" i="3"/>
  <c r="C25" i="3"/>
  <c r="B25" i="3"/>
  <c r="F25" i="3" s="1"/>
  <c r="I24" i="3"/>
  <c r="H24" i="3"/>
  <c r="G24" i="3"/>
  <c r="F24" i="3"/>
  <c r="C24" i="3"/>
  <c r="B24" i="3"/>
  <c r="I23" i="3"/>
  <c r="H23" i="3"/>
  <c r="G23" i="3"/>
  <c r="F23" i="3"/>
  <c r="C23" i="3"/>
  <c r="B23" i="3"/>
  <c r="I22" i="3"/>
  <c r="H22" i="3"/>
  <c r="G22" i="3"/>
  <c r="F22" i="3"/>
  <c r="C22" i="3"/>
  <c r="B22" i="3"/>
  <c r="I21" i="3"/>
  <c r="H21" i="3"/>
  <c r="G21" i="3"/>
  <c r="C21" i="3"/>
  <c r="B21" i="3"/>
  <c r="F21" i="3" s="1"/>
  <c r="M16" i="3"/>
  <c r="L16" i="3"/>
  <c r="F16" i="3"/>
  <c r="D16" i="3"/>
  <c r="C16" i="3"/>
  <c r="E16" i="3" s="1"/>
  <c r="G16" i="3" s="1"/>
  <c r="G15" i="3"/>
  <c r="F15" i="3"/>
  <c r="E15" i="3"/>
  <c r="D15" i="3"/>
  <c r="C15" i="3"/>
  <c r="F14" i="3"/>
  <c r="E14" i="3"/>
  <c r="G14" i="3" s="1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J5" i="3"/>
  <c r="I5" i="3"/>
  <c r="H5" i="3"/>
  <c r="G5" i="3"/>
  <c r="F5" i="3"/>
  <c r="E5" i="3"/>
  <c r="D5" i="3"/>
  <c r="C5" i="3"/>
  <c r="J4" i="3"/>
  <c r="I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nijiaming</author>
    <author>Administrator</author>
  </authors>
  <commentList>
    <comment ref="B4" authorId="0" shapeId="0" xr:uid="{00000000-0006-0000-0100-000001000000}">
      <text>
        <r>
          <rPr>
            <sz val="9"/>
            <rFont val="宋体"/>
            <family val="3"/>
            <charset val="134"/>
          </rPr>
          <t>卡+模组集中运营分摊</t>
        </r>
      </text>
    </comment>
    <comment ref="B7" authorId="0" shapeId="0" xr:uid="{00000000-0006-0000-0100-000002000000}">
      <text>
        <r>
          <rPr>
            <sz val="9"/>
            <rFont val="宋体"/>
            <family val="3"/>
            <charset val="134"/>
          </rPr>
          <t>卡+模组分摊</t>
        </r>
      </text>
    </comment>
    <comment ref="B8" authorId="0" shapeId="0" xr:uid="{00000000-0006-0000-0100-000003000000}">
      <text>
        <r>
          <rPr>
            <sz val="9"/>
            <rFont val="宋体"/>
            <family val="3"/>
            <charset val="134"/>
          </rPr>
          <t>卡+模组集中运营分摊</t>
        </r>
      </text>
    </comment>
    <comment ref="B9" authorId="0" shapeId="0" xr:uid="{00000000-0006-0000-0100-000004000000}">
      <text>
        <r>
          <rPr>
            <sz val="9"/>
            <rFont val="宋体"/>
            <family val="3"/>
            <charset val="134"/>
          </rPr>
          <t>卡+模组分摊</t>
        </r>
      </text>
    </comment>
    <comment ref="B18" authorId="0" shapeId="0" xr:uid="{00000000-0006-0000-0100-000005000000}">
      <text>
        <r>
          <rPr>
            <sz val="9"/>
            <rFont val="宋体"/>
            <family val="3"/>
            <charset val="134"/>
          </rPr>
          <t>卡+模组集中运营分摊</t>
        </r>
      </text>
    </comment>
    <comment ref="B22" authorId="0" shapeId="0" xr:uid="{00000000-0006-0000-0100-000006000000}">
      <text>
        <r>
          <rPr>
            <sz val="9"/>
            <rFont val="宋体"/>
            <family val="3"/>
            <charset val="134"/>
          </rPr>
          <t>卡+模组集中运营分摊</t>
        </r>
      </text>
    </comment>
    <comment ref="B34" authorId="0" shapeId="0" xr:uid="{00000000-0006-0000-0100-000007000000}">
      <text>
        <r>
          <rPr>
            <sz val="9"/>
            <rFont val="宋体"/>
            <family val="3"/>
            <charset val="134"/>
          </rPr>
          <t>卡+模组集中运营分摊</t>
        </r>
      </text>
    </comment>
    <comment ref="B35" authorId="0" shapeId="0" xr:uid="{00000000-0006-0000-0100-000008000000}">
      <text>
        <r>
          <rPr>
            <sz val="9"/>
            <rFont val="宋体"/>
            <family val="3"/>
            <charset val="134"/>
          </rPr>
          <t>卡+模组分摊</t>
        </r>
      </text>
    </comment>
    <comment ref="B67" authorId="1" shapeId="0" xr:uid="{00000000-0006-0000-01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卡+模组分摊</t>
        </r>
      </text>
    </comment>
    <comment ref="B68" authorId="1" shapeId="0" xr:uid="{00000000-0006-0000-01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卡+模组分摊</t>
        </r>
      </text>
    </comment>
  </commentList>
</comments>
</file>

<file path=xl/sharedStrings.xml><?xml version="1.0" encoding="utf-8"?>
<sst xmlns="http://schemas.openxmlformats.org/spreadsheetml/2006/main" count="1116" uniqueCount="130">
  <si>
    <t>KPI</t>
  </si>
  <si>
    <t>区县</t>
  </si>
  <si>
    <t>嘉禾</t>
  </si>
  <si>
    <t>嘉善</t>
  </si>
  <si>
    <t>平湖</t>
  </si>
  <si>
    <t>海盐</t>
  </si>
  <si>
    <t>海宁</t>
  </si>
  <si>
    <t>桐乡</t>
  </si>
  <si>
    <t>战客</t>
  </si>
  <si>
    <t>全市</t>
  </si>
  <si>
    <t>5G专网收入</t>
  </si>
  <si>
    <t>目标</t>
  </si>
  <si>
    <t>完成</t>
  </si>
  <si>
    <t>占比</t>
  </si>
  <si>
    <t>5G产收入品（万元）</t>
  </si>
  <si>
    <t>物联网产品收入（万元）</t>
  </si>
  <si>
    <t>视联网产品收入（万元）</t>
  </si>
  <si>
    <t>合计</t>
  </si>
  <si>
    <t>8月目标</t>
  </si>
  <si>
    <t>8月目标完成率</t>
  </si>
  <si>
    <t>分管副总考核</t>
  </si>
  <si>
    <t>5G物联网视联目标</t>
  </si>
  <si>
    <t>权益产品目标</t>
  </si>
  <si>
    <t>7、8、9月分别按照季度目标的35%、35%、30%考核。5G产品收入按1:1.2计入，视联网产品按1:1.1计入，物联网产品收入按1:1计入;</t>
  </si>
  <si>
    <t>5G物联-草本木本-全年累计</t>
  </si>
  <si>
    <t>集中运营</t>
  </si>
  <si>
    <t>B收入考核</t>
  </si>
  <si>
    <t>物联网木本</t>
  </si>
  <si>
    <t>物联网草本</t>
  </si>
  <si>
    <t>5G木本</t>
  </si>
  <si>
    <t>5G草本</t>
  </si>
  <si>
    <t>和对讲DICT</t>
  </si>
  <si>
    <t>云视讯DICT</t>
  </si>
  <si>
    <t>云IOT</t>
  </si>
  <si>
    <t>权益产品目标目标完成</t>
  </si>
  <si>
    <t>8月完成</t>
  </si>
  <si>
    <t>25年累计</t>
  </si>
  <si>
    <t>物联网产品收入</t>
  </si>
  <si>
    <t>通道收入（集运不核减）</t>
  </si>
  <si>
    <t>通道收入</t>
  </si>
  <si>
    <t>和对讲木本</t>
  </si>
  <si>
    <t>千里眼木本</t>
  </si>
  <si>
    <r>
      <rPr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nenet收入</t>
    </r>
  </si>
  <si>
    <t>千里眼DICT服务包</t>
  </si>
  <si>
    <t>和对讲DICT服务包</t>
  </si>
  <si>
    <r>
      <rPr>
        <sz val="11"/>
        <color theme="1"/>
        <rFont val="宋体"/>
        <family val="3"/>
        <charset val="134"/>
        <scheme val="minor"/>
      </rPr>
      <t>云视讯D</t>
    </r>
    <r>
      <rPr>
        <sz val="11"/>
        <color theme="1"/>
        <rFont val="宋体"/>
        <family val="3"/>
        <charset val="134"/>
        <scheme val="minor"/>
      </rPr>
      <t>ICT</t>
    </r>
  </si>
  <si>
    <t>ONEPOINT</t>
  </si>
  <si>
    <t>木本收入合计</t>
  </si>
  <si>
    <t>产品收入合计</t>
  </si>
  <si>
    <t>重客</t>
  </si>
  <si>
    <t>木本</t>
  </si>
  <si>
    <t>草本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</si>
  <si>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025年4月当月</t>
    </r>
  </si>
  <si>
    <t>物联网收入</t>
  </si>
  <si>
    <t>2025年5月当月</t>
  </si>
  <si>
    <r>
      <rPr>
        <sz val="11"/>
        <color theme="1"/>
        <rFont val="宋体"/>
        <family val="3"/>
        <charset val="134"/>
        <scheme val="minor"/>
      </rPr>
      <t>5月</t>
    </r>
    <r>
      <rPr>
        <sz val="11"/>
        <color theme="1"/>
        <rFont val="宋体"/>
        <family val="3"/>
        <charset val="134"/>
        <scheme val="minor"/>
      </rPr>
      <t>集中运营和对讲D</t>
    </r>
    <r>
      <rPr>
        <sz val="11"/>
        <color theme="1"/>
        <rFont val="宋体"/>
        <family val="3"/>
        <charset val="134"/>
        <scheme val="minor"/>
      </rPr>
      <t>ICT</t>
    </r>
  </si>
  <si>
    <t>5月集中运营云视讯讲DICT</t>
  </si>
  <si>
    <t>5月和对讲标品</t>
  </si>
  <si>
    <r>
      <rPr>
        <sz val="11"/>
        <rFont val="Calibri"/>
        <family val="2"/>
      </rPr>
      <t>5月云视讯</t>
    </r>
    <r>
      <rPr>
        <sz val="11"/>
        <color theme="1"/>
        <rFont val="宋体"/>
        <family val="3"/>
        <charset val="134"/>
        <scheme val="minor"/>
      </rPr>
      <t>DICT</t>
    </r>
  </si>
  <si>
    <r>
      <rPr>
        <sz val="11"/>
        <rFont val="宋体"/>
        <family val="3"/>
        <charset val="134"/>
      </rPr>
      <t>和对讲标品收入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月</t>
    </r>
  </si>
  <si>
    <t>市级直管</t>
  </si>
  <si>
    <t>2025年6月当月</t>
  </si>
  <si>
    <t>6月集中运营和对讲DICT</t>
  </si>
  <si>
    <t>6月集中运营云iot</t>
  </si>
  <si>
    <t>6月集中运营云视讯</t>
  </si>
  <si>
    <t>2025年7月当月</t>
  </si>
  <si>
    <t>7月集中运营和对讲DICT</t>
  </si>
  <si>
    <t>7月集中运营云视讯</t>
  </si>
  <si>
    <t>7月集运模组（区县算一半）</t>
  </si>
  <si>
    <t>2025年8月当月</t>
  </si>
  <si>
    <t>8月集中运营和对讲DICT</t>
  </si>
  <si>
    <t>8月集中运营云IoT</t>
  </si>
  <si>
    <t>2025年三季度合计</t>
  </si>
  <si>
    <t>三季度集运合计</t>
  </si>
  <si>
    <t>集中运营和对讲DICT</t>
  </si>
  <si>
    <t>集中运营云IoT</t>
  </si>
  <si>
    <t>二季度5G专网收入目标</t>
  </si>
  <si>
    <t>二季度5G产品收入/万</t>
  </si>
  <si>
    <t>二季度5G项目收入/万</t>
  </si>
  <si>
    <t>二季度5G专网收入合计/万</t>
  </si>
  <si>
    <t>进度</t>
  </si>
  <si>
    <t>5G双域专网</t>
  </si>
  <si>
    <t>5G快线</t>
  </si>
  <si>
    <t>5G专网专享/尊享</t>
  </si>
  <si>
    <t>5G一次性产品收入</t>
  </si>
  <si>
    <t>5G专网收入目标</t>
  </si>
  <si>
    <t>5G产品收入/万</t>
  </si>
  <si>
    <t>5G项目收入/万</t>
  </si>
  <si>
    <t>5G专网收入合计/万</t>
  </si>
  <si>
    <t>累计5月5G专网收入目标</t>
  </si>
  <si>
    <t>累计5月5G产品收入/万</t>
  </si>
  <si>
    <t>累计5月5G项目收入/万</t>
  </si>
  <si>
    <t>累计5月5G专网收入合计/万</t>
  </si>
  <si>
    <t>累计6月5G专网收入目标</t>
  </si>
  <si>
    <t>累计6月5G产品收入/万</t>
  </si>
  <si>
    <t>累计6月5G项目收入/万</t>
  </si>
  <si>
    <t>累计6月5G专网收入合计/万</t>
  </si>
  <si>
    <t>累计7月5G专网收入目标</t>
  </si>
  <si>
    <t>累计7月5G产品收入/万</t>
  </si>
  <si>
    <t>累计7月5G项目收入/万</t>
  </si>
  <si>
    <t>累计7月5G专网收入合计/万</t>
  </si>
  <si>
    <t>累计8月5G专网收入目标</t>
  </si>
  <si>
    <t>累计8月5G产品收入/万</t>
  </si>
  <si>
    <t>累计8月5G项目收入/万</t>
  </si>
  <si>
    <t>累计8月5G专网收入合计/万</t>
  </si>
  <si>
    <t>全年5G专网收入目标</t>
  </si>
  <si>
    <t>累计9月5G专网收入目标</t>
  </si>
  <si>
    <t>累计9月5G产品收入/万</t>
  </si>
  <si>
    <t>累计9月5G项目收入/万</t>
  </si>
  <si>
    <t>累计9月5G专网收入合计/万</t>
  </si>
  <si>
    <t>累计10月5G专网收入目标</t>
  </si>
  <si>
    <t>累计10月5G产品收入/万</t>
  </si>
  <si>
    <t>累计10月5G项目收入/万</t>
  </si>
  <si>
    <t>累计10月5G专网收入合计/万</t>
  </si>
  <si>
    <t>累计全年5G专网收入目标</t>
  </si>
  <si>
    <t>累计11月5G产品收入/万</t>
  </si>
  <si>
    <t>累计11月5G项目收入/万</t>
  </si>
  <si>
    <t>累计11月5G专网收入合计/万</t>
  </si>
  <si>
    <t>加上铁通预计收入</t>
  </si>
  <si>
    <t>全年5G产品收入/万</t>
  </si>
  <si>
    <t>全年5G项目收入/万</t>
  </si>
  <si>
    <t>全年5G专网收入合计/万</t>
  </si>
  <si>
    <t>5G流量费</t>
  </si>
  <si>
    <t>一季度5G专网收入目标</t>
  </si>
  <si>
    <t>一季度5G专网产品收入目标</t>
  </si>
  <si>
    <t>5G产品收入合计/万</t>
  </si>
  <si>
    <t>5G虚拟专网</t>
  </si>
  <si>
    <t>OneCyber</t>
  </si>
  <si>
    <t>5G专网收入（1-6月）</t>
  </si>
  <si>
    <t>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</si>
</sst>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76" formatCode="0.00_ "/>
    <numFmt numFmtId="177" formatCode="0.00000_ "/>
    <numFmt numFmtId="178" formatCode="0.000000_ "/>
    <numFmt numFmtId="179" formatCode="0.0_ "/>
    <numFmt numFmtId="180" formatCode="0.0;_糿"/>
    <numFmt numFmtId="181" formatCode="0.0;__xd800_"/>
    <numFmt numFmtId="182" formatCode="0.0;_ﰀ"/>
    <numFmt numFmtId="183" formatCode="0_ "/>
    <numFmt numFmtId="184" formatCode="0.0%"/>
  </numFmts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000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Calibri"/>
      <family val="2"/>
    </font>
    <font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rgb="FFFFFFFF"/>
      <name val="华文细黑"/>
      <family val="3"/>
      <charset val="134"/>
    </font>
    <font>
      <b/>
      <sz val="10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/>
    <xf numFmtId="176" fontId="0" fillId="0" borderId="0" xfId="0" applyNumberFormat="1" applyAlignment="1"/>
    <xf numFmtId="176" fontId="2" fillId="5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/>
    <xf numFmtId="178" fontId="0" fillId="0" borderId="0" xfId="0" applyNumberFormat="1" applyAlignment="1"/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4" fillId="8" borderId="7" xfId="0" applyFon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9" fontId="0" fillId="11" borderId="1" xfId="0" applyNumberFormat="1" applyFill="1" applyBorder="1" applyAlignment="1">
      <alignment horizontal="center" vertical="center"/>
    </xf>
    <xf numFmtId="179" fontId="0" fillId="12" borderId="1" xfId="0" applyNumberFormat="1" applyFill="1" applyBorder="1" applyAlignment="1">
      <alignment horizontal="center" vertical="center"/>
    </xf>
    <xf numFmtId="180" fontId="0" fillId="13" borderId="1" xfId="0" applyNumberFormat="1" applyFill="1" applyBorder="1" applyAlignment="1">
      <alignment horizontal="center" vertical="center"/>
    </xf>
    <xf numFmtId="179" fontId="5" fillId="11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9" fontId="0" fillId="9" borderId="1" xfId="0" applyNumberFormat="1" applyFill="1" applyBorder="1" applyAlignment="1">
      <alignment horizontal="center" vertical="center"/>
    </xf>
    <xf numFmtId="57" fontId="0" fillId="0" borderId="0" xfId="0" applyNumberFormat="1">
      <alignment vertical="center"/>
    </xf>
    <xf numFmtId="18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9" fontId="0" fillId="0" borderId="1" xfId="0" applyNumberForma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9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82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11" borderId="1" xfId="0" applyNumberFormat="1" applyFill="1" applyBorder="1">
      <alignment vertical="center"/>
    </xf>
    <xf numFmtId="179" fontId="7" fillId="0" borderId="1" xfId="0" applyNumberFormat="1" applyFont="1" applyBorder="1">
      <alignment vertical="center"/>
    </xf>
    <xf numFmtId="176" fontId="0" fillId="10" borderId="1" xfId="0" applyNumberForma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right" vertical="center"/>
    </xf>
    <xf numFmtId="176" fontId="0" fillId="10" borderId="1" xfId="0" applyNumberFormat="1" applyFill="1" applyBorder="1" applyAlignment="1">
      <alignment horizontal="right" vertical="center"/>
    </xf>
    <xf numFmtId="180" fontId="0" fillId="0" borderId="1" xfId="0" applyNumberFormat="1" applyBorder="1" applyAlignment="1">
      <alignment horizontal="center" vertical="center"/>
    </xf>
    <xf numFmtId="176" fontId="0" fillId="9" borderId="0" xfId="0" applyNumberFormat="1" applyFill="1" applyAlignment="1">
      <alignment horizontal="right" vertical="center"/>
    </xf>
    <xf numFmtId="176" fontId="0" fillId="10" borderId="0" xfId="0" applyNumberFormat="1" applyFill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43" fontId="0" fillId="0" borderId="1" xfId="1" applyFont="1" applyBorder="1">
      <alignment vertical="center"/>
    </xf>
    <xf numFmtId="43" fontId="0" fillId="0" borderId="0" xfId="1" applyFont="1">
      <alignment vertical="center"/>
    </xf>
    <xf numFmtId="176" fontId="0" fillId="6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9" fontId="6" fillId="0" borderId="1" xfId="0" applyNumberFormat="1" applyFont="1" applyBorder="1" applyAlignment="1">
      <alignment horizontal="left" vertical="center"/>
    </xf>
    <xf numFmtId="182" fontId="6" fillId="0" borderId="1" xfId="0" applyNumberFormat="1" applyFont="1" applyBorder="1" applyAlignment="1">
      <alignment horizontal="left" vertical="center"/>
    </xf>
    <xf numFmtId="57" fontId="0" fillId="14" borderId="0" xfId="0" applyNumberFormat="1" applyFill="1">
      <alignment vertical="center"/>
    </xf>
    <xf numFmtId="0" fontId="9" fillId="15" borderId="1" xfId="0" applyFont="1" applyFill="1" applyBorder="1" applyAlignment="1">
      <alignment horizontal="center" vertical="center" wrapText="1"/>
    </xf>
    <xf numFmtId="183" fontId="0" fillId="0" borderId="1" xfId="0" applyNumberFormat="1" applyBorder="1" applyAlignment="1">
      <alignment horizontal="center"/>
    </xf>
    <xf numFmtId="183" fontId="0" fillId="0" borderId="1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84" fontId="3" fillId="0" borderId="1" xfId="0" applyNumberFormat="1" applyFont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15" borderId="4" xfId="0" applyFont="1" applyFill="1" applyBorder="1" applyAlignment="1">
      <alignment horizontal="center" vertical="center" wrapText="1"/>
    </xf>
    <xf numFmtId="0" fontId="9" fillId="1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10" borderId="4" xfId="0" applyNumberFormat="1" applyFill="1" applyBorder="1" applyAlignment="1">
      <alignment horizontal="center" vertical="center"/>
    </xf>
    <xf numFmtId="176" fontId="0" fillId="10" borderId="5" xfId="0" applyNumberFormat="1" applyFill="1" applyBorder="1" applyAlignment="1">
      <alignment horizontal="center" vertical="center"/>
    </xf>
    <xf numFmtId="176" fontId="0" fillId="10" borderId="6" xfId="0" applyNumberForma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opLeftCell="A7" workbookViewId="0">
      <selection activeCell="I14" sqref="I14"/>
    </sheetView>
  </sheetViews>
  <sheetFormatPr defaultColWidth="8.75" defaultRowHeight="13.5" x14ac:dyDescent="0.15"/>
  <cols>
    <col min="1" max="6" width="11.875" customWidth="1"/>
    <col min="7" max="7" width="13" customWidth="1"/>
    <col min="8" max="8" width="14.125" customWidth="1"/>
    <col min="9" max="9" width="11.875" customWidth="1"/>
    <col min="10" max="10" width="14.25" customWidth="1"/>
    <col min="11" max="12" width="12.5" customWidth="1"/>
  </cols>
  <sheetData>
    <row r="1" spans="1:13" x14ac:dyDescent="0.1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3" ht="14.25" x14ac:dyDescent="0.15">
      <c r="A2" s="74" t="s">
        <v>1</v>
      </c>
      <c r="B2" s="75"/>
      <c r="C2" s="64" t="s">
        <v>2</v>
      </c>
      <c r="D2" s="64" t="s">
        <v>3</v>
      </c>
      <c r="E2" s="64" t="s">
        <v>4</v>
      </c>
      <c r="F2" s="64" t="s">
        <v>5</v>
      </c>
      <c r="G2" s="64" t="s">
        <v>6</v>
      </c>
      <c r="H2" s="64" t="s">
        <v>7</v>
      </c>
      <c r="I2" s="64" t="s">
        <v>8</v>
      </c>
      <c r="J2" s="64" t="s">
        <v>9</v>
      </c>
    </row>
    <row r="3" spans="1:13" x14ac:dyDescent="0.15">
      <c r="A3" s="81" t="s">
        <v>10</v>
      </c>
      <c r="B3" s="17" t="s">
        <v>11</v>
      </c>
      <c r="C3" s="65">
        <v>621</v>
      </c>
      <c r="D3" s="65">
        <v>280</v>
      </c>
      <c r="E3" s="65">
        <v>275</v>
      </c>
      <c r="F3" s="65">
        <v>3398</v>
      </c>
      <c r="G3" s="65">
        <v>566</v>
      </c>
      <c r="H3" s="65">
        <v>695</v>
      </c>
      <c r="I3" s="65">
        <f>J3-SUM(C3:H3)</f>
        <v>407</v>
      </c>
      <c r="J3" s="5">
        <v>6242</v>
      </c>
    </row>
    <row r="4" spans="1:13" x14ac:dyDescent="0.15">
      <c r="A4" s="81"/>
      <c r="B4" s="17" t="s">
        <v>12</v>
      </c>
      <c r="C4" s="66">
        <v>637.49545220754703</v>
      </c>
      <c r="D4" s="66">
        <v>803.01375399999995</v>
      </c>
      <c r="E4" s="66">
        <v>404.18710199999998</v>
      </c>
      <c r="F4" s="66">
        <v>3376.4313582</v>
      </c>
      <c r="G4" s="66">
        <v>676.99297899999999</v>
      </c>
      <c r="H4" s="66">
        <v>877.64528900000005</v>
      </c>
      <c r="I4" s="66">
        <v>204.409009</v>
      </c>
      <c r="J4" s="66">
        <f>SUM(C4:I4)</f>
        <v>6980.17494340755</v>
      </c>
    </row>
    <row r="5" spans="1:13" x14ac:dyDescent="0.15">
      <c r="A5" s="81"/>
      <c r="B5" s="17" t="s">
        <v>13</v>
      </c>
      <c r="C5" s="67">
        <f t="shared" ref="C5:J5" si="0">C4/C3</f>
        <v>1.0265627249719</v>
      </c>
      <c r="D5" s="67">
        <f t="shared" si="0"/>
        <v>2.8679062642857098</v>
      </c>
      <c r="E5" s="67">
        <f t="shared" si="0"/>
        <v>1.46977128</v>
      </c>
      <c r="F5" s="67">
        <f t="shared" si="0"/>
        <v>0.99365254802825198</v>
      </c>
      <c r="G5" s="67">
        <f t="shared" si="0"/>
        <v>1.1961006696113099</v>
      </c>
      <c r="H5" s="67">
        <f t="shared" si="0"/>
        <v>1.26279897697842</v>
      </c>
      <c r="I5" s="67">
        <f t="shared" si="0"/>
        <v>0.50223343734643699</v>
      </c>
      <c r="J5" s="67">
        <f t="shared" si="0"/>
        <v>1.1182593629297599</v>
      </c>
    </row>
    <row r="6" spans="1:13" x14ac:dyDescent="0.15">
      <c r="B6" s="73"/>
      <c r="C6" s="73"/>
      <c r="D6" s="73"/>
      <c r="E6" s="73"/>
      <c r="F6" s="73"/>
      <c r="G6" s="73"/>
      <c r="H6" s="73"/>
      <c r="I6" s="73"/>
      <c r="J6" s="73"/>
    </row>
    <row r="7" spans="1:13" x14ac:dyDescent="0.15">
      <c r="B7" s="73"/>
      <c r="C7" s="73"/>
      <c r="D7" s="73"/>
      <c r="E7" s="73"/>
      <c r="F7" s="73"/>
      <c r="G7" s="73"/>
      <c r="H7" s="73"/>
      <c r="I7" s="73"/>
      <c r="J7" s="73"/>
    </row>
    <row r="8" spans="1:13" ht="28.5" x14ac:dyDescent="0.15">
      <c r="A8" s="64" t="s">
        <v>1</v>
      </c>
      <c r="B8" s="64" t="s">
        <v>14</v>
      </c>
      <c r="C8" s="64" t="s">
        <v>15</v>
      </c>
      <c r="D8" s="64" t="s">
        <v>16</v>
      </c>
      <c r="E8" s="64" t="s">
        <v>17</v>
      </c>
      <c r="F8" s="64" t="s">
        <v>18</v>
      </c>
      <c r="G8" s="64" t="s">
        <v>19</v>
      </c>
      <c r="H8" s="68" t="s">
        <v>20</v>
      </c>
      <c r="L8" s="18" t="s">
        <v>21</v>
      </c>
      <c r="M8" s="18" t="s">
        <v>22</v>
      </c>
    </row>
    <row r="9" spans="1:13" ht="14.25" x14ac:dyDescent="0.15">
      <c r="A9" s="18" t="s">
        <v>2</v>
      </c>
      <c r="B9" s="69">
        <v>1.18</v>
      </c>
      <c r="C9" s="69">
        <f>(物联网!B75+物联网!E75)*1</f>
        <v>339.08471698113198</v>
      </c>
      <c r="D9" s="69">
        <f>(物联网!C75+物联网!D75+物联网!G75+物联网!H75+物联网!I75)*1.1+(物联网!O75+物联网!P75)*1.1</f>
        <v>99.99</v>
      </c>
      <c r="E9" s="70">
        <f t="shared" ref="E9:E16" si="1">SUM(B9:D9)</f>
        <v>440.25471698113199</v>
      </c>
      <c r="F9" s="18">
        <f>L9*0.7</f>
        <v>651</v>
      </c>
      <c r="G9" s="71">
        <f>E9/F9</f>
        <v>0.67627452685273803</v>
      </c>
      <c r="H9" s="38"/>
      <c r="L9" s="18">
        <v>930</v>
      </c>
      <c r="M9" s="18">
        <v>46</v>
      </c>
    </row>
    <row r="10" spans="1:13" ht="14.25" x14ac:dyDescent="0.15">
      <c r="A10" s="18" t="s">
        <v>3</v>
      </c>
      <c r="B10" s="18">
        <v>2.39</v>
      </c>
      <c r="C10" s="69">
        <f>(物联网!B76+物联网!E76)*1</f>
        <v>82.663962264150896</v>
      </c>
      <c r="D10" s="69">
        <f>(物联网!C76+物联网!D76+物联网!G76+物联网!H76+物联网!I76)*1.1+(物联网!O76+物联网!P76)*1.1</f>
        <v>147.472641509434</v>
      </c>
      <c r="E10" s="70">
        <f t="shared" si="1"/>
        <v>232.52660377358501</v>
      </c>
      <c r="F10" s="18">
        <f t="shared" ref="F10:F16" si="2">L10*0.7</f>
        <v>361.2</v>
      </c>
      <c r="G10" s="71">
        <f t="shared" ref="G10:G16" si="3">E10/F10</f>
        <v>0.64376136149940399</v>
      </c>
      <c r="H10" s="38"/>
      <c r="L10" s="18">
        <v>516</v>
      </c>
      <c r="M10" s="18">
        <v>24</v>
      </c>
    </row>
    <row r="11" spans="1:13" ht="14.25" x14ac:dyDescent="0.15">
      <c r="A11" s="18" t="s">
        <v>4</v>
      </c>
      <c r="B11" s="18">
        <v>4.7300000000000004</v>
      </c>
      <c r="C11" s="69">
        <f>(物联网!B77+物联网!E77)*1</f>
        <v>79.611698113207495</v>
      </c>
      <c r="D11" s="69">
        <f>(物联网!C77+物联网!D77+物联网!G77+物联网!H77+物联网!I77)*1.1+(物联网!O77+物联网!P77)*1.1</f>
        <v>199.45490566037699</v>
      </c>
      <c r="E11" s="70">
        <f t="shared" si="1"/>
        <v>283.79660377358402</v>
      </c>
      <c r="F11" s="18">
        <f t="shared" si="2"/>
        <v>313.60000000000002</v>
      </c>
      <c r="G11" s="71">
        <f t="shared" si="3"/>
        <v>0.904963659992297</v>
      </c>
      <c r="H11" s="38"/>
      <c r="L11" s="18">
        <v>448</v>
      </c>
      <c r="M11" s="18">
        <v>22</v>
      </c>
    </row>
    <row r="12" spans="1:13" ht="14.25" x14ac:dyDescent="0.15">
      <c r="A12" s="18" t="s">
        <v>5</v>
      </c>
      <c r="B12" s="18">
        <v>96.54</v>
      </c>
      <c r="C12" s="69">
        <f>(物联网!B78+物联网!E78)*1</f>
        <v>76.5654716981132</v>
      </c>
      <c r="D12" s="69">
        <f>(物联网!C78+物联网!D78+物联网!G78+物联网!H78+物联网!I78)*1.1+(物联网!O78+物联网!P78)*1.1</f>
        <v>71.5</v>
      </c>
      <c r="E12" s="70">
        <f t="shared" si="1"/>
        <v>244.60547169811301</v>
      </c>
      <c r="F12" s="18">
        <f t="shared" si="2"/>
        <v>241.5</v>
      </c>
      <c r="G12" s="71">
        <f t="shared" si="3"/>
        <v>1.01285909605844</v>
      </c>
      <c r="H12" s="38"/>
      <c r="L12" s="18">
        <v>345</v>
      </c>
      <c r="M12" s="18">
        <v>16</v>
      </c>
    </row>
    <row r="13" spans="1:13" ht="14.25" x14ac:dyDescent="0.15">
      <c r="A13" s="18" t="s">
        <v>6</v>
      </c>
      <c r="B13" s="69">
        <v>2.1</v>
      </c>
      <c r="C13" s="69">
        <f>(物联网!B79+物联网!E79)*1</f>
        <v>280.73009433962301</v>
      </c>
      <c r="D13" s="69">
        <f>(物联网!C79+物联网!D79+物联网!G79+物联网!H79+物联网!I79)*1.1+(物联网!O79+物联网!P79)*1.1</f>
        <v>204.48792452830199</v>
      </c>
      <c r="E13" s="70">
        <f t="shared" si="1"/>
        <v>487.31801886792499</v>
      </c>
      <c r="F13" s="18">
        <f t="shared" si="2"/>
        <v>567.70000000000005</v>
      </c>
      <c r="G13" s="71">
        <f t="shared" si="3"/>
        <v>0.85840764288871696</v>
      </c>
      <c r="H13" s="38"/>
      <c r="L13" s="18">
        <v>811</v>
      </c>
      <c r="M13" s="18">
        <v>39</v>
      </c>
    </row>
    <row r="14" spans="1:13" ht="14.25" x14ac:dyDescent="0.15">
      <c r="A14" s="18" t="s">
        <v>7</v>
      </c>
      <c r="B14" s="18">
        <v>16.21</v>
      </c>
      <c r="C14" s="69">
        <f>(物联网!B80+物联网!E80)*1</f>
        <v>194.48867924528301</v>
      </c>
      <c r="D14" s="69">
        <f>(物联网!C80+物联网!D80+物联网!G80+物联网!H80+物联网!I80)*1.1+(物联网!O80+物联网!P80)*1.1</f>
        <v>125.399999999481</v>
      </c>
      <c r="E14" s="70">
        <f t="shared" si="1"/>
        <v>336.09867924476401</v>
      </c>
      <c r="F14" s="18">
        <f t="shared" si="2"/>
        <v>566.29999999999995</v>
      </c>
      <c r="G14" s="71">
        <f t="shared" si="3"/>
        <v>0.59349934530242632</v>
      </c>
      <c r="H14" s="38"/>
      <c r="L14" s="18">
        <v>809</v>
      </c>
      <c r="M14" s="18">
        <v>39</v>
      </c>
    </row>
    <row r="15" spans="1:13" ht="14.25" x14ac:dyDescent="0.15">
      <c r="A15" s="18" t="s">
        <v>8</v>
      </c>
      <c r="B15" s="18">
        <v>1.36</v>
      </c>
      <c r="C15" s="69">
        <f>(物联网!B81+物联网!E81)*1</f>
        <v>80.3547169811321</v>
      </c>
      <c r="D15" s="69">
        <f>(物联网!C81+物联网!D81+物联网!G81+物联网!H81+物联网!I81)*1.1+(物联网!O81+物联网!P81)*1.1</f>
        <v>62.259999999792399</v>
      </c>
      <c r="E15" s="70">
        <f t="shared" si="1"/>
        <v>143.974716980924</v>
      </c>
      <c r="F15" s="18">
        <f t="shared" si="2"/>
        <v>238.7</v>
      </c>
      <c r="G15" s="71">
        <f t="shared" si="3"/>
        <v>0.60316178039767299</v>
      </c>
      <c r="H15" s="38"/>
      <c r="L15" s="18">
        <v>341</v>
      </c>
      <c r="M15" s="18">
        <v>13</v>
      </c>
    </row>
    <row r="16" spans="1:13" ht="14.25" x14ac:dyDescent="0.15">
      <c r="A16" s="18" t="s">
        <v>9</v>
      </c>
      <c r="B16" s="18">
        <v>124.51</v>
      </c>
      <c r="C16" s="69">
        <f>(物联网!B82+物联网!E82)*1</f>
        <v>1389.309339622642</v>
      </c>
      <c r="D16" s="69">
        <f>(物联网!C82+物联网!D82+物联网!G82+物联网!H82+物联网!I82)*1.1+(物联网!O82+物联网!P82)*1.1</f>
        <v>910.56547169738701</v>
      </c>
      <c r="E16" s="70">
        <f t="shared" si="1"/>
        <v>2424.3848113200293</v>
      </c>
      <c r="F16" s="18">
        <f t="shared" si="2"/>
        <v>2940</v>
      </c>
      <c r="G16" s="71">
        <f t="shared" si="3"/>
        <v>0.82462068412245892</v>
      </c>
      <c r="H16" s="38"/>
      <c r="L16" s="18">
        <f>SUM(L9:L15)</f>
        <v>4200</v>
      </c>
      <c r="M16" s="18">
        <f>SUM(M9:M15)</f>
        <v>199</v>
      </c>
    </row>
    <row r="17" spans="1:12" x14ac:dyDescent="0.15">
      <c r="A17" s="38"/>
      <c r="B17" s="38"/>
      <c r="C17" s="38"/>
      <c r="D17" s="38"/>
      <c r="E17" s="38"/>
      <c r="F17" s="38"/>
      <c r="G17" s="38"/>
      <c r="H17" s="38"/>
      <c r="L17" t="s">
        <v>23</v>
      </c>
    </row>
    <row r="19" spans="1:12" x14ac:dyDescent="0.15">
      <c r="A19" s="76" t="s">
        <v>24</v>
      </c>
      <c r="B19" s="76"/>
      <c r="C19" s="76"/>
      <c r="D19" s="76"/>
      <c r="E19" s="76"/>
      <c r="F19" s="76"/>
      <c r="G19" s="77" t="s">
        <v>25</v>
      </c>
      <c r="H19" s="78"/>
      <c r="I19" s="79"/>
      <c r="J19" s="68" t="s">
        <v>26</v>
      </c>
    </row>
    <row r="20" spans="1:12" x14ac:dyDescent="0.15">
      <c r="A20" s="17" t="s">
        <v>1</v>
      </c>
      <c r="B20" s="17" t="s">
        <v>27</v>
      </c>
      <c r="C20" s="17" t="s">
        <v>28</v>
      </c>
      <c r="D20" s="17" t="s">
        <v>29</v>
      </c>
      <c r="E20" s="17" t="s">
        <v>30</v>
      </c>
      <c r="F20" s="17" t="s">
        <v>17</v>
      </c>
      <c r="G20" s="33" t="s">
        <v>31</v>
      </c>
      <c r="H20" s="33" t="s">
        <v>32</v>
      </c>
      <c r="I20" s="17" t="s">
        <v>33</v>
      </c>
    </row>
    <row r="21" spans="1:12" x14ac:dyDescent="0.15">
      <c r="A21" s="17" t="s">
        <v>2</v>
      </c>
      <c r="B21" s="66">
        <f>物联网!B4+物联网!C4+物联网!D4</f>
        <v>827.60000000000025</v>
      </c>
      <c r="C21" s="66">
        <f>物联网!E4+物联网!F4+物联网!G4+物联网!H4+物联网!I4+物联网!J4</f>
        <v>180.12940566037699</v>
      </c>
      <c r="D21" s="19">
        <v>12.496084</v>
      </c>
      <c r="E21" s="17">
        <v>0</v>
      </c>
      <c r="F21" s="66">
        <f t="shared" ref="F21:F28" si="4">SUM(B21:E21)</f>
        <v>1020.2254896603772</v>
      </c>
      <c r="G21" s="33">
        <f>物联网!N4</f>
        <v>53.856603773584901</v>
      </c>
      <c r="H21" s="33">
        <f>物联网!O4</f>
        <v>52.973990566037699</v>
      </c>
      <c r="I21" s="33">
        <f>物联网!P4</f>
        <v>0</v>
      </c>
    </row>
    <row r="22" spans="1:12" x14ac:dyDescent="0.15">
      <c r="A22" s="17" t="s">
        <v>3</v>
      </c>
      <c r="B22" s="66">
        <f>物联网!B5+物联网!C5+物联网!D5</f>
        <v>352.9</v>
      </c>
      <c r="C22" s="66">
        <f>物联网!E5+物联网!F5+物联网!G5+物联网!H5+物联网!I5+物联网!J5</f>
        <v>41.561</v>
      </c>
      <c r="D22" s="19">
        <v>5.3464879999999999</v>
      </c>
      <c r="E22" s="17">
        <v>6.79</v>
      </c>
      <c r="F22" s="66">
        <f t="shared" si="4"/>
        <v>406.597488</v>
      </c>
      <c r="G22" s="33">
        <f>物联网!N5</f>
        <v>209.70498113207501</v>
      </c>
      <c r="H22" s="33">
        <f>物联网!O5</f>
        <v>53.972962264150901</v>
      </c>
      <c r="I22" s="33">
        <f>物联网!P5</f>
        <v>28.0660377358491</v>
      </c>
    </row>
    <row r="23" spans="1:12" x14ac:dyDescent="0.15">
      <c r="A23" s="17" t="s">
        <v>4</v>
      </c>
      <c r="B23" s="66">
        <f>物联网!B6+物联网!C6+物联网!D6</f>
        <v>266.8</v>
      </c>
      <c r="C23" s="66">
        <f>物联网!E6+物联网!F6+物联网!G6+物联网!H6+物联网!I6+物联网!J6</f>
        <v>204.66888679245301</v>
      </c>
      <c r="D23" s="19">
        <v>32.056913000000002</v>
      </c>
      <c r="E23" s="17">
        <v>0</v>
      </c>
      <c r="F23" s="66">
        <f t="shared" si="4"/>
        <v>503.52579979245303</v>
      </c>
      <c r="G23" s="33">
        <f>物联网!N6</f>
        <v>221.49750943396199</v>
      </c>
      <c r="H23" s="33">
        <f>物联网!O6</f>
        <v>27.210962264150901</v>
      </c>
      <c r="I23" s="33">
        <f>物联网!P6</f>
        <v>27.522641509433999</v>
      </c>
    </row>
    <row r="24" spans="1:12" x14ac:dyDescent="0.15">
      <c r="A24" s="17" t="s">
        <v>5</v>
      </c>
      <c r="B24" s="66">
        <f>物联网!B7+物联网!C7+物联网!D7</f>
        <v>254.5</v>
      </c>
      <c r="C24" s="66">
        <f>物联网!E7+物联网!F7+物联网!G7+物联网!H7+物联网!I7+物联网!J7</f>
        <v>117.723981132075</v>
      </c>
      <c r="D24" s="19">
        <v>2915.1961120000001</v>
      </c>
      <c r="E24" s="19">
        <v>4.0839622000000002</v>
      </c>
      <c r="F24" s="66">
        <f t="shared" si="4"/>
        <v>3291.504055332075</v>
      </c>
      <c r="G24" s="33">
        <f>物联网!N7</f>
        <v>110.876018867925</v>
      </c>
      <c r="H24" s="33">
        <f>物联网!O7</f>
        <v>0</v>
      </c>
      <c r="I24" s="33">
        <f>物联网!P7</f>
        <v>0</v>
      </c>
    </row>
    <row r="25" spans="1:12" x14ac:dyDescent="0.15">
      <c r="A25" s="17" t="s">
        <v>6</v>
      </c>
      <c r="B25" s="66">
        <f>物联网!B8+物联网!C8+物联网!D8</f>
        <v>1007.96</v>
      </c>
      <c r="C25" s="66">
        <f>物联网!E8+物联网!F8+物联网!G8+物联网!H8+物联网!I8+物联网!J8</f>
        <v>370.23424528301899</v>
      </c>
      <c r="D25" s="19">
        <v>4.9161060000000001</v>
      </c>
      <c r="E25" s="17">
        <v>0</v>
      </c>
      <c r="F25" s="66">
        <f t="shared" si="4"/>
        <v>1383.1103512830189</v>
      </c>
      <c r="G25" s="33">
        <f>物联网!N8</f>
        <v>188.42132075471699</v>
      </c>
      <c r="H25" s="33">
        <f>物联网!O8</f>
        <v>28.080283018867899</v>
      </c>
      <c r="I25" s="33">
        <f>物联网!P8</f>
        <v>87.764150943396203</v>
      </c>
    </row>
    <row r="26" spans="1:12" x14ac:dyDescent="0.15">
      <c r="A26" s="17" t="s">
        <v>7</v>
      </c>
      <c r="B26" s="66">
        <f>物联网!B9+物联网!C9+物联网!D9</f>
        <v>481.1</v>
      </c>
      <c r="C26" s="66">
        <f>物联网!E9+物联网!F9+物联网!G9+物联网!H9+物联网!I9+物联网!J9</f>
        <v>400.98394339622598</v>
      </c>
      <c r="D26" s="19">
        <v>17.949791000000001</v>
      </c>
      <c r="E26" s="17">
        <v>11.79</v>
      </c>
      <c r="F26" s="66">
        <f t="shared" si="4"/>
        <v>911.82373439622597</v>
      </c>
      <c r="G26" s="33">
        <f>物联网!N9</f>
        <v>53.8</v>
      </c>
      <c r="H26" s="33">
        <f>物联网!O9</f>
        <v>107.151905660377</v>
      </c>
      <c r="I26" s="33">
        <f>物联网!P9</f>
        <v>27.264150943396199</v>
      </c>
    </row>
    <row r="27" spans="1:12" x14ac:dyDescent="0.15">
      <c r="A27" s="17" t="s">
        <v>8</v>
      </c>
      <c r="B27" s="66">
        <f>物联网!B10+物联网!C10+物联网!D10</f>
        <v>270.2</v>
      </c>
      <c r="C27" s="66">
        <f>物联网!E10+物联网!F10+物联网!G10+物联网!H10+物联网!I10+物联网!J10</f>
        <v>141.216037735849</v>
      </c>
      <c r="D27" s="19">
        <v>16.269908999999998</v>
      </c>
      <c r="E27" s="17">
        <v>1.47</v>
      </c>
      <c r="F27" s="66">
        <f t="shared" si="4"/>
        <v>429.155946735849</v>
      </c>
      <c r="G27" s="33">
        <f>物联网!N10</f>
        <v>0</v>
      </c>
      <c r="H27" s="33">
        <f>物联网!O10</f>
        <v>55.957547169811299</v>
      </c>
      <c r="I27" s="33">
        <f>物联网!P10</f>
        <v>112.72641509434</v>
      </c>
    </row>
    <row r="28" spans="1:12" x14ac:dyDescent="0.15">
      <c r="A28" s="17" t="s">
        <v>9</v>
      </c>
      <c r="B28" s="66">
        <f>物联网!B11+物联网!C11+物联网!D11</f>
        <v>4181.21</v>
      </c>
      <c r="C28" s="66">
        <f>物联网!E11+物联网!F11+物联网!G11+物联网!H11+物联网!I11+物联网!J11</f>
        <v>1456.5174999999999</v>
      </c>
      <c r="D28" s="17">
        <v>3004.23</v>
      </c>
      <c r="E28" s="17">
        <v>24.134</v>
      </c>
      <c r="F28" s="66">
        <f t="shared" si="4"/>
        <v>8666.0915000000005</v>
      </c>
      <c r="G28" s="33">
        <f>SUM(G21:G27)</f>
        <v>838.15643396226403</v>
      </c>
      <c r="H28" s="33">
        <f>SUM(H21:H27)</f>
        <v>325.34765094339599</v>
      </c>
      <c r="I28" s="33">
        <f>SUM(I21:I27)</f>
        <v>283.343396226415</v>
      </c>
    </row>
    <row r="31" spans="1:12" x14ac:dyDescent="0.15">
      <c r="A31" s="80" t="s">
        <v>34</v>
      </c>
      <c r="B31" s="80"/>
      <c r="C31" s="80"/>
      <c r="D31" s="80"/>
    </row>
    <row r="32" spans="1:12" ht="28.5" x14ac:dyDescent="0.15">
      <c r="A32" s="72" t="s">
        <v>1</v>
      </c>
      <c r="B32" s="72" t="s">
        <v>35</v>
      </c>
      <c r="C32" s="72" t="s">
        <v>18</v>
      </c>
      <c r="D32" s="72" t="s">
        <v>19</v>
      </c>
    </row>
    <row r="33" spans="1:4" ht="14.25" x14ac:dyDescent="0.15">
      <c r="A33" s="18" t="s">
        <v>2</v>
      </c>
      <c r="B33" s="18">
        <v>0.5</v>
      </c>
      <c r="C33" s="18">
        <f>M9*0.7</f>
        <v>32.200000000000003</v>
      </c>
      <c r="D33" s="71">
        <f>B33/C33</f>
        <v>1.5527950310559001E-2</v>
      </c>
    </row>
    <row r="34" spans="1:4" ht="14.25" x14ac:dyDescent="0.15">
      <c r="A34" s="18" t="s">
        <v>3</v>
      </c>
      <c r="B34" s="18">
        <v>0</v>
      </c>
      <c r="C34" s="18">
        <f t="shared" ref="C34:C40" si="5">M10*0.7</f>
        <v>16.8</v>
      </c>
      <c r="D34" s="71">
        <f t="shared" ref="D34:D40" si="6">B34/C34</f>
        <v>0</v>
      </c>
    </row>
    <row r="35" spans="1:4" ht="14.25" x14ac:dyDescent="0.15">
      <c r="A35" s="18" t="s">
        <v>4</v>
      </c>
      <c r="B35" s="18">
        <v>0.6</v>
      </c>
      <c r="C35" s="18">
        <f t="shared" si="5"/>
        <v>15.4</v>
      </c>
      <c r="D35" s="71">
        <f t="shared" si="6"/>
        <v>3.8961038961039002E-2</v>
      </c>
    </row>
    <row r="36" spans="1:4" ht="14.25" x14ac:dyDescent="0.15">
      <c r="A36" s="18" t="s">
        <v>5</v>
      </c>
      <c r="B36" s="18">
        <v>0</v>
      </c>
      <c r="C36" s="18">
        <f t="shared" si="5"/>
        <v>11.2</v>
      </c>
      <c r="D36" s="71">
        <f t="shared" si="6"/>
        <v>0</v>
      </c>
    </row>
    <row r="37" spans="1:4" ht="14.25" x14ac:dyDescent="0.15">
      <c r="A37" s="18" t="s">
        <v>6</v>
      </c>
      <c r="B37" s="18">
        <v>0.6</v>
      </c>
      <c r="C37" s="18">
        <f t="shared" si="5"/>
        <v>27.3</v>
      </c>
      <c r="D37" s="71">
        <f t="shared" si="6"/>
        <v>2.1978021978022001E-2</v>
      </c>
    </row>
    <row r="38" spans="1:4" ht="14.25" x14ac:dyDescent="0.15">
      <c r="A38" s="18" t="s">
        <v>7</v>
      </c>
      <c r="B38" s="18">
        <v>0.5</v>
      </c>
      <c r="C38" s="18">
        <f t="shared" si="5"/>
        <v>27.3</v>
      </c>
      <c r="D38" s="71">
        <f t="shared" si="6"/>
        <v>1.8315018315018299E-2</v>
      </c>
    </row>
    <row r="39" spans="1:4" ht="14.25" x14ac:dyDescent="0.15">
      <c r="A39" s="18" t="s">
        <v>8</v>
      </c>
      <c r="B39" s="18">
        <v>1.1000000000000001</v>
      </c>
      <c r="C39" s="18">
        <f t="shared" si="5"/>
        <v>9.1</v>
      </c>
      <c r="D39" s="71">
        <f t="shared" si="6"/>
        <v>0.120879120879121</v>
      </c>
    </row>
    <row r="40" spans="1:4" ht="14.25" x14ac:dyDescent="0.15">
      <c r="A40" s="18" t="s">
        <v>9</v>
      </c>
      <c r="B40" s="18">
        <f>SUM(B33:B39)</f>
        <v>3.3</v>
      </c>
      <c r="C40" s="18">
        <f t="shared" si="5"/>
        <v>139.30000000000001</v>
      </c>
      <c r="D40" s="71">
        <f t="shared" si="6"/>
        <v>2.3689877961234701E-2</v>
      </c>
    </row>
  </sheetData>
  <mergeCells count="7">
    <mergeCell ref="A1:J1"/>
    <mergeCell ref="A2:B2"/>
    <mergeCell ref="A19:F19"/>
    <mergeCell ref="G19:I19"/>
    <mergeCell ref="A31:D31"/>
    <mergeCell ref="A3:A5"/>
    <mergeCell ref="B6:J7"/>
  </mergeCells>
  <phoneticPr fontId="1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4"/>
  <sheetViews>
    <sheetView tabSelected="1" workbookViewId="0">
      <selection activeCell="D14" sqref="D14"/>
    </sheetView>
  </sheetViews>
  <sheetFormatPr defaultColWidth="9" defaultRowHeight="13.5" x14ac:dyDescent="0.15"/>
  <cols>
    <col min="1" max="1" width="22.25" customWidth="1"/>
    <col min="2" max="4" width="12" customWidth="1"/>
    <col min="5" max="5" width="10.75" customWidth="1"/>
    <col min="6" max="6" width="11.25" customWidth="1"/>
    <col min="7" max="7" width="16.5" customWidth="1"/>
    <col min="8" max="8" width="17" customWidth="1"/>
    <col min="9" max="10" width="12" customWidth="1"/>
    <col min="11" max="11" width="15.875" customWidth="1"/>
    <col min="12" max="12" width="14.5" customWidth="1"/>
    <col min="14" max="14" width="24.125" customWidth="1"/>
    <col min="15" max="15" width="25.125" customWidth="1"/>
    <col min="16" max="16" width="24.875" customWidth="1"/>
    <col min="17" max="17" width="33.375" customWidth="1"/>
    <col min="18" max="18" width="12.625"/>
    <col min="19" max="19" width="10.375"/>
    <col min="20" max="20" width="22" customWidth="1"/>
    <col min="21" max="21" width="13.625" customWidth="1"/>
  </cols>
  <sheetData>
    <row r="1" spans="1:17" x14ac:dyDescent="0.15">
      <c r="A1" t="s">
        <v>36</v>
      </c>
    </row>
    <row r="2" spans="1:17" x14ac:dyDescent="0.15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7"/>
      <c r="N2" s="47" t="s">
        <v>25</v>
      </c>
      <c r="O2" s="47"/>
      <c r="P2" s="47"/>
      <c r="Q2" s="47" t="s">
        <v>38</v>
      </c>
    </row>
    <row r="3" spans="1:17" x14ac:dyDescent="0.15">
      <c r="A3" s="17" t="s">
        <v>1</v>
      </c>
      <c r="B3" s="21" t="s">
        <v>39</v>
      </c>
      <c r="C3" s="21" t="s">
        <v>40</v>
      </c>
      <c r="D3" s="21" t="s">
        <v>41</v>
      </c>
      <c r="E3" s="22" t="s">
        <v>33</v>
      </c>
      <c r="F3" s="22" t="s">
        <v>42</v>
      </c>
      <c r="G3" s="22" t="s">
        <v>43</v>
      </c>
      <c r="H3" s="22" t="s">
        <v>44</v>
      </c>
      <c r="I3" s="22" t="s">
        <v>45</v>
      </c>
      <c r="J3" s="22" t="s">
        <v>46</v>
      </c>
      <c r="K3" s="48" t="s">
        <v>47</v>
      </c>
      <c r="L3" s="47" t="s">
        <v>48</v>
      </c>
      <c r="N3" s="32" t="s">
        <v>31</v>
      </c>
      <c r="O3" s="33" t="s">
        <v>32</v>
      </c>
      <c r="P3" s="17" t="s">
        <v>33</v>
      </c>
    </row>
    <row r="4" spans="1:17" x14ac:dyDescent="0.15">
      <c r="A4" s="17" t="s">
        <v>2</v>
      </c>
      <c r="B4" s="23">
        <v>740.4000000000002</v>
      </c>
      <c r="C4" s="24">
        <v>21.7</v>
      </c>
      <c r="D4" s="24">
        <v>65.5</v>
      </c>
      <c r="E4" s="25">
        <v>147.9</v>
      </c>
      <c r="F4" s="25">
        <v>0</v>
      </c>
      <c r="G4" s="25">
        <v>13.7</v>
      </c>
      <c r="H4" s="25">
        <v>5.5433962264150898</v>
      </c>
      <c r="I4" s="25">
        <v>3.3260094339622599</v>
      </c>
      <c r="J4" s="25">
        <v>9.66</v>
      </c>
      <c r="K4" s="49">
        <f t="shared" ref="K4:K11" si="0">SUM(B4:D4)</f>
        <v>827.60000000000025</v>
      </c>
      <c r="L4" s="50">
        <f t="shared" ref="L4:L11" si="1">SUM(B4:J4)</f>
        <v>1007.7294056603776</v>
      </c>
      <c r="M4" s="37"/>
      <c r="N4" s="32">
        <v>53.856603773584901</v>
      </c>
      <c r="O4" s="32">
        <v>52.973990566037699</v>
      </c>
      <c r="P4" s="32">
        <v>0</v>
      </c>
      <c r="Q4" s="33">
        <v>1087.5</v>
      </c>
    </row>
    <row r="5" spans="1:17" x14ac:dyDescent="0.15">
      <c r="A5" s="17" t="s">
        <v>3</v>
      </c>
      <c r="B5" s="23">
        <v>269.2</v>
      </c>
      <c r="C5" s="24">
        <v>28.4</v>
      </c>
      <c r="D5" s="24">
        <v>55.3</v>
      </c>
      <c r="E5" s="25">
        <v>41.533962264150901</v>
      </c>
      <c r="F5" s="25">
        <v>0</v>
      </c>
      <c r="G5" s="25">
        <v>0</v>
      </c>
      <c r="H5" s="25">
        <v>0</v>
      </c>
      <c r="I5" s="25">
        <v>2.7037735849056301E-2</v>
      </c>
      <c r="J5" s="25">
        <v>0</v>
      </c>
      <c r="K5" s="49">
        <f t="shared" si="0"/>
        <v>352.9</v>
      </c>
      <c r="L5" s="50">
        <f t="shared" si="1"/>
        <v>394.4609999999999</v>
      </c>
      <c r="M5" s="37"/>
      <c r="N5" s="32">
        <v>209.70498113207501</v>
      </c>
      <c r="O5" s="32">
        <v>53.972962264150901</v>
      </c>
      <c r="P5" s="32">
        <v>28.0660377358491</v>
      </c>
      <c r="Q5" s="33">
        <v>231.2</v>
      </c>
    </row>
    <row r="6" spans="1:17" x14ac:dyDescent="0.15">
      <c r="A6" s="17" t="s">
        <v>4</v>
      </c>
      <c r="B6" s="23">
        <v>204.1</v>
      </c>
      <c r="C6" s="24">
        <v>33.6</v>
      </c>
      <c r="D6" s="24">
        <v>29.1</v>
      </c>
      <c r="E6" s="25">
        <v>147.377358490566</v>
      </c>
      <c r="F6" s="25">
        <v>8.6</v>
      </c>
      <c r="G6" s="25">
        <v>7.4</v>
      </c>
      <c r="H6" s="25">
        <v>25.302490566037701</v>
      </c>
      <c r="I6" s="25">
        <v>15.9890377358491</v>
      </c>
      <c r="J6" s="25">
        <v>0</v>
      </c>
      <c r="K6" s="49">
        <f t="shared" si="0"/>
        <v>266.8</v>
      </c>
      <c r="L6" s="50">
        <f t="shared" si="1"/>
        <v>471.46888679245279</v>
      </c>
      <c r="M6" s="37"/>
      <c r="N6" s="32">
        <v>221.49750943396199</v>
      </c>
      <c r="O6" s="32">
        <v>27.210962264150901</v>
      </c>
      <c r="P6" s="32">
        <v>27.522641509433999</v>
      </c>
      <c r="Q6" s="33">
        <v>175.2</v>
      </c>
    </row>
    <row r="7" spans="1:17" x14ac:dyDescent="0.15">
      <c r="A7" s="17" t="s">
        <v>5</v>
      </c>
      <c r="B7" s="23">
        <v>212.8</v>
      </c>
      <c r="C7" s="24">
        <v>31</v>
      </c>
      <c r="D7" s="24">
        <v>10.7</v>
      </c>
      <c r="E7" s="25">
        <v>117.7</v>
      </c>
      <c r="F7" s="25">
        <v>0</v>
      </c>
      <c r="G7" s="25">
        <v>0</v>
      </c>
      <c r="H7" s="25">
        <v>2.3981132075476801E-2</v>
      </c>
      <c r="I7" s="25">
        <v>0</v>
      </c>
      <c r="J7" s="25">
        <v>0</v>
      </c>
      <c r="K7" s="49">
        <f t="shared" si="0"/>
        <v>254.5</v>
      </c>
      <c r="L7" s="50">
        <f t="shared" si="1"/>
        <v>372.22398113207544</v>
      </c>
      <c r="M7" s="37"/>
      <c r="N7" s="32">
        <v>110.876018867925</v>
      </c>
      <c r="O7" s="32">
        <v>0</v>
      </c>
      <c r="P7" s="32">
        <v>0</v>
      </c>
      <c r="Q7" s="33">
        <v>183.4</v>
      </c>
    </row>
    <row r="8" spans="1:17" x14ac:dyDescent="0.15">
      <c r="A8" s="17" t="s">
        <v>6</v>
      </c>
      <c r="B8" s="23">
        <v>863.86</v>
      </c>
      <c r="C8" s="24">
        <v>116.4</v>
      </c>
      <c r="D8" s="24">
        <v>27.7</v>
      </c>
      <c r="E8" s="25">
        <v>247.03584905660401</v>
      </c>
      <c r="F8" s="25">
        <v>0</v>
      </c>
      <c r="G8" s="25">
        <v>0</v>
      </c>
      <c r="H8" s="25">
        <v>83.878679245282996</v>
      </c>
      <c r="I8" s="25">
        <v>39.319716981132103</v>
      </c>
      <c r="J8" s="25">
        <v>0</v>
      </c>
      <c r="K8" s="49">
        <f t="shared" si="0"/>
        <v>1007.96</v>
      </c>
      <c r="L8" s="50">
        <f t="shared" si="1"/>
        <v>1378.1942452830192</v>
      </c>
      <c r="M8" s="37"/>
      <c r="N8" s="32">
        <v>188.42132075471699</v>
      </c>
      <c r="O8" s="32">
        <v>28.080283018867899</v>
      </c>
      <c r="P8" s="32">
        <v>87.764150943396203</v>
      </c>
      <c r="Q8" s="33">
        <v>1044.8499999999999</v>
      </c>
    </row>
    <row r="9" spans="1:17" x14ac:dyDescent="0.15">
      <c r="A9" s="17" t="s">
        <v>7</v>
      </c>
      <c r="B9" s="23">
        <v>373.1</v>
      </c>
      <c r="C9" s="24">
        <v>24.8</v>
      </c>
      <c r="D9" s="24">
        <v>83.2</v>
      </c>
      <c r="E9" s="25">
        <v>215.33584905660399</v>
      </c>
      <c r="F9" s="25">
        <v>0</v>
      </c>
      <c r="G9" s="25">
        <v>0</v>
      </c>
      <c r="H9" s="25">
        <v>129.30000000000001</v>
      </c>
      <c r="I9" s="25">
        <v>46.648094339622702</v>
      </c>
      <c r="J9" s="25">
        <v>9.6999999999999993</v>
      </c>
      <c r="K9" s="49">
        <f t="shared" si="0"/>
        <v>481.1</v>
      </c>
      <c r="L9" s="50">
        <f t="shared" si="1"/>
        <v>882.08394339622669</v>
      </c>
      <c r="M9" s="37"/>
      <c r="N9" s="32">
        <v>53.8</v>
      </c>
      <c r="O9" s="32">
        <v>107.151905660377</v>
      </c>
      <c r="P9" s="32">
        <v>27.264150943396199</v>
      </c>
      <c r="Q9" s="33">
        <v>320.60000000000002</v>
      </c>
    </row>
    <row r="10" spans="1:17" x14ac:dyDescent="0.15">
      <c r="A10" s="17" t="s">
        <v>49</v>
      </c>
      <c r="B10" s="23">
        <v>256.7</v>
      </c>
      <c r="C10" s="24">
        <v>11.3</v>
      </c>
      <c r="D10" s="24">
        <v>2.2000000000000002</v>
      </c>
      <c r="E10" s="25">
        <v>141.17358490565999</v>
      </c>
      <c r="F10" s="25">
        <v>0</v>
      </c>
      <c r="G10" s="25">
        <v>0</v>
      </c>
      <c r="H10" s="25">
        <v>0</v>
      </c>
      <c r="I10" s="25">
        <v>4.24528301886795E-2</v>
      </c>
      <c r="J10" s="25">
        <v>0</v>
      </c>
      <c r="K10" s="49">
        <f t="shared" si="0"/>
        <v>270.2</v>
      </c>
      <c r="L10" s="50">
        <f t="shared" si="1"/>
        <v>411.41603773584865</v>
      </c>
      <c r="M10" s="37"/>
      <c r="N10" s="32">
        <v>0</v>
      </c>
      <c r="O10" s="32">
        <v>55.957547169811299</v>
      </c>
      <c r="P10" s="32">
        <v>112.72641509434</v>
      </c>
      <c r="Q10" s="33">
        <v>226.3</v>
      </c>
    </row>
    <row r="11" spans="1:17" x14ac:dyDescent="0.15">
      <c r="A11" s="17" t="s">
        <v>9</v>
      </c>
      <c r="B11" s="26">
        <v>3640.31</v>
      </c>
      <c r="C11" s="24">
        <f t="shared" ref="C11:J11" si="2">SUM(C4:C10)</f>
        <v>267.2</v>
      </c>
      <c r="D11" s="24">
        <f t="shared" si="2"/>
        <v>273.7</v>
      </c>
      <c r="E11" s="25">
        <f t="shared" si="2"/>
        <v>1058.05660377359</v>
      </c>
      <c r="F11" s="25">
        <f t="shared" si="2"/>
        <v>8.6</v>
      </c>
      <c r="G11" s="25">
        <f t="shared" si="2"/>
        <v>21.1</v>
      </c>
      <c r="H11" s="25">
        <f t="shared" si="2"/>
        <v>244.048547169811</v>
      </c>
      <c r="I11" s="25">
        <f t="shared" si="2"/>
        <v>105.352349056604</v>
      </c>
      <c r="J11" s="25">
        <f t="shared" si="2"/>
        <v>19.36</v>
      </c>
      <c r="K11" s="49">
        <f t="shared" si="0"/>
        <v>4181.21</v>
      </c>
      <c r="L11" s="50">
        <f t="shared" si="1"/>
        <v>5637.7275000000054</v>
      </c>
      <c r="M11" s="37"/>
      <c r="N11" s="33">
        <f>SUM(N4:N10)</f>
        <v>838.15643396226403</v>
      </c>
      <c r="O11" s="33">
        <f>SUM(O4:O10)</f>
        <v>325.34765094339599</v>
      </c>
      <c r="P11" s="33">
        <f>SUM(P4:P10)</f>
        <v>283.343396226415</v>
      </c>
      <c r="Q11" s="33">
        <f>SUM(Q4:Q10)</f>
        <v>3269.05</v>
      </c>
    </row>
    <row r="12" spans="1:17" x14ac:dyDescent="0.15">
      <c r="A12" s="27"/>
      <c r="B12" s="28" t="s">
        <v>50</v>
      </c>
      <c r="C12" s="28" t="s">
        <v>50</v>
      </c>
      <c r="D12" s="28" t="s">
        <v>50</v>
      </c>
      <c r="E12" s="22" t="s">
        <v>51</v>
      </c>
      <c r="F12" s="22" t="s">
        <v>51</v>
      </c>
      <c r="G12" s="22" t="s">
        <v>51</v>
      </c>
      <c r="H12" s="22" t="s">
        <v>51</v>
      </c>
      <c r="I12" s="22" t="s">
        <v>51</v>
      </c>
      <c r="J12" s="22" t="s">
        <v>51</v>
      </c>
      <c r="K12" s="49"/>
      <c r="L12" s="50"/>
    </row>
    <row r="15" spans="1:17" x14ac:dyDescent="0.15">
      <c r="A15" s="29" t="s">
        <v>52</v>
      </c>
    </row>
    <row r="16" spans="1:17" x14ac:dyDescent="0.15">
      <c r="A16" s="20" t="s">
        <v>53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7"/>
    </row>
    <row r="17" spans="1:22" x14ac:dyDescent="0.15">
      <c r="A17" s="17" t="s">
        <v>1</v>
      </c>
      <c r="B17" s="21" t="s">
        <v>39</v>
      </c>
      <c r="C17" s="21" t="s">
        <v>40</v>
      </c>
      <c r="D17" s="21" t="s">
        <v>41</v>
      </c>
      <c r="E17" s="22" t="s">
        <v>33</v>
      </c>
      <c r="F17" s="22" t="s">
        <v>42</v>
      </c>
      <c r="G17" s="22" t="s">
        <v>43</v>
      </c>
      <c r="H17" s="22" t="s">
        <v>44</v>
      </c>
      <c r="I17" s="22" t="s">
        <v>45</v>
      </c>
      <c r="J17" s="22" t="s">
        <v>46</v>
      </c>
      <c r="K17" s="48" t="s">
        <v>47</v>
      </c>
      <c r="L17" s="47" t="s">
        <v>48</v>
      </c>
    </row>
    <row r="18" spans="1:22" x14ac:dyDescent="0.15">
      <c r="A18" s="17" t="s">
        <v>2</v>
      </c>
      <c r="B18" s="30">
        <v>177.33</v>
      </c>
      <c r="C18" s="30">
        <v>6.2</v>
      </c>
      <c r="D18" s="31">
        <v>7.7</v>
      </c>
      <c r="E18" s="31">
        <v>31.5</v>
      </c>
      <c r="F18" s="32">
        <v>0</v>
      </c>
      <c r="G18" s="32">
        <v>0</v>
      </c>
      <c r="H18" s="32">
        <v>0</v>
      </c>
      <c r="I18" s="32">
        <v>0</v>
      </c>
      <c r="J18" s="51">
        <v>0.6</v>
      </c>
      <c r="K18" s="19">
        <f t="shared" ref="K18:K25" si="3">SUM(B18:D18)</f>
        <v>191.23</v>
      </c>
      <c r="L18" s="19">
        <f t="shared" ref="L18:L25" si="4">SUM(B18:J18)</f>
        <v>223.33</v>
      </c>
    </row>
    <row r="19" spans="1:22" x14ac:dyDescent="0.15">
      <c r="A19" s="17" t="s">
        <v>3</v>
      </c>
      <c r="B19" s="30">
        <v>15.3</v>
      </c>
      <c r="C19" s="30">
        <v>3.4</v>
      </c>
      <c r="D19" s="31">
        <v>5.3</v>
      </c>
      <c r="E19" s="31">
        <v>22.2</v>
      </c>
      <c r="F19" s="32">
        <v>0</v>
      </c>
      <c r="G19" s="32">
        <v>0</v>
      </c>
      <c r="H19" s="32">
        <v>0</v>
      </c>
      <c r="I19" s="32">
        <v>0</v>
      </c>
      <c r="J19" s="51">
        <v>0</v>
      </c>
      <c r="K19" s="19">
        <f t="shared" si="3"/>
        <v>24</v>
      </c>
      <c r="L19" s="19">
        <f t="shared" si="4"/>
        <v>46.2</v>
      </c>
    </row>
    <row r="20" spans="1:22" x14ac:dyDescent="0.15">
      <c r="A20" s="17" t="s">
        <v>4</v>
      </c>
      <c r="B20" s="30">
        <v>13.4</v>
      </c>
      <c r="C20" s="30">
        <v>4.3</v>
      </c>
      <c r="D20" s="31">
        <v>4.7</v>
      </c>
      <c r="E20" s="31">
        <v>29.5</v>
      </c>
      <c r="F20" s="32">
        <v>0</v>
      </c>
      <c r="G20" s="32">
        <v>0</v>
      </c>
      <c r="H20" s="32">
        <v>0</v>
      </c>
      <c r="I20" s="32">
        <v>0</v>
      </c>
      <c r="J20" s="51">
        <v>0</v>
      </c>
      <c r="K20" s="19">
        <f t="shared" si="3"/>
        <v>22.4</v>
      </c>
      <c r="L20" s="19">
        <f t="shared" si="4"/>
        <v>51.9</v>
      </c>
    </row>
    <row r="21" spans="1:22" x14ac:dyDescent="0.15">
      <c r="A21" s="17" t="s">
        <v>5</v>
      </c>
      <c r="B21" s="30">
        <v>12.1</v>
      </c>
      <c r="C21" s="30">
        <v>3.2</v>
      </c>
      <c r="D21" s="31">
        <v>1.4</v>
      </c>
      <c r="E21" s="31">
        <v>7.1</v>
      </c>
      <c r="F21" s="32">
        <v>0</v>
      </c>
      <c r="G21" s="32">
        <v>0</v>
      </c>
      <c r="H21" s="32">
        <v>0</v>
      </c>
      <c r="I21" s="32">
        <v>0</v>
      </c>
      <c r="J21" s="51">
        <v>0</v>
      </c>
      <c r="K21" s="19">
        <f t="shared" si="3"/>
        <v>16.7</v>
      </c>
      <c r="L21" s="19">
        <f t="shared" si="4"/>
        <v>23.8</v>
      </c>
    </row>
    <row r="22" spans="1:22" x14ac:dyDescent="0.15">
      <c r="A22" s="17" t="s">
        <v>6</v>
      </c>
      <c r="B22" s="30">
        <v>70.47</v>
      </c>
      <c r="C22" s="30">
        <v>8.5513207547169792</v>
      </c>
      <c r="D22" s="31">
        <v>8.6</v>
      </c>
      <c r="E22" s="31">
        <v>22.4</v>
      </c>
      <c r="F22" s="32">
        <v>0</v>
      </c>
      <c r="G22" s="32">
        <v>0</v>
      </c>
      <c r="H22" s="32">
        <v>14.148679245283001</v>
      </c>
      <c r="I22" s="32">
        <v>0</v>
      </c>
      <c r="J22" s="51">
        <v>0</v>
      </c>
      <c r="K22" s="19">
        <f t="shared" si="3"/>
        <v>87.621320754717004</v>
      </c>
      <c r="L22" s="19">
        <f t="shared" si="4"/>
        <v>124.17</v>
      </c>
    </row>
    <row r="23" spans="1:22" x14ac:dyDescent="0.15">
      <c r="A23" s="17" t="s">
        <v>7</v>
      </c>
      <c r="B23" s="30">
        <v>27.8</v>
      </c>
      <c r="C23" s="30">
        <v>5.26641509433962</v>
      </c>
      <c r="D23" s="31">
        <v>13.2</v>
      </c>
      <c r="E23" s="31">
        <v>36.5</v>
      </c>
      <c r="F23" s="32">
        <v>0</v>
      </c>
      <c r="G23" s="32">
        <v>0</v>
      </c>
      <c r="H23" s="32">
        <v>7.73358490566038</v>
      </c>
      <c r="I23" s="32">
        <v>0</v>
      </c>
      <c r="J23" s="51">
        <v>0</v>
      </c>
      <c r="K23" s="19">
        <f t="shared" si="3"/>
        <v>46.2664150943396</v>
      </c>
      <c r="L23" s="19">
        <f t="shared" si="4"/>
        <v>90.5</v>
      </c>
    </row>
    <row r="24" spans="1:22" x14ac:dyDescent="0.15">
      <c r="A24" s="17" t="s">
        <v>49</v>
      </c>
      <c r="B24" s="30">
        <v>27.7</v>
      </c>
      <c r="C24" s="30">
        <v>0.9</v>
      </c>
      <c r="D24" s="31">
        <v>0.2</v>
      </c>
      <c r="E24" s="31">
        <v>37.200000000000003</v>
      </c>
      <c r="F24" s="32">
        <v>0</v>
      </c>
      <c r="G24" s="32">
        <v>0</v>
      </c>
      <c r="H24" s="32">
        <v>0</v>
      </c>
      <c r="I24" s="32">
        <v>0</v>
      </c>
      <c r="J24" s="51">
        <v>0</v>
      </c>
      <c r="K24" s="19">
        <f t="shared" si="3"/>
        <v>28.8</v>
      </c>
      <c r="L24" s="19">
        <f t="shared" si="4"/>
        <v>66</v>
      </c>
    </row>
    <row r="25" spans="1:22" x14ac:dyDescent="0.15">
      <c r="A25" s="17" t="s">
        <v>9</v>
      </c>
      <c r="B25" s="30">
        <v>539.84</v>
      </c>
      <c r="C25" s="30">
        <f t="shared" ref="C25:J25" si="5">SUM(C18:C24)</f>
        <v>31.8177358490566</v>
      </c>
      <c r="D25" s="31">
        <f t="shared" si="5"/>
        <v>41.1</v>
      </c>
      <c r="E25" s="31">
        <f t="shared" si="5"/>
        <v>186.4</v>
      </c>
      <c r="F25" s="31">
        <f t="shared" si="5"/>
        <v>0</v>
      </c>
      <c r="G25" s="17">
        <f t="shared" si="5"/>
        <v>0</v>
      </c>
      <c r="H25" s="33">
        <f t="shared" si="5"/>
        <v>21.882264150943399</v>
      </c>
      <c r="I25" s="33">
        <f t="shared" si="5"/>
        <v>0</v>
      </c>
      <c r="J25" s="17">
        <f t="shared" si="5"/>
        <v>0.6</v>
      </c>
      <c r="K25" s="19">
        <f t="shared" si="3"/>
        <v>612.75773584905698</v>
      </c>
      <c r="L25" s="19">
        <f t="shared" si="4"/>
        <v>821.64</v>
      </c>
    </row>
    <row r="26" spans="1:22" x14ac:dyDescent="0.15">
      <c r="B26" s="28" t="s">
        <v>50</v>
      </c>
      <c r="C26" s="28" t="s">
        <v>50</v>
      </c>
      <c r="D26" s="28" t="s">
        <v>50</v>
      </c>
      <c r="E26" s="22" t="s">
        <v>51</v>
      </c>
      <c r="F26" s="22" t="s">
        <v>51</v>
      </c>
      <c r="G26" s="22" t="s">
        <v>51</v>
      </c>
      <c r="H26" s="22" t="s">
        <v>51</v>
      </c>
      <c r="I26" s="22"/>
      <c r="J26" s="22" t="s">
        <v>51</v>
      </c>
      <c r="K26" s="49"/>
      <c r="L26" s="50"/>
    </row>
    <row r="27" spans="1:22" x14ac:dyDescent="0.15">
      <c r="B27" s="34"/>
      <c r="C27" s="34"/>
      <c r="D27" s="34"/>
      <c r="E27" s="35"/>
      <c r="F27" s="35"/>
      <c r="G27" s="35"/>
      <c r="H27" s="35"/>
      <c r="I27" s="35"/>
      <c r="J27" s="35"/>
      <c r="K27" s="52"/>
      <c r="L27" s="53"/>
    </row>
    <row r="28" spans="1:22" x14ac:dyDescent="0.15">
      <c r="A28" s="29" t="s">
        <v>54</v>
      </c>
    </row>
    <row r="29" spans="1:22" ht="15.75" customHeight="1" x14ac:dyDescent="0.15">
      <c r="A29" s="17" t="s">
        <v>1</v>
      </c>
      <c r="B29" s="21" t="s">
        <v>39</v>
      </c>
      <c r="C29" s="21" t="s">
        <v>40</v>
      </c>
      <c r="D29" s="21" t="s">
        <v>41</v>
      </c>
      <c r="E29" s="22" t="s">
        <v>33</v>
      </c>
      <c r="F29" s="22" t="s">
        <v>42</v>
      </c>
      <c r="G29" s="22" t="s">
        <v>43</v>
      </c>
      <c r="H29" s="22" t="s">
        <v>44</v>
      </c>
      <c r="I29" s="22" t="s">
        <v>45</v>
      </c>
      <c r="J29" s="22" t="s">
        <v>46</v>
      </c>
      <c r="K29" s="48" t="s">
        <v>47</v>
      </c>
      <c r="L29" s="47" t="s">
        <v>48</v>
      </c>
      <c r="O29" s="47" t="s">
        <v>55</v>
      </c>
      <c r="P29" s="47" t="s">
        <v>56</v>
      </c>
      <c r="S29" s="60"/>
      <c r="T29" s="60" t="s">
        <v>57</v>
      </c>
      <c r="U29" s="60" t="s">
        <v>58</v>
      </c>
      <c r="V29" s="60" t="s">
        <v>59</v>
      </c>
    </row>
    <row r="30" spans="1:22" ht="15" x14ac:dyDescent="0.15">
      <c r="A30" s="17" t="s">
        <v>2</v>
      </c>
      <c r="B30" s="33">
        <v>44.3</v>
      </c>
      <c r="C30" s="32">
        <v>0.72600754716980698</v>
      </c>
      <c r="D30" s="32">
        <v>7</v>
      </c>
      <c r="E30" s="32">
        <v>20.819622641509401</v>
      </c>
      <c r="F30" s="32">
        <v>0</v>
      </c>
      <c r="G30" s="33">
        <v>0</v>
      </c>
      <c r="H30" s="33">
        <v>0</v>
      </c>
      <c r="I30" s="33">
        <f>34980.02/10600</f>
        <v>3.3000018867924501</v>
      </c>
      <c r="J30" s="51">
        <v>3.38</v>
      </c>
      <c r="K30" s="19">
        <f t="shared" ref="K30:K37" si="6">SUM(B30:D30)</f>
        <v>52.026007547169797</v>
      </c>
      <c r="L30" s="19">
        <f t="shared" ref="L30:L37" si="7">SUM(B30:J30)</f>
        <v>79.525632075471705</v>
      </c>
      <c r="M30" s="37"/>
      <c r="O30" s="32">
        <v>0</v>
      </c>
      <c r="P30" s="32">
        <v>52.9758773584906</v>
      </c>
      <c r="Q30" s="37"/>
      <c r="S30" s="60" t="s">
        <v>2</v>
      </c>
      <c r="T30" s="60">
        <v>57</v>
      </c>
      <c r="U30" s="61">
        <v>56.2739924528302</v>
      </c>
      <c r="V30" s="61">
        <f t="shared" ref="V30:V36" si="8">T30-U30</f>
        <v>0.72600754716979998</v>
      </c>
    </row>
    <row r="31" spans="1:22" ht="15" x14ac:dyDescent="0.15">
      <c r="A31" s="17" t="s">
        <v>3</v>
      </c>
      <c r="B31" s="33">
        <v>41.2</v>
      </c>
      <c r="C31" s="32">
        <v>1.92703773584906</v>
      </c>
      <c r="D31" s="32">
        <v>7</v>
      </c>
      <c r="E31" s="32">
        <v>5.5493396226415097</v>
      </c>
      <c r="F31" s="32">
        <v>0</v>
      </c>
      <c r="G31" s="33">
        <v>0</v>
      </c>
      <c r="H31" s="33">
        <v>0</v>
      </c>
      <c r="I31" s="33">
        <v>0</v>
      </c>
      <c r="J31" s="51">
        <v>0</v>
      </c>
      <c r="K31" s="19">
        <f t="shared" si="6"/>
        <v>50.1270377358491</v>
      </c>
      <c r="L31" s="19">
        <f t="shared" si="7"/>
        <v>55.676377358490598</v>
      </c>
      <c r="M31" s="37"/>
      <c r="O31" s="32">
        <v>97.943962264150898</v>
      </c>
      <c r="P31" s="32">
        <v>53.972962264150901</v>
      </c>
      <c r="Q31" s="37"/>
      <c r="S31" s="60" t="s">
        <v>3</v>
      </c>
      <c r="T31" s="60">
        <v>55.9</v>
      </c>
      <c r="U31" s="61">
        <v>53.972962264150901</v>
      </c>
      <c r="V31" s="61">
        <f t="shared" si="8"/>
        <v>1.9270377358491</v>
      </c>
    </row>
    <row r="32" spans="1:22" ht="15" x14ac:dyDescent="0.15">
      <c r="A32" s="17" t="s">
        <v>4</v>
      </c>
      <c r="B32" s="33">
        <v>35.4</v>
      </c>
      <c r="C32" s="32">
        <v>2.9793396226415099</v>
      </c>
      <c r="D32" s="32">
        <v>4.0999999999999996</v>
      </c>
      <c r="E32" s="32">
        <v>9.5550943396226398</v>
      </c>
      <c r="F32" s="32">
        <v>0</v>
      </c>
      <c r="G32" s="33">
        <v>0</v>
      </c>
      <c r="H32" s="33">
        <v>0</v>
      </c>
      <c r="I32" s="33">
        <f>59579/10600</f>
        <v>5.6206603773584902</v>
      </c>
      <c r="J32" s="51">
        <v>0</v>
      </c>
      <c r="K32" s="19">
        <f t="shared" si="6"/>
        <v>42.479339622641497</v>
      </c>
      <c r="L32" s="19">
        <f t="shared" si="7"/>
        <v>57.6550943396226</v>
      </c>
      <c r="M32" s="37"/>
      <c r="O32" s="32">
        <v>55.704679245283003</v>
      </c>
      <c r="P32" s="32">
        <v>0</v>
      </c>
      <c r="Q32" s="37"/>
      <c r="S32" s="60" t="s">
        <v>4</v>
      </c>
      <c r="T32" s="60">
        <v>8.6</v>
      </c>
      <c r="U32" s="61">
        <v>5.6206603773584902</v>
      </c>
      <c r="V32" s="61">
        <f t="shared" si="8"/>
        <v>2.9793396226415099</v>
      </c>
    </row>
    <row r="33" spans="1:22" ht="15" x14ac:dyDescent="0.15">
      <c r="A33" s="17" t="s">
        <v>5</v>
      </c>
      <c r="B33" s="17">
        <v>27.2</v>
      </c>
      <c r="C33" s="32">
        <v>5</v>
      </c>
      <c r="D33" s="32">
        <v>2.6</v>
      </c>
      <c r="E33" s="32">
        <v>20.849056603773601</v>
      </c>
      <c r="F33" s="32">
        <v>0</v>
      </c>
      <c r="G33" s="33">
        <v>0</v>
      </c>
      <c r="H33" s="33">
        <v>0</v>
      </c>
      <c r="I33" s="33">
        <v>0</v>
      </c>
      <c r="J33" s="51">
        <v>0</v>
      </c>
      <c r="K33" s="19">
        <f t="shared" si="6"/>
        <v>34.799999999999997</v>
      </c>
      <c r="L33" s="19">
        <f t="shared" si="7"/>
        <v>55.649056603773602</v>
      </c>
      <c r="M33" s="37"/>
      <c r="O33" s="32">
        <v>27.954037735849099</v>
      </c>
      <c r="P33" s="32">
        <v>0</v>
      </c>
      <c r="Q33" s="37"/>
      <c r="S33" s="60" t="s">
        <v>5</v>
      </c>
      <c r="T33" s="60">
        <v>5</v>
      </c>
      <c r="U33" s="61"/>
      <c r="V33" s="61">
        <f t="shared" si="8"/>
        <v>5</v>
      </c>
    </row>
    <row r="34" spans="1:22" ht="15.75" customHeight="1" x14ac:dyDescent="0.15">
      <c r="A34" s="17" t="s">
        <v>6</v>
      </c>
      <c r="B34" s="36">
        <v>60.85</v>
      </c>
      <c r="C34" s="32">
        <v>77.400000000000006</v>
      </c>
      <c r="D34" s="32">
        <v>2.2999999999999998</v>
      </c>
      <c r="E34" s="32">
        <v>20.883396226415101</v>
      </c>
      <c r="F34" s="32">
        <v>0</v>
      </c>
      <c r="G34" s="33">
        <v>0</v>
      </c>
      <c r="H34" s="33">
        <f>114876/10600</f>
        <v>10.837358490566</v>
      </c>
      <c r="I34" s="33">
        <v>0</v>
      </c>
      <c r="J34" s="51">
        <v>0</v>
      </c>
      <c r="K34" s="19">
        <f t="shared" si="6"/>
        <v>140.55000000000001</v>
      </c>
      <c r="L34" s="19">
        <f t="shared" si="7"/>
        <v>172.270754716981</v>
      </c>
      <c r="M34" s="37"/>
      <c r="O34" s="32">
        <v>161.228867924528</v>
      </c>
      <c r="P34" s="32">
        <v>0</v>
      </c>
      <c r="Q34" s="37"/>
      <c r="S34" s="60" t="s">
        <v>6</v>
      </c>
      <c r="T34" s="60">
        <v>77.400000000000006</v>
      </c>
      <c r="U34" s="61"/>
      <c r="V34" s="61">
        <f t="shared" si="8"/>
        <v>77.400000000000006</v>
      </c>
    </row>
    <row r="35" spans="1:22" ht="15" x14ac:dyDescent="0.15">
      <c r="A35" s="17" t="s">
        <v>7</v>
      </c>
      <c r="B35" s="17">
        <v>55.33</v>
      </c>
      <c r="C35" s="32">
        <v>1.94809433962264</v>
      </c>
      <c r="D35" s="32">
        <v>12.4</v>
      </c>
      <c r="E35" s="32">
        <v>13.3665094339623</v>
      </c>
      <c r="F35" s="32">
        <v>0</v>
      </c>
      <c r="G35" s="33">
        <v>0</v>
      </c>
      <c r="H35" s="33">
        <v>0</v>
      </c>
      <c r="I35" s="33">
        <v>0</v>
      </c>
      <c r="J35" s="51">
        <v>7.6</v>
      </c>
      <c r="K35" s="19">
        <f t="shared" si="6"/>
        <v>69.678094339622604</v>
      </c>
      <c r="L35" s="19">
        <f t="shared" si="7"/>
        <v>90.644603773584905</v>
      </c>
      <c r="M35" s="37"/>
      <c r="O35" s="32">
        <v>26.996226415094299</v>
      </c>
      <c r="P35" s="32">
        <v>107.151905660377</v>
      </c>
      <c r="Q35" s="37"/>
      <c r="S35" s="60" t="s">
        <v>7</v>
      </c>
      <c r="T35" s="60">
        <v>109.1</v>
      </c>
      <c r="U35" s="61">
        <v>107.151905660377</v>
      </c>
      <c r="V35" s="61">
        <f t="shared" si="8"/>
        <v>1.9480943396229999</v>
      </c>
    </row>
    <row r="36" spans="1:22" ht="15" x14ac:dyDescent="0.15">
      <c r="A36" s="17" t="s">
        <v>49</v>
      </c>
      <c r="B36" s="17">
        <v>46.7</v>
      </c>
      <c r="C36" s="32">
        <v>5.2</v>
      </c>
      <c r="D36" s="32">
        <v>0.2</v>
      </c>
      <c r="E36" s="32">
        <v>0</v>
      </c>
      <c r="F36" s="32">
        <v>0</v>
      </c>
      <c r="G36" s="33">
        <v>0</v>
      </c>
      <c r="H36" s="33">
        <v>0</v>
      </c>
      <c r="I36" s="33">
        <v>0</v>
      </c>
      <c r="J36" s="51">
        <v>0</v>
      </c>
      <c r="K36" s="19">
        <f t="shared" si="6"/>
        <v>52.1</v>
      </c>
      <c r="L36" s="19">
        <f t="shared" si="7"/>
        <v>52.1</v>
      </c>
      <c r="M36" s="37"/>
      <c r="O36" s="31">
        <v>0</v>
      </c>
      <c r="P36" s="31">
        <v>0</v>
      </c>
      <c r="Q36" s="37"/>
      <c r="S36" s="60" t="s">
        <v>60</v>
      </c>
      <c r="T36" s="60">
        <v>5.2</v>
      </c>
      <c r="U36" s="61">
        <v>0</v>
      </c>
      <c r="V36" s="61">
        <f t="shared" si="8"/>
        <v>5.2</v>
      </c>
    </row>
    <row r="37" spans="1:22" ht="15" x14ac:dyDescent="0.15">
      <c r="A37" s="17" t="s">
        <v>9</v>
      </c>
      <c r="B37" s="33">
        <v>311.2</v>
      </c>
      <c r="C37" s="32">
        <f t="shared" ref="C37:J37" si="9">SUM(C30:C36)</f>
        <v>95.180479245282996</v>
      </c>
      <c r="D37" s="32">
        <f t="shared" si="9"/>
        <v>35.6</v>
      </c>
      <c r="E37" s="32">
        <f t="shared" si="9"/>
        <v>91.023018867924506</v>
      </c>
      <c r="F37" s="31">
        <f t="shared" si="9"/>
        <v>0</v>
      </c>
      <c r="G37" s="17">
        <f t="shared" si="9"/>
        <v>0</v>
      </c>
      <c r="H37" s="33">
        <f t="shared" si="9"/>
        <v>10.837358490566</v>
      </c>
      <c r="I37" s="33">
        <f t="shared" si="9"/>
        <v>8.9206622641509394</v>
      </c>
      <c r="J37" s="17">
        <f t="shared" si="9"/>
        <v>10.98</v>
      </c>
      <c r="K37" s="19">
        <f t="shared" si="6"/>
        <v>441.98047924528299</v>
      </c>
      <c r="L37" s="19">
        <f t="shared" si="7"/>
        <v>563.74151886792504</v>
      </c>
      <c r="M37" s="37"/>
      <c r="O37" s="32">
        <f t="shared" ref="O37:V37" si="10">SUM(O30:O36)</f>
        <v>369.827773584905</v>
      </c>
      <c r="P37" s="32">
        <f t="shared" si="10"/>
        <v>214.10074528301899</v>
      </c>
      <c r="Q37" s="37"/>
      <c r="T37" s="62">
        <f t="shared" si="10"/>
        <v>318.2</v>
      </c>
      <c r="U37" s="62">
        <f t="shared" si="10"/>
        <v>223.01952075471701</v>
      </c>
      <c r="V37" s="62">
        <f t="shared" si="10"/>
        <v>95.180479245283394</v>
      </c>
    </row>
    <row r="39" spans="1:22" x14ac:dyDescent="0.15">
      <c r="A39" s="29" t="s">
        <v>61</v>
      </c>
      <c r="B39" s="37"/>
      <c r="C39" s="37"/>
      <c r="D39" s="37"/>
      <c r="E39" s="37"/>
      <c r="G39" s="38"/>
      <c r="H39" s="39"/>
      <c r="I39" s="39"/>
      <c r="J39" s="38"/>
      <c r="K39" s="54"/>
      <c r="L39" s="54"/>
    </row>
    <row r="40" spans="1:22" x14ac:dyDescent="0.15">
      <c r="A40" s="17" t="s">
        <v>1</v>
      </c>
      <c r="B40" s="40" t="s">
        <v>39</v>
      </c>
      <c r="C40" s="40" t="s">
        <v>40</v>
      </c>
      <c r="D40" s="40" t="s">
        <v>41</v>
      </c>
      <c r="E40" s="41" t="s">
        <v>33</v>
      </c>
      <c r="F40" s="41" t="s">
        <v>42</v>
      </c>
      <c r="G40" s="41" t="s">
        <v>43</v>
      </c>
      <c r="H40" s="41" t="s">
        <v>44</v>
      </c>
      <c r="I40" s="41" t="s">
        <v>45</v>
      </c>
      <c r="J40" s="41" t="s">
        <v>46</v>
      </c>
      <c r="K40" s="55" t="s">
        <v>47</v>
      </c>
      <c r="L40" s="56" t="s">
        <v>48</v>
      </c>
      <c r="O40" s="56" t="s">
        <v>62</v>
      </c>
      <c r="P40" s="56" t="s">
        <v>63</v>
      </c>
      <c r="Q40" s="56" t="s">
        <v>64</v>
      </c>
    </row>
    <row r="41" spans="1:22" ht="15" x14ac:dyDescent="0.15">
      <c r="A41" s="17" t="s">
        <v>2</v>
      </c>
      <c r="B41" s="33">
        <v>52.3</v>
      </c>
      <c r="C41" s="33">
        <v>0.39999999999999097</v>
      </c>
      <c r="D41" s="17">
        <v>6</v>
      </c>
      <c r="E41" s="42">
        <v>21.956603773584899</v>
      </c>
      <c r="F41" s="33">
        <v>0</v>
      </c>
      <c r="G41" s="33">
        <v>0</v>
      </c>
      <c r="H41" s="33">
        <v>0</v>
      </c>
      <c r="I41" s="32">
        <v>0</v>
      </c>
      <c r="J41" s="32">
        <v>2.5</v>
      </c>
      <c r="K41" s="19">
        <f t="shared" ref="K41:K47" si="11">SUM(B41:D41)</f>
        <v>58.7</v>
      </c>
      <c r="L41" s="19">
        <f t="shared" ref="L41:L47" si="12">SUM(B41:J41)</f>
        <v>83.156603773584905</v>
      </c>
      <c r="O41" s="57"/>
      <c r="P41" s="57"/>
      <c r="Q41" s="31"/>
    </row>
    <row r="42" spans="1:22" ht="15" x14ac:dyDescent="0.15">
      <c r="A42" s="17" t="s">
        <v>3</v>
      </c>
      <c r="B42" s="33">
        <v>41.3</v>
      </c>
      <c r="C42" s="33">
        <v>1.9419811320754501</v>
      </c>
      <c r="D42" s="17">
        <v>10.7</v>
      </c>
      <c r="E42" s="42">
        <v>1.86075471698113</v>
      </c>
      <c r="F42" s="33">
        <v>0</v>
      </c>
      <c r="G42" s="33">
        <v>0</v>
      </c>
      <c r="H42" s="33">
        <v>0</v>
      </c>
      <c r="I42" s="32">
        <v>0</v>
      </c>
      <c r="J42" s="32">
        <v>0</v>
      </c>
      <c r="K42" s="19">
        <f t="shared" si="11"/>
        <v>53.941981132075398</v>
      </c>
      <c r="L42" s="19">
        <f t="shared" si="12"/>
        <v>55.802735849056603</v>
      </c>
      <c r="O42" s="57">
        <v>27.458018867924501</v>
      </c>
      <c r="P42" s="57"/>
      <c r="Q42" s="31"/>
    </row>
    <row r="43" spans="1:22" ht="15" x14ac:dyDescent="0.15">
      <c r="A43" s="17" t="s">
        <v>4</v>
      </c>
      <c r="B43" s="33">
        <v>36.1</v>
      </c>
      <c r="C43" s="33">
        <v>4.3930943396226496</v>
      </c>
      <c r="D43" s="17">
        <v>3.4</v>
      </c>
      <c r="E43" s="42">
        <v>3.2975471698113199</v>
      </c>
      <c r="F43" s="33">
        <v>0</v>
      </c>
      <c r="G43" s="33">
        <v>0</v>
      </c>
      <c r="H43" s="33">
        <v>0</v>
      </c>
      <c r="I43" s="32">
        <v>10.398113207547199</v>
      </c>
      <c r="J43" s="32">
        <v>0</v>
      </c>
      <c r="K43" s="19">
        <f t="shared" si="11"/>
        <v>43.8930943396226</v>
      </c>
      <c r="L43" s="19">
        <f t="shared" si="12"/>
        <v>57.5887547169812</v>
      </c>
      <c r="O43" s="57">
        <v>55.2</v>
      </c>
      <c r="P43" s="57"/>
      <c r="Q43" s="31">
        <v>27.2</v>
      </c>
    </row>
    <row r="44" spans="1:22" ht="15" x14ac:dyDescent="0.15">
      <c r="A44" s="17" t="s">
        <v>5</v>
      </c>
      <c r="B44" s="17">
        <v>27.2</v>
      </c>
      <c r="C44" s="33">
        <v>3.25650943396227</v>
      </c>
      <c r="D44" s="17">
        <v>2</v>
      </c>
      <c r="E44" s="42">
        <v>17.448113207547198</v>
      </c>
      <c r="F44" s="33">
        <v>0</v>
      </c>
      <c r="G44" s="33">
        <v>0</v>
      </c>
      <c r="H44" s="33">
        <v>0</v>
      </c>
      <c r="I44" s="32">
        <v>0</v>
      </c>
      <c r="J44" s="32">
        <v>0</v>
      </c>
      <c r="K44" s="19">
        <f t="shared" si="11"/>
        <v>32.456509433962303</v>
      </c>
      <c r="L44" s="19">
        <f t="shared" si="12"/>
        <v>49.904622641509498</v>
      </c>
      <c r="O44" s="57">
        <v>27.643490566037698</v>
      </c>
      <c r="P44" s="57"/>
      <c r="Q44" s="31"/>
    </row>
    <row r="45" spans="1:22" ht="15" x14ac:dyDescent="0.15">
      <c r="A45" s="17" t="s">
        <v>6</v>
      </c>
      <c r="B45" s="17">
        <v>87.099999999999895</v>
      </c>
      <c r="C45" s="33">
        <v>6.2135849056603902</v>
      </c>
      <c r="D45" s="17">
        <v>1.8</v>
      </c>
      <c r="E45" s="42">
        <v>18.3651886792453</v>
      </c>
      <c r="F45" s="33">
        <v>0</v>
      </c>
      <c r="G45" s="33">
        <v>0</v>
      </c>
      <c r="H45" s="33">
        <v>3.3939622641509399</v>
      </c>
      <c r="I45" s="32">
        <v>0</v>
      </c>
      <c r="J45" s="32">
        <v>0</v>
      </c>
      <c r="K45" s="19">
        <f t="shared" si="11"/>
        <v>95.113584905660304</v>
      </c>
      <c r="L45" s="19">
        <f t="shared" si="12"/>
        <v>116.87273584905699</v>
      </c>
      <c r="O45" s="57">
        <v>27.192452830188699</v>
      </c>
      <c r="P45" s="57">
        <v>28.06</v>
      </c>
      <c r="Q45" s="31"/>
    </row>
    <row r="46" spans="1:22" ht="15" x14ac:dyDescent="0.15">
      <c r="A46" s="17" t="s">
        <v>7</v>
      </c>
      <c r="B46" s="17">
        <v>61.3</v>
      </c>
      <c r="C46" s="33">
        <v>1.48136792452829</v>
      </c>
      <c r="D46" s="17">
        <v>10.5</v>
      </c>
      <c r="E46" s="42">
        <v>8.1290566037735896</v>
      </c>
      <c r="F46" s="33">
        <v>0</v>
      </c>
      <c r="G46" s="33">
        <v>0</v>
      </c>
      <c r="H46" s="33">
        <v>0</v>
      </c>
      <c r="I46" s="32">
        <v>11.318632075471699</v>
      </c>
      <c r="J46" s="32">
        <v>2.1</v>
      </c>
      <c r="K46" s="19">
        <f t="shared" si="11"/>
        <v>73.281367924528297</v>
      </c>
      <c r="L46" s="19">
        <f t="shared" si="12"/>
        <v>94.829056603773594</v>
      </c>
      <c r="O46" s="57"/>
      <c r="P46" s="57">
        <v>27.26</v>
      </c>
      <c r="Q46" s="31"/>
    </row>
    <row r="47" spans="1:22" ht="15" x14ac:dyDescent="0.15">
      <c r="A47" s="17" t="s">
        <v>49</v>
      </c>
      <c r="B47" s="17">
        <v>46.7</v>
      </c>
      <c r="C47" s="33">
        <v>0.79999999999999905</v>
      </c>
      <c r="D47" s="17">
        <v>0.2</v>
      </c>
      <c r="E47" s="42">
        <v>12.473773584905601</v>
      </c>
      <c r="F47" s="33">
        <v>0</v>
      </c>
      <c r="G47" s="33">
        <v>0</v>
      </c>
      <c r="H47" s="33">
        <v>0</v>
      </c>
      <c r="I47" s="32">
        <v>0</v>
      </c>
      <c r="J47" s="32">
        <v>0</v>
      </c>
      <c r="K47" s="19">
        <f t="shared" si="11"/>
        <v>47.7</v>
      </c>
      <c r="L47" s="19">
        <f t="shared" si="12"/>
        <v>60.173773584905597</v>
      </c>
      <c r="O47" s="57"/>
      <c r="P47" s="57">
        <v>112.73</v>
      </c>
      <c r="Q47" s="31"/>
    </row>
    <row r="48" spans="1:22" x14ac:dyDescent="0.15">
      <c r="A48" s="17" t="s">
        <v>9</v>
      </c>
      <c r="B48" s="33">
        <f t="shared" ref="B48:L48" si="13">SUM(B41:B47)</f>
        <v>352</v>
      </c>
      <c r="C48" s="33">
        <v>18.486537735849002</v>
      </c>
      <c r="D48" s="33">
        <f t="shared" si="13"/>
        <v>34.6</v>
      </c>
      <c r="E48" s="33">
        <f t="shared" si="13"/>
        <v>83.531037735848997</v>
      </c>
      <c r="F48" s="33">
        <f t="shared" si="13"/>
        <v>0</v>
      </c>
      <c r="G48" s="33">
        <f t="shared" si="13"/>
        <v>0</v>
      </c>
      <c r="H48" s="33">
        <f t="shared" si="13"/>
        <v>3.3939622641509399</v>
      </c>
      <c r="I48" s="32">
        <f t="shared" si="13"/>
        <v>21.716745283018899</v>
      </c>
      <c r="J48" s="32">
        <f t="shared" si="13"/>
        <v>4.5999999999999996</v>
      </c>
      <c r="K48" s="32">
        <f t="shared" si="13"/>
        <v>405.08653773584899</v>
      </c>
      <c r="L48" s="32">
        <f t="shared" si="13"/>
        <v>518.32828301886798</v>
      </c>
      <c r="O48" s="57">
        <f t="shared" ref="O48:Q48" si="14">SUM(O41:O47)</f>
        <v>137.49396226415101</v>
      </c>
      <c r="P48" s="57">
        <f t="shared" si="14"/>
        <v>168.05</v>
      </c>
      <c r="Q48" s="57">
        <f t="shared" si="14"/>
        <v>27.2</v>
      </c>
    </row>
    <row r="50" spans="1:17" x14ac:dyDescent="0.15">
      <c r="A50" s="29" t="s">
        <v>65</v>
      </c>
    </row>
    <row r="51" spans="1:17" x14ac:dyDescent="0.15">
      <c r="A51" s="17" t="s">
        <v>1</v>
      </c>
      <c r="B51" s="40" t="s">
        <v>39</v>
      </c>
      <c r="C51" s="40" t="s">
        <v>40</v>
      </c>
      <c r="D51" s="40" t="s">
        <v>41</v>
      </c>
      <c r="E51" s="41" t="s">
        <v>33</v>
      </c>
      <c r="F51" s="41" t="s">
        <v>42</v>
      </c>
      <c r="G51" s="41" t="s">
        <v>43</v>
      </c>
      <c r="H51" s="41" t="s">
        <v>44</v>
      </c>
      <c r="I51" s="41" t="s">
        <v>45</v>
      </c>
      <c r="J51" s="41" t="s">
        <v>46</v>
      </c>
      <c r="K51" s="55" t="s">
        <v>47</v>
      </c>
      <c r="L51" s="56" t="s">
        <v>48</v>
      </c>
      <c r="O51" s="56" t="s">
        <v>66</v>
      </c>
      <c r="P51" s="56" t="s">
        <v>67</v>
      </c>
      <c r="Q51" s="56" t="s">
        <v>68</v>
      </c>
    </row>
    <row r="52" spans="1:17" x14ac:dyDescent="0.15">
      <c r="A52" s="17" t="s">
        <v>2</v>
      </c>
      <c r="B52" s="43">
        <v>280.79000000000002</v>
      </c>
      <c r="C52" s="43">
        <v>1.9</v>
      </c>
      <c r="D52" s="43">
        <v>9.4</v>
      </c>
      <c r="E52" s="43">
        <v>8.5947169811320805</v>
      </c>
      <c r="F52" s="43">
        <v>0</v>
      </c>
      <c r="G52" s="43">
        <v>0</v>
      </c>
      <c r="H52" s="33">
        <v>0</v>
      </c>
      <c r="I52" s="33">
        <v>0</v>
      </c>
      <c r="J52" s="43">
        <v>0.4</v>
      </c>
      <c r="K52" s="43">
        <f t="shared" ref="K52:K59" si="15">B52+C52+D52</f>
        <v>292.08999999999997</v>
      </c>
      <c r="L52" s="43">
        <f t="shared" ref="L52:L59" si="16">SUM(B52:J52)</f>
        <v>301.08471698113198</v>
      </c>
      <c r="O52" s="57"/>
      <c r="P52" s="57"/>
      <c r="Q52" s="31">
        <v>470.57</v>
      </c>
    </row>
    <row r="53" spans="1:17" x14ac:dyDescent="0.15">
      <c r="A53" s="17" t="s">
        <v>3</v>
      </c>
      <c r="B53" s="43">
        <v>33.299999999999997</v>
      </c>
      <c r="C53" s="43">
        <v>2.1</v>
      </c>
      <c r="D53" s="43">
        <v>10.4</v>
      </c>
      <c r="E53" s="43">
        <v>10.029999999999999</v>
      </c>
      <c r="F53" s="43">
        <v>0</v>
      </c>
      <c r="G53" s="43">
        <v>0</v>
      </c>
      <c r="H53" s="33">
        <v>0</v>
      </c>
      <c r="I53" s="33">
        <v>0</v>
      </c>
      <c r="J53" s="43"/>
      <c r="K53" s="43">
        <f t="shared" si="15"/>
        <v>45.8</v>
      </c>
      <c r="L53" s="43">
        <f t="shared" si="16"/>
        <v>55.83</v>
      </c>
      <c r="O53" s="57"/>
      <c r="P53" s="57"/>
      <c r="Q53" s="31"/>
    </row>
    <row r="54" spans="1:17" x14ac:dyDescent="0.15">
      <c r="A54" s="17" t="s">
        <v>4</v>
      </c>
      <c r="B54" s="43">
        <v>28.7</v>
      </c>
      <c r="C54" s="43">
        <v>5.75</v>
      </c>
      <c r="D54" s="43">
        <v>3.8</v>
      </c>
      <c r="E54" s="43">
        <v>10.5343396226415</v>
      </c>
      <c r="F54" s="43">
        <v>0</v>
      </c>
      <c r="G54" s="43">
        <v>0</v>
      </c>
      <c r="H54" s="33">
        <v>0</v>
      </c>
      <c r="I54" s="33">
        <v>0</v>
      </c>
      <c r="J54" s="43"/>
      <c r="K54" s="43">
        <f t="shared" si="15"/>
        <v>38.25</v>
      </c>
      <c r="L54" s="43">
        <f t="shared" si="16"/>
        <v>48.784339622641497</v>
      </c>
      <c r="O54" s="57">
        <v>82.85</v>
      </c>
      <c r="P54" s="57"/>
      <c r="Q54" s="31"/>
    </row>
    <row r="55" spans="1:17" x14ac:dyDescent="0.15">
      <c r="A55" s="17" t="s">
        <v>5</v>
      </c>
      <c r="B55" s="43">
        <v>27.9</v>
      </c>
      <c r="C55" s="43">
        <v>3.7</v>
      </c>
      <c r="D55" s="43">
        <v>1.4</v>
      </c>
      <c r="E55" s="43">
        <v>19.465471698113198</v>
      </c>
      <c r="F55" s="43">
        <v>0</v>
      </c>
      <c r="G55" s="43">
        <v>0</v>
      </c>
      <c r="H55" s="33">
        <v>0</v>
      </c>
      <c r="I55" s="33">
        <v>0</v>
      </c>
      <c r="J55" s="43"/>
      <c r="K55" s="43">
        <f t="shared" si="15"/>
        <v>33</v>
      </c>
      <c r="L55" s="43">
        <f t="shared" si="16"/>
        <v>52.465471698113198</v>
      </c>
      <c r="O55" s="57"/>
      <c r="P55" s="57"/>
      <c r="Q55" s="31"/>
    </row>
    <row r="56" spans="1:17" x14ac:dyDescent="0.15">
      <c r="A56" s="17" t="s">
        <v>6</v>
      </c>
      <c r="B56" s="43">
        <v>70.77</v>
      </c>
      <c r="C56" s="43">
        <v>6.1120000000000001</v>
      </c>
      <c r="D56" s="43">
        <v>3.7</v>
      </c>
      <c r="E56" s="43">
        <v>21.998207547169802</v>
      </c>
      <c r="F56" s="43">
        <v>0</v>
      </c>
      <c r="G56" s="43">
        <v>0</v>
      </c>
      <c r="H56" s="33">
        <v>35.823396226415099</v>
      </c>
      <c r="I56" s="33">
        <v>39.284320754717001</v>
      </c>
      <c r="J56" s="43"/>
      <c r="K56" s="43">
        <f t="shared" si="15"/>
        <v>80.581999999999994</v>
      </c>
      <c r="L56" s="43">
        <f t="shared" si="16"/>
        <v>177.68792452830201</v>
      </c>
      <c r="O56" s="57"/>
      <c r="P56" s="57">
        <v>28.080283018867899</v>
      </c>
      <c r="Q56" s="31">
        <v>27.97</v>
      </c>
    </row>
    <row r="57" spans="1:17" x14ac:dyDescent="0.15">
      <c r="A57" s="17" t="s">
        <v>7</v>
      </c>
      <c r="B57" s="43">
        <v>59</v>
      </c>
      <c r="C57" s="43">
        <v>2.881132075</v>
      </c>
      <c r="D57" s="43">
        <v>11.5</v>
      </c>
      <c r="E57" s="43">
        <v>64.288679245283006</v>
      </c>
      <c r="F57" s="43">
        <v>0</v>
      </c>
      <c r="G57" s="43">
        <v>0</v>
      </c>
      <c r="H57" s="33">
        <v>39.725660377358501</v>
      </c>
      <c r="I57" s="33">
        <v>26.093207547169801</v>
      </c>
      <c r="J57" s="43"/>
      <c r="K57" s="43">
        <f t="shared" si="15"/>
        <v>73.381132074999996</v>
      </c>
      <c r="L57" s="43">
        <f t="shared" si="16"/>
        <v>203.48867924481101</v>
      </c>
      <c r="O57" s="57"/>
      <c r="P57" s="57"/>
      <c r="Q57" s="31"/>
    </row>
    <row r="58" spans="1:17" x14ac:dyDescent="0.15">
      <c r="A58" s="17" t="s">
        <v>49</v>
      </c>
      <c r="B58" s="43">
        <v>37.299999999999997</v>
      </c>
      <c r="C58" s="43">
        <v>0.14245283</v>
      </c>
      <c r="D58" s="43">
        <v>0.2</v>
      </c>
      <c r="E58" s="43">
        <v>11.7547169811321</v>
      </c>
      <c r="F58" s="43">
        <v>0</v>
      </c>
      <c r="G58" s="43">
        <v>0</v>
      </c>
      <c r="H58" s="33">
        <v>0</v>
      </c>
      <c r="I58" s="33">
        <v>0</v>
      </c>
      <c r="J58" s="43"/>
      <c r="K58" s="43">
        <f t="shared" si="15"/>
        <v>37.642452830000003</v>
      </c>
      <c r="L58" s="43">
        <f t="shared" si="16"/>
        <v>49.397169811132102</v>
      </c>
      <c r="O58" s="57"/>
      <c r="P58" s="57">
        <v>55.957547169811299</v>
      </c>
      <c r="Q58" s="31"/>
    </row>
    <row r="59" spans="1:17" x14ac:dyDescent="0.15">
      <c r="A59" s="17" t="s">
        <v>9</v>
      </c>
      <c r="B59" s="43">
        <v>786.27</v>
      </c>
      <c r="C59" s="43">
        <f t="shared" ref="C59:J59" si="17">SUM(C52:C58)</f>
        <v>22.585584905000001</v>
      </c>
      <c r="D59" s="43">
        <f t="shared" si="17"/>
        <v>40.4</v>
      </c>
      <c r="E59" s="43">
        <f t="shared" si="17"/>
        <v>146.66613207547201</v>
      </c>
      <c r="F59" s="43">
        <f t="shared" si="17"/>
        <v>0</v>
      </c>
      <c r="G59" s="43">
        <f t="shared" si="17"/>
        <v>0</v>
      </c>
      <c r="H59" s="33">
        <f t="shared" si="17"/>
        <v>75.549056603773593</v>
      </c>
      <c r="I59" s="33">
        <f t="shared" si="17"/>
        <v>65.377528301886798</v>
      </c>
      <c r="J59" s="33">
        <f t="shared" si="17"/>
        <v>0.4</v>
      </c>
      <c r="K59" s="43">
        <f t="shared" si="15"/>
        <v>849.25558490499998</v>
      </c>
      <c r="L59" s="43">
        <f t="shared" si="16"/>
        <v>1137.2483018861301</v>
      </c>
      <c r="O59" s="57">
        <f>SUM(O52:O58)</f>
        <v>82.85</v>
      </c>
      <c r="P59" s="57">
        <f>SUM(P52:P58)</f>
        <v>84.037830188679195</v>
      </c>
      <c r="Q59" s="31"/>
    </row>
    <row r="60" spans="1:17" x14ac:dyDescent="0.15">
      <c r="A60" s="38"/>
      <c r="B60" s="44"/>
      <c r="C60" s="44"/>
      <c r="D60" s="44"/>
      <c r="E60" s="44"/>
      <c r="F60" s="44"/>
      <c r="G60" s="44"/>
      <c r="H60" s="39"/>
      <c r="I60" s="39"/>
      <c r="J60" s="39"/>
      <c r="K60" s="44"/>
      <c r="L60" s="44"/>
      <c r="O60" s="58"/>
      <c r="P60" s="58"/>
    </row>
    <row r="61" spans="1:17" x14ac:dyDescent="0.15">
      <c r="A61" s="29" t="s">
        <v>69</v>
      </c>
      <c r="O61" s="58"/>
      <c r="P61" s="58"/>
    </row>
    <row r="62" spans="1:17" x14ac:dyDescent="0.15">
      <c r="A62" s="17" t="s">
        <v>1</v>
      </c>
      <c r="B62" s="40" t="s">
        <v>39</v>
      </c>
      <c r="C62" s="40" t="s">
        <v>40</v>
      </c>
      <c r="D62" s="40" t="s">
        <v>41</v>
      </c>
      <c r="E62" s="41" t="s">
        <v>33</v>
      </c>
      <c r="F62" s="41" t="s">
        <v>42</v>
      </c>
      <c r="G62" s="41" t="s">
        <v>43</v>
      </c>
      <c r="H62" s="41" t="s">
        <v>44</v>
      </c>
      <c r="I62" s="41" t="s">
        <v>45</v>
      </c>
      <c r="J62" s="41" t="s">
        <v>46</v>
      </c>
      <c r="K62" s="55" t="s">
        <v>47</v>
      </c>
      <c r="L62" s="56" t="s">
        <v>48</v>
      </c>
      <c r="O62" s="56" t="s">
        <v>70</v>
      </c>
      <c r="P62" s="56" t="s">
        <v>71</v>
      </c>
    </row>
    <row r="63" spans="1:17" x14ac:dyDescent="0.15">
      <c r="A63" s="17" t="s">
        <v>2</v>
      </c>
      <c r="B63" s="45">
        <v>43.600000000000101</v>
      </c>
      <c r="C63" s="46">
        <v>7.9</v>
      </c>
      <c r="D63" s="46">
        <v>12.3</v>
      </c>
      <c r="E63" s="46">
        <v>6.1</v>
      </c>
      <c r="F63" s="32">
        <v>0</v>
      </c>
      <c r="G63" s="32">
        <v>0</v>
      </c>
      <c r="H63" s="46">
        <v>5.5433962264150898</v>
      </c>
      <c r="I63" s="46">
        <v>0</v>
      </c>
      <c r="J63" s="32">
        <v>2.7770000000000001</v>
      </c>
      <c r="K63" s="32">
        <f>B63+C63+D63</f>
        <v>63.800000000000097</v>
      </c>
      <c r="L63" s="43">
        <f>SUM(B63:J63)</f>
        <v>78.220396226415204</v>
      </c>
      <c r="O63" s="59">
        <v>53.856603773584901</v>
      </c>
      <c r="P63" s="59">
        <v>0</v>
      </c>
    </row>
    <row r="64" spans="1:17" x14ac:dyDescent="0.15">
      <c r="A64" s="17" t="s">
        <v>3</v>
      </c>
      <c r="B64" s="45">
        <v>38</v>
      </c>
      <c r="C64" s="46">
        <v>2.5</v>
      </c>
      <c r="D64" s="46">
        <v>6.7</v>
      </c>
      <c r="E64" s="46">
        <v>1.3339622641509401</v>
      </c>
      <c r="F64" s="32">
        <v>0</v>
      </c>
      <c r="G64" s="32">
        <v>0</v>
      </c>
      <c r="H64" s="46">
        <v>0</v>
      </c>
      <c r="I64" s="46">
        <v>0</v>
      </c>
      <c r="J64" s="32">
        <v>0</v>
      </c>
      <c r="K64" s="32">
        <f t="shared" ref="K64:K70" si="18">B64+C64+D64</f>
        <v>47.2</v>
      </c>
      <c r="L64" s="43">
        <f t="shared" ref="L64:L70" si="19">SUM(B64:J64)</f>
        <v>48.533962264150901</v>
      </c>
      <c r="O64" s="59">
        <v>84.3</v>
      </c>
      <c r="P64" s="59">
        <v>28.0660377358491</v>
      </c>
    </row>
    <row r="65" spans="1:16" x14ac:dyDescent="0.15">
      <c r="A65" s="17" t="s">
        <v>4</v>
      </c>
      <c r="B65" s="45">
        <v>28.9</v>
      </c>
      <c r="C65" s="46">
        <v>4.5999999999999996</v>
      </c>
      <c r="D65" s="46">
        <v>3.7</v>
      </c>
      <c r="E65" s="46">
        <v>11.477358490566001</v>
      </c>
      <c r="F65" s="32">
        <v>0</v>
      </c>
      <c r="G65" s="32">
        <v>0</v>
      </c>
      <c r="H65" s="46">
        <v>25.355</v>
      </c>
      <c r="I65" s="46">
        <v>0</v>
      </c>
      <c r="J65" s="32">
        <v>0</v>
      </c>
      <c r="K65" s="32">
        <f t="shared" si="18"/>
        <v>37.200000000000003</v>
      </c>
      <c r="L65" s="43">
        <f t="shared" si="19"/>
        <v>74.032358490565997</v>
      </c>
      <c r="O65" s="59">
        <v>27.745000000000001</v>
      </c>
      <c r="P65" s="59">
        <v>27.522641509433999</v>
      </c>
    </row>
    <row r="66" spans="1:16" x14ac:dyDescent="0.15">
      <c r="A66" s="17" t="s">
        <v>5</v>
      </c>
      <c r="B66" s="45">
        <v>28.9</v>
      </c>
      <c r="C66" s="46">
        <v>3.7</v>
      </c>
      <c r="D66" s="46">
        <v>0.9</v>
      </c>
      <c r="E66" s="46">
        <v>0.3</v>
      </c>
      <c r="F66" s="32">
        <v>0</v>
      </c>
      <c r="G66" s="32">
        <v>0</v>
      </c>
      <c r="H66" s="46">
        <v>2.1509433962258101E-2</v>
      </c>
      <c r="I66" s="46">
        <v>0</v>
      </c>
      <c r="J66" s="32">
        <v>0</v>
      </c>
      <c r="K66" s="32">
        <f t="shared" si="18"/>
        <v>33.5</v>
      </c>
      <c r="L66" s="43">
        <f t="shared" si="19"/>
        <v>33.821509433962298</v>
      </c>
      <c r="O66" s="59">
        <v>55.278490566037704</v>
      </c>
      <c r="P66" s="59">
        <v>0</v>
      </c>
    </row>
    <row r="67" spans="1:16" x14ac:dyDescent="0.15">
      <c r="A67" s="17" t="s">
        <v>6</v>
      </c>
      <c r="B67" s="45">
        <v>157.36000000000001</v>
      </c>
      <c r="C67" s="46">
        <v>6.7</v>
      </c>
      <c r="D67" s="46">
        <v>4.0999999999999996</v>
      </c>
      <c r="E67" s="46">
        <v>30.601886792452799</v>
      </c>
      <c r="F67" s="32">
        <v>0</v>
      </c>
      <c r="G67" s="32">
        <v>0</v>
      </c>
      <c r="H67" s="46">
        <v>2.4</v>
      </c>
      <c r="I67" s="46">
        <v>0</v>
      </c>
      <c r="J67" s="32">
        <v>0</v>
      </c>
      <c r="K67" s="32">
        <f t="shared" si="18"/>
        <v>168.16</v>
      </c>
      <c r="L67" s="43">
        <f t="shared" si="19"/>
        <v>201.161886792453</v>
      </c>
      <c r="O67" s="59">
        <v>0</v>
      </c>
      <c r="P67" s="59">
        <v>59.698113207547202</v>
      </c>
    </row>
    <row r="68" spans="1:16" x14ac:dyDescent="0.15">
      <c r="A68" s="17" t="s">
        <v>7</v>
      </c>
      <c r="B68" s="45">
        <v>54.2</v>
      </c>
      <c r="C68" s="46">
        <v>1.5</v>
      </c>
      <c r="D68" s="46">
        <v>8.6999999999999993</v>
      </c>
      <c r="E68" s="46">
        <v>17</v>
      </c>
      <c r="F68" s="32">
        <v>0</v>
      </c>
      <c r="G68" s="32">
        <v>0</v>
      </c>
      <c r="H68" s="46">
        <v>14.4</v>
      </c>
      <c r="I68" s="46">
        <v>9.1999999999999993</v>
      </c>
      <c r="J68" s="32">
        <v>0</v>
      </c>
      <c r="K68" s="32">
        <f t="shared" si="18"/>
        <v>64.400000000000006</v>
      </c>
      <c r="L68" s="43">
        <f t="shared" si="19"/>
        <v>105.00000000000001</v>
      </c>
      <c r="O68" s="59"/>
      <c r="P68" s="59"/>
    </row>
    <row r="69" spans="1:16" x14ac:dyDescent="0.15">
      <c r="A69" s="17" t="s">
        <v>49</v>
      </c>
      <c r="B69" s="45">
        <v>30.4</v>
      </c>
      <c r="C69" s="46">
        <v>0.1</v>
      </c>
      <c r="D69" s="46">
        <v>0.2</v>
      </c>
      <c r="E69" s="46">
        <v>0.9</v>
      </c>
      <c r="F69" s="32">
        <v>0</v>
      </c>
      <c r="G69" s="32">
        <v>0</v>
      </c>
      <c r="H69" s="46">
        <v>0</v>
      </c>
      <c r="I69" s="46">
        <v>0</v>
      </c>
      <c r="J69" s="32">
        <v>0</v>
      </c>
      <c r="K69" s="32">
        <f t="shared" si="18"/>
        <v>30.7</v>
      </c>
      <c r="L69" s="43">
        <f t="shared" si="19"/>
        <v>31.6</v>
      </c>
      <c r="O69" s="59"/>
      <c r="P69" s="59"/>
    </row>
    <row r="70" spans="1:16" x14ac:dyDescent="0.15">
      <c r="A70" s="17" t="s">
        <v>9</v>
      </c>
      <c r="B70" s="45">
        <v>388.66</v>
      </c>
      <c r="C70" s="46">
        <f>SUM(C63:C69)</f>
        <v>27</v>
      </c>
      <c r="D70" s="46">
        <f t="shared" ref="D70:J70" si="20">SUM(D63:D69)</f>
        <v>36.6</v>
      </c>
      <c r="E70" s="46">
        <f t="shared" si="20"/>
        <v>67.713207547169802</v>
      </c>
      <c r="F70" s="46">
        <f t="shared" si="20"/>
        <v>0</v>
      </c>
      <c r="G70" s="46">
        <f t="shared" si="20"/>
        <v>0</v>
      </c>
      <c r="H70" s="46">
        <f t="shared" si="20"/>
        <v>47.7199056603773</v>
      </c>
      <c r="I70" s="46">
        <f t="shared" si="20"/>
        <v>9.1999999999999993</v>
      </c>
      <c r="J70" s="46">
        <f t="shared" si="20"/>
        <v>2.7770000000000001</v>
      </c>
      <c r="K70" s="32">
        <f t="shared" si="18"/>
        <v>452.26000000000005</v>
      </c>
      <c r="L70" s="43">
        <f t="shared" si="19"/>
        <v>579.67011320754727</v>
      </c>
      <c r="O70">
        <f>SUM(O63:O69)</f>
        <v>221.180094339623</v>
      </c>
      <c r="P70">
        <f>SUM(P63:P69)</f>
        <v>115.28679245283</v>
      </c>
    </row>
    <row r="71" spans="1:16" x14ac:dyDescent="0.15">
      <c r="A71" s="38"/>
      <c r="B71" s="44"/>
      <c r="C71" s="44"/>
      <c r="D71" s="44"/>
      <c r="E71" s="44"/>
      <c r="F71" s="44"/>
      <c r="G71" s="44"/>
      <c r="H71" s="39"/>
      <c r="I71" s="39"/>
      <c r="J71" s="39"/>
      <c r="K71" s="44"/>
      <c r="L71" s="44"/>
    </row>
    <row r="73" spans="1:16" x14ac:dyDescent="0.15">
      <c r="A73" s="63" t="s">
        <v>72</v>
      </c>
      <c r="O73" t="s">
        <v>73</v>
      </c>
    </row>
    <row r="74" spans="1:16" ht="16.5" customHeight="1" x14ac:dyDescent="0.15">
      <c r="A74" s="17" t="s">
        <v>1</v>
      </c>
      <c r="B74" s="21" t="s">
        <v>39</v>
      </c>
      <c r="C74" s="21" t="s">
        <v>40</v>
      </c>
      <c r="D74" s="21" t="s">
        <v>41</v>
      </c>
      <c r="E74" s="22" t="s">
        <v>33</v>
      </c>
      <c r="F74" s="22" t="s">
        <v>42</v>
      </c>
      <c r="G74" s="22" t="s">
        <v>43</v>
      </c>
      <c r="H74" s="22" t="s">
        <v>44</v>
      </c>
      <c r="I74" s="22" t="s">
        <v>45</v>
      </c>
      <c r="J74" s="22" t="s">
        <v>46</v>
      </c>
      <c r="K74" s="48" t="s">
        <v>47</v>
      </c>
      <c r="L74" s="47" t="s">
        <v>48</v>
      </c>
      <c r="O74" s="56" t="s">
        <v>74</v>
      </c>
      <c r="P74" s="56" t="s">
        <v>75</v>
      </c>
    </row>
    <row r="75" spans="1:16" ht="16.5" customHeight="1" x14ac:dyDescent="0.15">
      <c r="A75" s="17" t="s">
        <v>2</v>
      </c>
      <c r="B75" s="43">
        <f>B52+B63</f>
        <v>324.39</v>
      </c>
      <c r="C75" s="43">
        <f t="shared" ref="C75:L75" si="21">C52+C63</f>
        <v>9.8000000000000007</v>
      </c>
      <c r="D75" s="43">
        <f t="shared" si="21"/>
        <v>21.7</v>
      </c>
      <c r="E75" s="43">
        <f t="shared" si="21"/>
        <v>14.6947169811321</v>
      </c>
      <c r="F75" s="43">
        <f t="shared" si="21"/>
        <v>0</v>
      </c>
      <c r="G75" s="43">
        <f t="shared" si="21"/>
        <v>0</v>
      </c>
      <c r="H75" s="43">
        <f t="shared" si="21"/>
        <v>5.5433962264150898</v>
      </c>
      <c r="I75" s="43">
        <f t="shared" si="21"/>
        <v>0</v>
      </c>
      <c r="J75" s="43">
        <f t="shared" si="21"/>
        <v>3.177</v>
      </c>
      <c r="K75" s="43">
        <f t="shared" si="21"/>
        <v>355.89</v>
      </c>
      <c r="L75" s="43">
        <f t="shared" si="21"/>
        <v>379.30511320754698</v>
      </c>
      <c r="O75" s="59">
        <f>O52+O63</f>
        <v>53.856603773584901</v>
      </c>
      <c r="P75" s="59">
        <f>P52+P63</f>
        <v>0</v>
      </c>
    </row>
    <row r="76" spans="1:16" ht="16.5" customHeight="1" x14ac:dyDescent="0.15">
      <c r="A76" s="17" t="s">
        <v>3</v>
      </c>
      <c r="B76" s="43">
        <f t="shared" ref="B76:B82" si="22">B53+B64</f>
        <v>71.3</v>
      </c>
      <c r="C76" s="43">
        <f t="shared" ref="C76:C82" si="23">C53+C64</f>
        <v>4.5999999999999996</v>
      </c>
      <c r="D76" s="43">
        <f t="shared" ref="D76:D82" si="24">D53+D64</f>
        <v>17.100000000000001</v>
      </c>
      <c r="E76" s="43">
        <f t="shared" ref="E76:E82" si="25">E53+E64</f>
        <v>11.363962264150899</v>
      </c>
      <c r="F76" s="43">
        <f t="shared" ref="F76:F82" si="26">F53+F64</f>
        <v>0</v>
      </c>
      <c r="G76" s="43">
        <f t="shared" ref="G76:G82" si="27">G53+G64</f>
        <v>0</v>
      </c>
      <c r="H76" s="43">
        <f t="shared" ref="H76:H82" si="28">H53+H64</f>
        <v>0</v>
      </c>
      <c r="I76" s="43">
        <f t="shared" ref="I76:I82" si="29">I53+I64</f>
        <v>0</v>
      </c>
      <c r="J76" s="43">
        <f t="shared" ref="J76:J82" si="30">J53+J64</f>
        <v>0</v>
      </c>
      <c r="K76" s="43">
        <f t="shared" ref="K76:K82" si="31">K53+K64</f>
        <v>93</v>
      </c>
      <c r="L76" s="43">
        <f t="shared" ref="L76:L82" si="32">L53+L64</f>
        <v>104.363962264151</v>
      </c>
      <c r="O76" s="59">
        <f t="shared" ref="O76:O81" si="33">O53+O64</f>
        <v>84.3</v>
      </c>
      <c r="P76" s="59">
        <f t="shared" ref="P76:P81" si="34">P53+P64</f>
        <v>28.0660377358491</v>
      </c>
    </row>
    <row r="77" spans="1:16" ht="16.5" customHeight="1" x14ac:dyDescent="0.15">
      <c r="A77" s="17" t="s">
        <v>4</v>
      </c>
      <c r="B77" s="43">
        <f t="shared" si="22"/>
        <v>57.6</v>
      </c>
      <c r="C77" s="43">
        <f t="shared" si="23"/>
        <v>10.35</v>
      </c>
      <c r="D77" s="43">
        <f t="shared" si="24"/>
        <v>7.5</v>
      </c>
      <c r="E77" s="43">
        <f t="shared" si="25"/>
        <v>22.011698113207501</v>
      </c>
      <c r="F77" s="43">
        <f t="shared" si="26"/>
        <v>0</v>
      </c>
      <c r="G77" s="43">
        <f t="shared" si="27"/>
        <v>0</v>
      </c>
      <c r="H77" s="43">
        <f t="shared" si="28"/>
        <v>25.355</v>
      </c>
      <c r="I77" s="43">
        <f t="shared" si="29"/>
        <v>0</v>
      </c>
      <c r="J77" s="43">
        <f t="shared" si="30"/>
        <v>0</v>
      </c>
      <c r="K77" s="43">
        <f t="shared" si="31"/>
        <v>75.45</v>
      </c>
      <c r="L77" s="43">
        <f t="shared" si="32"/>
        <v>122.81669811320801</v>
      </c>
      <c r="O77" s="59">
        <f t="shared" si="33"/>
        <v>110.595</v>
      </c>
      <c r="P77" s="59">
        <f t="shared" si="34"/>
        <v>27.522641509433999</v>
      </c>
    </row>
    <row r="78" spans="1:16" ht="16.5" customHeight="1" x14ac:dyDescent="0.15">
      <c r="A78" s="17" t="s">
        <v>5</v>
      </c>
      <c r="B78" s="43">
        <f t="shared" si="22"/>
        <v>56.8</v>
      </c>
      <c r="C78" s="43">
        <f t="shared" si="23"/>
        <v>7.4</v>
      </c>
      <c r="D78" s="43">
        <f t="shared" si="24"/>
        <v>2.2999999999999998</v>
      </c>
      <c r="E78" s="43">
        <f t="shared" si="25"/>
        <v>19.765471698113199</v>
      </c>
      <c r="F78" s="43">
        <f t="shared" si="26"/>
        <v>0</v>
      </c>
      <c r="G78" s="43">
        <f t="shared" si="27"/>
        <v>0</v>
      </c>
      <c r="H78" s="43">
        <f t="shared" si="28"/>
        <v>2.1509433962258101E-2</v>
      </c>
      <c r="I78" s="43">
        <f t="shared" si="29"/>
        <v>0</v>
      </c>
      <c r="J78" s="43">
        <f t="shared" si="30"/>
        <v>0</v>
      </c>
      <c r="K78" s="43">
        <f t="shared" si="31"/>
        <v>66.5</v>
      </c>
      <c r="L78" s="43">
        <f t="shared" si="32"/>
        <v>86.286981132075496</v>
      </c>
      <c r="O78" s="59">
        <f t="shared" si="33"/>
        <v>55.278490566037704</v>
      </c>
      <c r="P78" s="59">
        <f t="shared" si="34"/>
        <v>0</v>
      </c>
    </row>
    <row r="79" spans="1:16" ht="16.5" customHeight="1" x14ac:dyDescent="0.15">
      <c r="A79" s="17" t="s">
        <v>6</v>
      </c>
      <c r="B79" s="43">
        <f t="shared" si="22"/>
        <v>228.13</v>
      </c>
      <c r="C79" s="43">
        <f t="shared" si="23"/>
        <v>12.811999999999999</v>
      </c>
      <c r="D79" s="43">
        <f t="shared" si="24"/>
        <v>7.8</v>
      </c>
      <c r="E79" s="43">
        <f t="shared" si="25"/>
        <v>52.600094339622601</v>
      </c>
      <c r="F79" s="43">
        <f t="shared" si="26"/>
        <v>0</v>
      </c>
      <c r="G79" s="43">
        <f t="shared" si="27"/>
        <v>0</v>
      </c>
      <c r="H79" s="43">
        <f t="shared" si="28"/>
        <v>38.223396226415097</v>
      </c>
      <c r="I79" s="43">
        <f t="shared" si="29"/>
        <v>39.284320754717001</v>
      </c>
      <c r="J79" s="43">
        <f t="shared" si="30"/>
        <v>0</v>
      </c>
      <c r="K79" s="43">
        <f t="shared" si="31"/>
        <v>248.74199999999999</v>
      </c>
      <c r="L79" s="43">
        <f t="shared" si="32"/>
        <v>378.84981132075501</v>
      </c>
      <c r="O79" s="59">
        <f t="shared" si="33"/>
        <v>0</v>
      </c>
      <c r="P79" s="59">
        <f t="shared" si="34"/>
        <v>87.778396226415097</v>
      </c>
    </row>
    <row r="80" spans="1:16" ht="16.5" customHeight="1" x14ac:dyDescent="0.15">
      <c r="A80" s="17" t="s">
        <v>7</v>
      </c>
      <c r="B80" s="43">
        <f t="shared" si="22"/>
        <v>113.2</v>
      </c>
      <c r="C80" s="43">
        <f t="shared" si="23"/>
        <v>4.381132075</v>
      </c>
      <c r="D80" s="43">
        <f t="shared" si="24"/>
        <v>20.2</v>
      </c>
      <c r="E80" s="43">
        <f t="shared" si="25"/>
        <v>81.288679245283006</v>
      </c>
      <c r="F80" s="43">
        <f t="shared" si="26"/>
        <v>0</v>
      </c>
      <c r="G80" s="43">
        <f t="shared" si="27"/>
        <v>0</v>
      </c>
      <c r="H80" s="43">
        <f t="shared" si="28"/>
        <v>54.1256603773585</v>
      </c>
      <c r="I80" s="43">
        <f t="shared" si="29"/>
        <v>35.2932075471698</v>
      </c>
      <c r="J80" s="43">
        <f t="shared" si="30"/>
        <v>0</v>
      </c>
      <c r="K80" s="43">
        <f t="shared" si="31"/>
        <v>137.78113207500002</v>
      </c>
      <c r="L80" s="43">
        <f t="shared" si="32"/>
        <v>308.48867924481101</v>
      </c>
      <c r="O80" s="59">
        <f t="shared" si="33"/>
        <v>0</v>
      </c>
      <c r="P80" s="59">
        <f t="shared" si="34"/>
        <v>0</v>
      </c>
    </row>
    <row r="81" spans="1:16" ht="16.5" customHeight="1" x14ac:dyDescent="0.15">
      <c r="A81" s="17" t="s">
        <v>49</v>
      </c>
      <c r="B81" s="43">
        <f t="shared" si="22"/>
        <v>67.7</v>
      </c>
      <c r="C81" s="43">
        <f t="shared" si="23"/>
        <v>0.24245283000000001</v>
      </c>
      <c r="D81" s="43">
        <f t="shared" si="24"/>
        <v>0.4</v>
      </c>
      <c r="E81" s="43">
        <f t="shared" si="25"/>
        <v>12.654716981132101</v>
      </c>
      <c r="F81" s="43">
        <f t="shared" si="26"/>
        <v>0</v>
      </c>
      <c r="G81" s="43">
        <f t="shared" si="27"/>
        <v>0</v>
      </c>
      <c r="H81" s="43">
        <f t="shared" si="28"/>
        <v>0</v>
      </c>
      <c r="I81" s="43">
        <f t="shared" si="29"/>
        <v>0</v>
      </c>
      <c r="J81" s="43">
        <f t="shared" si="30"/>
        <v>0</v>
      </c>
      <c r="K81" s="43">
        <f t="shared" si="31"/>
        <v>68.342452829999999</v>
      </c>
      <c r="L81" s="43">
        <f t="shared" si="32"/>
        <v>80.997169811132096</v>
      </c>
      <c r="O81" s="59">
        <f t="shared" si="33"/>
        <v>0</v>
      </c>
      <c r="P81" s="59">
        <f t="shared" si="34"/>
        <v>55.957547169811299</v>
      </c>
    </row>
    <row r="82" spans="1:16" ht="16.5" customHeight="1" x14ac:dyDescent="0.15">
      <c r="A82" s="17" t="s">
        <v>9</v>
      </c>
      <c r="B82" s="43">
        <f t="shared" si="22"/>
        <v>1174.93</v>
      </c>
      <c r="C82" s="43">
        <f t="shared" si="23"/>
        <v>49.585584904999997</v>
      </c>
      <c r="D82" s="43">
        <f t="shared" si="24"/>
        <v>77</v>
      </c>
      <c r="E82" s="43">
        <f t="shared" si="25"/>
        <v>214.37933962264199</v>
      </c>
      <c r="F82" s="43">
        <f t="shared" si="26"/>
        <v>0</v>
      </c>
      <c r="G82" s="43">
        <f t="shared" si="27"/>
        <v>0</v>
      </c>
      <c r="H82" s="43">
        <f t="shared" si="28"/>
        <v>123.268962264151</v>
      </c>
      <c r="I82" s="43">
        <f t="shared" si="29"/>
        <v>74.577528301886801</v>
      </c>
      <c r="J82" s="43">
        <f t="shared" si="30"/>
        <v>3.177</v>
      </c>
      <c r="K82" s="43">
        <f t="shared" si="31"/>
        <v>1301.515584905</v>
      </c>
      <c r="L82" s="43">
        <f t="shared" si="32"/>
        <v>1716.9184150936774</v>
      </c>
      <c r="O82">
        <f>SUM(O75:O81)</f>
        <v>304.03009433962302</v>
      </c>
      <c r="P82">
        <f>SUM(P75:P81)</f>
        <v>199.32462264150999</v>
      </c>
    </row>
    <row r="83" spans="1:16" x14ac:dyDescent="0.15">
      <c r="A83" s="38"/>
    </row>
    <row r="84" spans="1:16" x14ac:dyDescent="0.15">
      <c r="A84" s="38"/>
    </row>
  </sheetData>
  <phoneticPr fontId="15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0"/>
  <sheetViews>
    <sheetView topLeftCell="A147" zoomScale="85" zoomScaleNormal="85" workbookViewId="0">
      <selection sqref="A1:XFD1048576"/>
    </sheetView>
  </sheetViews>
  <sheetFormatPr defaultColWidth="9.875" defaultRowHeight="13.5" x14ac:dyDescent="0.15"/>
  <cols>
    <col min="1" max="1" width="7.25" style="1" customWidth="1"/>
    <col min="2" max="2" width="4.875" style="1" customWidth="1"/>
    <col min="3" max="3" width="18.75" style="1" customWidth="1"/>
    <col min="4" max="4" width="14.625" style="1" customWidth="1"/>
    <col min="5" max="5" width="12.375" style="1" customWidth="1"/>
    <col min="6" max="6" width="10" style="1" hidden="1" customWidth="1"/>
    <col min="7" max="7" width="17.5" style="1" customWidth="1"/>
    <col min="8" max="8" width="18.875" style="1" customWidth="1"/>
    <col min="9" max="9" width="14.25" style="1" customWidth="1"/>
    <col min="10" max="10" width="16.375" style="1" customWidth="1"/>
    <col min="11" max="11" width="19.375" style="1" customWidth="1"/>
    <col min="12" max="12" width="9.875" style="1"/>
    <col min="13" max="13" width="26.375" style="1" customWidth="1"/>
    <col min="14" max="16384" width="9.875" style="1"/>
  </cols>
  <sheetData>
    <row r="1" spans="1:13" x14ac:dyDescent="0.15">
      <c r="A1" s="82" t="s">
        <v>1</v>
      </c>
      <c r="B1" s="3"/>
      <c r="C1" s="91" t="s">
        <v>76</v>
      </c>
      <c r="D1" s="82" t="s">
        <v>77</v>
      </c>
      <c r="E1" s="82"/>
      <c r="F1" s="82"/>
      <c r="G1" s="82"/>
      <c r="H1" s="82"/>
      <c r="I1" s="82"/>
      <c r="J1" s="82" t="s">
        <v>78</v>
      </c>
      <c r="K1" s="82" t="s">
        <v>79</v>
      </c>
      <c r="L1" s="82" t="s">
        <v>80</v>
      </c>
    </row>
    <row r="2" spans="1:13" x14ac:dyDescent="0.15">
      <c r="A2" s="82"/>
      <c r="B2" s="4"/>
      <c r="C2" s="92"/>
      <c r="D2" s="2" t="s">
        <v>81</v>
      </c>
      <c r="E2" s="2"/>
      <c r="F2" s="2" t="s">
        <v>82</v>
      </c>
      <c r="G2" s="2" t="s">
        <v>83</v>
      </c>
      <c r="H2" s="2" t="s">
        <v>84</v>
      </c>
      <c r="I2" s="2" t="s">
        <v>48</v>
      </c>
      <c r="J2" s="82"/>
      <c r="K2" s="82"/>
      <c r="L2" s="82"/>
    </row>
    <row r="3" spans="1:13" x14ac:dyDescent="0.15">
      <c r="A3" s="5" t="s">
        <v>2</v>
      </c>
      <c r="B3" s="5"/>
      <c r="C3" s="5">
        <v>430</v>
      </c>
      <c r="D3" s="6">
        <v>0.99739999999999995</v>
      </c>
      <c r="E3" s="6"/>
      <c r="F3" s="6">
        <v>0</v>
      </c>
      <c r="G3" s="6">
        <v>0.60450000000000004</v>
      </c>
      <c r="H3" s="6">
        <v>0</v>
      </c>
      <c r="I3" s="6">
        <f t="shared" ref="I3:I9" si="0">SUM(D3:H3)</f>
        <v>1.6019000000000001</v>
      </c>
      <c r="J3" s="6">
        <v>29.36</v>
      </c>
      <c r="K3" s="6">
        <f t="shared" ref="K3:K10" si="1">SUM(I3+J3)</f>
        <v>30.9619</v>
      </c>
      <c r="L3" s="8">
        <f t="shared" ref="L3:L10" si="2">K3/C3</f>
        <v>7.2004418604651205E-2</v>
      </c>
    </row>
    <row r="4" spans="1:13" x14ac:dyDescent="0.15">
      <c r="A4" s="5" t="s">
        <v>3</v>
      </c>
      <c r="B4" s="5"/>
      <c r="C4" s="5">
        <v>320</v>
      </c>
      <c r="D4" s="6">
        <v>0.34460000000000002</v>
      </c>
      <c r="E4" s="6"/>
      <c r="F4" s="6">
        <v>0</v>
      </c>
      <c r="G4" s="6">
        <v>0.10199999999999999</v>
      </c>
      <c r="H4" s="6">
        <v>0</v>
      </c>
      <c r="I4" s="6">
        <f t="shared" si="0"/>
        <v>0.4466</v>
      </c>
      <c r="J4" s="9">
        <v>0</v>
      </c>
      <c r="K4" s="6">
        <f t="shared" si="1"/>
        <v>0.4466</v>
      </c>
      <c r="L4" s="8">
        <f t="shared" si="2"/>
        <v>1.3956249999999999E-3</v>
      </c>
    </row>
    <row r="5" spans="1:13" x14ac:dyDescent="0.15">
      <c r="A5" s="5" t="s">
        <v>4</v>
      </c>
      <c r="B5" s="5"/>
      <c r="C5" s="5">
        <v>250</v>
      </c>
      <c r="D5" s="6">
        <v>0.59440000000000004</v>
      </c>
      <c r="E5" s="6"/>
      <c r="F5" s="6">
        <v>0</v>
      </c>
      <c r="G5" s="6">
        <v>3.4000000000000002E-2</v>
      </c>
      <c r="H5" s="6">
        <v>1.0031000000000001</v>
      </c>
      <c r="I5" s="6">
        <f t="shared" si="0"/>
        <v>1.6315</v>
      </c>
      <c r="J5" s="6">
        <v>9.4340450000000207</v>
      </c>
      <c r="K5" s="6">
        <f t="shared" si="1"/>
        <v>11.065545</v>
      </c>
      <c r="L5" s="8">
        <f t="shared" si="2"/>
        <v>4.4262180000000102E-2</v>
      </c>
    </row>
    <row r="6" spans="1:13" x14ac:dyDescent="0.15">
      <c r="A6" s="5" t="s">
        <v>5</v>
      </c>
      <c r="B6" s="5"/>
      <c r="C6" s="5">
        <v>185</v>
      </c>
      <c r="D6" s="6">
        <v>0.32619999999999999</v>
      </c>
      <c r="E6" s="6"/>
      <c r="F6" s="6">
        <v>0</v>
      </c>
      <c r="G6" s="6">
        <v>2.8296000000000001</v>
      </c>
      <c r="H6" s="6">
        <v>799.69949999999994</v>
      </c>
      <c r="I6" s="6">
        <f t="shared" si="0"/>
        <v>802.85530000000006</v>
      </c>
      <c r="J6" s="9">
        <v>0</v>
      </c>
      <c r="K6" s="6">
        <f t="shared" si="1"/>
        <v>802.85530000000006</v>
      </c>
      <c r="L6" s="8">
        <f t="shared" si="2"/>
        <v>4.33975837837838</v>
      </c>
    </row>
    <row r="7" spans="1:13" x14ac:dyDescent="0.15">
      <c r="A7" s="5" t="s">
        <v>6</v>
      </c>
      <c r="B7" s="5"/>
      <c r="C7" s="5">
        <v>325</v>
      </c>
      <c r="D7" s="6">
        <v>0.31790000000000002</v>
      </c>
      <c r="E7" s="6"/>
      <c r="F7" s="6">
        <v>0</v>
      </c>
      <c r="G7" s="6">
        <v>0.31009999999999999</v>
      </c>
      <c r="H7" s="6">
        <v>0</v>
      </c>
      <c r="I7" s="6">
        <f t="shared" si="0"/>
        <v>0.628</v>
      </c>
      <c r="J7" s="6">
        <v>17.101320999999999</v>
      </c>
      <c r="K7" s="6">
        <f t="shared" si="1"/>
        <v>17.729320999999999</v>
      </c>
      <c r="L7" s="8">
        <f t="shared" si="2"/>
        <v>5.4551756923076899E-2</v>
      </c>
    </row>
    <row r="8" spans="1:13" x14ac:dyDescent="0.15">
      <c r="A8" s="5" t="s">
        <v>7</v>
      </c>
      <c r="B8" s="5"/>
      <c r="C8" s="5">
        <v>335</v>
      </c>
      <c r="D8" s="6">
        <v>0.2994</v>
      </c>
      <c r="E8" s="6"/>
      <c r="F8" s="6">
        <v>0.29880000000000001</v>
      </c>
      <c r="G8" s="6">
        <v>5.4399999999999997E-2</v>
      </c>
      <c r="H8" s="6">
        <v>0</v>
      </c>
      <c r="I8" s="6">
        <f t="shared" si="0"/>
        <v>0.65259999999999996</v>
      </c>
      <c r="J8" s="6">
        <v>4.32</v>
      </c>
      <c r="K8" s="6">
        <f t="shared" si="1"/>
        <v>4.9725999999999999</v>
      </c>
      <c r="L8" s="8">
        <f t="shared" si="2"/>
        <v>1.48435820895522E-2</v>
      </c>
    </row>
    <row r="9" spans="1:13" x14ac:dyDescent="0.15">
      <c r="A9" s="5" t="s">
        <v>49</v>
      </c>
      <c r="B9" s="5"/>
      <c r="C9" s="5">
        <v>155</v>
      </c>
      <c r="D9" s="6">
        <v>0.1333</v>
      </c>
      <c r="E9" s="6"/>
      <c r="F9" s="6">
        <v>0</v>
      </c>
      <c r="G9" s="6">
        <v>0.36599999999999999</v>
      </c>
      <c r="H9" s="6">
        <v>0</v>
      </c>
      <c r="I9" s="6">
        <f t="shared" si="0"/>
        <v>0.49930000000000002</v>
      </c>
      <c r="J9" s="9">
        <v>0</v>
      </c>
      <c r="K9" s="6">
        <f t="shared" si="1"/>
        <v>0.49930000000000002</v>
      </c>
      <c r="L9" s="8">
        <f t="shared" si="2"/>
        <v>3.2212903225806401E-3</v>
      </c>
    </row>
    <row r="10" spans="1:13" x14ac:dyDescent="0.15">
      <c r="A10" s="5" t="s">
        <v>17</v>
      </c>
      <c r="B10" s="5"/>
      <c r="C10" s="5">
        <v>2000</v>
      </c>
      <c r="D10" s="6">
        <f t="shared" ref="D10:J10" si="3">SUM(D3:D9)</f>
        <v>3.0131999999999999</v>
      </c>
      <c r="E10" s="6"/>
      <c r="F10" s="6">
        <f t="shared" si="3"/>
        <v>0.29880000000000001</v>
      </c>
      <c r="G10" s="6">
        <f t="shared" si="3"/>
        <v>4.3006000000000002</v>
      </c>
      <c r="H10" s="6">
        <f t="shared" si="3"/>
        <v>800.70259999999996</v>
      </c>
      <c r="I10" s="6">
        <f t="shared" si="3"/>
        <v>808.3152</v>
      </c>
      <c r="J10" s="6">
        <f t="shared" si="3"/>
        <v>60.215366000000003</v>
      </c>
      <c r="K10" s="6">
        <f t="shared" si="1"/>
        <v>868.53056600000002</v>
      </c>
      <c r="L10" s="8">
        <f t="shared" si="2"/>
        <v>0.434265283</v>
      </c>
      <c r="M10" s="10">
        <v>45423</v>
      </c>
    </row>
    <row r="15" spans="1:13" x14ac:dyDescent="0.15">
      <c r="A15" s="82" t="s">
        <v>1</v>
      </c>
      <c r="B15" s="3"/>
      <c r="C15" s="91" t="s">
        <v>76</v>
      </c>
      <c r="D15" s="82" t="s">
        <v>77</v>
      </c>
      <c r="E15" s="82"/>
      <c r="F15" s="82"/>
      <c r="G15" s="82"/>
      <c r="H15" s="82"/>
      <c r="I15" s="82"/>
      <c r="J15" s="82" t="s">
        <v>78</v>
      </c>
      <c r="K15" s="82" t="s">
        <v>79</v>
      </c>
      <c r="L15" s="82" t="s">
        <v>80</v>
      </c>
    </row>
    <row r="16" spans="1:13" x14ac:dyDescent="0.15">
      <c r="A16" s="82"/>
      <c r="B16" s="4"/>
      <c r="C16" s="92"/>
      <c r="D16" s="2" t="s">
        <v>81</v>
      </c>
      <c r="E16" s="2"/>
      <c r="F16" s="2" t="s">
        <v>82</v>
      </c>
      <c r="G16" s="2" t="s">
        <v>83</v>
      </c>
      <c r="H16" s="2" t="s">
        <v>84</v>
      </c>
      <c r="I16" s="2" t="s">
        <v>48</v>
      </c>
      <c r="J16" s="82"/>
      <c r="K16" s="82"/>
      <c r="L16" s="82"/>
    </row>
    <row r="17" spans="1:13" x14ac:dyDescent="0.15">
      <c r="A17" s="5" t="s">
        <v>2</v>
      </c>
      <c r="B17" s="5"/>
      <c r="C17" s="5">
        <v>430</v>
      </c>
      <c r="D17" s="6">
        <v>0.99739999999999995</v>
      </c>
      <c r="E17" s="6"/>
      <c r="F17" s="6">
        <v>0</v>
      </c>
      <c r="G17" s="6">
        <v>0.60450000000000004</v>
      </c>
      <c r="H17" s="6">
        <v>0</v>
      </c>
      <c r="I17" s="6">
        <f t="shared" ref="I17:I23" si="4">SUM(D17:H17)</f>
        <v>1.6019000000000001</v>
      </c>
      <c r="J17" s="6">
        <v>29.36</v>
      </c>
      <c r="K17" s="6">
        <f t="shared" ref="K17:K24" si="5">SUM(I17+J17)</f>
        <v>30.9619</v>
      </c>
      <c r="L17" s="8">
        <f t="shared" ref="L17:L24" si="6">K17/C17</f>
        <v>7.2004418604651205E-2</v>
      </c>
    </row>
    <row r="18" spans="1:13" x14ac:dyDescent="0.15">
      <c r="A18" s="5" t="s">
        <v>3</v>
      </c>
      <c r="B18" s="5"/>
      <c r="C18" s="5">
        <v>320</v>
      </c>
      <c r="D18" s="6">
        <v>0.34460000000000002</v>
      </c>
      <c r="E18" s="6"/>
      <c r="F18" s="6">
        <v>0</v>
      </c>
      <c r="G18" s="6">
        <v>0.10199999999999999</v>
      </c>
      <c r="H18" s="6">
        <v>0</v>
      </c>
      <c r="I18" s="6">
        <f t="shared" si="4"/>
        <v>0.4466</v>
      </c>
      <c r="J18" s="9">
        <v>0</v>
      </c>
      <c r="K18" s="6">
        <f t="shared" si="5"/>
        <v>0.4466</v>
      </c>
      <c r="L18" s="8">
        <f t="shared" si="6"/>
        <v>1.3956249999999999E-3</v>
      </c>
    </row>
    <row r="19" spans="1:13" x14ac:dyDescent="0.15">
      <c r="A19" s="5" t="s">
        <v>4</v>
      </c>
      <c r="B19" s="5"/>
      <c r="C19" s="5">
        <v>250</v>
      </c>
      <c r="D19" s="6">
        <v>0.5</v>
      </c>
      <c r="E19" s="6"/>
      <c r="F19" s="6">
        <v>0</v>
      </c>
      <c r="G19" s="6">
        <v>3.4000000000000002E-2</v>
      </c>
      <c r="H19" s="6">
        <v>1.0031000000000001</v>
      </c>
      <c r="I19" s="6">
        <f t="shared" si="4"/>
        <v>1.5370999999999999</v>
      </c>
      <c r="J19" s="6">
        <v>9.4340450000000207</v>
      </c>
      <c r="K19" s="6">
        <f t="shared" si="5"/>
        <v>10.971145</v>
      </c>
      <c r="L19" s="8">
        <f t="shared" si="6"/>
        <v>4.3884580000000097E-2</v>
      </c>
    </row>
    <row r="20" spans="1:13" x14ac:dyDescent="0.15">
      <c r="A20" s="5" t="s">
        <v>5</v>
      </c>
      <c r="B20" s="5"/>
      <c r="C20" s="5">
        <v>185</v>
      </c>
      <c r="D20" s="6">
        <v>0.32619999999999999</v>
      </c>
      <c r="E20" s="6"/>
      <c r="F20" s="6">
        <v>0</v>
      </c>
      <c r="G20" s="6">
        <v>2.8296000000000001</v>
      </c>
      <c r="H20" s="6">
        <v>799.69949999999994</v>
      </c>
      <c r="I20" s="6">
        <f t="shared" si="4"/>
        <v>802.85530000000006</v>
      </c>
      <c r="J20" s="9">
        <v>0</v>
      </c>
      <c r="K20" s="6">
        <f t="shared" si="5"/>
        <v>802.85530000000006</v>
      </c>
      <c r="L20" s="8">
        <f t="shared" si="6"/>
        <v>4.33975837837838</v>
      </c>
    </row>
    <row r="21" spans="1:13" x14ac:dyDescent="0.15">
      <c r="A21" s="5" t="s">
        <v>6</v>
      </c>
      <c r="B21" s="5"/>
      <c r="C21" s="5">
        <v>325</v>
      </c>
      <c r="D21" s="6">
        <v>0.2707</v>
      </c>
      <c r="E21" s="6"/>
      <c r="F21" s="6">
        <v>0</v>
      </c>
      <c r="G21" s="6">
        <v>0.31340000000000001</v>
      </c>
      <c r="H21" s="6">
        <v>0</v>
      </c>
      <c r="I21" s="6">
        <f t="shared" si="4"/>
        <v>0.58409999999999995</v>
      </c>
      <c r="J21" s="6">
        <v>17.101320999999999</v>
      </c>
      <c r="K21" s="6">
        <f t="shared" si="5"/>
        <v>17.685421000000002</v>
      </c>
      <c r="L21" s="8">
        <f t="shared" si="6"/>
        <v>5.4416680000000002E-2</v>
      </c>
    </row>
    <row r="22" spans="1:13" x14ac:dyDescent="0.15">
      <c r="A22" s="5" t="s">
        <v>7</v>
      </c>
      <c r="B22" s="5"/>
      <c r="C22" s="5">
        <v>335</v>
      </c>
      <c r="D22" s="6">
        <v>0.2994</v>
      </c>
      <c r="E22" s="6"/>
      <c r="F22" s="6">
        <v>0.29880000000000001</v>
      </c>
      <c r="G22" s="6">
        <v>5.4399999999999997E-2</v>
      </c>
      <c r="H22" s="6">
        <v>0</v>
      </c>
      <c r="I22" s="6">
        <f t="shared" si="4"/>
        <v>0.65259999999999996</v>
      </c>
      <c r="J22" s="6">
        <v>4.32</v>
      </c>
      <c r="K22" s="6">
        <f t="shared" si="5"/>
        <v>4.9725999999999999</v>
      </c>
      <c r="L22" s="8">
        <f t="shared" si="6"/>
        <v>1.48435820895522E-2</v>
      </c>
    </row>
    <row r="23" spans="1:13" x14ac:dyDescent="0.15">
      <c r="A23" s="5" t="s">
        <v>49</v>
      </c>
      <c r="B23" s="5"/>
      <c r="C23" s="5">
        <v>155</v>
      </c>
      <c r="D23" s="6">
        <v>0.1333</v>
      </c>
      <c r="E23" s="6"/>
      <c r="F23" s="6">
        <v>0</v>
      </c>
      <c r="G23" s="6">
        <v>0.36599999999999999</v>
      </c>
      <c r="H23" s="6">
        <v>0</v>
      </c>
      <c r="I23" s="6">
        <f t="shared" si="4"/>
        <v>0.49930000000000002</v>
      </c>
      <c r="J23" s="9">
        <v>0</v>
      </c>
      <c r="K23" s="6">
        <f t="shared" si="5"/>
        <v>0.49930000000000002</v>
      </c>
      <c r="L23" s="8">
        <f t="shared" si="6"/>
        <v>3.2212903225806401E-3</v>
      </c>
    </row>
    <row r="24" spans="1:13" x14ac:dyDescent="0.15">
      <c r="A24" s="5" t="s">
        <v>17</v>
      </c>
      <c r="B24" s="5"/>
      <c r="C24" s="5">
        <v>2000</v>
      </c>
      <c r="D24" s="6">
        <f t="shared" ref="D24:J24" si="7">SUM(D17:D23)</f>
        <v>2.8715999999999999</v>
      </c>
      <c r="E24" s="6"/>
      <c r="F24" s="6">
        <f t="shared" si="7"/>
        <v>0.29880000000000001</v>
      </c>
      <c r="G24" s="6">
        <f t="shared" si="7"/>
        <v>4.3038999999999996</v>
      </c>
      <c r="H24" s="6">
        <f t="shared" si="7"/>
        <v>800.70259999999996</v>
      </c>
      <c r="I24" s="6">
        <f t="shared" si="7"/>
        <v>808.17690000000005</v>
      </c>
      <c r="J24" s="6">
        <f t="shared" si="7"/>
        <v>60.215366000000003</v>
      </c>
      <c r="K24" s="6">
        <f t="shared" si="5"/>
        <v>868.39226599999995</v>
      </c>
      <c r="L24" s="8">
        <f t="shared" si="6"/>
        <v>0.43419613299999998</v>
      </c>
      <c r="M24" s="10">
        <v>45429</v>
      </c>
    </row>
    <row r="29" spans="1:13" x14ac:dyDescent="0.15">
      <c r="A29" s="82" t="s">
        <v>1</v>
      </c>
      <c r="B29" s="3"/>
      <c r="C29" s="91" t="s">
        <v>85</v>
      </c>
      <c r="D29" s="82" t="s">
        <v>86</v>
      </c>
      <c r="E29" s="82"/>
      <c r="F29" s="82"/>
      <c r="G29" s="82"/>
      <c r="H29" s="82"/>
      <c r="I29" s="82"/>
      <c r="J29" s="82" t="s">
        <v>87</v>
      </c>
      <c r="K29" s="82" t="s">
        <v>88</v>
      </c>
      <c r="L29" s="82" t="s">
        <v>80</v>
      </c>
    </row>
    <row r="30" spans="1:13" x14ac:dyDescent="0.15">
      <c r="A30" s="82"/>
      <c r="B30" s="4"/>
      <c r="C30" s="92"/>
      <c r="D30" s="2" t="s">
        <v>81</v>
      </c>
      <c r="E30" s="2"/>
      <c r="F30" s="2" t="s">
        <v>82</v>
      </c>
      <c r="G30" s="2" t="s">
        <v>83</v>
      </c>
      <c r="H30" s="2" t="s">
        <v>84</v>
      </c>
      <c r="I30" s="2" t="s">
        <v>48</v>
      </c>
      <c r="J30" s="82"/>
      <c r="K30" s="82"/>
      <c r="L30" s="82"/>
    </row>
    <row r="31" spans="1:13" x14ac:dyDescent="0.15">
      <c r="A31" s="5" t="s">
        <v>2</v>
      </c>
      <c r="B31" s="5"/>
      <c r="C31" s="5">
        <v>1800</v>
      </c>
      <c r="D31" s="6">
        <v>1.6005</v>
      </c>
      <c r="E31" s="6"/>
      <c r="F31" s="6">
        <v>0</v>
      </c>
      <c r="G31" s="6">
        <v>1.53</v>
      </c>
      <c r="H31" s="6">
        <v>0</v>
      </c>
      <c r="I31" s="6">
        <f t="shared" ref="I31:I37" si="8">SUM(D31:H31)</f>
        <v>3.1305000000000001</v>
      </c>
      <c r="J31" s="6">
        <v>897.13</v>
      </c>
      <c r="K31" s="6">
        <f t="shared" ref="K31:K38" si="9">SUM(I31+J31)</f>
        <v>900.26049999999998</v>
      </c>
      <c r="L31" s="8">
        <f t="shared" ref="L31:L38" si="10">K31/C31</f>
        <v>0.50014472222222195</v>
      </c>
    </row>
    <row r="32" spans="1:13" x14ac:dyDescent="0.15">
      <c r="A32" s="5" t="s">
        <v>3</v>
      </c>
      <c r="B32" s="5"/>
      <c r="C32" s="5">
        <v>1370</v>
      </c>
      <c r="D32" s="6">
        <v>0.97350000000000003</v>
      </c>
      <c r="E32" s="6"/>
      <c r="F32" s="6">
        <v>0</v>
      </c>
      <c r="G32" s="6">
        <v>0.42480000000000001</v>
      </c>
      <c r="H32" s="6">
        <v>0</v>
      </c>
      <c r="I32" s="6">
        <f t="shared" si="8"/>
        <v>1.3983000000000001</v>
      </c>
      <c r="J32" s="6">
        <v>1068.82799</v>
      </c>
      <c r="K32" s="6">
        <f t="shared" si="9"/>
        <v>1070.2262900000001</v>
      </c>
      <c r="L32" s="8">
        <f t="shared" si="10"/>
        <v>0.78118707299270096</v>
      </c>
    </row>
    <row r="33" spans="1:13" x14ac:dyDescent="0.15">
      <c r="A33" s="5" t="s">
        <v>4</v>
      </c>
      <c r="B33" s="5"/>
      <c r="C33" s="5">
        <v>1000</v>
      </c>
      <c r="D33" s="6">
        <v>1.1452</v>
      </c>
      <c r="E33" s="6"/>
      <c r="F33" s="6">
        <v>0.2099</v>
      </c>
      <c r="G33" s="6">
        <v>8.5000000000000006E-2</v>
      </c>
      <c r="H33" s="6">
        <v>1.2295</v>
      </c>
      <c r="I33" s="6">
        <f t="shared" si="8"/>
        <v>2.6696</v>
      </c>
      <c r="J33" s="6">
        <v>228.41569999999999</v>
      </c>
      <c r="K33" s="6">
        <f t="shared" si="9"/>
        <v>231.08529999999999</v>
      </c>
      <c r="L33" s="8">
        <f t="shared" si="10"/>
        <v>0.23108529999999999</v>
      </c>
    </row>
    <row r="34" spans="1:13" x14ac:dyDescent="0.15">
      <c r="A34" s="5" t="s">
        <v>5</v>
      </c>
      <c r="B34" s="5"/>
      <c r="C34" s="5">
        <v>1730</v>
      </c>
      <c r="D34" s="6">
        <v>1.0210999999999999</v>
      </c>
      <c r="E34" s="6"/>
      <c r="F34" s="6">
        <v>0.1888</v>
      </c>
      <c r="G34" s="6">
        <v>7.1466000000000003</v>
      </c>
      <c r="H34" s="6">
        <v>1247.6821</v>
      </c>
      <c r="I34" s="6">
        <f t="shared" si="8"/>
        <v>1256.0386000000001</v>
      </c>
      <c r="J34" s="6">
        <v>94.716981000000004</v>
      </c>
      <c r="K34" s="6">
        <f t="shared" si="9"/>
        <v>1350.7555809999999</v>
      </c>
      <c r="L34" s="8">
        <f t="shared" si="10"/>
        <v>0.78078357283236999</v>
      </c>
    </row>
    <row r="35" spans="1:13" x14ac:dyDescent="0.15">
      <c r="A35" s="5" t="s">
        <v>6</v>
      </c>
      <c r="B35" s="5"/>
      <c r="C35" s="5">
        <v>1200</v>
      </c>
      <c r="D35" s="6">
        <v>0.46360000000000001</v>
      </c>
      <c r="E35" s="6"/>
      <c r="F35" s="6">
        <v>0.1888</v>
      </c>
      <c r="G35" s="6">
        <v>0.68189999999999995</v>
      </c>
      <c r="H35" s="6">
        <v>0</v>
      </c>
      <c r="I35" s="6">
        <f t="shared" si="8"/>
        <v>1.3343</v>
      </c>
      <c r="J35" s="6">
        <v>375.42207500000001</v>
      </c>
      <c r="K35" s="6">
        <f t="shared" si="9"/>
        <v>376.75637499999999</v>
      </c>
      <c r="L35" s="8">
        <f t="shared" si="10"/>
        <v>0.31396364583333303</v>
      </c>
    </row>
    <row r="36" spans="1:13" x14ac:dyDescent="0.15">
      <c r="A36" s="5" t="s">
        <v>7</v>
      </c>
      <c r="B36" s="5"/>
      <c r="C36" s="5">
        <v>1200</v>
      </c>
      <c r="D36" s="6">
        <v>0.49320000000000003</v>
      </c>
      <c r="E36" s="6"/>
      <c r="F36" s="6">
        <v>0.59760000000000002</v>
      </c>
      <c r="G36" s="6">
        <v>0.13600000000000001</v>
      </c>
      <c r="H36" s="6">
        <v>52.647300000000001</v>
      </c>
      <c r="I36" s="6">
        <f t="shared" si="8"/>
        <v>53.874099999999999</v>
      </c>
      <c r="J36" s="6">
        <v>65.505099999999999</v>
      </c>
      <c r="K36" s="6">
        <f t="shared" si="9"/>
        <v>119.3792</v>
      </c>
      <c r="L36" s="8">
        <f t="shared" si="10"/>
        <v>9.9482666666666705E-2</v>
      </c>
    </row>
    <row r="37" spans="1:13" x14ac:dyDescent="0.15">
      <c r="A37" s="5" t="s">
        <v>49</v>
      </c>
      <c r="B37" s="5"/>
      <c r="C37" s="5">
        <v>600</v>
      </c>
      <c r="D37" s="6">
        <v>0.14349999999999999</v>
      </c>
      <c r="E37" s="6"/>
      <c r="F37" s="6">
        <v>0.99519999999999997</v>
      </c>
      <c r="G37" s="6">
        <v>0.8901</v>
      </c>
      <c r="H37" s="6">
        <v>6.5094000000000003</v>
      </c>
      <c r="I37" s="6">
        <f t="shared" si="8"/>
        <v>8.5381999999999998</v>
      </c>
      <c r="J37" s="6">
        <v>38.174500000000002</v>
      </c>
      <c r="K37" s="6">
        <f t="shared" si="9"/>
        <v>46.712699999999998</v>
      </c>
      <c r="L37" s="8">
        <f t="shared" si="10"/>
        <v>7.7854499999999993E-2</v>
      </c>
    </row>
    <row r="38" spans="1:13" x14ac:dyDescent="0.15">
      <c r="A38" s="5" t="s">
        <v>17</v>
      </c>
      <c r="B38" s="5"/>
      <c r="C38" s="5">
        <f t="shared" ref="C38:J38" si="11">SUM(C31:C37)</f>
        <v>8900</v>
      </c>
      <c r="D38" s="6">
        <f t="shared" si="11"/>
        <v>5.8406000000000002</v>
      </c>
      <c r="E38" s="6"/>
      <c r="F38" s="6">
        <f t="shared" si="11"/>
        <v>2.1802999999999999</v>
      </c>
      <c r="G38" s="6">
        <f t="shared" si="11"/>
        <v>10.894399999999999</v>
      </c>
      <c r="H38" s="6">
        <f t="shared" si="11"/>
        <v>1308.0682999999999</v>
      </c>
      <c r="I38" s="6">
        <f t="shared" si="11"/>
        <v>1326.9836</v>
      </c>
      <c r="J38" s="6">
        <f t="shared" si="11"/>
        <v>2768.1923459999998</v>
      </c>
      <c r="K38" s="6">
        <f t="shared" si="9"/>
        <v>4095.1759459999998</v>
      </c>
      <c r="L38" s="8">
        <f t="shared" si="10"/>
        <v>0.46013212876404502</v>
      </c>
      <c r="M38" s="10">
        <v>45436</v>
      </c>
    </row>
    <row r="41" spans="1:13" x14ac:dyDescent="0.15">
      <c r="A41" s="82" t="s">
        <v>1</v>
      </c>
      <c r="B41" s="3"/>
      <c r="C41" s="91" t="s">
        <v>89</v>
      </c>
      <c r="D41" s="82" t="s">
        <v>90</v>
      </c>
      <c r="E41" s="82"/>
      <c r="F41" s="82"/>
      <c r="G41" s="82"/>
      <c r="H41" s="82"/>
      <c r="I41" s="82"/>
      <c r="J41" s="82" t="s">
        <v>91</v>
      </c>
      <c r="K41" s="82" t="s">
        <v>92</v>
      </c>
      <c r="L41" s="82" t="s">
        <v>80</v>
      </c>
    </row>
    <row r="42" spans="1:13" x14ac:dyDescent="0.15">
      <c r="A42" s="82"/>
      <c r="B42" s="4"/>
      <c r="C42" s="92"/>
      <c r="D42" s="2" t="s">
        <v>81</v>
      </c>
      <c r="E42" s="2"/>
      <c r="F42" s="2" t="s">
        <v>82</v>
      </c>
      <c r="G42" s="2" t="s">
        <v>83</v>
      </c>
      <c r="H42" s="2" t="s">
        <v>84</v>
      </c>
      <c r="I42" s="2" t="s">
        <v>48</v>
      </c>
      <c r="J42" s="82"/>
      <c r="K42" s="82"/>
      <c r="L42" s="82"/>
    </row>
    <row r="43" spans="1:13" x14ac:dyDescent="0.15">
      <c r="A43" s="5" t="s">
        <v>2</v>
      </c>
      <c r="B43" s="5"/>
      <c r="C43" s="5">
        <v>1047</v>
      </c>
      <c r="D43" s="6">
        <v>1.6005</v>
      </c>
      <c r="E43" s="6"/>
      <c r="F43" s="6">
        <v>0</v>
      </c>
      <c r="G43" s="6">
        <v>1.53</v>
      </c>
      <c r="H43" s="6">
        <v>0</v>
      </c>
      <c r="I43" s="6">
        <f t="shared" ref="I43:I49" si="12">SUM(D43:H43)</f>
        <v>3.1305000000000001</v>
      </c>
      <c r="J43" s="6">
        <v>897.13</v>
      </c>
      <c r="K43" s="6">
        <f t="shared" ref="K43:K50" si="13">SUM(I43+J43)</f>
        <v>900.26049999999998</v>
      </c>
      <c r="L43" s="8">
        <f t="shared" ref="L43:L50" si="14">K43/C43</f>
        <v>0.85984765998089796</v>
      </c>
    </row>
    <row r="44" spans="1:13" x14ac:dyDescent="0.15">
      <c r="A44" s="5" t="s">
        <v>3</v>
      </c>
      <c r="B44" s="5"/>
      <c r="C44" s="5">
        <v>1043</v>
      </c>
      <c r="D44" s="6">
        <v>0.97350000000000003</v>
      </c>
      <c r="E44" s="6"/>
      <c r="F44" s="6">
        <v>0</v>
      </c>
      <c r="G44" s="6">
        <v>0.42480000000000001</v>
      </c>
      <c r="H44" s="6">
        <v>0</v>
      </c>
      <c r="I44" s="6">
        <f t="shared" si="12"/>
        <v>1.3983000000000001</v>
      </c>
      <c r="J44" s="6">
        <v>1068.82799</v>
      </c>
      <c r="K44" s="6">
        <f t="shared" si="13"/>
        <v>1070.2262900000001</v>
      </c>
      <c r="L44" s="8">
        <f t="shared" si="14"/>
        <v>1.0261038255033601</v>
      </c>
    </row>
    <row r="45" spans="1:13" x14ac:dyDescent="0.15">
      <c r="A45" s="5" t="s">
        <v>4</v>
      </c>
      <c r="B45" s="5"/>
      <c r="C45" s="5">
        <v>400</v>
      </c>
      <c r="D45" s="6">
        <v>1.1452</v>
      </c>
      <c r="E45" s="6"/>
      <c r="F45" s="6">
        <v>0.2099</v>
      </c>
      <c r="G45" s="6">
        <v>8.5000000000000006E-2</v>
      </c>
      <c r="H45" s="6">
        <v>1.2295</v>
      </c>
      <c r="I45" s="6">
        <f t="shared" si="12"/>
        <v>2.6696</v>
      </c>
      <c r="J45" s="6">
        <v>228.41569999999999</v>
      </c>
      <c r="K45" s="6">
        <f t="shared" si="13"/>
        <v>231.08529999999999</v>
      </c>
      <c r="L45" s="8">
        <f t="shared" si="14"/>
        <v>0.57771324999999996</v>
      </c>
    </row>
    <row r="46" spans="1:13" x14ac:dyDescent="0.15">
      <c r="A46" s="5" t="s">
        <v>5</v>
      </c>
      <c r="B46" s="5"/>
      <c r="C46" s="5">
        <v>1460</v>
      </c>
      <c r="D46" s="6">
        <v>1.0210999999999999</v>
      </c>
      <c r="E46" s="6"/>
      <c r="F46" s="6">
        <v>0.1888</v>
      </c>
      <c r="G46" s="6">
        <v>7.1466000000000003</v>
      </c>
      <c r="H46" s="6">
        <v>1247.6821</v>
      </c>
      <c r="I46" s="6">
        <f t="shared" si="12"/>
        <v>1256.0386000000001</v>
      </c>
      <c r="J46" s="6">
        <v>94.716981000000004</v>
      </c>
      <c r="K46" s="6">
        <f t="shared" si="13"/>
        <v>1350.7555809999999</v>
      </c>
      <c r="L46" s="8">
        <f t="shared" si="14"/>
        <v>0.925175055479452</v>
      </c>
    </row>
    <row r="47" spans="1:13" x14ac:dyDescent="0.15">
      <c r="A47" s="5" t="s">
        <v>6</v>
      </c>
      <c r="B47" s="5"/>
      <c r="C47" s="5">
        <v>547</v>
      </c>
      <c r="D47" s="6">
        <v>0.46360000000000001</v>
      </c>
      <c r="E47" s="6"/>
      <c r="F47" s="6">
        <v>0.1888</v>
      </c>
      <c r="G47" s="6">
        <v>0.68189999999999995</v>
      </c>
      <c r="H47" s="6">
        <v>0</v>
      </c>
      <c r="I47" s="6">
        <f t="shared" si="12"/>
        <v>1.3343</v>
      </c>
      <c r="J47" s="6">
        <v>375.42207500000001</v>
      </c>
      <c r="K47" s="6">
        <f t="shared" si="13"/>
        <v>376.75637499999999</v>
      </c>
      <c r="L47" s="8">
        <f t="shared" si="14"/>
        <v>0.68876851005484496</v>
      </c>
    </row>
    <row r="48" spans="1:13" x14ac:dyDescent="0.15">
      <c r="A48" s="5" t="s">
        <v>7</v>
      </c>
      <c r="B48" s="5"/>
      <c r="C48" s="5">
        <v>373</v>
      </c>
      <c r="D48" s="6">
        <v>0.49320000000000003</v>
      </c>
      <c r="E48" s="6"/>
      <c r="F48" s="6">
        <v>0.59760000000000002</v>
      </c>
      <c r="G48" s="6">
        <v>0.13600000000000001</v>
      </c>
      <c r="H48" s="6">
        <v>52.647300000000001</v>
      </c>
      <c r="I48" s="6">
        <f t="shared" si="12"/>
        <v>53.874099999999999</v>
      </c>
      <c r="J48" s="6">
        <v>65.505099999999999</v>
      </c>
      <c r="K48" s="6">
        <f t="shared" si="13"/>
        <v>119.3792</v>
      </c>
      <c r="L48" s="8">
        <f t="shared" si="14"/>
        <v>0.32005147453083099</v>
      </c>
    </row>
    <row r="49" spans="1:13" x14ac:dyDescent="0.15">
      <c r="A49" s="5" t="s">
        <v>49</v>
      </c>
      <c r="B49" s="5"/>
      <c r="C49" s="5">
        <v>176</v>
      </c>
      <c r="D49" s="6">
        <v>0.14349999999999999</v>
      </c>
      <c r="E49" s="6"/>
      <c r="F49" s="6">
        <v>0.99519999999999997</v>
      </c>
      <c r="G49" s="6">
        <v>0.8901</v>
      </c>
      <c r="H49" s="6">
        <v>6.5094000000000003</v>
      </c>
      <c r="I49" s="6">
        <f t="shared" si="12"/>
        <v>8.5381999999999998</v>
      </c>
      <c r="J49" s="6">
        <v>38.174500000000002</v>
      </c>
      <c r="K49" s="6">
        <f t="shared" si="13"/>
        <v>46.712699999999998</v>
      </c>
      <c r="L49" s="8">
        <f t="shared" si="14"/>
        <v>0.26541306818181798</v>
      </c>
    </row>
    <row r="50" spans="1:13" x14ac:dyDescent="0.15">
      <c r="A50" s="5" t="s">
        <v>17</v>
      </c>
      <c r="B50" s="5"/>
      <c r="C50" s="5">
        <f t="shared" ref="C50:J50" si="15">SUM(C43:C49)</f>
        <v>5046</v>
      </c>
      <c r="D50" s="6">
        <f t="shared" si="15"/>
        <v>5.8406000000000002</v>
      </c>
      <c r="E50" s="6"/>
      <c r="F50" s="6">
        <f t="shared" si="15"/>
        <v>2.1802999999999999</v>
      </c>
      <c r="G50" s="6">
        <f t="shared" si="15"/>
        <v>10.894399999999999</v>
      </c>
      <c r="H50" s="6">
        <f t="shared" si="15"/>
        <v>1308.0682999999999</v>
      </c>
      <c r="I50" s="6">
        <f t="shared" si="15"/>
        <v>1326.9836</v>
      </c>
      <c r="J50" s="6">
        <f t="shared" si="15"/>
        <v>2768.1923459999998</v>
      </c>
      <c r="K50" s="6">
        <f t="shared" si="13"/>
        <v>4095.1759459999998</v>
      </c>
      <c r="L50" s="8">
        <f t="shared" si="14"/>
        <v>0.81156875663892203</v>
      </c>
      <c r="M50" s="10">
        <v>45436</v>
      </c>
    </row>
    <row r="53" spans="1:13" x14ac:dyDescent="0.15">
      <c r="A53" s="82" t="s">
        <v>1</v>
      </c>
      <c r="B53" s="3"/>
      <c r="C53" s="91" t="s">
        <v>89</v>
      </c>
      <c r="D53" s="82" t="s">
        <v>90</v>
      </c>
      <c r="E53" s="82"/>
      <c r="F53" s="82"/>
      <c r="G53" s="82"/>
      <c r="H53" s="82"/>
      <c r="I53" s="82"/>
      <c r="J53" s="82" t="s">
        <v>91</v>
      </c>
      <c r="K53" s="82" t="s">
        <v>92</v>
      </c>
      <c r="L53" s="82" t="s">
        <v>80</v>
      </c>
    </row>
    <row r="54" spans="1:13" x14ac:dyDescent="0.15">
      <c r="A54" s="82"/>
      <c r="B54" s="4"/>
      <c r="C54" s="92"/>
      <c r="D54" s="2" t="s">
        <v>81</v>
      </c>
      <c r="E54" s="2"/>
      <c r="F54" s="2" t="s">
        <v>82</v>
      </c>
      <c r="G54" s="2" t="s">
        <v>83</v>
      </c>
      <c r="H54" s="2" t="s">
        <v>84</v>
      </c>
      <c r="I54" s="2" t="s">
        <v>48</v>
      </c>
      <c r="J54" s="82"/>
      <c r="K54" s="82"/>
      <c r="L54" s="82"/>
    </row>
    <row r="55" spans="1:13" x14ac:dyDescent="0.15">
      <c r="A55" s="5" t="s">
        <v>2</v>
      </c>
      <c r="B55" s="5"/>
      <c r="C55" s="5">
        <v>1047</v>
      </c>
      <c r="D55" s="6">
        <v>1.6005</v>
      </c>
      <c r="E55" s="6"/>
      <c r="F55" s="7">
        <v>0</v>
      </c>
      <c r="G55" s="6">
        <v>1.53</v>
      </c>
      <c r="H55" s="6">
        <v>0</v>
      </c>
      <c r="I55" s="6">
        <f t="shared" ref="I55:I61" si="16">SUM(D55:H55)</f>
        <v>3.1305000000000001</v>
      </c>
      <c r="J55" s="6">
        <v>1040.0999999999999</v>
      </c>
      <c r="K55" s="6">
        <f t="shared" ref="K55:K62" si="17">SUM(I55+J55)</f>
        <v>1043.2304999999999</v>
      </c>
      <c r="L55" s="8">
        <f t="shared" ref="L55:L62" si="18">K55/C55</f>
        <v>0.99639971346704903</v>
      </c>
    </row>
    <row r="56" spans="1:13" x14ac:dyDescent="0.15">
      <c r="A56" s="5" t="s">
        <v>3</v>
      </c>
      <c r="B56" s="5"/>
      <c r="C56" s="5">
        <v>1043</v>
      </c>
      <c r="D56" s="6">
        <v>0.97350000000000003</v>
      </c>
      <c r="E56" s="6"/>
      <c r="F56" s="7">
        <v>0</v>
      </c>
      <c r="G56" s="6">
        <v>0.42480000000000001</v>
      </c>
      <c r="H56" s="6">
        <v>0</v>
      </c>
      <c r="I56" s="6">
        <f t="shared" si="16"/>
        <v>1.3983000000000001</v>
      </c>
      <c r="J56" s="6">
        <v>1068.82799</v>
      </c>
      <c r="K56" s="6">
        <f t="shared" si="17"/>
        <v>1070.2262900000001</v>
      </c>
      <c r="L56" s="8">
        <f t="shared" si="18"/>
        <v>1.0261038255033601</v>
      </c>
    </row>
    <row r="57" spans="1:13" x14ac:dyDescent="0.15">
      <c r="A57" s="5" t="s">
        <v>4</v>
      </c>
      <c r="B57" s="5"/>
      <c r="C57" s="5">
        <v>400</v>
      </c>
      <c r="D57" s="6">
        <v>1.1452</v>
      </c>
      <c r="E57" s="6"/>
      <c r="F57" s="6">
        <v>0.2099</v>
      </c>
      <c r="G57" s="6">
        <v>8.5000000000000006E-2</v>
      </c>
      <c r="H57" s="6">
        <v>1.2295</v>
      </c>
      <c r="I57" s="6">
        <f t="shared" si="16"/>
        <v>2.6696</v>
      </c>
      <c r="J57" s="6">
        <v>228.41569999999999</v>
      </c>
      <c r="K57" s="6">
        <f t="shared" si="17"/>
        <v>231.08529999999999</v>
      </c>
      <c r="L57" s="8">
        <f t="shared" si="18"/>
        <v>0.57771324999999996</v>
      </c>
    </row>
    <row r="58" spans="1:13" x14ac:dyDescent="0.15">
      <c r="A58" s="5" t="s">
        <v>5</v>
      </c>
      <c r="B58" s="5"/>
      <c r="C58" s="5">
        <v>1460</v>
      </c>
      <c r="D58" s="6">
        <v>1.0210999999999999</v>
      </c>
      <c r="E58" s="6"/>
      <c r="F58" s="6">
        <v>0.1888</v>
      </c>
      <c r="G58" s="6">
        <v>7.1466000000000003</v>
      </c>
      <c r="H58" s="6">
        <v>1247.6821</v>
      </c>
      <c r="I58" s="6">
        <f t="shared" si="16"/>
        <v>1256.0386000000001</v>
      </c>
      <c r="J58" s="6">
        <v>94.716981000000004</v>
      </c>
      <c r="K58" s="6">
        <f t="shared" si="17"/>
        <v>1350.7555809999999</v>
      </c>
      <c r="L58" s="8">
        <f t="shared" si="18"/>
        <v>0.925175055479452</v>
      </c>
    </row>
    <row r="59" spans="1:13" x14ac:dyDescent="0.15">
      <c r="A59" s="5" t="s">
        <v>6</v>
      </c>
      <c r="B59" s="5"/>
      <c r="C59" s="5">
        <v>547</v>
      </c>
      <c r="D59" s="6">
        <v>0.46360000000000001</v>
      </c>
      <c r="E59" s="6"/>
      <c r="F59" s="6">
        <v>0.1888</v>
      </c>
      <c r="G59" s="6">
        <v>0.68579999999999997</v>
      </c>
      <c r="H59" s="6">
        <v>0</v>
      </c>
      <c r="I59" s="6">
        <f t="shared" si="16"/>
        <v>1.3382000000000001</v>
      </c>
      <c r="J59" s="6">
        <v>375.42207500000001</v>
      </c>
      <c r="K59" s="6">
        <f t="shared" si="17"/>
        <v>376.76027499999998</v>
      </c>
      <c r="L59" s="8">
        <f t="shared" si="18"/>
        <v>0.68877563985374801</v>
      </c>
    </row>
    <row r="60" spans="1:13" x14ac:dyDescent="0.15">
      <c r="A60" s="5" t="s">
        <v>7</v>
      </c>
      <c r="B60" s="5"/>
      <c r="C60" s="5">
        <v>373</v>
      </c>
      <c r="D60" s="6">
        <v>0.39700000000000002</v>
      </c>
      <c r="E60" s="6"/>
      <c r="F60" s="6">
        <v>0.59760000000000002</v>
      </c>
      <c r="G60" s="6">
        <v>0.13600000000000001</v>
      </c>
      <c r="H60" s="6">
        <v>52.647300000000001</v>
      </c>
      <c r="I60" s="6">
        <f t="shared" si="16"/>
        <v>53.777900000000002</v>
      </c>
      <c r="J60" s="6">
        <v>65.505099999999999</v>
      </c>
      <c r="K60" s="6">
        <f t="shared" si="17"/>
        <v>119.283</v>
      </c>
      <c r="L60" s="8">
        <f t="shared" si="18"/>
        <v>0.31979356568364598</v>
      </c>
    </row>
    <row r="61" spans="1:13" x14ac:dyDescent="0.15">
      <c r="A61" s="5" t="s">
        <v>49</v>
      </c>
      <c r="B61" s="5"/>
      <c r="C61" s="5">
        <v>176</v>
      </c>
      <c r="D61" s="6">
        <v>0.14349999999999999</v>
      </c>
      <c r="E61" s="6"/>
      <c r="F61" s="6">
        <v>0.99519999999999997</v>
      </c>
      <c r="G61" s="6">
        <v>0.89749999999999996</v>
      </c>
      <c r="H61" s="6">
        <v>6.5094000000000003</v>
      </c>
      <c r="I61" s="6">
        <f t="shared" si="16"/>
        <v>8.5456000000000003</v>
      </c>
      <c r="J61" s="6">
        <v>38.174500000000002</v>
      </c>
      <c r="K61" s="6">
        <f t="shared" si="17"/>
        <v>46.720100000000002</v>
      </c>
      <c r="L61" s="8">
        <f t="shared" si="18"/>
        <v>0.26545511363636398</v>
      </c>
    </row>
    <row r="62" spans="1:13" x14ac:dyDescent="0.15">
      <c r="A62" s="5" t="s">
        <v>17</v>
      </c>
      <c r="B62" s="5"/>
      <c r="C62" s="5">
        <f t="shared" ref="C62:J62" si="19">SUM(C55:C61)</f>
        <v>5046</v>
      </c>
      <c r="D62" s="6">
        <f t="shared" si="19"/>
        <v>5.7443999999999997</v>
      </c>
      <c r="E62" s="6"/>
      <c r="F62" s="6">
        <f t="shared" si="19"/>
        <v>2.1802999999999999</v>
      </c>
      <c r="G62" s="6">
        <f t="shared" si="19"/>
        <v>10.9057</v>
      </c>
      <c r="H62" s="6">
        <f t="shared" si="19"/>
        <v>1308.0682999999999</v>
      </c>
      <c r="I62" s="6">
        <f t="shared" si="19"/>
        <v>1326.8987</v>
      </c>
      <c r="J62" s="6">
        <f t="shared" si="19"/>
        <v>2911.1623460000001</v>
      </c>
      <c r="K62" s="6">
        <f t="shared" si="17"/>
        <v>4238.0610459999998</v>
      </c>
      <c r="L62" s="8">
        <f t="shared" si="18"/>
        <v>0.83988526476417003</v>
      </c>
      <c r="M62" s="10">
        <v>45443</v>
      </c>
    </row>
    <row r="65" spans="1:13" x14ac:dyDescent="0.15">
      <c r="A65" s="82" t="s">
        <v>1</v>
      </c>
      <c r="B65" s="3"/>
      <c r="C65" s="91" t="s">
        <v>93</v>
      </c>
      <c r="D65" s="82" t="s">
        <v>94</v>
      </c>
      <c r="E65" s="82"/>
      <c r="F65" s="82"/>
      <c r="G65" s="82"/>
      <c r="H65" s="82"/>
      <c r="I65" s="82"/>
      <c r="J65" s="82" t="s">
        <v>95</v>
      </c>
      <c r="K65" s="82" t="s">
        <v>96</v>
      </c>
      <c r="L65" s="82" t="s">
        <v>80</v>
      </c>
    </row>
    <row r="66" spans="1:13" x14ac:dyDescent="0.15">
      <c r="A66" s="82"/>
      <c r="B66" s="4"/>
      <c r="C66" s="92"/>
      <c r="D66" s="2" t="s">
        <v>81</v>
      </c>
      <c r="E66" s="2"/>
      <c r="F66" s="2" t="s">
        <v>82</v>
      </c>
      <c r="G66" s="2" t="s">
        <v>83</v>
      </c>
      <c r="H66" s="2" t="s">
        <v>84</v>
      </c>
      <c r="I66" s="2" t="s">
        <v>48</v>
      </c>
      <c r="J66" s="82"/>
      <c r="K66" s="82"/>
      <c r="L66" s="82"/>
    </row>
    <row r="67" spans="1:13" x14ac:dyDescent="0.15">
      <c r="A67" s="5" t="s">
        <v>2</v>
      </c>
      <c r="B67" s="5"/>
      <c r="C67" s="5">
        <v>1141</v>
      </c>
      <c r="D67" s="6">
        <v>2.0400999999999998</v>
      </c>
      <c r="E67" s="6"/>
      <c r="F67" s="7">
        <v>0</v>
      </c>
      <c r="G67" s="6">
        <v>1.9234</v>
      </c>
      <c r="H67" s="6">
        <v>0</v>
      </c>
      <c r="I67" s="6">
        <f t="shared" ref="I67:I73" si="20">SUM(D67:H67)</f>
        <v>3.9634999999999998</v>
      </c>
      <c r="J67" s="6">
        <v>1030.8</v>
      </c>
      <c r="K67" s="6">
        <f t="shared" ref="K67:K74" si="21">SUM(I67+J67)</f>
        <v>1034.7635</v>
      </c>
      <c r="L67" s="8">
        <f t="shared" ref="L67:L74" si="22">K67/C67</f>
        <v>0.90689176161262097</v>
      </c>
    </row>
    <row r="68" spans="1:13" x14ac:dyDescent="0.15">
      <c r="A68" s="5" t="s">
        <v>3</v>
      </c>
      <c r="B68" s="5"/>
      <c r="C68" s="5">
        <v>1084</v>
      </c>
      <c r="D68" s="6">
        <v>1.1457999999999999</v>
      </c>
      <c r="E68" s="6"/>
      <c r="F68" s="7">
        <v>0</v>
      </c>
      <c r="G68" s="6">
        <v>0.4758</v>
      </c>
      <c r="H68" s="6">
        <v>0</v>
      </c>
      <c r="I68" s="6">
        <f t="shared" si="20"/>
        <v>1.6215999999999999</v>
      </c>
      <c r="J68" s="6">
        <v>1068.82799</v>
      </c>
      <c r="K68" s="6">
        <f t="shared" si="21"/>
        <v>1070.4495899999999</v>
      </c>
      <c r="L68" s="8">
        <f t="shared" si="22"/>
        <v>0.98749962177121797</v>
      </c>
    </row>
    <row r="69" spans="1:13" x14ac:dyDescent="0.15">
      <c r="A69" s="5" t="s">
        <v>4</v>
      </c>
      <c r="B69" s="5"/>
      <c r="C69" s="5">
        <v>492</v>
      </c>
      <c r="D69" s="6">
        <v>1.3480000000000001</v>
      </c>
      <c r="E69" s="6"/>
      <c r="F69" s="6">
        <v>0.2099</v>
      </c>
      <c r="G69" s="6">
        <v>0.10199999999999999</v>
      </c>
      <c r="H69" s="6">
        <v>1.2295</v>
      </c>
      <c r="I69" s="6">
        <f t="shared" si="20"/>
        <v>2.8894000000000002</v>
      </c>
      <c r="J69" s="6">
        <v>228.41569999999999</v>
      </c>
      <c r="K69" s="6">
        <f t="shared" si="21"/>
        <v>231.30510000000001</v>
      </c>
      <c r="L69" s="8">
        <f t="shared" si="22"/>
        <v>0.47013231707317099</v>
      </c>
    </row>
    <row r="70" spans="1:13" x14ac:dyDescent="0.15">
      <c r="A70" s="5" t="s">
        <v>5</v>
      </c>
      <c r="B70" s="5"/>
      <c r="C70" s="5">
        <v>1494</v>
      </c>
      <c r="D70" s="6">
        <v>1.1841999999999999</v>
      </c>
      <c r="E70" s="6"/>
      <c r="F70" s="6">
        <v>0.1888</v>
      </c>
      <c r="G70" s="6">
        <v>8.5614000000000008</v>
      </c>
      <c r="H70" s="6">
        <v>1247.6821</v>
      </c>
      <c r="I70" s="6">
        <f t="shared" si="20"/>
        <v>1257.6165000000001</v>
      </c>
      <c r="J70" s="6">
        <v>94.716981000000004</v>
      </c>
      <c r="K70" s="6">
        <f t="shared" si="21"/>
        <v>1352.3334809999999</v>
      </c>
      <c r="L70" s="8">
        <f t="shared" si="22"/>
        <v>0.90517635943775099</v>
      </c>
    </row>
    <row r="71" spans="1:13" x14ac:dyDescent="0.15">
      <c r="A71" s="5" t="s">
        <v>6</v>
      </c>
      <c r="B71" s="5"/>
      <c r="C71" s="5">
        <v>641</v>
      </c>
      <c r="D71" s="6">
        <v>0.61580000000000001</v>
      </c>
      <c r="E71" s="6"/>
      <c r="F71" s="6">
        <v>0.1888</v>
      </c>
      <c r="G71" s="6">
        <v>0.871</v>
      </c>
      <c r="H71" s="6">
        <v>0</v>
      </c>
      <c r="I71" s="6">
        <f t="shared" si="20"/>
        <v>1.6756</v>
      </c>
      <c r="J71" s="6">
        <v>375.42207500000001</v>
      </c>
      <c r="K71" s="6">
        <f t="shared" si="21"/>
        <v>377.09767499999998</v>
      </c>
      <c r="L71" s="8">
        <f t="shared" si="22"/>
        <v>0.58829590483619298</v>
      </c>
    </row>
    <row r="72" spans="1:13" x14ac:dyDescent="0.15">
      <c r="A72" s="5" t="s">
        <v>7</v>
      </c>
      <c r="B72" s="5"/>
      <c r="C72" s="5">
        <v>511</v>
      </c>
      <c r="D72" s="6">
        <v>0.45739999999999997</v>
      </c>
      <c r="E72" s="6"/>
      <c r="F72" s="6">
        <v>0.59760000000000002</v>
      </c>
      <c r="G72" s="6">
        <v>0.16320000000000001</v>
      </c>
      <c r="H72" s="6">
        <v>52.647300000000001</v>
      </c>
      <c r="I72" s="6">
        <f t="shared" si="20"/>
        <v>53.865499999999997</v>
      </c>
      <c r="J72" s="6">
        <v>67.7</v>
      </c>
      <c r="K72" s="6">
        <f t="shared" si="21"/>
        <v>121.5655</v>
      </c>
      <c r="L72" s="8">
        <f t="shared" si="22"/>
        <v>0.23789726027397301</v>
      </c>
    </row>
    <row r="73" spans="1:13" x14ac:dyDescent="0.15">
      <c r="A73" s="5" t="s">
        <v>49</v>
      </c>
      <c r="B73" s="5"/>
      <c r="C73" s="5">
        <v>248</v>
      </c>
      <c r="D73" s="6">
        <v>0.2379</v>
      </c>
      <c r="E73" s="6"/>
      <c r="F73" s="6">
        <v>0.99519999999999997</v>
      </c>
      <c r="G73" s="6">
        <v>1.1097999999999999</v>
      </c>
      <c r="H73" s="6">
        <v>6.5094000000000003</v>
      </c>
      <c r="I73" s="6">
        <f t="shared" si="20"/>
        <v>8.8522999999999996</v>
      </c>
      <c r="J73" s="6">
        <v>38.174500000000002</v>
      </c>
      <c r="K73" s="6">
        <f t="shared" si="21"/>
        <v>47.026800000000001</v>
      </c>
      <c r="L73" s="8">
        <f t="shared" si="22"/>
        <v>0.189624193548387</v>
      </c>
    </row>
    <row r="74" spans="1:13" x14ac:dyDescent="0.15">
      <c r="A74" s="5" t="s">
        <v>17</v>
      </c>
      <c r="B74" s="5"/>
      <c r="C74" s="5">
        <f t="shared" ref="C74:J74" si="23">SUM(C67:C73)</f>
        <v>5611</v>
      </c>
      <c r="D74" s="6">
        <f t="shared" si="23"/>
        <v>7.0292000000000003</v>
      </c>
      <c r="E74" s="6"/>
      <c r="F74" s="6">
        <f t="shared" si="23"/>
        <v>2.1802999999999999</v>
      </c>
      <c r="G74" s="6">
        <f t="shared" si="23"/>
        <v>13.2066</v>
      </c>
      <c r="H74" s="6">
        <f t="shared" si="23"/>
        <v>1308.0682999999999</v>
      </c>
      <c r="I74" s="6">
        <f t="shared" si="23"/>
        <v>1330.4844000000001</v>
      </c>
      <c r="J74" s="6">
        <f t="shared" si="23"/>
        <v>2904.0572459999999</v>
      </c>
      <c r="K74" s="6">
        <f t="shared" si="21"/>
        <v>4234.5416459999997</v>
      </c>
      <c r="L74" s="8">
        <f t="shared" si="22"/>
        <v>0.75468573266797401</v>
      </c>
      <c r="M74" s="10">
        <v>45454</v>
      </c>
    </row>
    <row r="78" spans="1:13" x14ac:dyDescent="0.15">
      <c r="A78" s="82" t="s">
        <v>1</v>
      </c>
      <c r="B78" s="3"/>
      <c r="C78" s="91" t="s">
        <v>93</v>
      </c>
      <c r="D78" s="82" t="s">
        <v>94</v>
      </c>
      <c r="E78" s="82"/>
      <c r="F78" s="82"/>
      <c r="G78" s="82"/>
      <c r="H78" s="82"/>
      <c r="I78" s="82"/>
      <c r="J78" s="82" t="s">
        <v>95</v>
      </c>
      <c r="K78" s="82" t="s">
        <v>96</v>
      </c>
      <c r="L78" s="82" t="s">
        <v>80</v>
      </c>
    </row>
    <row r="79" spans="1:13" x14ac:dyDescent="0.15">
      <c r="A79" s="82"/>
      <c r="B79" s="4"/>
      <c r="C79" s="92"/>
      <c r="D79" s="2" t="s">
        <v>81</v>
      </c>
      <c r="E79" s="2"/>
      <c r="F79" s="2" t="s">
        <v>82</v>
      </c>
      <c r="G79" s="2" t="s">
        <v>83</v>
      </c>
      <c r="H79" s="2" t="s">
        <v>84</v>
      </c>
      <c r="I79" s="2" t="s">
        <v>48</v>
      </c>
      <c r="J79" s="82"/>
      <c r="K79" s="82"/>
      <c r="L79" s="82"/>
    </row>
    <row r="80" spans="1:13" x14ac:dyDescent="0.15">
      <c r="A80" s="5" t="s">
        <v>2</v>
      </c>
      <c r="B80" s="5"/>
      <c r="C80" s="5">
        <v>1141</v>
      </c>
      <c r="D80" s="6">
        <v>2.0400999999999998</v>
      </c>
      <c r="E80" s="6"/>
      <c r="F80" s="7">
        <v>0</v>
      </c>
      <c r="G80" s="6">
        <v>1.9234</v>
      </c>
      <c r="H80" s="6">
        <v>0</v>
      </c>
      <c r="I80" s="6">
        <f t="shared" ref="I80:I86" si="24">SUM(D80:H80)</f>
        <v>3.9634999999999998</v>
      </c>
      <c r="J80" s="6">
        <v>1030.8</v>
      </c>
      <c r="K80" s="6">
        <f t="shared" ref="K80:K87" si="25">SUM(I80+J80)</f>
        <v>1034.7635</v>
      </c>
      <c r="L80" s="8">
        <f t="shared" ref="L80:L87" si="26">K80/C80</f>
        <v>0.90689176161262097</v>
      </c>
    </row>
    <row r="81" spans="1:13" x14ac:dyDescent="0.15">
      <c r="A81" s="5" t="s">
        <v>3</v>
      </c>
      <c r="B81" s="5"/>
      <c r="C81" s="5">
        <v>1084</v>
      </c>
      <c r="D81" s="6">
        <v>1.1457999999999999</v>
      </c>
      <c r="E81" s="6"/>
      <c r="F81" s="7">
        <v>0</v>
      </c>
      <c r="G81" s="6">
        <v>0.4758</v>
      </c>
      <c r="H81" s="6">
        <v>0</v>
      </c>
      <c r="I81" s="6">
        <f t="shared" si="24"/>
        <v>1.6215999999999999</v>
      </c>
      <c r="J81" s="6">
        <v>1068.82799</v>
      </c>
      <c r="K81" s="6">
        <f t="shared" si="25"/>
        <v>1070.4495899999999</v>
      </c>
      <c r="L81" s="8">
        <f t="shared" si="26"/>
        <v>0.98749962177121797</v>
      </c>
    </row>
    <row r="82" spans="1:13" x14ac:dyDescent="0.15">
      <c r="A82" s="5" t="s">
        <v>4</v>
      </c>
      <c r="B82" s="5"/>
      <c r="C82" s="5">
        <v>492</v>
      </c>
      <c r="D82" s="6">
        <v>1.3480000000000001</v>
      </c>
      <c r="E82" s="6"/>
      <c r="F82" s="6">
        <v>0.2099</v>
      </c>
      <c r="G82" s="6">
        <v>0.10199999999999999</v>
      </c>
      <c r="H82" s="6">
        <v>1.2295</v>
      </c>
      <c r="I82" s="6">
        <f t="shared" si="24"/>
        <v>2.8894000000000002</v>
      </c>
      <c r="J82" s="6">
        <v>228.41569999999999</v>
      </c>
      <c r="K82" s="6">
        <f t="shared" si="25"/>
        <v>231.30510000000001</v>
      </c>
      <c r="L82" s="8">
        <f t="shared" si="26"/>
        <v>0.47013231707317099</v>
      </c>
    </row>
    <row r="83" spans="1:13" x14ac:dyDescent="0.15">
      <c r="A83" s="5" t="s">
        <v>5</v>
      </c>
      <c r="B83" s="5"/>
      <c r="C83" s="5">
        <v>1494</v>
      </c>
      <c r="D83" s="6">
        <v>1.1841999999999999</v>
      </c>
      <c r="E83" s="6"/>
      <c r="F83" s="6">
        <v>0.1888</v>
      </c>
      <c r="G83" s="6">
        <v>8.5614000000000008</v>
      </c>
      <c r="H83" s="6">
        <v>1247.6821</v>
      </c>
      <c r="I83" s="6">
        <f t="shared" si="24"/>
        <v>1257.6165000000001</v>
      </c>
      <c r="J83" s="6">
        <v>94.716981000000004</v>
      </c>
      <c r="K83" s="6">
        <f t="shared" si="25"/>
        <v>1352.3334809999999</v>
      </c>
      <c r="L83" s="8">
        <f t="shared" si="26"/>
        <v>0.90517635943775099</v>
      </c>
    </row>
    <row r="84" spans="1:13" x14ac:dyDescent="0.15">
      <c r="A84" s="5" t="s">
        <v>6</v>
      </c>
      <c r="B84" s="5"/>
      <c r="C84" s="5">
        <v>641</v>
      </c>
      <c r="D84" s="6">
        <v>0.61580000000000001</v>
      </c>
      <c r="E84" s="6"/>
      <c r="F84" s="6">
        <v>0.1888</v>
      </c>
      <c r="G84" s="6">
        <v>0.871</v>
      </c>
      <c r="H84" s="6">
        <v>0</v>
      </c>
      <c r="I84" s="6">
        <f t="shared" si="24"/>
        <v>1.6756</v>
      </c>
      <c r="J84" s="6">
        <v>381</v>
      </c>
      <c r="K84" s="6">
        <f t="shared" si="25"/>
        <v>382.67559999999997</v>
      </c>
      <c r="L84" s="8">
        <f t="shared" si="26"/>
        <v>0.59699781591263601</v>
      </c>
    </row>
    <row r="85" spans="1:13" x14ac:dyDescent="0.15">
      <c r="A85" s="5" t="s">
        <v>7</v>
      </c>
      <c r="B85" s="5"/>
      <c r="C85" s="5">
        <v>511</v>
      </c>
      <c r="D85" s="6">
        <v>0.45739999999999997</v>
      </c>
      <c r="E85" s="6"/>
      <c r="F85" s="6">
        <v>0.59760000000000002</v>
      </c>
      <c r="G85" s="6">
        <v>0.16320000000000001</v>
      </c>
      <c r="H85" s="6">
        <v>52.647300000000001</v>
      </c>
      <c r="I85" s="6">
        <f t="shared" si="24"/>
        <v>53.865499999999997</v>
      </c>
      <c r="J85" s="6">
        <v>67.7</v>
      </c>
      <c r="K85" s="6">
        <f t="shared" si="25"/>
        <v>121.5655</v>
      </c>
      <c r="L85" s="8">
        <f t="shared" si="26"/>
        <v>0.23789726027397301</v>
      </c>
    </row>
    <row r="86" spans="1:13" x14ac:dyDescent="0.15">
      <c r="A86" s="5" t="s">
        <v>49</v>
      </c>
      <c r="B86" s="5"/>
      <c r="C86" s="5">
        <v>248</v>
      </c>
      <c r="D86" s="6">
        <v>0.2379</v>
      </c>
      <c r="E86" s="6"/>
      <c r="F86" s="6">
        <v>0.99519999999999997</v>
      </c>
      <c r="G86" s="6">
        <v>1.1097999999999999</v>
      </c>
      <c r="H86" s="6">
        <v>6.5094000000000003</v>
      </c>
      <c r="I86" s="6">
        <f t="shared" si="24"/>
        <v>8.8522999999999996</v>
      </c>
      <c r="J86" s="6">
        <v>38.174500000000002</v>
      </c>
      <c r="K86" s="6">
        <f t="shared" si="25"/>
        <v>47.026800000000001</v>
      </c>
      <c r="L86" s="8">
        <f t="shared" si="26"/>
        <v>0.189624193548387</v>
      </c>
    </row>
    <row r="87" spans="1:13" x14ac:dyDescent="0.15">
      <c r="A87" s="5" t="s">
        <v>17</v>
      </c>
      <c r="B87" s="5"/>
      <c r="C87" s="5">
        <f t="shared" ref="C87:J87" si="27">SUM(C80:C86)</f>
        <v>5611</v>
      </c>
      <c r="D87" s="6">
        <f t="shared" si="27"/>
        <v>7.0292000000000003</v>
      </c>
      <c r="E87" s="6"/>
      <c r="F87" s="6">
        <f t="shared" si="27"/>
        <v>2.1802999999999999</v>
      </c>
      <c r="G87" s="6">
        <f t="shared" si="27"/>
        <v>13.2066</v>
      </c>
      <c r="H87" s="6">
        <f t="shared" si="27"/>
        <v>1308.0682999999999</v>
      </c>
      <c r="I87" s="6">
        <f t="shared" si="27"/>
        <v>1330.4844000000001</v>
      </c>
      <c r="J87" s="6">
        <f t="shared" si="27"/>
        <v>2909.6351709999999</v>
      </c>
      <c r="K87" s="6">
        <f t="shared" si="25"/>
        <v>4240.1195710000002</v>
      </c>
      <c r="L87" s="8">
        <f t="shared" si="26"/>
        <v>0.75567983799679195</v>
      </c>
      <c r="M87" s="10">
        <v>45457</v>
      </c>
    </row>
    <row r="91" spans="1:13" x14ac:dyDescent="0.15">
      <c r="A91" s="82" t="s">
        <v>1</v>
      </c>
      <c r="B91" s="3"/>
      <c r="C91" s="91" t="s">
        <v>93</v>
      </c>
      <c r="D91" s="82" t="s">
        <v>94</v>
      </c>
      <c r="E91" s="82"/>
      <c r="F91" s="82"/>
      <c r="G91" s="82"/>
      <c r="H91" s="82"/>
      <c r="I91" s="82"/>
      <c r="J91" s="82" t="s">
        <v>95</v>
      </c>
      <c r="K91" s="82" t="s">
        <v>96</v>
      </c>
      <c r="L91" s="82" t="s">
        <v>80</v>
      </c>
    </row>
    <row r="92" spans="1:13" x14ac:dyDescent="0.15">
      <c r="A92" s="82"/>
      <c r="B92" s="4"/>
      <c r="C92" s="92"/>
      <c r="D92" s="2" t="s">
        <v>81</v>
      </c>
      <c r="E92" s="2"/>
      <c r="F92" s="2" t="s">
        <v>82</v>
      </c>
      <c r="G92" s="2" t="s">
        <v>83</v>
      </c>
      <c r="H92" s="2" t="s">
        <v>84</v>
      </c>
      <c r="I92" s="2" t="s">
        <v>48</v>
      </c>
      <c r="J92" s="82"/>
      <c r="K92" s="82"/>
      <c r="L92" s="82"/>
    </row>
    <row r="93" spans="1:13" x14ac:dyDescent="0.15">
      <c r="A93" s="5" t="s">
        <v>2</v>
      </c>
      <c r="B93" s="5"/>
      <c r="C93" s="5">
        <v>1141</v>
      </c>
      <c r="D93" s="6">
        <v>2.0400999999999998</v>
      </c>
      <c r="E93" s="6"/>
      <c r="F93" s="7">
        <v>0</v>
      </c>
      <c r="G93" s="6">
        <v>1.9234</v>
      </c>
      <c r="H93" s="6">
        <v>0</v>
      </c>
      <c r="I93" s="6">
        <f t="shared" ref="I93:I99" si="28">SUM(D93:H93)</f>
        <v>3.9634999999999998</v>
      </c>
      <c r="J93" s="6">
        <v>1030.8</v>
      </c>
      <c r="K93" s="6">
        <f t="shared" ref="K93:K100" si="29">SUM(I93+J93)</f>
        <v>1034.7635</v>
      </c>
      <c r="L93" s="8">
        <f t="shared" ref="L93:L100" si="30">K93/C93</f>
        <v>0.90689176161262097</v>
      </c>
    </row>
    <row r="94" spans="1:13" x14ac:dyDescent="0.15">
      <c r="A94" s="5" t="s">
        <v>3</v>
      </c>
      <c r="B94" s="5"/>
      <c r="C94" s="5">
        <v>1084</v>
      </c>
      <c r="D94" s="6">
        <v>1.1457999999999999</v>
      </c>
      <c r="E94" s="6"/>
      <c r="F94" s="7">
        <v>0</v>
      </c>
      <c r="G94" s="6">
        <v>0.4758</v>
      </c>
      <c r="H94" s="6">
        <v>0</v>
      </c>
      <c r="I94" s="6">
        <f t="shared" si="28"/>
        <v>1.6215999999999999</v>
      </c>
      <c r="J94" s="6">
        <v>1068.82799</v>
      </c>
      <c r="K94" s="6">
        <f t="shared" si="29"/>
        <v>1070.4495899999999</v>
      </c>
      <c r="L94" s="8">
        <f t="shared" si="30"/>
        <v>0.98749962177121797</v>
      </c>
    </row>
    <row r="95" spans="1:13" x14ac:dyDescent="0.15">
      <c r="A95" s="5" t="s">
        <v>4</v>
      </c>
      <c r="B95" s="5"/>
      <c r="C95" s="5">
        <v>492</v>
      </c>
      <c r="D95" s="6">
        <v>1.3480000000000001</v>
      </c>
      <c r="E95" s="6"/>
      <c r="F95" s="6">
        <v>0.2099</v>
      </c>
      <c r="G95" s="6">
        <v>0.10199999999999999</v>
      </c>
      <c r="H95" s="6">
        <v>1.2295</v>
      </c>
      <c r="I95" s="6">
        <f t="shared" si="28"/>
        <v>2.8894000000000002</v>
      </c>
      <c r="J95" s="6">
        <v>228.41569999999999</v>
      </c>
      <c r="K95" s="6">
        <f t="shared" si="29"/>
        <v>231.30510000000001</v>
      </c>
      <c r="L95" s="8">
        <f t="shared" si="30"/>
        <v>0.47013231707317099</v>
      </c>
    </row>
    <row r="96" spans="1:13" x14ac:dyDescent="0.15">
      <c r="A96" s="5" t="s">
        <v>5</v>
      </c>
      <c r="B96" s="5"/>
      <c r="C96" s="5">
        <v>1494</v>
      </c>
      <c r="D96" s="6">
        <v>1.1841999999999999</v>
      </c>
      <c r="E96" s="6"/>
      <c r="F96" s="6">
        <v>0.1888</v>
      </c>
      <c r="G96" s="6">
        <v>8.5614000000000008</v>
      </c>
      <c r="H96" s="6">
        <v>1247.6821</v>
      </c>
      <c r="I96" s="6">
        <f t="shared" si="28"/>
        <v>1257.6165000000001</v>
      </c>
      <c r="J96" s="6">
        <v>94.716981000000004</v>
      </c>
      <c r="K96" s="6">
        <f t="shared" si="29"/>
        <v>1352.3334809999999</v>
      </c>
      <c r="L96" s="8">
        <f t="shared" si="30"/>
        <v>0.90517635943775099</v>
      </c>
    </row>
    <row r="97" spans="1:13" x14ac:dyDescent="0.15">
      <c r="A97" s="5" t="s">
        <v>6</v>
      </c>
      <c r="B97" s="5"/>
      <c r="C97" s="5">
        <v>641</v>
      </c>
      <c r="D97" s="6">
        <v>0.63749999999999996</v>
      </c>
      <c r="E97" s="6"/>
      <c r="F97" s="6">
        <v>0.1888</v>
      </c>
      <c r="G97" s="6">
        <v>0.871</v>
      </c>
      <c r="H97" s="6">
        <v>0</v>
      </c>
      <c r="I97" s="6">
        <f t="shared" si="28"/>
        <v>1.6973</v>
      </c>
      <c r="J97" s="6">
        <v>381</v>
      </c>
      <c r="K97" s="6">
        <f t="shared" si="29"/>
        <v>382.69729999999998</v>
      </c>
      <c r="L97" s="8">
        <f t="shared" si="30"/>
        <v>0.59703166926677098</v>
      </c>
    </row>
    <row r="98" spans="1:13" x14ac:dyDescent="0.15">
      <c r="A98" s="5" t="s">
        <v>7</v>
      </c>
      <c r="B98" s="5"/>
      <c r="C98" s="5">
        <v>511</v>
      </c>
      <c r="D98" s="6">
        <v>0.45739999999999997</v>
      </c>
      <c r="E98" s="6"/>
      <c r="F98" s="6">
        <v>0.59760000000000002</v>
      </c>
      <c r="G98" s="6">
        <v>0.16320000000000001</v>
      </c>
      <c r="H98" s="6">
        <v>52.647300000000001</v>
      </c>
      <c r="I98" s="6">
        <f t="shared" si="28"/>
        <v>53.865499999999997</v>
      </c>
      <c r="J98" s="6">
        <v>67.7</v>
      </c>
      <c r="K98" s="6">
        <f t="shared" si="29"/>
        <v>121.5655</v>
      </c>
      <c r="L98" s="8">
        <f t="shared" si="30"/>
        <v>0.23789726027397301</v>
      </c>
    </row>
    <row r="99" spans="1:13" x14ac:dyDescent="0.15">
      <c r="A99" s="5" t="s">
        <v>49</v>
      </c>
      <c r="B99" s="5"/>
      <c r="C99" s="5">
        <v>248</v>
      </c>
      <c r="D99" s="6">
        <v>0.2379</v>
      </c>
      <c r="E99" s="6"/>
      <c r="F99" s="6">
        <v>0.99519999999999997</v>
      </c>
      <c r="G99" s="6">
        <v>1.1097999999999999</v>
      </c>
      <c r="H99" s="6">
        <v>6.5094000000000003</v>
      </c>
      <c r="I99" s="6">
        <f t="shared" si="28"/>
        <v>8.8522999999999996</v>
      </c>
      <c r="J99" s="6">
        <v>38.174500000000002</v>
      </c>
      <c r="K99" s="6">
        <f t="shared" si="29"/>
        <v>47.026800000000001</v>
      </c>
      <c r="L99" s="8">
        <f t="shared" si="30"/>
        <v>0.189624193548387</v>
      </c>
    </row>
    <row r="100" spans="1:13" x14ac:dyDescent="0.15">
      <c r="A100" s="5" t="s">
        <v>17</v>
      </c>
      <c r="B100" s="5"/>
      <c r="C100" s="5">
        <f t="shared" ref="C100:J100" si="31">SUM(C93:C99)</f>
        <v>5611</v>
      </c>
      <c r="D100" s="6">
        <f t="shared" si="31"/>
        <v>7.0509000000000004</v>
      </c>
      <c r="E100" s="6"/>
      <c r="F100" s="6">
        <f t="shared" si="31"/>
        <v>2.1802999999999999</v>
      </c>
      <c r="G100" s="6">
        <f t="shared" si="31"/>
        <v>13.2066</v>
      </c>
      <c r="H100" s="6">
        <f t="shared" si="31"/>
        <v>1308.0682999999999</v>
      </c>
      <c r="I100" s="6">
        <f t="shared" si="31"/>
        <v>1330.5061000000001</v>
      </c>
      <c r="J100" s="6">
        <f t="shared" si="31"/>
        <v>2909.6351709999999</v>
      </c>
      <c r="K100" s="6">
        <f t="shared" si="29"/>
        <v>4240.1412710000004</v>
      </c>
      <c r="L100" s="8">
        <f t="shared" si="30"/>
        <v>0.75568370540010699</v>
      </c>
      <c r="M100" s="10">
        <v>45464</v>
      </c>
    </row>
    <row r="104" spans="1:13" x14ac:dyDescent="0.15">
      <c r="A104" s="82" t="s">
        <v>1</v>
      </c>
      <c r="B104" s="3"/>
      <c r="C104" s="91" t="s">
        <v>93</v>
      </c>
      <c r="D104" s="82" t="s">
        <v>94</v>
      </c>
      <c r="E104" s="82"/>
      <c r="F104" s="82"/>
      <c r="G104" s="82"/>
      <c r="H104" s="82"/>
      <c r="I104" s="82"/>
      <c r="J104" s="82" t="s">
        <v>95</v>
      </c>
      <c r="K104" s="82" t="s">
        <v>96</v>
      </c>
      <c r="L104" s="82" t="s">
        <v>80</v>
      </c>
    </row>
    <row r="105" spans="1:13" x14ac:dyDescent="0.15">
      <c r="A105" s="82"/>
      <c r="B105" s="4"/>
      <c r="C105" s="92"/>
      <c r="D105" s="2" t="s">
        <v>81</v>
      </c>
      <c r="E105" s="2"/>
      <c r="F105" s="2" t="s">
        <v>82</v>
      </c>
      <c r="G105" s="2" t="s">
        <v>83</v>
      </c>
      <c r="H105" s="2" t="s">
        <v>84</v>
      </c>
      <c r="I105" s="2" t="s">
        <v>48</v>
      </c>
      <c r="J105" s="82"/>
      <c r="K105" s="82"/>
      <c r="L105" s="82"/>
    </row>
    <row r="106" spans="1:13" x14ac:dyDescent="0.15">
      <c r="A106" s="5" t="s">
        <v>2</v>
      </c>
      <c r="B106" s="5"/>
      <c r="C106" s="5">
        <v>1141</v>
      </c>
      <c r="D106" s="6">
        <v>2.0525000000000002</v>
      </c>
      <c r="E106" s="6"/>
      <c r="F106" s="7">
        <v>0</v>
      </c>
      <c r="G106" s="6">
        <v>1.9234</v>
      </c>
      <c r="H106" s="6">
        <v>0</v>
      </c>
      <c r="I106" s="6">
        <f t="shared" ref="I106:I112" si="32">SUM(D106:H106)</f>
        <v>3.9759000000000002</v>
      </c>
      <c r="J106" s="6">
        <v>1030.8</v>
      </c>
      <c r="K106" s="6">
        <f t="shared" ref="K106:K113" si="33">SUM(I106+J106)</f>
        <v>1034.7759000000001</v>
      </c>
      <c r="L106" s="8">
        <f t="shared" ref="L106:L113" si="34">K106/C106</f>
        <v>0.90690262927256804</v>
      </c>
    </row>
    <row r="107" spans="1:13" x14ac:dyDescent="0.15">
      <c r="A107" s="5" t="s">
        <v>3</v>
      </c>
      <c r="B107" s="5"/>
      <c r="C107" s="5">
        <v>1084</v>
      </c>
      <c r="D107" s="6">
        <v>1.1457999999999999</v>
      </c>
      <c r="E107" s="6"/>
      <c r="F107" s="7">
        <v>0</v>
      </c>
      <c r="G107" s="6">
        <v>0.4758</v>
      </c>
      <c r="H107" s="6">
        <v>0</v>
      </c>
      <c r="I107" s="6">
        <f t="shared" si="32"/>
        <v>1.6215999999999999</v>
      </c>
      <c r="J107" s="6">
        <v>1099.5999999999999</v>
      </c>
      <c r="K107" s="6">
        <f t="shared" si="33"/>
        <v>1101.2216000000001</v>
      </c>
      <c r="L107" s="8">
        <f t="shared" si="34"/>
        <v>1.0158870848708501</v>
      </c>
    </row>
    <row r="108" spans="1:13" x14ac:dyDescent="0.15">
      <c r="A108" s="5" t="s">
        <v>4</v>
      </c>
      <c r="B108" s="5"/>
      <c r="C108" s="5">
        <v>492</v>
      </c>
      <c r="D108" s="6">
        <v>1.3480000000000001</v>
      </c>
      <c r="E108" s="6"/>
      <c r="F108" s="6">
        <v>0.2099</v>
      </c>
      <c r="G108" s="6">
        <v>0.10199999999999999</v>
      </c>
      <c r="H108" s="6">
        <v>1.2295</v>
      </c>
      <c r="I108" s="6">
        <f t="shared" si="32"/>
        <v>2.8894000000000002</v>
      </c>
      <c r="J108" s="6">
        <v>228.41569999999999</v>
      </c>
      <c r="K108" s="6">
        <f t="shared" si="33"/>
        <v>231.30510000000001</v>
      </c>
      <c r="L108" s="8">
        <f t="shared" si="34"/>
        <v>0.47013231707317099</v>
      </c>
    </row>
    <row r="109" spans="1:13" x14ac:dyDescent="0.15">
      <c r="A109" s="5" t="s">
        <v>5</v>
      </c>
      <c r="B109" s="5"/>
      <c r="C109" s="5">
        <v>1494</v>
      </c>
      <c r="D109" s="6">
        <v>1.1841999999999999</v>
      </c>
      <c r="E109" s="6"/>
      <c r="F109" s="6">
        <v>0.1888</v>
      </c>
      <c r="G109" s="6">
        <v>1256.24</v>
      </c>
      <c r="H109" s="6">
        <v>0</v>
      </c>
      <c r="I109" s="6">
        <f t="shared" si="32"/>
        <v>1257.6130000000001</v>
      </c>
      <c r="J109" s="6">
        <v>94.716981000000004</v>
      </c>
      <c r="K109" s="6">
        <f t="shared" si="33"/>
        <v>1352.3299810000001</v>
      </c>
      <c r="L109" s="8">
        <f t="shared" si="34"/>
        <v>0.90517401673360098</v>
      </c>
    </row>
    <row r="110" spans="1:13" x14ac:dyDescent="0.15">
      <c r="A110" s="5" t="s">
        <v>6</v>
      </c>
      <c r="B110" s="5"/>
      <c r="C110" s="5">
        <v>641</v>
      </c>
      <c r="D110" s="6">
        <v>0.63749999999999996</v>
      </c>
      <c r="E110" s="6"/>
      <c r="F110" s="6">
        <v>0.1888</v>
      </c>
      <c r="G110" s="6">
        <v>0.871</v>
      </c>
      <c r="H110" s="6">
        <v>0</v>
      </c>
      <c r="I110" s="6">
        <f t="shared" si="32"/>
        <v>1.6973</v>
      </c>
      <c r="J110" s="6">
        <v>381</v>
      </c>
      <c r="K110" s="6">
        <f t="shared" si="33"/>
        <v>382.69729999999998</v>
      </c>
      <c r="L110" s="8">
        <f t="shared" si="34"/>
        <v>0.59703166926677098</v>
      </c>
    </row>
    <row r="111" spans="1:13" x14ac:dyDescent="0.15">
      <c r="A111" s="5" t="s">
        <v>7</v>
      </c>
      <c r="B111" s="5"/>
      <c r="C111" s="5">
        <v>511</v>
      </c>
      <c r="D111" s="6">
        <v>0.45739999999999997</v>
      </c>
      <c r="E111" s="6"/>
      <c r="F111" s="6">
        <v>0.59760000000000002</v>
      </c>
      <c r="G111" s="6">
        <v>0.16320000000000001</v>
      </c>
      <c r="H111" s="6">
        <v>52.647300000000001</v>
      </c>
      <c r="I111" s="6">
        <f t="shared" si="32"/>
        <v>53.865499999999997</v>
      </c>
      <c r="J111" s="6">
        <v>166.4</v>
      </c>
      <c r="K111" s="6">
        <f t="shared" si="33"/>
        <v>220.2655</v>
      </c>
      <c r="L111" s="8">
        <f t="shared" si="34"/>
        <v>0.43104794520547901</v>
      </c>
    </row>
    <row r="112" spans="1:13" x14ac:dyDescent="0.15">
      <c r="A112" s="5" t="s">
        <v>49</v>
      </c>
      <c r="B112" s="5"/>
      <c r="C112" s="5">
        <v>248</v>
      </c>
      <c r="D112" s="6">
        <v>0.2379</v>
      </c>
      <c r="E112" s="6"/>
      <c r="F112" s="6">
        <v>0.99519999999999997</v>
      </c>
      <c r="G112" s="6">
        <v>1.1105</v>
      </c>
      <c r="H112" s="6">
        <v>6.5094000000000003</v>
      </c>
      <c r="I112" s="6">
        <f t="shared" si="32"/>
        <v>8.8529999999999998</v>
      </c>
      <c r="J112" s="6">
        <v>38.174500000000002</v>
      </c>
      <c r="K112" s="6">
        <f t="shared" si="33"/>
        <v>47.027500000000003</v>
      </c>
      <c r="L112" s="8">
        <f t="shared" si="34"/>
        <v>0.18962701612903199</v>
      </c>
    </row>
    <row r="113" spans="1:13" x14ac:dyDescent="0.15">
      <c r="A113" s="5" t="s">
        <v>17</v>
      </c>
      <c r="B113" s="5"/>
      <c r="C113" s="5">
        <f t="shared" ref="C113:J113" si="35">SUM(C106:C112)</f>
        <v>5611</v>
      </c>
      <c r="D113" s="6">
        <f t="shared" si="35"/>
        <v>7.0632999999999999</v>
      </c>
      <c r="E113" s="6"/>
      <c r="F113" s="6">
        <f t="shared" si="35"/>
        <v>2.1802999999999999</v>
      </c>
      <c r="G113" s="6">
        <f t="shared" si="35"/>
        <v>1260.8859</v>
      </c>
      <c r="H113" s="6">
        <f t="shared" si="35"/>
        <v>60.386200000000002</v>
      </c>
      <c r="I113" s="6">
        <f t="shared" si="35"/>
        <v>1330.5156999999999</v>
      </c>
      <c r="J113" s="6">
        <f t="shared" si="35"/>
        <v>3039.1071809999999</v>
      </c>
      <c r="K113" s="6">
        <f t="shared" si="33"/>
        <v>4369.6228810000002</v>
      </c>
      <c r="L113" s="8">
        <f t="shared" si="34"/>
        <v>0.77876009285332404</v>
      </c>
      <c r="M113" s="10">
        <v>45471</v>
      </c>
    </row>
    <row r="117" spans="1:13" x14ac:dyDescent="0.15">
      <c r="A117" s="82" t="s">
        <v>1</v>
      </c>
      <c r="B117" s="3"/>
      <c r="C117" s="91" t="s">
        <v>93</v>
      </c>
      <c r="D117" s="82" t="s">
        <v>94</v>
      </c>
      <c r="E117" s="82"/>
      <c r="F117" s="82"/>
      <c r="G117" s="82"/>
      <c r="H117" s="82"/>
      <c r="I117" s="82"/>
      <c r="J117" s="82" t="s">
        <v>95</v>
      </c>
      <c r="K117" s="82" t="s">
        <v>96</v>
      </c>
      <c r="L117" s="82" t="s">
        <v>80</v>
      </c>
    </row>
    <row r="118" spans="1:13" x14ac:dyDescent="0.15">
      <c r="A118" s="82"/>
      <c r="B118" s="4"/>
      <c r="C118" s="92"/>
      <c r="D118" s="2" t="s">
        <v>81</v>
      </c>
      <c r="E118" s="2"/>
      <c r="F118" s="2" t="s">
        <v>82</v>
      </c>
      <c r="G118" s="2" t="s">
        <v>83</v>
      </c>
      <c r="H118" s="2" t="s">
        <v>84</v>
      </c>
      <c r="I118" s="2" t="s">
        <v>48</v>
      </c>
      <c r="J118" s="82"/>
      <c r="K118" s="82"/>
      <c r="L118" s="82"/>
    </row>
    <row r="119" spans="1:13" x14ac:dyDescent="0.15">
      <c r="A119" s="5" t="s">
        <v>2</v>
      </c>
      <c r="B119" s="5"/>
      <c r="C119" s="5">
        <v>1141</v>
      </c>
      <c r="D119" s="6">
        <v>2.0525000000000002</v>
      </c>
      <c r="E119" s="6"/>
      <c r="F119" s="7">
        <v>0</v>
      </c>
      <c r="G119" s="6">
        <v>1.9234</v>
      </c>
      <c r="H119" s="6">
        <v>0</v>
      </c>
      <c r="I119" s="6">
        <f t="shared" ref="I119:I125" si="36">SUM(D119:H119)</f>
        <v>3.9759000000000002</v>
      </c>
      <c r="J119" s="6">
        <v>1030.8</v>
      </c>
      <c r="K119" s="6">
        <f t="shared" ref="K119:K126" si="37">SUM(I119+J119)</f>
        <v>1034.7759000000001</v>
      </c>
      <c r="L119" s="8">
        <f t="shared" ref="L119:L126" si="38">K119/C119</f>
        <v>0.90690262927256804</v>
      </c>
    </row>
    <row r="120" spans="1:13" x14ac:dyDescent="0.15">
      <c r="A120" s="5" t="s">
        <v>3</v>
      </c>
      <c r="B120" s="5"/>
      <c r="C120" s="5">
        <v>1084</v>
      </c>
      <c r="D120" s="6">
        <v>1.1457999999999999</v>
      </c>
      <c r="E120" s="6"/>
      <c r="F120" s="7">
        <v>0</v>
      </c>
      <c r="G120" s="6">
        <v>0.4758</v>
      </c>
      <c r="H120" s="6">
        <v>0</v>
      </c>
      <c r="I120" s="6">
        <f t="shared" si="36"/>
        <v>1.6215999999999999</v>
      </c>
      <c r="J120" s="6">
        <v>1196</v>
      </c>
      <c r="K120" s="6">
        <f t="shared" si="37"/>
        <v>1197.6215999999999</v>
      </c>
      <c r="L120" s="8">
        <f t="shared" si="38"/>
        <v>1.10481697416974</v>
      </c>
    </row>
    <row r="121" spans="1:13" x14ac:dyDescent="0.15">
      <c r="A121" s="5" t="s">
        <v>4</v>
      </c>
      <c r="B121" s="5"/>
      <c r="C121" s="5">
        <v>492</v>
      </c>
      <c r="D121" s="6">
        <v>1.3480000000000001</v>
      </c>
      <c r="E121" s="6"/>
      <c r="F121" s="6">
        <v>0.2099</v>
      </c>
      <c r="G121" s="6">
        <v>0.10199999999999999</v>
      </c>
      <c r="H121" s="6">
        <v>1.2295</v>
      </c>
      <c r="I121" s="6">
        <f t="shared" si="36"/>
        <v>2.8894000000000002</v>
      </c>
      <c r="J121" s="6">
        <v>324.10000000000002</v>
      </c>
      <c r="K121" s="6">
        <f t="shared" si="37"/>
        <v>326.98939999999999</v>
      </c>
      <c r="L121" s="8">
        <f t="shared" si="38"/>
        <v>0.66461260162601599</v>
      </c>
    </row>
    <row r="122" spans="1:13" x14ac:dyDescent="0.15">
      <c r="A122" s="5" t="s">
        <v>5</v>
      </c>
      <c r="B122" s="5"/>
      <c r="C122" s="5">
        <v>1494</v>
      </c>
      <c r="D122" s="6">
        <v>1.1841999999999999</v>
      </c>
      <c r="E122" s="6"/>
      <c r="F122" s="6">
        <v>0.1888</v>
      </c>
      <c r="G122" s="6">
        <v>1256.24</v>
      </c>
      <c r="H122" s="6">
        <v>0</v>
      </c>
      <c r="I122" s="6">
        <f t="shared" si="36"/>
        <v>1257.6130000000001</v>
      </c>
      <c r="J122" s="6">
        <v>94.716981000000004</v>
      </c>
      <c r="K122" s="6">
        <f t="shared" si="37"/>
        <v>1352.3299810000001</v>
      </c>
      <c r="L122" s="8">
        <f t="shared" si="38"/>
        <v>0.90517401673360098</v>
      </c>
    </row>
    <row r="123" spans="1:13" x14ac:dyDescent="0.15">
      <c r="A123" s="5" t="s">
        <v>6</v>
      </c>
      <c r="B123" s="5"/>
      <c r="C123" s="5">
        <v>641</v>
      </c>
      <c r="D123" s="6">
        <v>0.63749999999999996</v>
      </c>
      <c r="E123" s="6"/>
      <c r="F123" s="6">
        <v>0.1888</v>
      </c>
      <c r="G123" s="6">
        <v>0.871</v>
      </c>
      <c r="H123" s="6">
        <v>0</v>
      </c>
      <c r="I123" s="6">
        <f t="shared" si="36"/>
        <v>1.6973</v>
      </c>
      <c r="J123" s="6">
        <v>573.29999999999995</v>
      </c>
      <c r="K123" s="6">
        <f t="shared" si="37"/>
        <v>574.9973</v>
      </c>
      <c r="L123" s="8">
        <f t="shared" si="38"/>
        <v>0.89703166926677103</v>
      </c>
    </row>
    <row r="124" spans="1:13" x14ac:dyDescent="0.15">
      <c r="A124" s="5" t="s">
        <v>7</v>
      </c>
      <c r="B124" s="5"/>
      <c r="C124" s="5">
        <v>511</v>
      </c>
      <c r="D124" s="6">
        <v>0.45739999999999997</v>
      </c>
      <c r="E124" s="6"/>
      <c r="F124" s="6">
        <v>0.59760000000000002</v>
      </c>
      <c r="G124" s="6">
        <v>0.16320000000000001</v>
      </c>
      <c r="H124" s="6">
        <v>52.647300000000001</v>
      </c>
      <c r="I124" s="6">
        <f t="shared" si="36"/>
        <v>53.865499999999997</v>
      </c>
      <c r="J124" s="6">
        <v>160.80000000000001</v>
      </c>
      <c r="K124" s="6">
        <f t="shared" si="37"/>
        <v>214.66550000000001</v>
      </c>
      <c r="L124" s="8">
        <f t="shared" si="38"/>
        <v>0.42008904109589001</v>
      </c>
    </row>
    <row r="125" spans="1:13" x14ac:dyDescent="0.15">
      <c r="A125" s="5" t="s">
        <v>49</v>
      </c>
      <c r="B125" s="5"/>
      <c r="C125" s="5">
        <v>248</v>
      </c>
      <c r="D125" s="6">
        <v>0.2379</v>
      </c>
      <c r="E125" s="6"/>
      <c r="F125" s="6">
        <v>0.99519999999999997</v>
      </c>
      <c r="G125" s="6">
        <v>1.1105</v>
      </c>
      <c r="H125" s="6">
        <v>6.5094000000000003</v>
      </c>
      <c r="I125" s="6">
        <f t="shared" si="36"/>
        <v>8.8529999999999998</v>
      </c>
      <c r="J125" s="6">
        <v>149.5</v>
      </c>
      <c r="K125" s="6">
        <f t="shared" si="37"/>
        <v>158.35300000000001</v>
      </c>
      <c r="L125" s="8">
        <f t="shared" si="38"/>
        <v>0.63852016129032296</v>
      </c>
    </row>
    <row r="126" spans="1:13" x14ac:dyDescent="0.15">
      <c r="A126" s="5" t="s">
        <v>17</v>
      </c>
      <c r="B126" s="5"/>
      <c r="C126" s="5">
        <f t="shared" ref="C126:J126" si="39">SUM(C119:C125)</f>
        <v>5611</v>
      </c>
      <c r="D126" s="6">
        <f t="shared" si="39"/>
        <v>7.0632999999999999</v>
      </c>
      <c r="E126" s="6"/>
      <c r="F126" s="6">
        <f t="shared" si="39"/>
        <v>2.1802999999999999</v>
      </c>
      <c r="G126" s="6">
        <f t="shared" si="39"/>
        <v>1260.8859</v>
      </c>
      <c r="H126" s="6">
        <f t="shared" si="39"/>
        <v>60.386200000000002</v>
      </c>
      <c r="I126" s="6">
        <f t="shared" si="39"/>
        <v>1330.5156999999999</v>
      </c>
      <c r="J126" s="6">
        <f t="shared" si="39"/>
        <v>3529.216981</v>
      </c>
      <c r="K126" s="6">
        <f t="shared" si="37"/>
        <v>4859.7326810000004</v>
      </c>
      <c r="L126" s="8">
        <f t="shared" si="38"/>
        <v>0.86610812350739597</v>
      </c>
      <c r="M126" s="10">
        <v>45473</v>
      </c>
    </row>
    <row r="130" spans="1:13" x14ac:dyDescent="0.15">
      <c r="A130" s="82" t="s">
        <v>1</v>
      </c>
      <c r="B130" s="3"/>
      <c r="C130" s="91" t="s">
        <v>97</v>
      </c>
      <c r="D130" s="82" t="s">
        <v>98</v>
      </c>
      <c r="E130" s="82"/>
      <c r="F130" s="82"/>
      <c r="G130" s="82"/>
      <c r="H130" s="82"/>
      <c r="I130" s="82"/>
      <c r="J130" s="82" t="s">
        <v>99</v>
      </c>
      <c r="K130" s="82" t="s">
        <v>100</v>
      </c>
      <c r="L130" s="82" t="s">
        <v>80</v>
      </c>
    </row>
    <row r="131" spans="1:13" x14ac:dyDescent="0.15">
      <c r="A131" s="82"/>
      <c r="B131" s="4"/>
      <c r="C131" s="92"/>
      <c r="D131" s="2" t="s">
        <v>81</v>
      </c>
      <c r="E131" s="2"/>
      <c r="F131" s="2" t="s">
        <v>82</v>
      </c>
      <c r="G131" s="2" t="s">
        <v>83</v>
      </c>
      <c r="H131" s="2" t="s">
        <v>84</v>
      </c>
      <c r="I131" s="2" t="s">
        <v>48</v>
      </c>
      <c r="J131" s="82"/>
      <c r="K131" s="82"/>
      <c r="L131" s="82"/>
    </row>
    <row r="132" spans="1:13" x14ac:dyDescent="0.15">
      <c r="A132" s="5" t="s">
        <v>2</v>
      </c>
      <c r="B132" s="5"/>
      <c r="C132" s="5">
        <v>1235</v>
      </c>
      <c r="D132" s="6">
        <v>2.5299999999999998</v>
      </c>
      <c r="E132" s="6"/>
      <c r="F132" s="7">
        <v>0</v>
      </c>
      <c r="G132" s="6">
        <v>2.3199999999999998</v>
      </c>
      <c r="H132" s="6">
        <v>8</v>
      </c>
      <c r="I132" s="6">
        <f t="shared" ref="I132:I138" si="40">SUM(D132:H132)</f>
        <v>12.85</v>
      </c>
      <c r="J132" s="6">
        <v>1032.5999999999999</v>
      </c>
      <c r="K132" s="6">
        <f t="shared" ref="K132:K139" si="41">SUM(I132+J132)</f>
        <v>1045.45</v>
      </c>
      <c r="L132" s="8">
        <f t="shared" ref="L132:L139" si="42">K132/C132</f>
        <v>0.84651821862348198</v>
      </c>
    </row>
    <row r="133" spans="1:13" x14ac:dyDescent="0.15">
      <c r="A133" s="5" t="s">
        <v>3</v>
      </c>
      <c r="B133" s="5"/>
      <c r="C133" s="5">
        <v>1125</v>
      </c>
      <c r="D133" s="6">
        <v>1.3181</v>
      </c>
      <c r="E133" s="6"/>
      <c r="F133" s="7">
        <v>0</v>
      </c>
      <c r="G133" s="6">
        <v>0.52680000000000005</v>
      </c>
      <c r="H133" s="6">
        <v>0</v>
      </c>
      <c r="I133" s="6">
        <f t="shared" si="40"/>
        <v>1.8449</v>
      </c>
      <c r="J133" s="6">
        <v>1196</v>
      </c>
      <c r="K133" s="6">
        <f t="shared" si="41"/>
        <v>1197.8449000000001</v>
      </c>
      <c r="L133" s="8">
        <f t="shared" si="42"/>
        <v>1.0647510222222201</v>
      </c>
    </row>
    <row r="134" spans="1:13" x14ac:dyDescent="0.15">
      <c r="A134" s="5" t="s">
        <v>4</v>
      </c>
      <c r="B134" s="5"/>
      <c r="C134" s="5">
        <v>585</v>
      </c>
      <c r="D134" s="6">
        <v>1.5508</v>
      </c>
      <c r="E134" s="6"/>
      <c r="F134" s="6">
        <v>0.2099</v>
      </c>
      <c r="G134" s="6">
        <v>0.11899999999999999</v>
      </c>
      <c r="H134" s="6">
        <v>1.2295</v>
      </c>
      <c r="I134" s="6">
        <f t="shared" si="40"/>
        <v>3.1092</v>
      </c>
      <c r="J134" s="6">
        <v>324.10000000000002</v>
      </c>
      <c r="K134" s="6">
        <f t="shared" si="41"/>
        <v>327.20920000000001</v>
      </c>
      <c r="L134" s="8">
        <f t="shared" si="42"/>
        <v>0.55933196581196598</v>
      </c>
    </row>
    <row r="135" spans="1:13" x14ac:dyDescent="0.15">
      <c r="A135" s="5" t="s">
        <v>5</v>
      </c>
      <c r="B135" s="5"/>
      <c r="C135" s="5">
        <v>1528</v>
      </c>
      <c r="D135" s="6">
        <v>1.3167</v>
      </c>
      <c r="E135" s="6"/>
      <c r="F135" s="6">
        <v>0.1888</v>
      </c>
      <c r="G135" s="6">
        <v>1257.6500000000001</v>
      </c>
      <c r="H135" s="6">
        <v>0</v>
      </c>
      <c r="I135" s="6">
        <f t="shared" si="40"/>
        <v>1259.1555000000001</v>
      </c>
      <c r="J135" s="6">
        <v>94.716981000000004</v>
      </c>
      <c r="K135" s="6">
        <f t="shared" si="41"/>
        <v>1353.8724810000001</v>
      </c>
      <c r="L135" s="8">
        <f t="shared" si="42"/>
        <v>0.88604219960732999</v>
      </c>
    </row>
    <row r="136" spans="1:13" x14ac:dyDescent="0.15">
      <c r="A136" s="5" t="s">
        <v>6</v>
      </c>
      <c r="B136" s="5"/>
      <c r="C136" s="5">
        <v>736</v>
      </c>
      <c r="D136" s="6">
        <v>0.83689999999999998</v>
      </c>
      <c r="E136" s="6"/>
      <c r="F136" s="6">
        <v>0.1888</v>
      </c>
      <c r="G136" s="6">
        <v>1.0556000000000001</v>
      </c>
      <c r="H136" s="6">
        <v>0</v>
      </c>
      <c r="I136" s="6">
        <f t="shared" si="40"/>
        <v>2.0813000000000001</v>
      </c>
      <c r="J136" s="6">
        <v>573.29999999999995</v>
      </c>
      <c r="K136" s="6">
        <f t="shared" si="41"/>
        <v>575.38130000000001</v>
      </c>
      <c r="L136" s="8">
        <f t="shared" si="42"/>
        <v>0.78176807065217402</v>
      </c>
    </row>
    <row r="137" spans="1:13" x14ac:dyDescent="0.15">
      <c r="A137" s="5" t="s">
        <v>7</v>
      </c>
      <c r="B137" s="5"/>
      <c r="C137" s="5">
        <v>649</v>
      </c>
      <c r="D137" s="6">
        <v>0.5706</v>
      </c>
      <c r="E137" s="6"/>
      <c r="F137" s="6">
        <v>0.59760000000000002</v>
      </c>
      <c r="G137" s="6">
        <v>0.19040000000000001</v>
      </c>
      <c r="H137" s="6">
        <v>52.647300000000001</v>
      </c>
      <c r="I137" s="6">
        <f t="shared" si="40"/>
        <v>54.005899999999997</v>
      </c>
      <c r="J137" s="6">
        <v>160.80000000000001</v>
      </c>
      <c r="K137" s="6">
        <f t="shared" si="41"/>
        <v>214.80590000000001</v>
      </c>
      <c r="L137" s="8">
        <f t="shared" si="42"/>
        <v>0.33097981510015401</v>
      </c>
    </row>
    <row r="138" spans="1:13" x14ac:dyDescent="0.15">
      <c r="A138" s="5" t="s">
        <v>49</v>
      </c>
      <c r="B138" s="5"/>
      <c r="C138" s="5">
        <v>319</v>
      </c>
      <c r="D138" s="6">
        <v>0.33229999999999998</v>
      </c>
      <c r="E138" s="6"/>
      <c r="F138" s="6">
        <v>0.99519999999999997</v>
      </c>
      <c r="G138" s="6">
        <v>1.333</v>
      </c>
      <c r="H138" s="6">
        <v>6.5094000000000003</v>
      </c>
      <c r="I138" s="6">
        <f t="shared" si="40"/>
        <v>9.1699000000000002</v>
      </c>
      <c r="J138" s="6">
        <v>149.5</v>
      </c>
      <c r="K138" s="6">
        <f t="shared" si="41"/>
        <v>158.66990000000001</v>
      </c>
      <c r="L138" s="8">
        <f t="shared" si="42"/>
        <v>0.49739780564263297</v>
      </c>
    </row>
    <row r="139" spans="1:13" x14ac:dyDescent="0.15">
      <c r="A139" s="5" t="s">
        <v>17</v>
      </c>
      <c r="B139" s="5"/>
      <c r="C139" s="5">
        <f t="shared" ref="C139:J139" si="43">SUM(C132:C138)</f>
        <v>6177</v>
      </c>
      <c r="D139" s="6">
        <f t="shared" si="43"/>
        <v>8.4553999999999991</v>
      </c>
      <c r="E139" s="6"/>
      <c r="F139" s="6">
        <f t="shared" si="43"/>
        <v>2.1802999999999999</v>
      </c>
      <c r="G139" s="6">
        <f t="shared" si="43"/>
        <v>1263.1948</v>
      </c>
      <c r="H139" s="6">
        <f t="shared" si="43"/>
        <v>68.386200000000002</v>
      </c>
      <c r="I139" s="6">
        <f t="shared" si="43"/>
        <v>1342.2166999999999</v>
      </c>
      <c r="J139" s="6">
        <f t="shared" si="43"/>
        <v>3531.0169810000002</v>
      </c>
      <c r="K139" s="6">
        <f t="shared" si="41"/>
        <v>4873.2336809999997</v>
      </c>
      <c r="L139" s="8">
        <f t="shared" si="42"/>
        <v>0.78893211607576497</v>
      </c>
      <c r="M139" s="10">
        <v>45478</v>
      </c>
    </row>
    <row r="143" spans="1:13" x14ac:dyDescent="0.15">
      <c r="A143" s="82" t="s">
        <v>1</v>
      </c>
      <c r="B143" s="3"/>
      <c r="C143" s="91" t="s">
        <v>97</v>
      </c>
      <c r="D143" s="82" t="s">
        <v>98</v>
      </c>
      <c r="E143" s="82"/>
      <c r="F143" s="82"/>
      <c r="G143" s="82"/>
      <c r="H143" s="82"/>
      <c r="I143" s="82"/>
      <c r="J143" s="82" t="s">
        <v>99</v>
      </c>
      <c r="K143" s="82" t="s">
        <v>100</v>
      </c>
      <c r="L143" s="82" t="s">
        <v>80</v>
      </c>
    </row>
    <row r="144" spans="1:13" x14ac:dyDescent="0.15">
      <c r="A144" s="82"/>
      <c r="B144" s="4"/>
      <c r="C144" s="92"/>
      <c r="D144" s="2" t="s">
        <v>81</v>
      </c>
      <c r="E144" s="2"/>
      <c r="F144" s="2" t="s">
        <v>82</v>
      </c>
      <c r="G144" s="2" t="s">
        <v>83</v>
      </c>
      <c r="H144" s="2" t="s">
        <v>84</v>
      </c>
      <c r="I144" s="2" t="s">
        <v>48</v>
      </c>
      <c r="J144" s="82"/>
      <c r="K144" s="82"/>
      <c r="L144" s="82"/>
    </row>
    <row r="145" spans="1:13" x14ac:dyDescent="0.15">
      <c r="A145" s="5" t="s">
        <v>2</v>
      </c>
      <c r="B145" s="5"/>
      <c r="C145" s="5">
        <v>1235</v>
      </c>
      <c r="D145" s="6">
        <v>2.5299999999999998</v>
      </c>
      <c r="E145" s="6"/>
      <c r="F145" s="7">
        <v>0</v>
      </c>
      <c r="G145" s="6">
        <v>2.3199999999999998</v>
      </c>
      <c r="H145" s="6">
        <v>8</v>
      </c>
      <c r="I145" s="6">
        <f t="shared" ref="I145:I151" si="44">SUM(D145:H145)</f>
        <v>12.85</v>
      </c>
      <c r="J145" s="6">
        <v>1032.5999999999999</v>
      </c>
      <c r="K145" s="6">
        <f t="shared" ref="K145:K152" si="45">SUM(I145+J145)</f>
        <v>1045.45</v>
      </c>
      <c r="L145" s="8">
        <f t="shared" ref="L145:L152" si="46">K145/C145</f>
        <v>0.84651821862348198</v>
      </c>
    </row>
    <row r="146" spans="1:13" x14ac:dyDescent="0.15">
      <c r="A146" s="5" t="s">
        <v>3</v>
      </c>
      <c r="B146" s="5"/>
      <c r="C146" s="5">
        <v>1125</v>
      </c>
      <c r="D146" s="6">
        <v>1.3181</v>
      </c>
      <c r="E146" s="6"/>
      <c r="F146" s="6">
        <v>0.1888</v>
      </c>
      <c r="G146" s="6">
        <v>0.52680000000000005</v>
      </c>
      <c r="H146" s="6">
        <v>0</v>
      </c>
      <c r="I146" s="6">
        <f t="shared" si="44"/>
        <v>2.0337000000000001</v>
      </c>
      <c r="J146" s="6">
        <v>1196</v>
      </c>
      <c r="K146" s="6">
        <f t="shared" si="45"/>
        <v>1198.0337</v>
      </c>
      <c r="L146" s="8">
        <f t="shared" si="46"/>
        <v>1.06491884444444</v>
      </c>
    </row>
    <row r="147" spans="1:13" x14ac:dyDescent="0.15">
      <c r="A147" s="5" t="s">
        <v>4</v>
      </c>
      <c r="B147" s="5"/>
      <c r="C147" s="5">
        <v>585</v>
      </c>
      <c r="D147" s="6">
        <v>1.5508</v>
      </c>
      <c r="E147" s="6"/>
      <c r="F147" s="6">
        <v>0.2099</v>
      </c>
      <c r="G147" s="6">
        <v>0.11899999999999999</v>
      </c>
      <c r="H147" s="6">
        <v>1.2295</v>
      </c>
      <c r="I147" s="6">
        <f t="shared" si="44"/>
        <v>3.1092</v>
      </c>
      <c r="J147" s="6">
        <v>324.10000000000002</v>
      </c>
      <c r="K147" s="6">
        <f t="shared" si="45"/>
        <v>327.20920000000001</v>
      </c>
      <c r="L147" s="8">
        <f t="shared" si="46"/>
        <v>0.55933196581196598</v>
      </c>
    </row>
    <row r="148" spans="1:13" x14ac:dyDescent="0.15">
      <c r="A148" s="5" t="s">
        <v>5</v>
      </c>
      <c r="B148" s="5"/>
      <c r="C148" s="5">
        <v>1528</v>
      </c>
      <c r="D148" s="6">
        <v>1.3167</v>
      </c>
      <c r="E148" s="6"/>
      <c r="F148" s="6">
        <v>0.1888</v>
      </c>
      <c r="G148" s="6">
        <v>1257.6500000000001</v>
      </c>
      <c r="H148" s="6">
        <v>0</v>
      </c>
      <c r="I148" s="6">
        <f t="shared" si="44"/>
        <v>1259.1555000000001</v>
      </c>
      <c r="J148" s="6">
        <v>94.716981000000004</v>
      </c>
      <c r="K148" s="6">
        <f t="shared" si="45"/>
        <v>1353.8724810000001</v>
      </c>
      <c r="L148" s="8">
        <f t="shared" si="46"/>
        <v>0.88604219960732999</v>
      </c>
    </row>
    <row r="149" spans="1:13" x14ac:dyDescent="0.15">
      <c r="A149" s="5" t="s">
        <v>6</v>
      </c>
      <c r="B149" s="5"/>
      <c r="C149" s="5">
        <v>736</v>
      </c>
      <c r="D149" s="6">
        <v>0.83689999999999998</v>
      </c>
      <c r="E149" s="6"/>
      <c r="F149" s="6">
        <v>0.1888</v>
      </c>
      <c r="G149" s="6">
        <v>1.0556000000000001</v>
      </c>
      <c r="H149" s="6">
        <v>0</v>
      </c>
      <c r="I149" s="6">
        <f t="shared" si="44"/>
        <v>2.0813000000000001</v>
      </c>
      <c r="J149" s="6">
        <v>573.29999999999995</v>
      </c>
      <c r="K149" s="6">
        <f t="shared" si="45"/>
        <v>575.38130000000001</v>
      </c>
      <c r="L149" s="8">
        <f t="shared" si="46"/>
        <v>0.78176807065217402</v>
      </c>
    </row>
    <row r="150" spans="1:13" x14ac:dyDescent="0.15">
      <c r="A150" s="5" t="s">
        <v>7</v>
      </c>
      <c r="B150" s="5"/>
      <c r="C150" s="5">
        <v>649</v>
      </c>
      <c r="D150" s="6">
        <v>0.5706</v>
      </c>
      <c r="E150" s="6"/>
      <c r="F150" s="6">
        <v>0.59760000000000002</v>
      </c>
      <c r="G150" s="6">
        <v>0.19040000000000001</v>
      </c>
      <c r="H150" s="6">
        <v>52.647300000000001</v>
      </c>
      <c r="I150" s="6">
        <f t="shared" si="44"/>
        <v>54.005899999999997</v>
      </c>
      <c r="J150" s="6">
        <v>160.80000000000001</v>
      </c>
      <c r="K150" s="6">
        <f t="shared" si="45"/>
        <v>214.80590000000001</v>
      </c>
      <c r="L150" s="8">
        <f t="shared" si="46"/>
        <v>0.33097981510015401</v>
      </c>
    </row>
    <row r="151" spans="1:13" x14ac:dyDescent="0.15">
      <c r="A151" s="5" t="s">
        <v>49</v>
      </c>
      <c r="B151" s="5"/>
      <c r="C151" s="5">
        <v>319</v>
      </c>
      <c r="D151" s="6">
        <v>0.33229999999999998</v>
      </c>
      <c r="E151" s="6"/>
      <c r="F151" s="6">
        <v>0.99519999999999997</v>
      </c>
      <c r="G151" s="6">
        <v>1.333</v>
      </c>
      <c r="H151" s="6">
        <v>6.5094000000000003</v>
      </c>
      <c r="I151" s="6">
        <f t="shared" si="44"/>
        <v>9.1699000000000002</v>
      </c>
      <c r="J151" s="6">
        <v>149.5</v>
      </c>
      <c r="K151" s="6">
        <f t="shared" si="45"/>
        <v>158.66990000000001</v>
      </c>
      <c r="L151" s="8">
        <f t="shared" si="46"/>
        <v>0.49739780564263297</v>
      </c>
    </row>
    <row r="152" spans="1:13" x14ac:dyDescent="0.15">
      <c r="A152" s="5" t="s">
        <v>17</v>
      </c>
      <c r="B152" s="5"/>
      <c r="C152" s="5">
        <f t="shared" ref="C152:J152" si="47">SUM(C145:C151)</f>
        <v>6177</v>
      </c>
      <c r="D152" s="6">
        <f t="shared" si="47"/>
        <v>8.4553999999999991</v>
      </c>
      <c r="E152" s="6"/>
      <c r="F152" s="6">
        <f t="shared" si="47"/>
        <v>2.3691</v>
      </c>
      <c r="G152" s="6">
        <f t="shared" si="47"/>
        <v>1263.1948</v>
      </c>
      <c r="H152" s="6">
        <f t="shared" si="47"/>
        <v>68.386200000000002</v>
      </c>
      <c r="I152" s="6">
        <f t="shared" si="47"/>
        <v>1342.4055000000001</v>
      </c>
      <c r="J152" s="6">
        <f t="shared" si="47"/>
        <v>3531.0169810000002</v>
      </c>
      <c r="K152" s="6">
        <f t="shared" si="45"/>
        <v>4873.4224809999996</v>
      </c>
      <c r="L152" s="8">
        <f t="shared" si="46"/>
        <v>0.78896268107495504</v>
      </c>
      <c r="M152" s="10">
        <v>45485</v>
      </c>
    </row>
    <row r="156" spans="1:13" x14ac:dyDescent="0.15">
      <c r="A156" s="82" t="s">
        <v>1</v>
      </c>
      <c r="B156" s="3"/>
      <c r="C156" s="91" t="s">
        <v>97</v>
      </c>
      <c r="D156" s="82" t="s">
        <v>98</v>
      </c>
      <c r="E156" s="82"/>
      <c r="F156" s="82"/>
      <c r="G156" s="82"/>
      <c r="H156" s="82"/>
      <c r="I156" s="82"/>
      <c r="J156" s="82" t="s">
        <v>99</v>
      </c>
      <c r="K156" s="82" t="s">
        <v>100</v>
      </c>
      <c r="L156" s="82" t="s">
        <v>80</v>
      </c>
    </row>
    <row r="157" spans="1:13" x14ac:dyDescent="0.15">
      <c r="A157" s="82"/>
      <c r="B157" s="4"/>
      <c r="C157" s="92"/>
      <c r="D157" s="2" t="s">
        <v>81</v>
      </c>
      <c r="E157" s="2"/>
      <c r="F157" s="2" t="s">
        <v>82</v>
      </c>
      <c r="G157" s="2" t="s">
        <v>83</v>
      </c>
      <c r="H157" s="2" t="s">
        <v>84</v>
      </c>
      <c r="I157" s="2" t="s">
        <v>48</v>
      </c>
      <c r="J157" s="82"/>
      <c r="K157" s="82"/>
      <c r="L157" s="82"/>
    </row>
    <row r="158" spans="1:13" x14ac:dyDescent="0.15">
      <c r="A158" s="5" t="s">
        <v>2</v>
      </c>
      <c r="B158" s="5"/>
      <c r="C158" s="5">
        <v>1235</v>
      </c>
      <c r="D158" s="6">
        <v>2.5394999999999999</v>
      </c>
      <c r="E158" s="6"/>
      <c r="F158" s="7">
        <v>0</v>
      </c>
      <c r="G158" s="6">
        <v>2.3673999999999999</v>
      </c>
      <c r="H158" s="6">
        <v>8</v>
      </c>
      <c r="I158" s="6">
        <f t="shared" ref="I158:I164" si="48">SUM(D158:H158)</f>
        <v>12.9069</v>
      </c>
      <c r="J158" s="6">
        <v>1032.5999999999999</v>
      </c>
      <c r="K158" s="6">
        <f t="shared" ref="K158:K165" si="49">SUM(I158+J158)</f>
        <v>1045.5069000000001</v>
      </c>
      <c r="L158" s="8">
        <f t="shared" ref="L158:L165" si="50">K158/C158</f>
        <v>0.84656429149797596</v>
      </c>
    </row>
    <row r="159" spans="1:13" x14ac:dyDescent="0.15">
      <c r="A159" s="5" t="s">
        <v>3</v>
      </c>
      <c r="B159" s="5"/>
      <c r="C159" s="5">
        <v>1125</v>
      </c>
      <c r="D159" s="6">
        <v>1.3181</v>
      </c>
      <c r="E159" s="6"/>
      <c r="F159" s="6">
        <v>0.1888</v>
      </c>
      <c r="G159" s="6">
        <v>0.52680000000000005</v>
      </c>
      <c r="H159" s="6">
        <v>0</v>
      </c>
      <c r="I159" s="6">
        <f t="shared" si="48"/>
        <v>2.0337000000000001</v>
      </c>
      <c r="J159" s="6">
        <v>1196</v>
      </c>
      <c r="K159" s="6">
        <f t="shared" si="49"/>
        <v>1198.0337</v>
      </c>
      <c r="L159" s="8">
        <f t="shared" si="50"/>
        <v>1.06491884444444</v>
      </c>
    </row>
    <row r="160" spans="1:13" x14ac:dyDescent="0.15">
      <c r="A160" s="5" t="s">
        <v>4</v>
      </c>
      <c r="B160" s="5"/>
      <c r="C160" s="5">
        <v>585</v>
      </c>
      <c r="D160" s="6">
        <v>1.5508</v>
      </c>
      <c r="E160" s="6"/>
      <c r="F160" s="6">
        <v>0.2099</v>
      </c>
      <c r="G160" s="6">
        <v>0.11899999999999999</v>
      </c>
      <c r="H160" s="6">
        <v>1.6964999999999999</v>
      </c>
      <c r="I160" s="6">
        <f t="shared" si="48"/>
        <v>3.5762</v>
      </c>
      <c r="J160" s="6">
        <v>324.10000000000002</v>
      </c>
      <c r="K160" s="6">
        <f t="shared" si="49"/>
        <v>327.67619999999999</v>
      </c>
      <c r="L160" s="8">
        <f t="shared" si="50"/>
        <v>0.56013025641025604</v>
      </c>
    </row>
    <row r="161" spans="1:13" x14ac:dyDescent="0.15">
      <c r="A161" s="5" t="s">
        <v>5</v>
      </c>
      <c r="B161" s="5"/>
      <c r="C161" s="5">
        <v>1528</v>
      </c>
      <c r="D161" s="6">
        <v>1.1841999999999999</v>
      </c>
      <c r="E161" s="6"/>
      <c r="F161" s="6">
        <v>0.48759999999999998</v>
      </c>
      <c r="G161" s="6">
        <v>1257.6500000000001</v>
      </c>
      <c r="H161" s="6">
        <v>0</v>
      </c>
      <c r="I161" s="6">
        <f t="shared" si="48"/>
        <v>1259.3217999999999</v>
      </c>
      <c r="J161" s="6">
        <v>94.716981000000004</v>
      </c>
      <c r="K161" s="6">
        <f t="shared" si="49"/>
        <v>1354.038781</v>
      </c>
      <c r="L161" s="8">
        <f t="shared" si="50"/>
        <v>0.88615103468586398</v>
      </c>
    </row>
    <row r="162" spans="1:13" x14ac:dyDescent="0.15">
      <c r="A162" s="5" t="s">
        <v>6</v>
      </c>
      <c r="B162" s="5"/>
      <c r="C162" s="5">
        <v>736</v>
      </c>
      <c r="D162" s="6">
        <v>0.83689999999999998</v>
      </c>
      <c r="E162" s="6"/>
      <c r="F162" s="6">
        <v>2.1791999999999998</v>
      </c>
      <c r="G162" s="6">
        <v>1.0556000000000001</v>
      </c>
      <c r="H162" s="6">
        <v>0</v>
      </c>
      <c r="I162" s="6">
        <f t="shared" si="48"/>
        <v>4.0716999999999999</v>
      </c>
      <c r="J162" s="6">
        <v>573.29999999999995</v>
      </c>
      <c r="K162" s="6">
        <f t="shared" si="49"/>
        <v>577.37170000000003</v>
      </c>
      <c r="L162" s="8">
        <f t="shared" si="50"/>
        <v>0.78447241847826099</v>
      </c>
    </row>
    <row r="163" spans="1:13" x14ac:dyDescent="0.15">
      <c r="A163" s="5" t="s">
        <v>7</v>
      </c>
      <c r="B163" s="5"/>
      <c r="C163" s="5">
        <v>649</v>
      </c>
      <c r="D163" s="6">
        <v>0.5706</v>
      </c>
      <c r="E163" s="6"/>
      <c r="F163" s="6">
        <v>0.59760000000000002</v>
      </c>
      <c r="G163" s="6">
        <v>0.19040000000000001</v>
      </c>
      <c r="H163" s="6">
        <v>53.207700000000003</v>
      </c>
      <c r="I163" s="6">
        <f t="shared" si="48"/>
        <v>54.566299999999998</v>
      </c>
      <c r="J163" s="6">
        <v>160.80000000000001</v>
      </c>
      <c r="K163" s="6">
        <f t="shared" si="49"/>
        <v>215.3663</v>
      </c>
      <c r="L163" s="8">
        <f t="shared" si="50"/>
        <v>0.33184329738058599</v>
      </c>
    </row>
    <row r="164" spans="1:13" x14ac:dyDescent="0.15">
      <c r="A164" s="5" t="s">
        <v>49</v>
      </c>
      <c r="B164" s="5"/>
      <c r="C164" s="5">
        <v>319</v>
      </c>
      <c r="D164" s="6">
        <v>0.33229999999999998</v>
      </c>
      <c r="E164" s="6"/>
      <c r="F164" s="6">
        <v>0.99519999999999997</v>
      </c>
      <c r="G164" s="6">
        <v>1.333</v>
      </c>
      <c r="H164" s="6">
        <v>6.5094000000000003</v>
      </c>
      <c r="I164" s="6">
        <f t="shared" si="48"/>
        <v>9.1699000000000002</v>
      </c>
      <c r="J164" s="6">
        <v>149.5</v>
      </c>
      <c r="K164" s="6">
        <f t="shared" si="49"/>
        <v>158.66990000000001</v>
      </c>
      <c r="L164" s="8">
        <f t="shared" si="50"/>
        <v>0.49739780564263297</v>
      </c>
    </row>
    <row r="165" spans="1:13" x14ac:dyDescent="0.15">
      <c r="A165" s="5" t="s">
        <v>17</v>
      </c>
      <c r="B165" s="5"/>
      <c r="C165" s="5">
        <f t="shared" ref="C165:J165" si="51">SUM(C158:C164)</f>
        <v>6177</v>
      </c>
      <c r="D165" s="6">
        <f t="shared" si="51"/>
        <v>8.3323999999999998</v>
      </c>
      <c r="E165" s="6"/>
      <c r="F165" s="6">
        <f t="shared" si="51"/>
        <v>4.6582999999999997</v>
      </c>
      <c r="G165" s="6">
        <f t="shared" si="51"/>
        <v>1263.2421999999999</v>
      </c>
      <c r="H165" s="6">
        <f t="shared" si="51"/>
        <v>69.413600000000002</v>
      </c>
      <c r="I165" s="6">
        <f t="shared" si="51"/>
        <v>1345.6465000000001</v>
      </c>
      <c r="J165" s="6">
        <f t="shared" si="51"/>
        <v>3531.0169810000002</v>
      </c>
      <c r="K165" s="6">
        <f t="shared" si="49"/>
        <v>4876.6634809999996</v>
      </c>
      <c r="L165" s="8">
        <f t="shared" si="50"/>
        <v>0.78948736943500097</v>
      </c>
      <c r="M165" s="10">
        <v>45492</v>
      </c>
    </row>
    <row r="169" spans="1:13" x14ac:dyDescent="0.15">
      <c r="A169" s="82" t="s">
        <v>1</v>
      </c>
      <c r="B169" s="3"/>
      <c r="C169" s="91" t="s">
        <v>97</v>
      </c>
      <c r="D169" s="82" t="s">
        <v>98</v>
      </c>
      <c r="E169" s="82"/>
      <c r="F169" s="82"/>
      <c r="G169" s="82"/>
      <c r="H169" s="82"/>
      <c r="I169" s="82"/>
      <c r="J169" s="82" t="s">
        <v>99</v>
      </c>
      <c r="K169" s="82" t="s">
        <v>100</v>
      </c>
      <c r="L169" s="82" t="s">
        <v>80</v>
      </c>
    </row>
    <row r="170" spans="1:13" x14ac:dyDescent="0.15">
      <c r="A170" s="82"/>
      <c r="B170" s="4"/>
      <c r="C170" s="92"/>
      <c r="D170" s="2" t="s">
        <v>81</v>
      </c>
      <c r="E170" s="2"/>
      <c r="F170" s="2" t="s">
        <v>82</v>
      </c>
      <c r="G170" s="2" t="s">
        <v>83</v>
      </c>
      <c r="H170" s="2" t="s">
        <v>84</v>
      </c>
      <c r="I170" s="2" t="s">
        <v>48</v>
      </c>
      <c r="J170" s="82"/>
      <c r="K170" s="82"/>
      <c r="L170" s="82"/>
    </row>
    <row r="171" spans="1:13" x14ac:dyDescent="0.15">
      <c r="A171" s="5" t="s">
        <v>2</v>
      </c>
      <c r="B171" s="5"/>
      <c r="C171" s="5">
        <v>1235</v>
      </c>
      <c r="D171" s="6">
        <v>2.5394999999999999</v>
      </c>
      <c r="E171" s="6"/>
      <c r="F171" s="7">
        <v>0</v>
      </c>
      <c r="G171" s="6">
        <v>2.4262000000000001</v>
      </c>
      <c r="H171" s="6">
        <v>8</v>
      </c>
      <c r="I171" s="6">
        <f t="shared" ref="I171:I177" si="52">SUM(D171:H171)</f>
        <v>12.9657</v>
      </c>
      <c r="J171" s="6">
        <v>1032.5999999999999</v>
      </c>
      <c r="K171" s="6">
        <f t="shared" ref="K171:K178" si="53">SUM(I171+J171)</f>
        <v>1045.5657000000001</v>
      </c>
      <c r="L171" s="8">
        <f t="shared" ref="L171:L178" si="54">K171/C171</f>
        <v>0.846611902834008</v>
      </c>
    </row>
    <row r="172" spans="1:13" x14ac:dyDescent="0.15">
      <c r="A172" s="5" t="s">
        <v>3</v>
      </c>
      <c r="B172" s="5"/>
      <c r="C172" s="5">
        <v>1125</v>
      </c>
      <c r="D172" s="6">
        <v>1.3181</v>
      </c>
      <c r="E172" s="6"/>
      <c r="F172" s="6">
        <v>0.1888</v>
      </c>
      <c r="G172" s="6">
        <v>0.52680000000000005</v>
      </c>
      <c r="H172" s="6">
        <v>0</v>
      </c>
      <c r="I172" s="6">
        <f t="shared" si="52"/>
        <v>2.0337000000000001</v>
      </c>
      <c r="J172" s="6">
        <v>1196</v>
      </c>
      <c r="K172" s="6">
        <f t="shared" si="53"/>
        <v>1198.0337</v>
      </c>
      <c r="L172" s="8">
        <f t="shared" si="54"/>
        <v>1.06491884444444</v>
      </c>
    </row>
    <row r="173" spans="1:13" x14ac:dyDescent="0.15">
      <c r="A173" s="5" t="s">
        <v>4</v>
      </c>
      <c r="B173" s="5"/>
      <c r="C173" s="5">
        <v>585</v>
      </c>
      <c r="D173" s="6">
        <v>1.5508</v>
      </c>
      <c r="E173" s="6"/>
      <c r="F173" s="6">
        <v>0.2099</v>
      </c>
      <c r="G173" s="6">
        <v>0.11899999999999999</v>
      </c>
      <c r="H173" s="6">
        <v>1.6964999999999999</v>
      </c>
      <c r="I173" s="6">
        <f t="shared" si="52"/>
        <v>3.5762</v>
      </c>
      <c r="J173" s="6">
        <v>324.10000000000002</v>
      </c>
      <c r="K173" s="6">
        <f t="shared" si="53"/>
        <v>327.67619999999999</v>
      </c>
      <c r="L173" s="8">
        <f t="shared" si="54"/>
        <v>0.56013025641025604</v>
      </c>
    </row>
    <row r="174" spans="1:13" x14ac:dyDescent="0.15">
      <c r="A174" s="5" t="s">
        <v>5</v>
      </c>
      <c r="B174" s="5"/>
      <c r="C174" s="5">
        <v>1528</v>
      </c>
      <c r="D174" s="6">
        <v>1.1841999999999999</v>
      </c>
      <c r="E174" s="6"/>
      <c r="F174" s="6">
        <v>0.48759999999999998</v>
      </c>
      <c r="G174" s="6">
        <v>1257.6500000000001</v>
      </c>
      <c r="H174" s="6">
        <v>0</v>
      </c>
      <c r="I174" s="6">
        <f t="shared" si="52"/>
        <v>1259.3217999999999</v>
      </c>
      <c r="J174" s="6">
        <v>94.716981000000004</v>
      </c>
      <c r="K174" s="6">
        <f t="shared" si="53"/>
        <v>1354.038781</v>
      </c>
      <c r="L174" s="8">
        <f t="shared" si="54"/>
        <v>0.88615103468586398</v>
      </c>
    </row>
    <row r="175" spans="1:13" x14ac:dyDescent="0.15">
      <c r="A175" s="5" t="s">
        <v>6</v>
      </c>
      <c r="B175" s="5"/>
      <c r="C175" s="5">
        <v>736</v>
      </c>
      <c r="D175" s="6">
        <v>0.83689999999999998</v>
      </c>
      <c r="E175" s="6"/>
      <c r="F175" s="6">
        <v>2.1791999999999998</v>
      </c>
      <c r="G175" s="6">
        <v>1.0556000000000001</v>
      </c>
      <c r="H175" s="6">
        <v>0</v>
      </c>
      <c r="I175" s="6">
        <f t="shared" si="52"/>
        <v>4.0716999999999999</v>
      </c>
      <c r="J175" s="6">
        <v>573.29999999999995</v>
      </c>
      <c r="K175" s="6">
        <f t="shared" si="53"/>
        <v>577.37170000000003</v>
      </c>
      <c r="L175" s="8">
        <f t="shared" si="54"/>
        <v>0.78447241847826099</v>
      </c>
    </row>
    <row r="176" spans="1:13" x14ac:dyDescent="0.15">
      <c r="A176" s="5" t="s">
        <v>7</v>
      </c>
      <c r="B176" s="5"/>
      <c r="C176" s="5">
        <v>649</v>
      </c>
      <c r="D176" s="6">
        <v>0.5706</v>
      </c>
      <c r="E176" s="6"/>
      <c r="F176" s="6">
        <v>0.59760000000000002</v>
      </c>
      <c r="G176" s="6">
        <v>0.19040000000000001</v>
      </c>
      <c r="H176" s="6">
        <v>53.21</v>
      </c>
      <c r="I176" s="6">
        <f t="shared" si="52"/>
        <v>54.568600000000004</v>
      </c>
      <c r="J176" s="6">
        <v>160.80000000000001</v>
      </c>
      <c r="K176" s="6">
        <f t="shared" si="53"/>
        <v>215.36859999999999</v>
      </c>
      <c r="L176" s="8">
        <f t="shared" si="54"/>
        <v>0.33184684129429898</v>
      </c>
    </row>
    <row r="177" spans="1:13" x14ac:dyDescent="0.15">
      <c r="A177" s="5" t="s">
        <v>49</v>
      </c>
      <c r="B177" s="5"/>
      <c r="C177" s="5">
        <v>319</v>
      </c>
      <c r="D177" s="6">
        <v>0.33229999999999998</v>
      </c>
      <c r="E177" s="6"/>
      <c r="F177" s="6">
        <v>0.99519999999999997</v>
      </c>
      <c r="G177" s="6">
        <v>1.3340000000000001</v>
      </c>
      <c r="H177" s="6">
        <v>6.5094000000000003</v>
      </c>
      <c r="I177" s="6">
        <f t="shared" si="52"/>
        <v>9.1708999999999996</v>
      </c>
      <c r="J177" s="6">
        <v>149.5</v>
      </c>
      <c r="K177" s="6">
        <f t="shared" si="53"/>
        <v>158.67089999999999</v>
      </c>
      <c r="L177" s="8">
        <f t="shared" si="54"/>
        <v>0.49740094043887101</v>
      </c>
    </row>
    <row r="178" spans="1:13" x14ac:dyDescent="0.15">
      <c r="A178" s="5" t="s">
        <v>17</v>
      </c>
      <c r="B178" s="5"/>
      <c r="C178" s="5">
        <f t="shared" ref="C178:J178" si="55">SUM(C171:C177)</f>
        <v>6177</v>
      </c>
      <c r="D178" s="6">
        <f t="shared" si="55"/>
        <v>8.3323999999999998</v>
      </c>
      <c r="E178" s="6"/>
      <c r="F178" s="6">
        <f t="shared" si="55"/>
        <v>4.6582999999999997</v>
      </c>
      <c r="G178" s="6">
        <f t="shared" si="55"/>
        <v>1263.3019999999999</v>
      </c>
      <c r="H178" s="6">
        <f t="shared" si="55"/>
        <v>69.415899999999993</v>
      </c>
      <c r="I178" s="6">
        <f t="shared" si="55"/>
        <v>1345.7085999999999</v>
      </c>
      <c r="J178" s="6">
        <f t="shared" si="55"/>
        <v>3531.0169810000002</v>
      </c>
      <c r="K178" s="6">
        <f t="shared" si="53"/>
        <v>4876.7255809999997</v>
      </c>
      <c r="L178" s="8">
        <f t="shared" si="54"/>
        <v>0.78949742285899305</v>
      </c>
      <c r="M178" s="10">
        <v>45499</v>
      </c>
    </row>
    <row r="181" spans="1:13" x14ac:dyDescent="0.15">
      <c r="A181" s="82" t="s">
        <v>1</v>
      </c>
      <c r="B181" s="3"/>
      <c r="C181" s="91" t="s">
        <v>97</v>
      </c>
      <c r="D181" s="82" t="s">
        <v>98</v>
      </c>
      <c r="E181" s="82"/>
      <c r="F181" s="82"/>
      <c r="G181" s="82"/>
      <c r="H181" s="82"/>
      <c r="I181" s="82"/>
      <c r="J181" s="82" t="s">
        <v>99</v>
      </c>
      <c r="K181" s="82" t="s">
        <v>100</v>
      </c>
      <c r="L181" s="82" t="s">
        <v>80</v>
      </c>
    </row>
    <row r="182" spans="1:13" x14ac:dyDescent="0.15">
      <c r="A182" s="82"/>
      <c r="B182" s="4"/>
      <c r="C182" s="92"/>
      <c r="D182" s="2" t="s">
        <v>81</v>
      </c>
      <c r="E182" s="2"/>
      <c r="F182" s="2" t="s">
        <v>82</v>
      </c>
      <c r="G182" s="2" t="s">
        <v>83</v>
      </c>
      <c r="H182" s="2" t="s">
        <v>84</v>
      </c>
      <c r="I182" s="2" t="s">
        <v>48</v>
      </c>
      <c r="J182" s="82"/>
      <c r="K182" s="82"/>
      <c r="L182" s="82"/>
    </row>
    <row r="183" spans="1:13" x14ac:dyDescent="0.15">
      <c r="A183" s="5" t="s">
        <v>2</v>
      </c>
      <c r="B183" s="5"/>
      <c r="C183" s="5">
        <v>1235</v>
      </c>
      <c r="D183" s="6">
        <v>2.4500000000000002</v>
      </c>
      <c r="E183" s="6"/>
      <c r="F183" s="7">
        <v>0</v>
      </c>
      <c r="G183" s="6">
        <v>2.4900000000000002</v>
      </c>
      <c r="H183" s="6">
        <v>8</v>
      </c>
      <c r="I183" s="6">
        <f t="shared" ref="I183:I189" si="56">SUM(D183:H183)</f>
        <v>12.94</v>
      </c>
      <c r="J183" s="6">
        <v>1032.5999999999999</v>
      </c>
      <c r="K183" s="6">
        <f t="shared" ref="K183:K190" si="57">SUM(I183+J183)</f>
        <v>1045.54</v>
      </c>
      <c r="L183" s="8">
        <f t="shared" ref="L183:L190" si="58">K183/C183</f>
        <v>0.84659109311740899</v>
      </c>
    </row>
    <row r="184" spans="1:13" x14ac:dyDescent="0.15">
      <c r="A184" s="5" t="s">
        <v>3</v>
      </c>
      <c r="B184" s="5"/>
      <c r="C184" s="5">
        <v>1125</v>
      </c>
      <c r="D184" s="6">
        <v>1.3181</v>
      </c>
      <c r="E184" s="6"/>
      <c r="F184" s="6">
        <v>0.1888</v>
      </c>
      <c r="G184" s="6">
        <v>0.52680000000000005</v>
      </c>
      <c r="H184" s="6">
        <v>0</v>
      </c>
      <c r="I184" s="6">
        <f t="shared" si="56"/>
        <v>2.0337000000000001</v>
      </c>
      <c r="J184" s="6">
        <v>1196</v>
      </c>
      <c r="K184" s="6">
        <f t="shared" si="57"/>
        <v>1198.0337</v>
      </c>
      <c r="L184" s="8">
        <f t="shared" si="58"/>
        <v>1.06491884444444</v>
      </c>
    </row>
    <row r="185" spans="1:13" x14ac:dyDescent="0.15">
      <c r="A185" s="5" t="s">
        <v>4</v>
      </c>
      <c r="B185" s="5"/>
      <c r="C185" s="5">
        <v>585</v>
      </c>
      <c r="D185" s="6">
        <v>1.5508</v>
      </c>
      <c r="E185" s="6"/>
      <c r="F185" s="6">
        <v>0.2099</v>
      </c>
      <c r="G185" s="6">
        <v>0.11899999999999999</v>
      </c>
      <c r="H185" s="6">
        <v>1.6964999999999999</v>
      </c>
      <c r="I185" s="6">
        <f t="shared" si="56"/>
        <v>3.5762</v>
      </c>
      <c r="J185" s="6">
        <v>324.10000000000002</v>
      </c>
      <c r="K185" s="6">
        <f t="shared" si="57"/>
        <v>327.67619999999999</v>
      </c>
      <c r="L185" s="8">
        <f t="shared" si="58"/>
        <v>0.56013025641025604</v>
      </c>
    </row>
    <row r="186" spans="1:13" x14ac:dyDescent="0.15">
      <c r="A186" s="5" t="s">
        <v>5</v>
      </c>
      <c r="B186" s="5"/>
      <c r="C186" s="5">
        <v>1528</v>
      </c>
      <c r="D186" s="6">
        <v>1.1841999999999999</v>
      </c>
      <c r="E186" s="6"/>
      <c r="F186" s="6">
        <v>0.48759999999999998</v>
      </c>
      <c r="G186" s="6">
        <v>2349.27</v>
      </c>
      <c r="H186" s="6">
        <v>0</v>
      </c>
      <c r="I186" s="6">
        <f t="shared" si="56"/>
        <v>2350.9418000000001</v>
      </c>
      <c r="J186" s="6">
        <v>94.716981000000004</v>
      </c>
      <c r="K186" s="6">
        <f t="shared" si="57"/>
        <v>2445.6587810000001</v>
      </c>
      <c r="L186" s="8">
        <f t="shared" si="58"/>
        <v>1.60056202945026</v>
      </c>
    </row>
    <row r="187" spans="1:13" x14ac:dyDescent="0.15">
      <c r="A187" s="5" t="s">
        <v>6</v>
      </c>
      <c r="B187" s="5"/>
      <c r="C187" s="5">
        <v>736</v>
      </c>
      <c r="D187" s="6">
        <v>0.83689999999999998</v>
      </c>
      <c r="E187" s="6"/>
      <c r="F187" s="6">
        <v>2.1791999999999998</v>
      </c>
      <c r="G187" s="6">
        <v>1.0556000000000001</v>
      </c>
      <c r="H187" s="6">
        <v>0</v>
      </c>
      <c r="I187" s="6">
        <f t="shared" si="56"/>
        <v>4.0716999999999999</v>
      </c>
      <c r="J187" s="6">
        <v>573.29999999999995</v>
      </c>
      <c r="K187" s="6">
        <f t="shared" si="57"/>
        <v>577.37170000000003</v>
      </c>
      <c r="L187" s="8">
        <f t="shared" si="58"/>
        <v>0.78447241847826099</v>
      </c>
    </row>
    <row r="188" spans="1:13" x14ac:dyDescent="0.15">
      <c r="A188" s="5" t="s">
        <v>7</v>
      </c>
      <c r="B188" s="5"/>
      <c r="C188" s="5">
        <v>649</v>
      </c>
      <c r="D188" s="6">
        <v>0.5706</v>
      </c>
      <c r="E188" s="6"/>
      <c r="F188" s="6">
        <v>0.59760000000000002</v>
      </c>
      <c r="G188" s="6">
        <v>0.19040000000000001</v>
      </c>
      <c r="H188" s="6">
        <v>53.21</v>
      </c>
      <c r="I188" s="6">
        <f t="shared" si="56"/>
        <v>54.568600000000004</v>
      </c>
      <c r="J188" s="6">
        <v>160.80000000000001</v>
      </c>
      <c r="K188" s="6">
        <f t="shared" si="57"/>
        <v>215.36859999999999</v>
      </c>
      <c r="L188" s="8">
        <f t="shared" si="58"/>
        <v>0.33184684129429898</v>
      </c>
    </row>
    <row r="189" spans="1:13" x14ac:dyDescent="0.15">
      <c r="A189" s="5" t="s">
        <v>49</v>
      </c>
      <c r="B189" s="5"/>
      <c r="C189" s="5">
        <v>319</v>
      </c>
      <c r="D189" s="6">
        <v>0.33229999999999998</v>
      </c>
      <c r="E189" s="6"/>
      <c r="F189" s="6">
        <v>0.99519999999999997</v>
      </c>
      <c r="G189" s="6">
        <v>1.3340000000000001</v>
      </c>
      <c r="H189" s="6">
        <v>7.59</v>
      </c>
      <c r="I189" s="6">
        <f t="shared" si="56"/>
        <v>10.2515</v>
      </c>
      <c r="J189" s="6">
        <v>149.5</v>
      </c>
      <c r="K189" s="6">
        <f t="shared" si="57"/>
        <v>159.75149999999999</v>
      </c>
      <c r="L189" s="8">
        <f t="shared" si="58"/>
        <v>0.50078840125391799</v>
      </c>
    </row>
    <row r="190" spans="1:13" x14ac:dyDescent="0.15">
      <c r="A190" s="5" t="s">
        <v>17</v>
      </c>
      <c r="B190" s="5"/>
      <c r="C190" s="5">
        <f t="shared" ref="C190:J190" si="59">SUM(C183:C189)</f>
        <v>6177</v>
      </c>
      <c r="D190" s="6">
        <f t="shared" si="59"/>
        <v>8.2429000000000006</v>
      </c>
      <c r="E190" s="6"/>
      <c r="F190" s="6">
        <f t="shared" si="59"/>
        <v>4.6582999999999997</v>
      </c>
      <c r="G190" s="6">
        <f t="shared" si="59"/>
        <v>2354.9857999999999</v>
      </c>
      <c r="H190" s="6">
        <f t="shared" si="59"/>
        <v>70.496499999999997</v>
      </c>
      <c r="I190" s="6">
        <f t="shared" si="59"/>
        <v>2438.3834999999999</v>
      </c>
      <c r="J190" s="6">
        <f t="shared" si="59"/>
        <v>3531.0169810000002</v>
      </c>
      <c r="K190" s="6">
        <f t="shared" si="57"/>
        <v>5969.4004809999997</v>
      </c>
      <c r="L190" s="8">
        <f t="shared" si="58"/>
        <v>0.96639153003075895</v>
      </c>
      <c r="M190" s="10">
        <v>45504</v>
      </c>
    </row>
    <row r="193" spans="1:13" x14ac:dyDescent="0.15">
      <c r="I193" s="11"/>
    </row>
    <row r="194" spans="1:13" x14ac:dyDescent="0.15">
      <c r="A194" s="82" t="s">
        <v>1</v>
      </c>
      <c r="B194" s="3"/>
      <c r="C194" s="91" t="s">
        <v>101</v>
      </c>
      <c r="D194" s="82" t="s">
        <v>102</v>
      </c>
      <c r="E194" s="82"/>
      <c r="F194" s="82"/>
      <c r="G194" s="82"/>
      <c r="H194" s="82"/>
      <c r="I194" s="82"/>
      <c r="J194" s="82" t="s">
        <v>103</v>
      </c>
      <c r="K194" s="82" t="s">
        <v>104</v>
      </c>
      <c r="L194" s="82" t="s">
        <v>80</v>
      </c>
    </row>
    <row r="195" spans="1:13" x14ac:dyDescent="0.15">
      <c r="A195" s="82"/>
      <c r="B195" s="4"/>
      <c r="C195" s="92"/>
      <c r="D195" s="2" t="s">
        <v>81</v>
      </c>
      <c r="E195" s="2"/>
      <c r="F195" s="2" t="s">
        <v>82</v>
      </c>
      <c r="G195" s="2" t="s">
        <v>83</v>
      </c>
      <c r="H195" s="2" t="s">
        <v>84</v>
      </c>
      <c r="I195" s="2" t="s">
        <v>48</v>
      </c>
      <c r="J195" s="82"/>
      <c r="K195" s="82"/>
      <c r="L195" s="82"/>
    </row>
    <row r="196" spans="1:13" x14ac:dyDescent="0.15">
      <c r="A196" s="5" t="s">
        <v>2</v>
      </c>
      <c r="B196" s="5"/>
      <c r="C196" s="5">
        <v>1330</v>
      </c>
      <c r="D196" s="6">
        <v>2.5394999999999999</v>
      </c>
      <c r="E196" s="6"/>
      <c r="F196" s="7">
        <v>0</v>
      </c>
      <c r="G196" s="6">
        <v>2.4262000000000001</v>
      </c>
      <c r="H196" s="6">
        <v>8</v>
      </c>
      <c r="I196" s="6">
        <f t="shared" ref="I196:I202" si="60">SUM(D196:H196)</f>
        <v>12.9657</v>
      </c>
      <c r="J196" s="6">
        <v>1032.5999999999999</v>
      </c>
      <c r="K196" s="6">
        <f t="shared" ref="K196:K203" si="61">SUM(I196+J196)</f>
        <v>1045.5657000000001</v>
      </c>
      <c r="L196" s="8">
        <f t="shared" ref="L196:L203" si="62">K196/C196</f>
        <v>0.78613962406015003</v>
      </c>
    </row>
    <row r="197" spans="1:13" x14ac:dyDescent="0.15">
      <c r="A197" s="5" t="s">
        <v>3</v>
      </c>
      <c r="B197" s="5"/>
      <c r="C197" s="5">
        <v>1166</v>
      </c>
      <c r="D197" s="6">
        <v>1.3181</v>
      </c>
      <c r="E197" s="6"/>
      <c r="F197" s="6">
        <v>0.1888</v>
      </c>
      <c r="G197" s="6">
        <v>0.52680000000000005</v>
      </c>
      <c r="H197" s="6">
        <v>0</v>
      </c>
      <c r="I197" s="6">
        <f t="shared" si="60"/>
        <v>2.0337000000000001</v>
      </c>
      <c r="J197" s="6">
        <v>1196</v>
      </c>
      <c r="K197" s="6">
        <f t="shared" si="61"/>
        <v>1198.0337</v>
      </c>
      <c r="L197" s="8">
        <f t="shared" si="62"/>
        <v>1.0274731560891901</v>
      </c>
    </row>
    <row r="198" spans="1:13" x14ac:dyDescent="0.15">
      <c r="A198" s="5" t="s">
        <v>4</v>
      </c>
      <c r="B198" s="5"/>
      <c r="C198" s="5">
        <v>677</v>
      </c>
      <c r="D198" s="6">
        <v>1.5508</v>
      </c>
      <c r="E198" s="6"/>
      <c r="F198" s="6">
        <v>0.2099</v>
      </c>
      <c r="G198" s="6">
        <v>0.11899999999999999</v>
      </c>
      <c r="H198" s="6">
        <v>1.6964999999999999</v>
      </c>
      <c r="I198" s="6">
        <f t="shared" si="60"/>
        <v>3.5762</v>
      </c>
      <c r="J198" s="6">
        <v>324.10000000000002</v>
      </c>
      <c r="K198" s="6">
        <f t="shared" si="61"/>
        <v>327.67619999999999</v>
      </c>
      <c r="L198" s="8">
        <f t="shared" si="62"/>
        <v>0.48401211225996998</v>
      </c>
    </row>
    <row r="199" spans="1:13" x14ac:dyDescent="0.15">
      <c r="A199" s="5" t="s">
        <v>5</v>
      </c>
      <c r="B199" s="5"/>
      <c r="C199" s="5">
        <v>1561</v>
      </c>
      <c r="D199" s="6">
        <v>1.1841999999999999</v>
      </c>
      <c r="E199" s="6"/>
      <c r="F199" s="6">
        <v>0.48759999999999998</v>
      </c>
      <c r="G199" s="6">
        <v>2349.27</v>
      </c>
      <c r="H199" s="6">
        <v>0</v>
      </c>
      <c r="I199" s="6">
        <f t="shared" si="60"/>
        <v>2350.9418000000001</v>
      </c>
      <c r="J199" s="6">
        <v>94.716981000000004</v>
      </c>
      <c r="K199" s="6">
        <f t="shared" si="61"/>
        <v>2445.6587810000001</v>
      </c>
      <c r="L199" s="8">
        <f t="shared" si="62"/>
        <v>1.56672567648943</v>
      </c>
    </row>
    <row r="200" spans="1:13" x14ac:dyDescent="0.15">
      <c r="A200" s="5" t="s">
        <v>6</v>
      </c>
      <c r="B200" s="5"/>
      <c r="C200" s="5">
        <v>830</v>
      </c>
      <c r="D200" s="6">
        <v>0.78969999999999996</v>
      </c>
      <c r="E200" s="6"/>
      <c r="F200" s="6">
        <v>2.1791999999999998</v>
      </c>
      <c r="G200" s="6">
        <v>1.0556000000000001</v>
      </c>
      <c r="H200" s="6">
        <v>0</v>
      </c>
      <c r="I200" s="6">
        <f t="shared" si="60"/>
        <v>4.0244999999999997</v>
      </c>
      <c r="J200" s="6">
        <v>573.29999999999995</v>
      </c>
      <c r="K200" s="6">
        <f t="shared" si="61"/>
        <v>577.32449999999994</v>
      </c>
      <c r="L200" s="8">
        <f t="shared" si="62"/>
        <v>0.69557168674698799</v>
      </c>
    </row>
    <row r="201" spans="1:13" x14ac:dyDescent="0.15">
      <c r="A201" s="5" t="s">
        <v>7</v>
      </c>
      <c r="B201" s="5"/>
      <c r="C201" s="5">
        <v>786</v>
      </c>
      <c r="D201" s="6">
        <v>0.5706</v>
      </c>
      <c r="E201" s="6"/>
      <c r="F201" s="6">
        <v>0.59760000000000002</v>
      </c>
      <c r="G201" s="6">
        <v>0.19040000000000001</v>
      </c>
      <c r="H201" s="6">
        <v>53.21</v>
      </c>
      <c r="I201" s="6">
        <f t="shared" si="60"/>
        <v>54.568600000000004</v>
      </c>
      <c r="J201" s="6">
        <v>160.80000000000001</v>
      </c>
      <c r="K201" s="6">
        <f t="shared" si="61"/>
        <v>215.36859999999999</v>
      </c>
      <c r="L201" s="8">
        <f t="shared" si="62"/>
        <v>0.27400585241730302</v>
      </c>
    </row>
    <row r="202" spans="1:13" x14ac:dyDescent="0.15">
      <c r="A202" s="5" t="s">
        <v>49</v>
      </c>
      <c r="B202" s="5"/>
      <c r="C202" s="5">
        <v>391</v>
      </c>
      <c r="D202" s="6">
        <v>0.33229999999999998</v>
      </c>
      <c r="E202" s="6"/>
      <c r="F202" s="6">
        <v>0.99519999999999997</v>
      </c>
      <c r="G202" s="6">
        <v>1.3340000000000001</v>
      </c>
      <c r="H202" s="6">
        <v>6.5094000000000003</v>
      </c>
      <c r="I202" s="6">
        <f t="shared" si="60"/>
        <v>9.1708999999999996</v>
      </c>
      <c r="J202" s="6">
        <v>149.5</v>
      </c>
      <c r="K202" s="6">
        <f t="shared" si="61"/>
        <v>158.67089999999999</v>
      </c>
      <c r="L202" s="8">
        <f t="shared" si="62"/>
        <v>0.40580792838874702</v>
      </c>
    </row>
    <row r="203" spans="1:13" x14ac:dyDescent="0.15">
      <c r="A203" s="5" t="s">
        <v>17</v>
      </c>
      <c r="B203" s="5"/>
      <c r="C203" s="5">
        <f t="shared" ref="C203:J203" si="63">SUM(C196:C202)</f>
        <v>6741</v>
      </c>
      <c r="D203" s="6">
        <f t="shared" si="63"/>
        <v>8.2851999999999997</v>
      </c>
      <c r="E203" s="6"/>
      <c r="F203" s="6">
        <f t="shared" si="63"/>
        <v>4.6582999999999997</v>
      </c>
      <c r="G203" s="6">
        <f t="shared" si="63"/>
        <v>2354.922</v>
      </c>
      <c r="H203" s="6">
        <f t="shared" si="63"/>
        <v>69.415899999999993</v>
      </c>
      <c r="I203" s="6">
        <f t="shared" si="63"/>
        <v>2437.2813999999998</v>
      </c>
      <c r="J203" s="6">
        <f t="shared" si="63"/>
        <v>3531.0169810000002</v>
      </c>
      <c r="K203" s="6">
        <f t="shared" si="61"/>
        <v>5968.2983809999996</v>
      </c>
      <c r="L203" s="8">
        <f t="shared" si="62"/>
        <v>0.88537284987390596</v>
      </c>
      <c r="M203" s="10">
        <v>45506</v>
      </c>
    </row>
    <row r="207" spans="1:13" x14ac:dyDescent="0.15">
      <c r="A207" s="82" t="s">
        <v>1</v>
      </c>
      <c r="B207" s="3"/>
      <c r="C207" s="91" t="s">
        <v>101</v>
      </c>
      <c r="D207" s="82" t="s">
        <v>102</v>
      </c>
      <c r="E207" s="82"/>
      <c r="F207" s="82"/>
      <c r="G207" s="82"/>
      <c r="H207" s="82"/>
      <c r="I207" s="82"/>
      <c r="J207" s="82" t="s">
        <v>103</v>
      </c>
      <c r="K207" s="82" t="s">
        <v>104</v>
      </c>
      <c r="L207" s="82" t="s">
        <v>80</v>
      </c>
    </row>
    <row r="208" spans="1:13" x14ac:dyDescent="0.15">
      <c r="A208" s="82"/>
      <c r="B208" s="4"/>
      <c r="C208" s="92"/>
      <c r="D208" s="2" t="s">
        <v>81</v>
      </c>
      <c r="E208" s="2"/>
      <c r="F208" s="2" t="s">
        <v>82</v>
      </c>
      <c r="G208" s="2" t="s">
        <v>83</v>
      </c>
      <c r="H208" s="2" t="s">
        <v>84</v>
      </c>
      <c r="I208" s="2" t="s">
        <v>48</v>
      </c>
      <c r="J208" s="82"/>
      <c r="K208" s="82"/>
      <c r="L208" s="82"/>
    </row>
    <row r="209" spans="1:13" x14ac:dyDescent="0.15">
      <c r="A209" s="5" t="s">
        <v>2</v>
      </c>
      <c r="B209" s="5"/>
      <c r="C209" s="5">
        <v>1330</v>
      </c>
      <c r="D209" s="6">
        <v>2.8376999999999999</v>
      </c>
      <c r="E209" s="6"/>
      <c r="F209" s="7">
        <v>0</v>
      </c>
      <c r="G209" s="6">
        <v>3.1960000000000002</v>
      </c>
      <c r="H209" s="6">
        <v>8</v>
      </c>
      <c r="I209" s="6">
        <f t="shared" ref="I209:I215" si="64">SUM(D209:H209)</f>
        <v>14.0337</v>
      </c>
      <c r="J209" s="6">
        <v>1034.4000000000001</v>
      </c>
      <c r="K209" s="6">
        <f t="shared" ref="K209:K216" si="65">SUM(I209+J209)</f>
        <v>1048.4337</v>
      </c>
      <c r="L209" s="8">
        <f t="shared" ref="L209:L216" si="66">K209/C209</f>
        <v>0.78829601503759394</v>
      </c>
    </row>
    <row r="210" spans="1:13" x14ac:dyDescent="0.15">
      <c r="A210" s="5" t="s">
        <v>3</v>
      </c>
      <c r="B210" s="5"/>
      <c r="C210" s="5">
        <v>1166</v>
      </c>
      <c r="D210" s="6">
        <v>1.7629999999999999</v>
      </c>
      <c r="E210" s="6"/>
      <c r="F210" s="6">
        <v>0.1888</v>
      </c>
      <c r="G210" s="6">
        <v>0.57779999999999998</v>
      </c>
      <c r="H210" s="6">
        <v>0</v>
      </c>
      <c r="I210" s="6">
        <f t="shared" si="64"/>
        <v>2.5295999999999998</v>
      </c>
      <c r="J210" s="6">
        <v>1196</v>
      </c>
      <c r="K210" s="6">
        <f t="shared" si="65"/>
        <v>1198.5296000000001</v>
      </c>
      <c r="L210" s="8">
        <f t="shared" si="66"/>
        <v>1.0278984562607201</v>
      </c>
    </row>
    <row r="211" spans="1:13" x14ac:dyDescent="0.15">
      <c r="A211" s="5" t="s">
        <v>4</v>
      </c>
      <c r="B211" s="5"/>
      <c r="C211" s="5">
        <v>677</v>
      </c>
      <c r="D211" s="6">
        <v>1.8724000000000001</v>
      </c>
      <c r="E211" s="6"/>
      <c r="F211" s="6">
        <v>0.2099</v>
      </c>
      <c r="G211" s="6">
        <v>0.13600000000000001</v>
      </c>
      <c r="H211" s="6">
        <v>1.6964999999999999</v>
      </c>
      <c r="I211" s="6">
        <f t="shared" si="64"/>
        <v>3.9148000000000001</v>
      </c>
      <c r="J211" s="6">
        <v>324.10000000000002</v>
      </c>
      <c r="K211" s="6">
        <f t="shared" si="65"/>
        <v>328.01479999999998</v>
      </c>
      <c r="L211" s="8">
        <f t="shared" si="66"/>
        <v>0.48451225997045799</v>
      </c>
    </row>
    <row r="212" spans="1:13" x14ac:dyDescent="0.15">
      <c r="A212" s="5" t="s">
        <v>5</v>
      </c>
      <c r="B212" s="5"/>
      <c r="C212" s="5">
        <v>1561</v>
      </c>
      <c r="D212" s="6">
        <v>1.1841999999999999</v>
      </c>
      <c r="E212" s="6"/>
      <c r="F212" s="6">
        <v>0.48759999999999998</v>
      </c>
      <c r="G212" s="6">
        <v>2350.6959000000002</v>
      </c>
      <c r="H212" s="6">
        <v>0</v>
      </c>
      <c r="I212" s="6">
        <f t="shared" si="64"/>
        <v>2352.3676999999998</v>
      </c>
      <c r="J212" s="6">
        <v>94.716981000000004</v>
      </c>
      <c r="K212" s="6">
        <f t="shared" si="65"/>
        <v>2447.0846809999998</v>
      </c>
      <c r="L212" s="8">
        <f t="shared" si="66"/>
        <v>1.56763912940423</v>
      </c>
    </row>
    <row r="213" spans="1:13" x14ac:dyDescent="0.15">
      <c r="A213" s="5" t="s">
        <v>6</v>
      </c>
      <c r="B213" s="5"/>
      <c r="C213" s="5">
        <v>830</v>
      </c>
      <c r="D213" s="6">
        <v>0.94189999999999996</v>
      </c>
      <c r="E213" s="6"/>
      <c r="F213" s="6">
        <v>2.1791999999999998</v>
      </c>
      <c r="G213" s="6">
        <v>1.2403999999999999</v>
      </c>
      <c r="H213" s="6">
        <v>0</v>
      </c>
      <c r="I213" s="6">
        <f t="shared" si="64"/>
        <v>4.3615000000000004</v>
      </c>
      <c r="J213" s="6">
        <v>573.29999999999995</v>
      </c>
      <c r="K213" s="6">
        <f t="shared" si="65"/>
        <v>577.66150000000005</v>
      </c>
      <c r="L213" s="8">
        <f t="shared" si="66"/>
        <v>0.69597771084337301</v>
      </c>
    </row>
    <row r="214" spans="1:13" x14ac:dyDescent="0.15">
      <c r="A214" s="5" t="s">
        <v>7</v>
      </c>
      <c r="B214" s="5"/>
      <c r="C214" s="5">
        <v>786</v>
      </c>
      <c r="D214" s="6">
        <v>0.68379999999999996</v>
      </c>
      <c r="E214" s="6"/>
      <c r="F214" s="6">
        <v>0.59760000000000002</v>
      </c>
      <c r="G214" s="6">
        <v>0.21759999999999999</v>
      </c>
      <c r="H214" s="6">
        <v>53.21</v>
      </c>
      <c r="I214" s="6">
        <f t="shared" si="64"/>
        <v>54.709000000000003</v>
      </c>
      <c r="J214" s="6">
        <v>160.80000000000001</v>
      </c>
      <c r="K214" s="6">
        <f t="shared" si="65"/>
        <v>215.50899999999999</v>
      </c>
      <c r="L214" s="8">
        <f t="shared" si="66"/>
        <v>0.27418447837150101</v>
      </c>
    </row>
    <row r="215" spans="1:13" x14ac:dyDescent="0.15">
      <c r="A215" s="5" t="s">
        <v>49</v>
      </c>
      <c r="B215" s="5"/>
      <c r="C215" s="5">
        <v>391</v>
      </c>
      <c r="D215" s="6">
        <v>0.42670000000000002</v>
      </c>
      <c r="E215" s="6"/>
      <c r="F215" s="6">
        <v>0.99519999999999997</v>
      </c>
      <c r="G215" s="6">
        <v>1.5681</v>
      </c>
      <c r="H215" s="6">
        <v>7.5942999999999996</v>
      </c>
      <c r="I215" s="6">
        <f t="shared" si="64"/>
        <v>10.584300000000001</v>
      </c>
      <c r="J215" s="6">
        <v>149.5</v>
      </c>
      <c r="K215" s="6">
        <f t="shared" si="65"/>
        <v>160.08430000000001</v>
      </c>
      <c r="L215" s="8">
        <f t="shared" si="66"/>
        <v>0.409422762148338</v>
      </c>
    </row>
    <row r="216" spans="1:13" x14ac:dyDescent="0.15">
      <c r="A216" s="5" t="s">
        <v>17</v>
      </c>
      <c r="B216" s="5"/>
      <c r="C216" s="5">
        <f t="shared" ref="C216:J216" si="67">SUM(C209:C215)</f>
        <v>6741</v>
      </c>
      <c r="D216" s="6">
        <f t="shared" si="67"/>
        <v>9.7096999999999998</v>
      </c>
      <c r="E216" s="6"/>
      <c r="F216" s="6">
        <f t="shared" si="67"/>
        <v>4.6582999999999997</v>
      </c>
      <c r="G216" s="6">
        <f t="shared" si="67"/>
        <v>2357.6318000000001</v>
      </c>
      <c r="H216" s="6">
        <f t="shared" si="67"/>
        <v>70.500799999999998</v>
      </c>
      <c r="I216" s="6">
        <f t="shared" si="67"/>
        <v>2442.5005999999998</v>
      </c>
      <c r="J216" s="6">
        <f t="shared" si="67"/>
        <v>3532.8169809999999</v>
      </c>
      <c r="K216" s="6">
        <f t="shared" si="65"/>
        <v>5975.3175810000002</v>
      </c>
      <c r="L216" s="8">
        <f t="shared" si="66"/>
        <v>0.88641411971517603</v>
      </c>
      <c r="M216" s="10">
        <v>45513</v>
      </c>
    </row>
    <row r="220" spans="1:13" x14ac:dyDescent="0.15">
      <c r="A220" s="82" t="s">
        <v>1</v>
      </c>
      <c r="B220" s="3"/>
      <c r="C220" s="91" t="s">
        <v>101</v>
      </c>
      <c r="D220" s="82" t="s">
        <v>102</v>
      </c>
      <c r="E220" s="82"/>
      <c r="F220" s="82"/>
      <c r="G220" s="82"/>
      <c r="H220" s="82"/>
      <c r="I220" s="82"/>
      <c r="J220" s="82" t="s">
        <v>103</v>
      </c>
      <c r="K220" s="82" t="s">
        <v>104</v>
      </c>
      <c r="L220" s="82" t="s">
        <v>80</v>
      </c>
    </row>
    <row r="221" spans="1:13" x14ac:dyDescent="0.15">
      <c r="A221" s="82"/>
      <c r="B221" s="4"/>
      <c r="C221" s="92"/>
      <c r="D221" s="2" t="s">
        <v>81</v>
      </c>
      <c r="E221" s="2"/>
      <c r="F221" s="2" t="s">
        <v>82</v>
      </c>
      <c r="G221" s="2" t="s">
        <v>83</v>
      </c>
      <c r="H221" s="2" t="s">
        <v>84</v>
      </c>
      <c r="I221" s="2" t="s">
        <v>48</v>
      </c>
      <c r="J221" s="82"/>
      <c r="K221" s="82"/>
      <c r="L221" s="82"/>
    </row>
    <row r="222" spans="1:13" x14ac:dyDescent="0.15">
      <c r="A222" s="5" t="s">
        <v>2</v>
      </c>
      <c r="B222" s="5"/>
      <c r="C222" s="5">
        <v>1330</v>
      </c>
      <c r="D222" s="6">
        <v>2.8376999999999999</v>
      </c>
      <c r="E222" s="6"/>
      <c r="F222" s="7">
        <v>0</v>
      </c>
      <c r="G222" s="6">
        <v>3.226</v>
      </c>
      <c r="H222" s="6">
        <v>8</v>
      </c>
      <c r="I222" s="6">
        <f t="shared" ref="I222:I228" si="68">SUM(D222:H222)</f>
        <v>14.063700000000001</v>
      </c>
      <c r="J222" s="6">
        <v>1034.4000000000001</v>
      </c>
      <c r="K222" s="6">
        <f t="shared" ref="K222:K229" si="69">SUM(I222+J222)</f>
        <v>1048.4637</v>
      </c>
      <c r="L222" s="8">
        <f t="shared" ref="L222:L229" si="70">K222/C222</f>
        <v>0.78831857142857098</v>
      </c>
    </row>
    <row r="223" spans="1:13" x14ac:dyDescent="0.15">
      <c r="A223" s="5" t="s">
        <v>3</v>
      </c>
      <c r="B223" s="5"/>
      <c r="C223" s="5">
        <v>1166</v>
      </c>
      <c r="D223" s="6">
        <v>1.7629999999999999</v>
      </c>
      <c r="E223" s="6"/>
      <c r="F223" s="6">
        <v>0.1888</v>
      </c>
      <c r="G223" s="6">
        <v>0.57779999999999998</v>
      </c>
      <c r="H223" s="6">
        <v>0</v>
      </c>
      <c r="I223" s="6">
        <f t="shared" si="68"/>
        <v>2.5295999999999998</v>
      </c>
      <c r="J223" s="6">
        <v>1196</v>
      </c>
      <c r="K223" s="6">
        <f t="shared" si="69"/>
        <v>1198.5296000000001</v>
      </c>
      <c r="L223" s="8">
        <f t="shared" si="70"/>
        <v>1.0278984562607201</v>
      </c>
    </row>
    <row r="224" spans="1:13" x14ac:dyDescent="0.15">
      <c r="A224" s="5" t="s">
        <v>4</v>
      </c>
      <c r="B224" s="5"/>
      <c r="C224" s="5">
        <v>677</v>
      </c>
      <c r="D224" s="6">
        <v>1.8724000000000001</v>
      </c>
      <c r="E224" s="6"/>
      <c r="F224" s="6">
        <v>0.2099</v>
      </c>
      <c r="G224" s="6">
        <v>0.13600000000000001</v>
      </c>
      <c r="H224" s="6">
        <v>1.6964999999999999</v>
      </c>
      <c r="I224" s="6">
        <f t="shared" si="68"/>
        <v>3.9148000000000001</v>
      </c>
      <c r="J224" s="6">
        <v>324.10000000000002</v>
      </c>
      <c r="K224" s="6">
        <f t="shared" si="69"/>
        <v>328.01479999999998</v>
      </c>
      <c r="L224" s="8">
        <f t="shared" si="70"/>
        <v>0.48451225997045799</v>
      </c>
    </row>
    <row r="225" spans="1:13" x14ac:dyDescent="0.15">
      <c r="A225" s="5" t="s">
        <v>5</v>
      </c>
      <c r="B225" s="5"/>
      <c r="C225" s="5">
        <v>1561</v>
      </c>
      <c r="D225" s="6">
        <v>1.1841999999999999</v>
      </c>
      <c r="E225" s="6"/>
      <c r="F225" s="6">
        <v>0.48759999999999998</v>
      </c>
      <c r="G225" s="6">
        <v>2350.6959000000002</v>
      </c>
      <c r="H225" s="6">
        <v>0</v>
      </c>
      <c r="I225" s="6">
        <f t="shared" si="68"/>
        <v>2352.3676999999998</v>
      </c>
      <c r="J225" s="6">
        <v>94.716981000000004</v>
      </c>
      <c r="K225" s="6">
        <f t="shared" si="69"/>
        <v>2447.0846809999998</v>
      </c>
      <c r="L225" s="8">
        <f t="shared" si="70"/>
        <v>1.56763912940423</v>
      </c>
    </row>
    <row r="226" spans="1:13" x14ac:dyDescent="0.15">
      <c r="A226" s="5" t="s">
        <v>6</v>
      </c>
      <c r="B226" s="5"/>
      <c r="C226" s="5">
        <v>830</v>
      </c>
      <c r="D226" s="6">
        <v>0.94189999999999996</v>
      </c>
      <c r="E226" s="6"/>
      <c r="F226" s="6">
        <v>2.1791999999999998</v>
      </c>
      <c r="G226" s="6">
        <v>1.2403999999999999</v>
      </c>
      <c r="H226" s="6">
        <v>0</v>
      </c>
      <c r="I226" s="6">
        <f t="shared" si="68"/>
        <v>4.3615000000000004</v>
      </c>
      <c r="J226" s="6">
        <v>573.29999999999995</v>
      </c>
      <c r="K226" s="6">
        <f t="shared" si="69"/>
        <v>577.66150000000005</v>
      </c>
      <c r="L226" s="8">
        <f t="shared" si="70"/>
        <v>0.69597771084337301</v>
      </c>
    </row>
    <row r="227" spans="1:13" x14ac:dyDescent="0.15">
      <c r="A227" s="5" t="s">
        <v>7</v>
      </c>
      <c r="B227" s="5"/>
      <c r="C227" s="5">
        <v>786</v>
      </c>
      <c r="D227" s="6">
        <v>0.68379999999999996</v>
      </c>
      <c r="E227" s="6"/>
      <c r="F227" s="6">
        <v>0.59760000000000002</v>
      </c>
      <c r="G227" s="6">
        <v>0.21759999999999999</v>
      </c>
      <c r="H227" s="6">
        <v>53.21</v>
      </c>
      <c r="I227" s="6">
        <f t="shared" si="68"/>
        <v>54.709000000000003</v>
      </c>
      <c r="J227" s="6">
        <v>160.80000000000001</v>
      </c>
      <c r="K227" s="6">
        <f t="shared" si="69"/>
        <v>215.50899999999999</v>
      </c>
      <c r="L227" s="8">
        <f t="shared" si="70"/>
        <v>0.27418447837150101</v>
      </c>
    </row>
    <row r="228" spans="1:13" x14ac:dyDescent="0.15">
      <c r="A228" s="5" t="s">
        <v>49</v>
      </c>
      <c r="B228" s="5"/>
      <c r="C228" s="5">
        <v>391</v>
      </c>
      <c r="D228" s="6">
        <v>0.42670000000000002</v>
      </c>
      <c r="E228" s="6"/>
      <c r="F228" s="6">
        <v>0.99519999999999997</v>
      </c>
      <c r="G228" s="6">
        <v>1.5681</v>
      </c>
      <c r="H228" s="6">
        <v>7.5942999999999996</v>
      </c>
      <c r="I228" s="6">
        <f t="shared" si="68"/>
        <v>10.584300000000001</v>
      </c>
      <c r="J228" s="6">
        <v>149.5</v>
      </c>
      <c r="K228" s="6">
        <f t="shared" si="69"/>
        <v>160.08430000000001</v>
      </c>
      <c r="L228" s="8">
        <f t="shared" si="70"/>
        <v>0.409422762148338</v>
      </c>
    </row>
    <row r="229" spans="1:13" x14ac:dyDescent="0.15">
      <c r="A229" s="5" t="s">
        <v>17</v>
      </c>
      <c r="B229" s="5"/>
      <c r="C229" s="5">
        <f t="shared" ref="C229:J229" si="71">SUM(C222:C228)</f>
        <v>6741</v>
      </c>
      <c r="D229" s="6">
        <f t="shared" si="71"/>
        <v>9.7096999999999998</v>
      </c>
      <c r="E229" s="6"/>
      <c r="F229" s="6">
        <f t="shared" si="71"/>
        <v>4.6582999999999997</v>
      </c>
      <c r="G229" s="6">
        <f t="shared" si="71"/>
        <v>2357.6617999999999</v>
      </c>
      <c r="H229" s="6">
        <f t="shared" si="71"/>
        <v>70.500799999999998</v>
      </c>
      <c r="I229" s="6">
        <f t="shared" si="71"/>
        <v>2442.5306</v>
      </c>
      <c r="J229" s="6">
        <f t="shared" si="71"/>
        <v>3532.8169809999999</v>
      </c>
      <c r="K229" s="6">
        <f t="shared" si="69"/>
        <v>5975.347581</v>
      </c>
      <c r="L229" s="8">
        <f t="shared" si="70"/>
        <v>0.88641857009345804</v>
      </c>
      <c r="M229" s="10">
        <v>45520</v>
      </c>
    </row>
    <row r="232" spans="1:13" x14ac:dyDescent="0.15">
      <c r="A232" s="82" t="s">
        <v>1</v>
      </c>
      <c r="B232" s="3"/>
      <c r="C232" s="91" t="s">
        <v>105</v>
      </c>
      <c r="D232" s="82" t="s">
        <v>102</v>
      </c>
      <c r="E232" s="82"/>
      <c r="F232" s="82"/>
      <c r="G232" s="82"/>
      <c r="H232" s="82"/>
      <c r="I232" s="82"/>
      <c r="J232" s="82" t="s">
        <v>103</v>
      </c>
      <c r="K232" s="82" t="s">
        <v>104</v>
      </c>
      <c r="L232" s="82" t="s">
        <v>80</v>
      </c>
    </row>
    <row r="233" spans="1:13" x14ac:dyDescent="0.15">
      <c r="A233" s="82"/>
      <c r="B233" s="4"/>
      <c r="C233" s="92"/>
      <c r="D233" s="2" t="s">
        <v>81</v>
      </c>
      <c r="E233" s="2"/>
      <c r="F233" s="2" t="s">
        <v>82</v>
      </c>
      <c r="G233" s="2" t="s">
        <v>83</v>
      </c>
      <c r="H233" s="2" t="s">
        <v>84</v>
      </c>
      <c r="I233" s="2" t="s">
        <v>48</v>
      </c>
      <c r="J233" s="82"/>
      <c r="K233" s="82"/>
      <c r="L233" s="82"/>
    </row>
    <row r="234" spans="1:13" x14ac:dyDescent="0.15">
      <c r="A234" s="5" t="s">
        <v>2</v>
      </c>
      <c r="B234" s="5"/>
      <c r="C234" s="5">
        <v>1540</v>
      </c>
      <c r="D234" s="6">
        <v>2.8376999999999999</v>
      </c>
      <c r="E234" s="6"/>
      <c r="F234" s="7">
        <v>0</v>
      </c>
      <c r="G234" s="6">
        <v>3.226</v>
      </c>
      <c r="H234" s="6">
        <v>8</v>
      </c>
      <c r="I234" s="6">
        <f t="shared" ref="I234:I240" si="72">SUM(D234:H234)</f>
        <v>14.063700000000001</v>
      </c>
      <c r="J234" s="6">
        <v>1034.4000000000001</v>
      </c>
      <c r="K234" s="6">
        <f t="shared" ref="K234:K241" si="73">SUM(I234+J234)</f>
        <v>1048.4637</v>
      </c>
      <c r="L234" s="8">
        <f t="shared" ref="L234:L241" si="74">K234/C234</f>
        <v>0.68082058441558402</v>
      </c>
    </row>
    <row r="235" spans="1:13" x14ac:dyDescent="0.15">
      <c r="A235" s="5" t="s">
        <v>3</v>
      </c>
      <c r="B235" s="5"/>
      <c r="C235" s="5">
        <v>1240</v>
      </c>
      <c r="D235" s="6">
        <v>1.7629999999999999</v>
      </c>
      <c r="E235" s="6"/>
      <c r="F235" s="6">
        <v>0.1888</v>
      </c>
      <c r="G235" s="6">
        <v>0.57779999999999998</v>
      </c>
      <c r="H235" s="6">
        <v>0</v>
      </c>
      <c r="I235" s="6">
        <f t="shared" si="72"/>
        <v>2.5295999999999998</v>
      </c>
      <c r="J235" s="6">
        <v>1196</v>
      </c>
      <c r="K235" s="6">
        <f t="shared" si="73"/>
        <v>1198.5296000000001</v>
      </c>
      <c r="L235" s="8">
        <f t="shared" si="74"/>
        <v>0.96655612903225796</v>
      </c>
    </row>
    <row r="236" spans="1:13" x14ac:dyDescent="0.15">
      <c r="A236" s="5" t="s">
        <v>4</v>
      </c>
      <c r="B236" s="5"/>
      <c r="C236" s="5">
        <v>860</v>
      </c>
      <c r="D236" s="6">
        <v>1.8724000000000001</v>
      </c>
      <c r="E236" s="6"/>
      <c r="F236" s="6">
        <v>0.2099</v>
      </c>
      <c r="G236" s="6">
        <v>0.13600000000000001</v>
      </c>
      <c r="H236" s="6">
        <v>1.6964999999999999</v>
      </c>
      <c r="I236" s="6">
        <f t="shared" si="72"/>
        <v>3.9148000000000001</v>
      </c>
      <c r="J236" s="6">
        <v>324.10000000000002</v>
      </c>
      <c r="K236" s="6">
        <f t="shared" si="73"/>
        <v>328.01479999999998</v>
      </c>
      <c r="L236" s="8">
        <f t="shared" si="74"/>
        <v>0.38141255813953501</v>
      </c>
    </row>
    <row r="237" spans="1:13" x14ac:dyDescent="0.15">
      <c r="A237" s="5" t="s">
        <v>5</v>
      </c>
      <c r="B237" s="5"/>
      <c r="C237" s="5">
        <v>1480</v>
      </c>
      <c r="D237" s="6">
        <v>1.1841999999999999</v>
      </c>
      <c r="E237" s="6"/>
      <c r="F237" s="6">
        <v>0.48759999999999998</v>
      </c>
      <c r="G237" s="6">
        <v>2350.6959000000002</v>
      </c>
      <c r="H237" s="6">
        <v>0</v>
      </c>
      <c r="I237" s="6">
        <f t="shared" si="72"/>
        <v>2352.3676999999998</v>
      </c>
      <c r="J237" s="6">
        <v>94.716981000000004</v>
      </c>
      <c r="K237" s="6">
        <f t="shared" si="73"/>
        <v>2447.0846809999998</v>
      </c>
      <c r="L237" s="8">
        <f t="shared" si="74"/>
        <v>1.65343559527027</v>
      </c>
    </row>
    <row r="238" spans="1:13" x14ac:dyDescent="0.15">
      <c r="A238" s="5" t="s">
        <v>6</v>
      </c>
      <c r="B238" s="5"/>
      <c r="C238" s="5">
        <v>1030</v>
      </c>
      <c r="D238" s="6">
        <v>0.94189999999999996</v>
      </c>
      <c r="E238" s="6"/>
      <c r="F238" s="6">
        <v>2.1791999999999998</v>
      </c>
      <c r="G238" s="6">
        <v>1.2403999999999999</v>
      </c>
      <c r="H238" s="6">
        <v>0</v>
      </c>
      <c r="I238" s="6">
        <f t="shared" si="72"/>
        <v>4.3615000000000004</v>
      </c>
      <c r="J238" s="6">
        <v>573.29999999999995</v>
      </c>
      <c r="K238" s="6">
        <f t="shared" si="73"/>
        <v>577.66150000000005</v>
      </c>
      <c r="L238" s="8">
        <f t="shared" si="74"/>
        <v>0.56083640776698995</v>
      </c>
    </row>
    <row r="239" spans="1:13" x14ac:dyDescent="0.15">
      <c r="A239" s="5" t="s">
        <v>7</v>
      </c>
      <c r="B239" s="5"/>
      <c r="C239" s="5">
        <v>1030</v>
      </c>
      <c r="D239" s="6">
        <v>0.68379999999999996</v>
      </c>
      <c r="E239" s="6"/>
      <c r="F239" s="6">
        <v>0.59760000000000002</v>
      </c>
      <c r="G239" s="6">
        <v>0.21759999999999999</v>
      </c>
      <c r="H239" s="6">
        <v>53.21</v>
      </c>
      <c r="I239" s="6">
        <f t="shared" si="72"/>
        <v>54.709000000000003</v>
      </c>
      <c r="J239" s="6">
        <v>160.80000000000001</v>
      </c>
      <c r="K239" s="6">
        <f t="shared" si="73"/>
        <v>215.50899999999999</v>
      </c>
      <c r="L239" s="8">
        <f t="shared" si="74"/>
        <v>0.20923203883495101</v>
      </c>
    </row>
    <row r="240" spans="1:13" x14ac:dyDescent="0.15">
      <c r="A240" s="5" t="s">
        <v>49</v>
      </c>
      <c r="B240" s="5"/>
      <c r="C240" s="5">
        <v>520</v>
      </c>
      <c r="D240" s="6">
        <v>0.42670000000000002</v>
      </c>
      <c r="E240" s="6"/>
      <c r="F240" s="6">
        <v>0.99519999999999997</v>
      </c>
      <c r="G240" s="6">
        <v>1.5681</v>
      </c>
      <c r="H240" s="6">
        <v>7.5942999999999996</v>
      </c>
      <c r="I240" s="6">
        <f t="shared" si="72"/>
        <v>10.584300000000001</v>
      </c>
      <c r="J240" s="6">
        <v>149.5</v>
      </c>
      <c r="K240" s="6">
        <f t="shared" si="73"/>
        <v>160.08430000000001</v>
      </c>
      <c r="L240" s="8">
        <f t="shared" si="74"/>
        <v>0.30785442307692301</v>
      </c>
    </row>
    <row r="241" spans="1:13" x14ac:dyDescent="0.15">
      <c r="A241" s="5" t="s">
        <v>17</v>
      </c>
      <c r="B241" s="5"/>
      <c r="C241" s="5">
        <f t="shared" ref="C241:J241" si="75">SUM(C234:C240)</f>
        <v>7700</v>
      </c>
      <c r="D241" s="6">
        <f t="shared" si="75"/>
        <v>9.7096999999999998</v>
      </c>
      <c r="E241" s="6"/>
      <c r="F241" s="6">
        <f t="shared" si="75"/>
        <v>4.6582999999999997</v>
      </c>
      <c r="G241" s="6">
        <f t="shared" si="75"/>
        <v>2357.6617999999999</v>
      </c>
      <c r="H241" s="6">
        <f t="shared" si="75"/>
        <v>70.500799999999998</v>
      </c>
      <c r="I241" s="6">
        <f t="shared" si="75"/>
        <v>2442.5306</v>
      </c>
      <c r="J241" s="6">
        <f t="shared" si="75"/>
        <v>3532.8169809999999</v>
      </c>
      <c r="K241" s="6">
        <f t="shared" si="73"/>
        <v>5975.347581</v>
      </c>
      <c r="L241" s="8">
        <f t="shared" si="74"/>
        <v>0.77601916636363599</v>
      </c>
      <c r="M241" s="10">
        <v>45520</v>
      </c>
    </row>
    <row r="244" spans="1:13" x14ac:dyDescent="0.15">
      <c r="A244" s="82" t="s">
        <v>1</v>
      </c>
      <c r="B244" s="3"/>
      <c r="C244" s="91" t="s">
        <v>101</v>
      </c>
      <c r="D244" s="82" t="s">
        <v>102</v>
      </c>
      <c r="E244" s="82"/>
      <c r="F244" s="82"/>
      <c r="G244" s="82"/>
      <c r="H244" s="82"/>
      <c r="I244" s="82"/>
      <c r="J244" s="82" t="s">
        <v>103</v>
      </c>
      <c r="K244" s="82" t="s">
        <v>104</v>
      </c>
      <c r="L244" s="82" t="s">
        <v>80</v>
      </c>
    </row>
    <row r="245" spans="1:13" x14ac:dyDescent="0.15">
      <c r="A245" s="82"/>
      <c r="B245" s="4"/>
      <c r="C245" s="92"/>
      <c r="D245" s="2" t="s">
        <v>81</v>
      </c>
      <c r="E245" s="2"/>
      <c r="F245" s="2" t="s">
        <v>82</v>
      </c>
      <c r="G245" s="2" t="s">
        <v>83</v>
      </c>
      <c r="H245" s="2" t="s">
        <v>84</v>
      </c>
      <c r="I245" s="2" t="s">
        <v>48</v>
      </c>
      <c r="J245" s="82"/>
      <c r="K245" s="82"/>
      <c r="L245" s="82"/>
    </row>
    <row r="246" spans="1:13" x14ac:dyDescent="0.15">
      <c r="A246" s="5" t="s">
        <v>2</v>
      </c>
      <c r="B246" s="5"/>
      <c r="C246" s="5">
        <v>1237</v>
      </c>
      <c r="D246" s="6">
        <v>2.8376999999999999</v>
      </c>
      <c r="E246" s="6"/>
      <c r="F246" s="7">
        <v>0</v>
      </c>
      <c r="G246" s="6">
        <v>3.3290000000000002</v>
      </c>
      <c r="H246" s="6">
        <v>8</v>
      </c>
      <c r="I246" s="6">
        <f t="shared" ref="I246:I252" si="76">SUM(D246:H246)</f>
        <v>14.166700000000001</v>
      </c>
      <c r="J246" s="6">
        <v>1034.4000000000001</v>
      </c>
      <c r="K246" s="6">
        <f t="shared" ref="K246:K253" si="77">SUM(I246+J246)</f>
        <v>1048.5667000000001</v>
      </c>
      <c r="L246" s="8">
        <f t="shared" ref="L246:L253" si="78">K246/C246</f>
        <v>0.84766911883589302</v>
      </c>
    </row>
    <row r="247" spans="1:13" x14ac:dyDescent="0.15">
      <c r="A247" s="5" t="s">
        <v>3</v>
      </c>
      <c r="B247" s="5"/>
      <c r="C247" s="5">
        <v>1215</v>
      </c>
      <c r="D247" s="6">
        <v>1.7629999999999999</v>
      </c>
      <c r="E247" s="6"/>
      <c r="F247" s="6">
        <v>0.1888</v>
      </c>
      <c r="G247" s="6">
        <v>0.57779999999999998</v>
      </c>
      <c r="H247" s="6">
        <v>0</v>
      </c>
      <c r="I247" s="6">
        <f t="shared" si="76"/>
        <v>2.5295999999999998</v>
      </c>
      <c r="J247" s="6">
        <v>1196</v>
      </c>
      <c r="K247" s="6">
        <f t="shared" si="77"/>
        <v>1198.5296000000001</v>
      </c>
      <c r="L247" s="8">
        <f t="shared" si="78"/>
        <v>0.98644411522633701</v>
      </c>
    </row>
    <row r="248" spans="1:13" x14ac:dyDescent="0.15">
      <c r="A248" s="5" t="s">
        <v>4</v>
      </c>
      <c r="B248" s="5"/>
      <c r="C248" s="5">
        <v>540</v>
      </c>
      <c r="D248" s="6">
        <v>1.8724000000000001</v>
      </c>
      <c r="E248" s="6"/>
      <c r="F248" s="6">
        <v>0.2099</v>
      </c>
      <c r="G248" s="6">
        <v>0.13600000000000001</v>
      </c>
      <c r="H248" s="6">
        <v>1.6964999999999999</v>
      </c>
      <c r="I248" s="6">
        <f t="shared" si="76"/>
        <v>3.9148000000000001</v>
      </c>
      <c r="J248" s="6">
        <v>324.10000000000002</v>
      </c>
      <c r="K248" s="6">
        <f t="shared" si="77"/>
        <v>328.01479999999998</v>
      </c>
      <c r="L248" s="8">
        <f t="shared" si="78"/>
        <v>0.60743481481481498</v>
      </c>
    </row>
    <row r="249" spans="1:13" x14ac:dyDescent="0.15">
      <c r="A249" s="5" t="s">
        <v>5</v>
      </c>
      <c r="B249" s="5"/>
      <c r="C249" s="5">
        <v>1403</v>
      </c>
      <c r="D249" s="6">
        <v>1.1841999999999999</v>
      </c>
      <c r="E249" s="6"/>
      <c r="F249" s="6">
        <v>0.48759999999999998</v>
      </c>
      <c r="G249" s="6">
        <v>2350.6959000000002</v>
      </c>
      <c r="H249" s="6">
        <v>0</v>
      </c>
      <c r="I249" s="6">
        <f t="shared" si="76"/>
        <v>2352.3676999999998</v>
      </c>
      <c r="J249" s="6">
        <v>94.716981000000004</v>
      </c>
      <c r="K249" s="6">
        <f t="shared" si="77"/>
        <v>2447.0846809999998</v>
      </c>
      <c r="L249" s="8">
        <f t="shared" si="78"/>
        <v>1.7441801004989299</v>
      </c>
    </row>
    <row r="250" spans="1:13" x14ac:dyDescent="0.15">
      <c r="A250" s="5" t="s">
        <v>6</v>
      </c>
      <c r="B250" s="5"/>
      <c r="C250" s="5">
        <v>757</v>
      </c>
      <c r="D250" s="6">
        <v>0.94189999999999996</v>
      </c>
      <c r="E250" s="6"/>
      <c r="F250" s="6">
        <v>2.1791999999999998</v>
      </c>
      <c r="G250" s="6">
        <v>1.2403999999999999</v>
      </c>
      <c r="H250" s="6">
        <v>0</v>
      </c>
      <c r="I250" s="6">
        <f t="shared" si="76"/>
        <v>4.3615000000000004</v>
      </c>
      <c r="J250" s="6">
        <v>693.3</v>
      </c>
      <c r="K250" s="6">
        <f t="shared" si="77"/>
        <v>697.66150000000005</v>
      </c>
      <c r="L250" s="8">
        <f t="shared" si="78"/>
        <v>0.92161360634081901</v>
      </c>
    </row>
    <row r="251" spans="1:13" x14ac:dyDescent="0.15">
      <c r="A251" s="5" t="s">
        <v>7</v>
      </c>
      <c r="B251" s="5"/>
      <c r="C251" s="5">
        <v>541</v>
      </c>
      <c r="D251" s="6">
        <v>0.68379999999999996</v>
      </c>
      <c r="E251" s="6"/>
      <c r="F251" s="6">
        <v>0.59760000000000002</v>
      </c>
      <c r="G251" s="6">
        <v>0.21759999999999999</v>
      </c>
      <c r="H251" s="6">
        <v>53.21</v>
      </c>
      <c r="I251" s="6">
        <f t="shared" si="76"/>
        <v>54.709000000000003</v>
      </c>
      <c r="J251" s="6">
        <v>160.80000000000001</v>
      </c>
      <c r="K251" s="6">
        <f t="shared" si="77"/>
        <v>215.50899999999999</v>
      </c>
      <c r="L251" s="8">
        <f t="shared" si="78"/>
        <v>0.39835304990757903</v>
      </c>
    </row>
    <row r="252" spans="1:13" x14ac:dyDescent="0.15">
      <c r="A252" s="5" t="s">
        <v>49</v>
      </c>
      <c r="B252" s="5"/>
      <c r="C252" s="5">
        <v>303</v>
      </c>
      <c r="D252" s="6">
        <v>0.42670000000000002</v>
      </c>
      <c r="E252" s="6"/>
      <c r="F252" s="6">
        <v>0.99519999999999997</v>
      </c>
      <c r="G252" s="6">
        <v>1.5681</v>
      </c>
      <c r="H252" s="6">
        <v>7.5942999999999996</v>
      </c>
      <c r="I252" s="6">
        <f t="shared" si="76"/>
        <v>10.584300000000001</v>
      </c>
      <c r="J252" s="6">
        <v>149.5</v>
      </c>
      <c r="K252" s="6">
        <f t="shared" si="77"/>
        <v>160.08430000000001</v>
      </c>
      <c r="L252" s="8">
        <f t="shared" si="78"/>
        <v>0.52833102310230995</v>
      </c>
    </row>
    <row r="253" spans="1:13" x14ac:dyDescent="0.15">
      <c r="A253" s="5" t="s">
        <v>17</v>
      </c>
      <c r="B253" s="5"/>
      <c r="C253" s="5">
        <f t="shared" ref="C253:J253" si="79">SUM(C246:C252)</f>
        <v>5996</v>
      </c>
      <c r="D253" s="6">
        <f t="shared" si="79"/>
        <v>9.7096999999999998</v>
      </c>
      <c r="E253" s="6"/>
      <c r="F253" s="6">
        <f t="shared" si="79"/>
        <v>4.6582999999999997</v>
      </c>
      <c r="G253" s="6">
        <f t="shared" si="79"/>
        <v>2357.7647999999999</v>
      </c>
      <c r="H253" s="6">
        <f t="shared" si="79"/>
        <v>70.500799999999998</v>
      </c>
      <c r="I253" s="6">
        <f t="shared" si="79"/>
        <v>2442.6336000000001</v>
      </c>
      <c r="J253" s="6">
        <f t="shared" si="79"/>
        <v>3652.8169809999999</v>
      </c>
      <c r="K253" s="6">
        <f t="shared" si="77"/>
        <v>6095.4505810000001</v>
      </c>
      <c r="L253" s="8">
        <f t="shared" si="78"/>
        <v>1.01658615426951</v>
      </c>
      <c r="M253" s="10">
        <v>45527</v>
      </c>
    </row>
    <row r="256" spans="1:13" x14ac:dyDescent="0.15">
      <c r="A256" s="82" t="s">
        <v>1</v>
      </c>
      <c r="B256" s="3"/>
      <c r="C256" s="91" t="s">
        <v>101</v>
      </c>
      <c r="D256" s="82" t="s">
        <v>102</v>
      </c>
      <c r="E256" s="82"/>
      <c r="F256" s="82"/>
      <c r="G256" s="82"/>
      <c r="H256" s="82"/>
      <c r="I256" s="82"/>
      <c r="J256" s="82" t="s">
        <v>103</v>
      </c>
      <c r="K256" s="82" t="s">
        <v>104</v>
      </c>
      <c r="L256" s="82" t="s">
        <v>80</v>
      </c>
    </row>
    <row r="257" spans="1:13" x14ac:dyDescent="0.15">
      <c r="A257" s="82"/>
      <c r="B257" s="4"/>
      <c r="C257" s="92"/>
      <c r="D257" s="2" t="s">
        <v>81</v>
      </c>
      <c r="E257" s="2"/>
      <c r="F257" s="2" t="s">
        <v>82</v>
      </c>
      <c r="G257" s="2" t="s">
        <v>83</v>
      </c>
      <c r="H257" s="2" t="s">
        <v>84</v>
      </c>
      <c r="I257" s="2" t="s">
        <v>48</v>
      </c>
      <c r="J257" s="82"/>
      <c r="K257" s="82"/>
      <c r="L257" s="82"/>
    </row>
    <row r="258" spans="1:13" x14ac:dyDescent="0.15">
      <c r="A258" s="5" t="s">
        <v>2</v>
      </c>
      <c r="B258" s="5"/>
      <c r="C258" s="5">
        <v>1237</v>
      </c>
      <c r="D258" s="6">
        <v>2.74</v>
      </c>
      <c r="E258" s="6"/>
      <c r="F258" s="7">
        <v>0</v>
      </c>
      <c r="G258" s="6">
        <v>3.2</v>
      </c>
      <c r="H258" s="6">
        <v>8</v>
      </c>
      <c r="I258" s="6">
        <f t="shared" ref="I258:I264" si="80">SUM(D258:H258)</f>
        <v>13.94</v>
      </c>
      <c r="J258" s="6">
        <v>1034.4000000000001</v>
      </c>
      <c r="K258" s="6">
        <f t="shared" ref="K258:K265" si="81">SUM(I258+J258)</f>
        <v>1048.3399999999999</v>
      </c>
      <c r="L258" s="8">
        <f t="shared" ref="L258:L265" si="82">K258/C258</f>
        <v>0.84748585286984701</v>
      </c>
    </row>
    <row r="259" spans="1:13" x14ac:dyDescent="0.15">
      <c r="A259" s="5" t="s">
        <v>3</v>
      </c>
      <c r="B259" s="5"/>
      <c r="C259" s="5">
        <v>1215</v>
      </c>
      <c r="D259" s="6">
        <v>1.7629999999999999</v>
      </c>
      <c r="E259" s="6"/>
      <c r="F259" s="6">
        <v>0.1888</v>
      </c>
      <c r="G259" s="6">
        <v>0.57779999999999998</v>
      </c>
      <c r="H259" s="6">
        <v>0</v>
      </c>
      <c r="I259" s="6">
        <f t="shared" si="80"/>
        <v>2.5295999999999998</v>
      </c>
      <c r="J259" s="6">
        <v>1210.2</v>
      </c>
      <c r="K259" s="6">
        <f t="shared" si="81"/>
        <v>1212.7295999999999</v>
      </c>
      <c r="L259" s="8">
        <f t="shared" si="82"/>
        <v>0.998131358024691</v>
      </c>
    </row>
    <row r="260" spans="1:13" x14ac:dyDescent="0.15">
      <c r="A260" s="5" t="s">
        <v>4</v>
      </c>
      <c r="B260" s="5"/>
      <c r="C260" s="5">
        <v>540</v>
      </c>
      <c r="D260" s="6">
        <v>1.8724000000000001</v>
      </c>
      <c r="E260" s="6"/>
      <c r="F260" s="6">
        <v>0.2099</v>
      </c>
      <c r="G260" s="6">
        <v>0.13600000000000001</v>
      </c>
      <c r="H260" s="6">
        <v>1.6964999999999999</v>
      </c>
      <c r="I260" s="6">
        <f t="shared" si="80"/>
        <v>3.9148000000000001</v>
      </c>
      <c r="J260" s="6">
        <v>324.10000000000002</v>
      </c>
      <c r="K260" s="6">
        <f t="shared" si="81"/>
        <v>328.01479999999998</v>
      </c>
      <c r="L260" s="8">
        <f t="shared" si="82"/>
        <v>0.60743481481481498</v>
      </c>
    </row>
    <row r="261" spans="1:13" x14ac:dyDescent="0.15">
      <c r="A261" s="5" t="s">
        <v>5</v>
      </c>
      <c r="B261" s="5"/>
      <c r="C261" s="5">
        <v>1403</v>
      </c>
      <c r="D261" s="6">
        <v>1.1841999999999999</v>
      </c>
      <c r="E261" s="6"/>
      <c r="F261" s="6">
        <v>0.48759999999999998</v>
      </c>
      <c r="G261" s="6">
        <v>2350.6959000000002</v>
      </c>
      <c r="H261" s="6">
        <v>0</v>
      </c>
      <c r="I261" s="6">
        <f t="shared" si="80"/>
        <v>2352.3676999999998</v>
      </c>
      <c r="J261" s="6">
        <v>94.716981000000004</v>
      </c>
      <c r="K261" s="6">
        <f t="shared" si="81"/>
        <v>2447.0846809999998</v>
      </c>
      <c r="L261" s="8">
        <f t="shared" si="82"/>
        <v>1.7441801004989299</v>
      </c>
    </row>
    <row r="262" spans="1:13" x14ac:dyDescent="0.15">
      <c r="A262" s="5" t="s">
        <v>6</v>
      </c>
      <c r="B262" s="5"/>
      <c r="C262" s="5">
        <v>757</v>
      </c>
      <c r="D262" s="6">
        <v>0.94189999999999996</v>
      </c>
      <c r="E262" s="6"/>
      <c r="F262" s="6">
        <v>2.1791999999999998</v>
      </c>
      <c r="G262" s="6">
        <v>1.2403999999999999</v>
      </c>
      <c r="H262" s="6">
        <v>0</v>
      </c>
      <c r="I262" s="6">
        <f t="shared" si="80"/>
        <v>4.3615000000000004</v>
      </c>
      <c r="J262" s="6">
        <v>732</v>
      </c>
      <c r="K262" s="6">
        <f t="shared" si="81"/>
        <v>736.36149999999998</v>
      </c>
      <c r="L262" s="8">
        <f t="shared" si="82"/>
        <v>0.97273645970937905</v>
      </c>
    </row>
    <row r="263" spans="1:13" x14ac:dyDescent="0.15">
      <c r="A263" s="5" t="s">
        <v>7</v>
      </c>
      <c r="B263" s="5"/>
      <c r="C263" s="5">
        <v>541</v>
      </c>
      <c r="D263" s="6">
        <v>0.68379999999999996</v>
      </c>
      <c r="E263" s="6"/>
      <c r="F263" s="6">
        <v>0.59760000000000002</v>
      </c>
      <c r="G263" s="6">
        <v>0.21759999999999999</v>
      </c>
      <c r="H263" s="6">
        <v>123.96</v>
      </c>
      <c r="I263" s="6">
        <f t="shared" si="80"/>
        <v>125.459</v>
      </c>
      <c r="J263" s="6">
        <v>160.80000000000001</v>
      </c>
      <c r="K263" s="6">
        <f t="shared" si="81"/>
        <v>286.25900000000001</v>
      </c>
      <c r="L263" s="8">
        <f t="shared" si="82"/>
        <v>0.52912939001848402</v>
      </c>
    </row>
    <row r="264" spans="1:13" x14ac:dyDescent="0.15">
      <c r="A264" s="5" t="s">
        <v>49</v>
      </c>
      <c r="B264" s="5"/>
      <c r="C264" s="5">
        <v>303</v>
      </c>
      <c r="D264" s="6">
        <v>0.42670000000000002</v>
      </c>
      <c r="E264" s="6"/>
      <c r="F264" s="6">
        <v>0.99519999999999997</v>
      </c>
      <c r="G264" s="6">
        <v>1.5335000000000001</v>
      </c>
      <c r="H264" s="6">
        <v>7.5942999999999996</v>
      </c>
      <c r="I264" s="6">
        <f t="shared" si="80"/>
        <v>10.5497</v>
      </c>
      <c r="J264" s="6">
        <v>149.5</v>
      </c>
      <c r="K264" s="6">
        <f t="shared" si="81"/>
        <v>160.0497</v>
      </c>
      <c r="L264" s="8">
        <f t="shared" si="82"/>
        <v>0.52821683168316802</v>
      </c>
    </row>
    <row r="265" spans="1:13" x14ac:dyDescent="0.15">
      <c r="A265" s="5" t="s">
        <v>17</v>
      </c>
      <c r="B265" s="5"/>
      <c r="C265" s="5">
        <f t="shared" ref="C265:J265" si="83">SUM(C258:C264)</f>
        <v>5996</v>
      </c>
      <c r="D265" s="6">
        <f t="shared" si="83"/>
        <v>9.6120000000000001</v>
      </c>
      <c r="E265" s="6"/>
      <c r="F265" s="6">
        <f t="shared" si="83"/>
        <v>4.6582999999999997</v>
      </c>
      <c r="G265" s="6">
        <f t="shared" si="83"/>
        <v>2357.6012000000001</v>
      </c>
      <c r="H265" s="6">
        <f t="shared" si="83"/>
        <v>141.2508</v>
      </c>
      <c r="I265" s="6">
        <f t="shared" si="83"/>
        <v>2513.1223</v>
      </c>
      <c r="J265" s="6">
        <f t="shared" si="83"/>
        <v>3705.716981</v>
      </c>
      <c r="K265" s="6">
        <f t="shared" si="81"/>
        <v>6218.8392809999996</v>
      </c>
      <c r="L265" s="8">
        <f t="shared" si="82"/>
        <v>1.0371646566043999</v>
      </c>
      <c r="M265" s="10">
        <v>45534</v>
      </c>
    </row>
    <row r="268" spans="1:13" x14ac:dyDescent="0.15">
      <c r="A268" s="82" t="s">
        <v>1</v>
      </c>
      <c r="B268" s="3"/>
      <c r="C268" s="91" t="s">
        <v>101</v>
      </c>
      <c r="D268" s="82" t="s">
        <v>102</v>
      </c>
      <c r="E268" s="82"/>
      <c r="F268" s="82"/>
      <c r="G268" s="82"/>
      <c r="H268" s="82"/>
      <c r="I268" s="82"/>
      <c r="J268" s="82" t="s">
        <v>103</v>
      </c>
      <c r="K268" s="82" t="s">
        <v>104</v>
      </c>
      <c r="L268" s="82" t="s">
        <v>80</v>
      </c>
    </row>
    <row r="269" spans="1:13" x14ac:dyDescent="0.15">
      <c r="A269" s="82"/>
      <c r="B269" s="4"/>
      <c r="C269" s="92"/>
      <c r="D269" s="2" t="s">
        <v>81</v>
      </c>
      <c r="E269" s="2"/>
      <c r="F269" s="2" t="s">
        <v>82</v>
      </c>
      <c r="G269" s="2" t="s">
        <v>83</v>
      </c>
      <c r="H269" s="2" t="s">
        <v>84</v>
      </c>
      <c r="I269" s="2" t="s">
        <v>48</v>
      </c>
      <c r="J269" s="82"/>
      <c r="K269" s="82"/>
      <c r="L269" s="82"/>
    </row>
    <row r="270" spans="1:13" x14ac:dyDescent="0.15">
      <c r="A270" s="5" t="s">
        <v>2</v>
      </c>
      <c r="B270" s="5"/>
      <c r="C270" s="5">
        <v>1237</v>
      </c>
      <c r="D270" s="6">
        <v>2.74</v>
      </c>
      <c r="E270" s="6"/>
      <c r="F270" s="7">
        <v>0</v>
      </c>
      <c r="G270" s="6">
        <v>3.2</v>
      </c>
      <c r="H270" s="6">
        <v>8</v>
      </c>
      <c r="I270" s="6">
        <f t="shared" ref="I270:I276" si="84">SUM(D270:H270)</f>
        <v>13.94</v>
      </c>
      <c r="J270" s="6">
        <v>1034.4000000000001</v>
      </c>
      <c r="K270" s="6">
        <f t="shared" ref="K270:K277" si="85">SUM(I270+J270)</f>
        <v>1048.3399999999999</v>
      </c>
      <c r="L270" s="8">
        <f t="shared" ref="L270:L277" si="86">K270/C270</f>
        <v>0.84748585286984701</v>
      </c>
    </row>
    <row r="271" spans="1:13" x14ac:dyDescent="0.15">
      <c r="A271" s="5" t="s">
        <v>3</v>
      </c>
      <c r="B271" s="5"/>
      <c r="C271" s="5">
        <v>1215</v>
      </c>
      <c r="D271" s="6">
        <v>1.7629999999999999</v>
      </c>
      <c r="E271" s="6"/>
      <c r="F271" s="6">
        <v>0.1888</v>
      </c>
      <c r="G271" s="6">
        <v>0.57779999999999998</v>
      </c>
      <c r="H271" s="6">
        <v>0</v>
      </c>
      <c r="I271" s="6">
        <f t="shared" si="84"/>
        <v>2.5295999999999998</v>
      </c>
      <c r="J271" s="6">
        <v>1210.2</v>
      </c>
      <c r="K271" s="6">
        <f t="shared" si="85"/>
        <v>1212.7295999999999</v>
      </c>
      <c r="L271" s="8">
        <f t="shared" si="86"/>
        <v>0.998131358024691</v>
      </c>
    </row>
    <row r="272" spans="1:13" x14ac:dyDescent="0.15">
      <c r="A272" s="5" t="s">
        <v>4</v>
      </c>
      <c r="B272" s="5"/>
      <c r="C272" s="5">
        <v>540</v>
      </c>
      <c r="D272" s="6">
        <v>1.8724000000000001</v>
      </c>
      <c r="E272" s="6"/>
      <c r="F272" s="6">
        <v>0.2099</v>
      </c>
      <c r="G272" s="6">
        <v>0.13600000000000001</v>
      </c>
      <c r="H272" s="6">
        <v>1.6964999999999999</v>
      </c>
      <c r="I272" s="6">
        <f t="shared" si="84"/>
        <v>3.9148000000000001</v>
      </c>
      <c r="J272" s="6">
        <v>324.10000000000002</v>
      </c>
      <c r="K272" s="6">
        <f t="shared" si="85"/>
        <v>328.01479999999998</v>
      </c>
      <c r="L272" s="8">
        <f t="shared" si="86"/>
        <v>0.60743481481481498</v>
      </c>
    </row>
    <row r="273" spans="1:13" x14ac:dyDescent="0.15">
      <c r="A273" s="5" t="s">
        <v>5</v>
      </c>
      <c r="B273" s="5"/>
      <c r="C273" s="5">
        <v>1403</v>
      </c>
      <c r="D273" s="6">
        <v>1.1841999999999999</v>
      </c>
      <c r="E273" s="6"/>
      <c r="F273" s="6">
        <v>0.48759999999999998</v>
      </c>
      <c r="G273" s="6">
        <v>2350.6959000000002</v>
      </c>
      <c r="H273" s="6">
        <v>0</v>
      </c>
      <c r="I273" s="6">
        <f t="shared" si="84"/>
        <v>2352.3676999999998</v>
      </c>
      <c r="J273" s="6">
        <v>94.716981000000004</v>
      </c>
      <c r="K273" s="6">
        <f t="shared" si="85"/>
        <v>2447.0846809999998</v>
      </c>
      <c r="L273" s="8">
        <f t="shared" si="86"/>
        <v>1.7441801004989299</v>
      </c>
    </row>
    <row r="274" spans="1:13" x14ac:dyDescent="0.15">
      <c r="A274" s="5" t="s">
        <v>6</v>
      </c>
      <c r="B274" s="5"/>
      <c r="C274" s="5">
        <v>757</v>
      </c>
      <c r="D274" s="6">
        <v>0.94189999999999996</v>
      </c>
      <c r="E274" s="6"/>
      <c r="F274" s="6">
        <v>2.1791999999999998</v>
      </c>
      <c r="G274" s="6">
        <v>1.2403999999999999</v>
      </c>
      <c r="H274" s="6">
        <v>0</v>
      </c>
      <c r="I274" s="6">
        <f t="shared" si="84"/>
        <v>4.3615000000000004</v>
      </c>
      <c r="J274" s="6">
        <v>767.2</v>
      </c>
      <c r="K274" s="6">
        <f t="shared" si="85"/>
        <v>771.56150000000002</v>
      </c>
      <c r="L274" s="8">
        <f t="shared" si="86"/>
        <v>1.0192357992073999</v>
      </c>
    </row>
    <row r="275" spans="1:13" x14ac:dyDescent="0.15">
      <c r="A275" s="5" t="s">
        <v>7</v>
      </c>
      <c r="B275" s="5"/>
      <c r="C275" s="5">
        <v>541</v>
      </c>
      <c r="D275" s="6">
        <v>0.68379999999999996</v>
      </c>
      <c r="E275" s="6"/>
      <c r="F275" s="6">
        <v>0.59760000000000002</v>
      </c>
      <c r="G275" s="6">
        <v>0.21759999999999999</v>
      </c>
      <c r="H275" s="6">
        <v>123.96</v>
      </c>
      <c r="I275" s="6">
        <f t="shared" si="84"/>
        <v>125.459</v>
      </c>
      <c r="J275" s="6">
        <v>160.80000000000001</v>
      </c>
      <c r="K275" s="6">
        <f t="shared" si="85"/>
        <v>286.25900000000001</v>
      </c>
      <c r="L275" s="8">
        <f t="shared" si="86"/>
        <v>0.52912939001848402</v>
      </c>
    </row>
    <row r="276" spans="1:13" x14ac:dyDescent="0.15">
      <c r="A276" s="5" t="s">
        <v>49</v>
      </c>
      <c r="B276" s="5"/>
      <c r="C276" s="5">
        <v>303</v>
      </c>
      <c r="D276" s="6">
        <v>0.42670000000000002</v>
      </c>
      <c r="E276" s="6"/>
      <c r="F276" s="6">
        <v>0.99519999999999997</v>
      </c>
      <c r="G276" s="6">
        <v>1.5335000000000001</v>
      </c>
      <c r="H276" s="6">
        <v>7.5942999999999996</v>
      </c>
      <c r="I276" s="6">
        <f t="shared" si="84"/>
        <v>10.5497</v>
      </c>
      <c r="J276" s="6">
        <v>149.5</v>
      </c>
      <c r="K276" s="6">
        <f t="shared" si="85"/>
        <v>160.0497</v>
      </c>
      <c r="L276" s="8">
        <f t="shared" si="86"/>
        <v>0.52821683168316802</v>
      </c>
    </row>
    <row r="277" spans="1:13" x14ac:dyDescent="0.15">
      <c r="A277" s="5" t="s">
        <v>17</v>
      </c>
      <c r="B277" s="5"/>
      <c r="C277" s="5">
        <f t="shared" ref="C277:J277" si="87">SUM(C270:C276)</f>
        <v>5996</v>
      </c>
      <c r="D277" s="6">
        <f t="shared" si="87"/>
        <v>9.6120000000000001</v>
      </c>
      <c r="E277" s="6"/>
      <c r="F277" s="6">
        <f t="shared" si="87"/>
        <v>4.6582999999999997</v>
      </c>
      <c r="G277" s="6">
        <f t="shared" si="87"/>
        <v>2357.6012000000001</v>
      </c>
      <c r="H277" s="6">
        <f t="shared" si="87"/>
        <v>141.2508</v>
      </c>
      <c r="I277" s="6">
        <f t="shared" si="87"/>
        <v>2513.1223</v>
      </c>
      <c r="J277" s="6">
        <f t="shared" si="87"/>
        <v>3740.9169809999999</v>
      </c>
      <c r="K277" s="6">
        <f t="shared" si="85"/>
        <v>6254.0392810000003</v>
      </c>
      <c r="L277" s="8">
        <f t="shared" si="86"/>
        <v>1.0430352369913301</v>
      </c>
      <c r="M277" s="10">
        <v>45535</v>
      </c>
    </row>
    <row r="280" spans="1:13" x14ac:dyDescent="0.15">
      <c r="A280" s="82" t="s">
        <v>1</v>
      </c>
      <c r="B280" s="3"/>
      <c r="C280" s="91" t="s">
        <v>106</v>
      </c>
      <c r="D280" s="82" t="s">
        <v>107</v>
      </c>
      <c r="E280" s="82"/>
      <c r="F280" s="82"/>
      <c r="G280" s="82"/>
      <c r="H280" s="82"/>
      <c r="I280" s="82"/>
      <c r="J280" s="82" t="s">
        <v>108</v>
      </c>
      <c r="K280" s="82" t="s">
        <v>109</v>
      </c>
      <c r="L280" s="82" t="s">
        <v>80</v>
      </c>
    </row>
    <row r="281" spans="1:13" x14ac:dyDescent="0.15">
      <c r="A281" s="82"/>
      <c r="B281" s="4"/>
      <c r="C281" s="92"/>
      <c r="D281" s="2" t="s">
        <v>81</v>
      </c>
      <c r="E281" s="2"/>
      <c r="F281" s="2" t="s">
        <v>82</v>
      </c>
      <c r="G281" s="2" t="s">
        <v>83</v>
      </c>
      <c r="H281" s="2" t="s">
        <v>84</v>
      </c>
      <c r="I281" s="2" t="s">
        <v>48</v>
      </c>
      <c r="J281" s="82"/>
      <c r="K281" s="82"/>
      <c r="L281" s="82"/>
    </row>
    <row r="282" spans="1:13" x14ac:dyDescent="0.15">
      <c r="A282" s="5" t="s">
        <v>2</v>
      </c>
      <c r="B282" s="5"/>
      <c r="C282" s="5">
        <v>1338</v>
      </c>
      <c r="D282" s="6">
        <v>2.93</v>
      </c>
      <c r="E282" s="6"/>
      <c r="F282" s="7">
        <v>0</v>
      </c>
      <c r="G282" s="6">
        <v>3.88</v>
      </c>
      <c r="H282" s="6">
        <v>8</v>
      </c>
      <c r="I282" s="6">
        <f t="shared" ref="I282:I288" si="88">SUM(D282:H282)</f>
        <v>14.81</v>
      </c>
      <c r="J282" s="6">
        <v>1034.4000000000001</v>
      </c>
      <c r="K282" s="6">
        <f t="shared" ref="K282:K289" si="89">SUM(I282+J282)</f>
        <v>1049.21</v>
      </c>
      <c r="L282" s="8">
        <f t="shared" ref="L282:L289" si="90">K282/C282</f>
        <v>0.78416292974588897</v>
      </c>
    </row>
    <row r="283" spans="1:13" x14ac:dyDescent="0.15">
      <c r="A283" s="5" t="s">
        <v>3</v>
      </c>
      <c r="B283" s="5"/>
      <c r="C283" s="5">
        <v>1223</v>
      </c>
      <c r="D283" s="6">
        <v>1.9899</v>
      </c>
      <c r="E283" s="6"/>
      <c r="F283" s="6">
        <v>0.1888</v>
      </c>
      <c r="G283" s="6">
        <v>0.53700000000000003</v>
      </c>
      <c r="H283" s="6">
        <v>0</v>
      </c>
      <c r="I283" s="6">
        <f t="shared" si="88"/>
        <v>2.7157</v>
      </c>
      <c r="J283" s="6">
        <v>1210.2</v>
      </c>
      <c r="K283" s="6">
        <f t="shared" si="89"/>
        <v>1212.9157</v>
      </c>
      <c r="L283" s="8">
        <f t="shared" si="90"/>
        <v>0.99175445625511005</v>
      </c>
    </row>
    <row r="284" spans="1:13" x14ac:dyDescent="0.15">
      <c r="A284" s="5" t="s">
        <v>4</v>
      </c>
      <c r="B284" s="5"/>
      <c r="C284" s="5">
        <v>647</v>
      </c>
      <c r="D284" s="6">
        <v>2.0990000000000002</v>
      </c>
      <c r="E284" s="6"/>
      <c r="F284" s="6">
        <v>0.2099</v>
      </c>
      <c r="G284" s="6">
        <v>0.153</v>
      </c>
      <c r="H284" s="6">
        <v>1.6964999999999999</v>
      </c>
      <c r="I284" s="6">
        <f t="shared" si="88"/>
        <v>4.1584000000000003</v>
      </c>
      <c r="J284" s="6">
        <v>324.10000000000002</v>
      </c>
      <c r="K284" s="6">
        <f t="shared" si="89"/>
        <v>328.25839999999999</v>
      </c>
      <c r="L284" s="8">
        <f t="shared" si="90"/>
        <v>0.50735455950540997</v>
      </c>
    </row>
    <row r="285" spans="1:13" x14ac:dyDescent="0.15">
      <c r="A285" s="5" t="s">
        <v>5</v>
      </c>
      <c r="B285" s="5"/>
      <c r="C285" s="5">
        <v>1429</v>
      </c>
      <c r="D285" s="6">
        <v>1.1841999999999999</v>
      </c>
      <c r="E285" s="6"/>
      <c r="F285" s="6">
        <v>0.48759999999999998</v>
      </c>
      <c r="G285" s="6">
        <v>2352.11</v>
      </c>
      <c r="H285" s="6">
        <v>0</v>
      </c>
      <c r="I285" s="6">
        <f t="shared" si="88"/>
        <v>2353.7818000000002</v>
      </c>
      <c r="J285" s="6">
        <v>94.716981000000004</v>
      </c>
      <c r="K285" s="6">
        <f t="shared" si="89"/>
        <v>2448.4987809999998</v>
      </c>
      <c r="L285" s="8">
        <f t="shared" si="90"/>
        <v>1.71343511616515</v>
      </c>
    </row>
    <row r="286" spans="1:13" x14ac:dyDescent="0.15">
      <c r="A286" s="5" t="s">
        <v>6</v>
      </c>
      <c r="B286" s="5"/>
      <c r="C286" s="5">
        <v>848</v>
      </c>
      <c r="D286" s="6">
        <v>1.3187</v>
      </c>
      <c r="E286" s="6"/>
      <c r="F286" s="6">
        <v>2.1791999999999998</v>
      </c>
      <c r="G286" s="6">
        <v>1.4</v>
      </c>
      <c r="H286" s="6">
        <v>0</v>
      </c>
      <c r="I286" s="6">
        <f t="shared" si="88"/>
        <v>4.8978999999999999</v>
      </c>
      <c r="J286" s="6">
        <v>767.2</v>
      </c>
      <c r="K286" s="6">
        <f t="shared" si="89"/>
        <v>772.09789999999998</v>
      </c>
      <c r="L286" s="8">
        <f t="shared" si="90"/>
        <v>0.91049280660377396</v>
      </c>
    </row>
    <row r="287" spans="1:13" x14ac:dyDescent="0.15">
      <c r="A287" s="5" t="s">
        <v>7</v>
      </c>
      <c r="B287" s="5"/>
      <c r="C287" s="5">
        <v>704</v>
      </c>
      <c r="D287" s="6">
        <v>0.79700000000000004</v>
      </c>
      <c r="E287" s="6"/>
      <c r="F287" s="6">
        <v>0.59760000000000002</v>
      </c>
      <c r="G287" s="6">
        <v>0.24479999999999999</v>
      </c>
      <c r="H287" s="6">
        <v>123.96</v>
      </c>
      <c r="I287" s="6">
        <f t="shared" si="88"/>
        <v>125.5994</v>
      </c>
      <c r="J287" s="6">
        <v>1.3460000000000001</v>
      </c>
      <c r="K287" s="6">
        <f t="shared" si="89"/>
        <v>126.94540000000001</v>
      </c>
      <c r="L287" s="8">
        <f t="shared" si="90"/>
        <v>0.18032017045454499</v>
      </c>
    </row>
    <row r="288" spans="1:13" x14ac:dyDescent="0.15">
      <c r="A288" s="5" t="s">
        <v>49</v>
      </c>
      <c r="B288" s="5"/>
      <c r="C288" s="5">
        <v>375</v>
      </c>
      <c r="D288" s="6">
        <v>0.52110000000000001</v>
      </c>
      <c r="E288" s="6"/>
      <c r="F288" s="6">
        <v>0.99519999999999997</v>
      </c>
      <c r="G288" s="6">
        <v>1.73</v>
      </c>
      <c r="H288" s="6">
        <v>7.5942999999999996</v>
      </c>
      <c r="I288" s="6">
        <f t="shared" si="88"/>
        <v>10.8406</v>
      </c>
      <c r="J288" s="6">
        <v>149.5</v>
      </c>
      <c r="K288" s="6">
        <f t="shared" si="89"/>
        <v>160.34059999999999</v>
      </c>
      <c r="L288" s="8">
        <f t="shared" si="90"/>
        <v>0.42757493333333302</v>
      </c>
    </row>
    <row r="289" spans="1:13" x14ac:dyDescent="0.15">
      <c r="A289" s="5" t="s">
        <v>17</v>
      </c>
      <c r="B289" s="5"/>
      <c r="C289" s="5">
        <v>6564</v>
      </c>
      <c r="D289" s="6">
        <f t="shared" ref="D289:J289" si="91">SUM(D282:D288)</f>
        <v>10.8399</v>
      </c>
      <c r="E289" s="6"/>
      <c r="F289" s="6">
        <f t="shared" si="91"/>
        <v>4.6582999999999997</v>
      </c>
      <c r="G289" s="6">
        <f t="shared" si="91"/>
        <v>2360.0547999999999</v>
      </c>
      <c r="H289" s="6">
        <f t="shared" si="91"/>
        <v>141.2508</v>
      </c>
      <c r="I289" s="6">
        <f t="shared" si="91"/>
        <v>2516.8038000000001</v>
      </c>
      <c r="J289" s="6">
        <f t="shared" si="91"/>
        <v>3581.4629810000001</v>
      </c>
      <c r="K289" s="6">
        <f t="shared" si="89"/>
        <v>6098.2667810000003</v>
      </c>
      <c r="L289" s="8">
        <f t="shared" si="90"/>
        <v>0.92904734628275398</v>
      </c>
      <c r="M289" s="10">
        <v>45549</v>
      </c>
    </row>
    <row r="292" spans="1:13" x14ac:dyDescent="0.15">
      <c r="A292" s="82" t="s">
        <v>1</v>
      </c>
      <c r="B292" s="3"/>
      <c r="C292" s="91" t="s">
        <v>106</v>
      </c>
      <c r="D292" s="82" t="s">
        <v>107</v>
      </c>
      <c r="E292" s="82"/>
      <c r="F292" s="82"/>
      <c r="G292" s="82"/>
      <c r="H292" s="82"/>
      <c r="I292" s="82"/>
      <c r="J292" s="82" t="s">
        <v>108</v>
      </c>
      <c r="K292" s="82" t="s">
        <v>109</v>
      </c>
      <c r="L292" s="82" t="s">
        <v>80</v>
      </c>
    </row>
    <row r="293" spans="1:13" x14ac:dyDescent="0.15">
      <c r="A293" s="82"/>
      <c r="B293" s="4"/>
      <c r="C293" s="92"/>
      <c r="D293" s="2" t="s">
        <v>81</v>
      </c>
      <c r="E293" s="2"/>
      <c r="F293" s="2" t="s">
        <v>82</v>
      </c>
      <c r="G293" s="2" t="s">
        <v>83</v>
      </c>
      <c r="H293" s="2" t="s">
        <v>84</v>
      </c>
      <c r="I293" s="2" t="s">
        <v>48</v>
      </c>
      <c r="J293" s="82"/>
      <c r="K293" s="82"/>
      <c r="L293" s="82"/>
    </row>
    <row r="294" spans="1:13" x14ac:dyDescent="0.15">
      <c r="A294" s="5" t="s">
        <v>2</v>
      </c>
      <c r="B294" s="5"/>
      <c r="C294" s="5">
        <v>1338</v>
      </c>
      <c r="D294" s="6">
        <v>2.93</v>
      </c>
      <c r="E294" s="6"/>
      <c r="F294" s="7">
        <v>0</v>
      </c>
      <c r="G294" s="6">
        <v>3.88</v>
      </c>
      <c r="H294" s="6">
        <v>8</v>
      </c>
      <c r="I294" s="6">
        <f t="shared" ref="I294:I300" si="92">SUM(D294:H294)</f>
        <v>14.81</v>
      </c>
      <c r="J294" s="6">
        <v>1034.4000000000001</v>
      </c>
      <c r="K294" s="6">
        <f t="shared" ref="K294:K301" si="93">SUM(I294+J294)</f>
        <v>1049.21</v>
      </c>
      <c r="L294" s="8">
        <f t="shared" ref="L294:L301" si="94">K294/C294</f>
        <v>0.78416292974588897</v>
      </c>
    </row>
    <row r="295" spans="1:13" x14ac:dyDescent="0.15">
      <c r="A295" s="5" t="s">
        <v>3</v>
      </c>
      <c r="B295" s="5"/>
      <c r="C295" s="5">
        <v>1223</v>
      </c>
      <c r="D295" s="6">
        <v>1.9899</v>
      </c>
      <c r="E295" s="6"/>
      <c r="F295" s="6">
        <v>0.1888</v>
      </c>
      <c r="G295" s="6">
        <v>0.53700000000000003</v>
      </c>
      <c r="H295" s="6">
        <v>0</v>
      </c>
      <c r="I295" s="6">
        <f t="shared" si="92"/>
        <v>2.7157</v>
      </c>
      <c r="J295" s="6">
        <v>1210.2</v>
      </c>
      <c r="K295" s="6">
        <f t="shared" si="93"/>
        <v>1212.9157</v>
      </c>
      <c r="L295" s="8">
        <f t="shared" si="94"/>
        <v>0.99175445625511005</v>
      </c>
    </row>
    <row r="296" spans="1:13" x14ac:dyDescent="0.15">
      <c r="A296" s="5" t="s">
        <v>4</v>
      </c>
      <c r="B296" s="5"/>
      <c r="C296" s="5">
        <v>647</v>
      </c>
      <c r="D296" s="6">
        <v>2.0990000000000002</v>
      </c>
      <c r="E296" s="6"/>
      <c r="F296" s="6">
        <v>0.2099</v>
      </c>
      <c r="G296" s="6">
        <v>0.153</v>
      </c>
      <c r="H296" s="6">
        <v>1.6964999999999999</v>
      </c>
      <c r="I296" s="6">
        <f t="shared" si="92"/>
        <v>4.1584000000000003</v>
      </c>
      <c r="J296" s="6">
        <v>324.10000000000002</v>
      </c>
      <c r="K296" s="6">
        <f t="shared" si="93"/>
        <v>328.25839999999999</v>
      </c>
      <c r="L296" s="8">
        <f t="shared" si="94"/>
        <v>0.50735455950540997</v>
      </c>
    </row>
    <row r="297" spans="1:13" x14ac:dyDescent="0.15">
      <c r="A297" s="5" t="s">
        <v>5</v>
      </c>
      <c r="B297" s="5"/>
      <c r="C297" s="5">
        <v>1429</v>
      </c>
      <c r="D297" s="6">
        <v>1.1841999999999999</v>
      </c>
      <c r="E297" s="6"/>
      <c r="F297" s="6">
        <v>0.48759999999999998</v>
      </c>
      <c r="G297" s="6">
        <v>2352.11</v>
      </c>
      <c r="H297" s="6">
        <v>0</v>
      </c>
      <c r="I297" s="6">
        <f t="shared" si="92"/>
        <v>2353.7818000000002</v>
      </c>
      <c r="J297" s="6">
        <v>94.716981000000004</v>
      </c>
      <c r="K297" s="6">
        <f t="shared" si="93"/>
        <v>2448.4987809999998</v>
      </c>
      <c r="L297" s="8">
        <f t="shared" si="94"/>
        <v>1.71343511616515</v>
      </c>
    </row>
    <row r="298" spans="1:13" x14ac:dyDescent="0.15">
      <c r="A298" s="5" t="s">
        <v>6</v>
      </c>
      <c r="B298" s="5"/>
      <c r="C298" s="5">
        <v>848</v>
      </c>
      <c r="D298" s="6">
        <v>1.3187</v>
      </c>
      <c r="E298" s="6"/>
      <c r="F298" s="6">
        <v>2.1791999999999998</v>
      </c>
      <c r="G298" s="6">
        <v>1.4</v>
      </c>
      <c r="H298" s="6">
        <v>0</v>
      </c>
      <c r="I298" s="6">
        <f t="shared" si="92"/>
        <v>4.8978999999999999</v>
      </c>
      <c r="J298" s="6">
        <v>767.2</v>
      </c>
      <c r="K298" s="6">
        <f t="shared" si="93"/>
        <v>772.09789999999998</v>
      </c>
      <c r="L298" s="8">
        <f t="shared" si="94"/>
        <v>0.91049280660377396</v>
      </c>
    </row>
    <row r="299" spans="1:13" x14ac:dyDescent="0.15">
      <c r="A299" s="5" t="s">
        <v>7</v>
      </c>
      <c r="B299" s="5"/>
      <c r="C299" s="5">
        <v>704</v>
      </c>
      <c r="D299" s="6">
        <v>0.79700000000000004</v>
      </c>
      <c r="E299" s="6"/>
      <c r="F299" s="6">
        <v>0.59760000000000002</v>
      </c>
      <c r="G299" s="6">
        <v>0.24479999999999999</v>
      </c>
      <c r="H299" s="6">
        <v>123.96</v>
      </c>
      <c r="I299" s="6">
        <f t="shared" si="92"/>
        <v>125.5994</v>
      </c>
      <c r="J299" s="6">
        <v>1.3460000000000001</v>
      </c>
      <c r="K299" s="6">
        <f t="shared" si="93"/>
        <v>126.94540000000001</v>
      </c>
      <c r="L299" s="8">
        <f t="shared" si="94"/>
        <v>0.18032017045454499</v>
      </c>
    </row>
    <row r="300" spans="1:13" x14ac:dyDescent="0.15">
      <c r="A300" s="5" t="s">
        <v>49</v>
      </c>
      <c r="B300" s="5"/>
      <c r="C300" s="5">
        <v>375</v>
      </c>
      <c r="D300" s="6">
        <v>0.52110000000000001</v>
      </c>
      <c r="E300" s="6"/>
      <c r="F300" s="6">
        <v>0.99519999999999997</v>
      </c>
      <c r="G300" s="6">
        <v>1.73</v>
      </c>
      <c r="H300" s="6">
        <v>7.5942999999999996</v>
      </c>
      <c r="I300" s="6">
        <f t="shared" si="92"/>
        <v>10.8406</v>
      </c>
      <c r="J300" s="6">
        <v>149.5</v>
      </c>
      <c r="K300" s="6">
        <f t="shared" si="93"/>
        <v>160.34059999999999</v>
      </c>
      <c r="L300" s="8">
        <f t="shared" si="94"/>
        <v>0.42757493333333302</v>
      </c>
    </row>
    <row r="301" spans="1:13" x14ac:dyDescent="0.15">
      <c r="A301" s="5" t="s">
        <v>17</v>
      </c>
      <c r="B301" s="5"/>
      <c r="C301" s="5">
        <v>6564</v>
      </c>
      <c r="D301" s="6">
        <f t="shared" ref="D301:J301" si="95">SUM(D294:D300)</f>
        <v>10.8399</v>
      </c>
      <c r="E301" s="6"/>
      <c r="F301" s="6">
        <f t="shared" si="95"/>
        <v>4.6582999999999997</v>
      </c>
      <c r="G301" s="6">
        <f t="shared" si="95"/>
        <v>2360.0547999999999</v>
      </c>
      <c r="H301" s="6">
        <f t="shared" si="95"/>
        <v>141.2508</v>
      </c>
      <c r="I301" s="6">
        <f t="shared" si="95"/>
        <v>2516.8038000000001</v>
      </c>
      <c r="J301" s="6">
        <f t="shared" si="95"/>
        <v>3581.4629810000001</v>
      </c>
      <c r="K301" s="6">
        <f t="shared" si="93"/>
        <v>6098.2667810000003</v>
      </c>
      <c r="L301" s="8">
        <f t="shared" si="94"/>
        <v>0.92904734628275398</v>
      </c>
      <c r="M301" s="10">
        <v>45555</v>
      </c>
    </row>
    <row r="304" spans="1:13" x14ac:dyDescent="0.15">
      <c r="A304" s="82" t="s">
        <v>1</v>
      </c>
      <c r="B304" s="3"/>
      <c r="C304" s="91" t="s">
        <v>106</v>
      </c>
      <c r="D304" s="82" t="s">
        <v>107</v>
      </c>
      <c r="E304" s="82"/>
      <c r="F304" s="82"/>
      <c r="G304" s="82"/>
      <c r="H304" s="82"/>
      <c r="I304" s="82"/>
      <c r="J304" s="82" t="s">
        <v>108</v>
      </c>
      <c r="K304" s="82" t="s">
        <v>109</v>
      </c>
      <c r="L304" s="82" t="s">
        <v>80</v>
      </c>
    </row>
    <row r="305" spans="1:13" x14ac:dyDescent="0.15">
      <c r="A305" s="82"/>
      <c r="B305" s="4"/>
      <c r="C305" s="92"/>
      <c r="D305" s="2" t="s">
        <v>81</v>
      </c>
      <c r="E305" s="2"/>
      <c r="F305" s="2" t="s">
        <v>82</v>
      </c>
      <c r="G305" s="2" t="s">
        <v>83</v>
      </c>
      <c r="H305" s="2" t="s">
        <v>84</v>
      </c>
      <c r="I305" s="2" t="s">
        <v>48</v>
      </c>
      <c r="J305" s="82"/>
      <c r="K305" s="82"/>
      <c r="L305" s="82"/>
    </row>
    <row r="306" spans="1:13" x14ac:dyDescent="0.15">
      <c r="A306" s="5" t="s">
        <v>2</v>
      </c>
      <c r="B306" s="5"/>
      <c r="C306" s="5">
        <v>1338</v>
      </c>
      <c r="D306" s="6">
        <v>2.93</v>
      </c>
      <c r="E306" s="6"/>
      <c r="F306" s="7">
        <v>0</v>
      </c>
      <c r="G306" s="6">
        <v>3.88</v>
      </c>
      <c r="H306" s="6">
        <v>8</v>
      </c>
      <c r="I306" s="6">
        <f t="shared" ref="I306:I312" si="96">SUM(D306:H306)</f>
        <v>14.81</v>
      </c>
      <c r="J306" s="6">
        <v>1085.2</v>
      </c>
      <c r="K306" s="6">
        <f t="shared" ref="K306:K313" si="97">SUM(I306+J306)</f>
        <v>1100.01</v>
      </c>
      <c r="L306" s="8">
        <f t="shared" ref="L306:L313" si="98">K306/C306</f>
        <v>0.82213004484304897</v>
      </c>
    </row>
    <row r="307" spans="1:13" x14ac:dyDescent="0.15">
      <c r="A307" s="5" t="s">
        <v>3</v>
      </c>
      <c r="B307" s="5"/>
      <c r="C307" s="5">
        <v>1223</v>
      </c>
      <c r="D307" s="6">
        <v>1.9899</v>
      </c>
      <c r="E307" s="6"/>
      <c r="F307" s="6">
        <v>0.1888</v>
      </c>
      <c r="G307" s="6">
        <v>0.53700000000000003</v>
      </c>
      <c r="H307" s="6">
        <v>0.88660000000000005</v>
      </c>
      <c r="I307" s="6">
        <f t="shared" si="96"/>
        <v>3.6023000000000001</v>
      </c>
      <c r="J307" s="6">
        <v>1210.2</v>
      </c>
      <c r="K307" s="6">
        <f t="shared" si="97"/>
        <v>1213.8023000000001</v>
      </c>
      <c r="L307" s="8">
        <f t="shared" si="98"/>
        <v>0.99247939493049897</v>
      </c>
    </row>
    <row r="308" spans="1:13" x14ac:dyDescent="0.15">
      <c r="A308" s="5" t="s">
        <v>4</v>
      </c>
      <c r="B308" s="5"/>
      <c r="C308" s="5">
        <v>647</v>
      </c>
      <c r="D308" s="6">
        <v>2.0990000000000002</v>
      </c>
      <c r="E308" s="6"/>
      <c r="F308" s="6">
        <v>0.2099</v>
      </c>
      <c r="G308" s="6">
        <v>0.153</v>
      </c>
      <c r="H308" s="6">
        <v>1.6964999999999999</v>
      </c>
      <c r="I308" s="6">
        <f t="shared" si="96"/>
        <v>4.1584000000000003</v>
      </c>
      <c r="J308" s="6">
        <v>310.7</v>
      </c>
      <c r="K308" s="6">
        <f t="shared" si="97"/>
        <v>314.85840000000002</v>
      </c>
      <c r="L308" s="8">
        <f t="shared" si="98"/>
        <v>0.48664358578052502</v>
      </c>
    </row>
    <row r="309" spans="1:13" x14ac:dyDescent="0.15">
      <c r="A309" s="5" t="s">
        <v>5</v>
      </c>
      <c r="B309" s="5"/>
      <c r="C309" s="5">
        <v>1429</v>
      </c>
      <c r="D309" s="6">
        <v>1.1841999999999999</v>
      </c>
      <c r="E309" s="6"/>
      <c r="F309" s="6">
        <v>0.48759999999999998</v>
      </c>
      <c r="G309" s="6">
        <v>2352.11</v>
      </c>
      <c r="H309" s="6">
        <v>0</v>
      </c>
      <c r="I309" s="6">
        <f t="shared" si="96"/>
        <v>2353.7818000000002</v>
      </c>
      <c r="J309" s="6">
        <v>94.716981000000004</v>
      </c>
      <c r="K309" s="6">
        <f t="shared" si="97"/>
        <v>2448.4987809999998</v>
      </c>
      <c r="L309" s="8">
        <f t="shared" si="98"/>
        <v>1.71343511616515</v>
      </c>
    </row>
    <row r="310" spans="1:13" x14ac:dyDescent="0.15">
      <c r="A310" s="5" t="s">
        <v>6</v>
      </c>
      <c r="B310" s="5"/>
      <c r="C310" s="5">
        <v>848</v>
      </c>
      <c r="D310" s="6">
        <v>1.1100000000000001</v>
      </c>
      <c r="E310" s="6"/>
      <c r="F310" s="6">
        <v>2.1791999999999998</v>
      </c>
      <c r="G310" s="6">
        <v>1.4</v>
      </c>
      <c r="H310" s="6">
        <v>0</v>
      </c>
      <c r="I310" s="6">
        <f t="shared" si="96"/>
        <v>4.6891999999999996</v>
      </c>
      <c r="J310" s="6">
        <v>767.2</v>
      </c>
      <c r="K310" s="6">
        <f t="shared" si="97"/>
        <v>771.88919999999996</v>
      </c>
      <c r="L310" s="8">
        <f t="shared" si="98"/>
        <v>0.91024669811320802</v>
      </c>
    </row>
    <row r="311" spans="1:13" x14ac:dyDescent="0.15">
      <c r="A311" s="5" t="s">
        <v>7</v>
      </c>
      <c r="B311" s="5"/>
      <c r="C311" s="5">
        <v>704</v>
      </c>
      <c r="D311" s="6">
        <v>0.79700000000000004</v>
      </c>
      <c r="E311" s="6"/>
      <c r="F311" s="6">
        <v>0.59760000000000002</v>
      </c>
      <c r="G311" s="6">
        <v>0.24479999999999999</v>
      </c>
      <c r="H311" s="6">
        <v>123.96</v>
      </c>
      <c r="I311" s="6">
        <f t="shared" si="96"/>
        <v>125.5994</v>
      </c>
      <c r="J311" s="6">
        <v>1.3460000000000001</v>
      </c>
      <c r="K311" s="6">
        <f t="shared" si="97"/>
        <v>126.94540000000001</v>
      </c>
      <c r="L311" s="8">
        <f t="shared" si="98"/>
        <v>0.18032017045454499</v>
      </c>
    </row>
    <row r="312" spans="1:13" x14ac:dyDescent="0.15">
      <c r="A312" s="5" t="s">
        <v>49</v>
      </c>
      <c r="B312" s="5"/>
      <c r="C312" s="5">
        <v>375</v>
      </c>
      <c r="D312" s="6">
        <v>0.52110000000000001</v>
      </c>
      <c r="E312" s="6"/>
      <c r="F312" s="6">
        <v>0.99519999999999997</v>
      </c>
      <c r="G312" s="6">
        <v>1.73</v>
      </c>
      <c r="H312" s="6">
        <v>7.5942999999999996</v>
      </c>
      <c r="I312" s="6">
        <f t="shared" si="96"/>
        <v>10.8406</v>
      </c>
      <c r="J312" s="6">
        <v>280.7</v>
      </c>
      <c r="K312" s="6">
        <f t="shared" si="97"/>
        <v>291.54059999999998</v>
      </c>
      <c r="L312" s="8">
        <f t="shared" si="98"/>
        <v>0.77744159999999995</v>
      </c>
    </row>
    <row r="313" spans="1:13" x14ac:dyDescent="0.15">
      <c r="A313" s="5" t="s">
        <v>17</v>
      </c>
      <c r="B313" s="5"/>
      <c r="C313" s="5">
        <v>6564</v>
      </c>
      <c r="D313" s="6">
        <f t="shared" ref="D313:J313" si="99">SUM(D306:D312)</f>
        <v>10.6312</v>
      </c>
      <c r="E313" s="6"/>
      <c r="F313" s="6">
        <f t="shared" si="99"/>
        <v>4.6582999999999997</v>
      </c>
      <c r="G313" s="6">
        <f t="shared" si="99"/>
        <v>2360.0547999999999</v>
      </c>
      <c r="H313" s="6">
        <f t="shared" si="99"/>
        <v>142.13740000000001</v>
      </c>
      <c r="I313" s="6">
        <f t="shared" si="99"/>
        <v>2517.4816999999998</v>
      </c>
      <c r="J313" s="6">
        <f t="shared" si="99"/>
        <v>3750.062981</v>
      </c>
      <c r="K313" s="6">
        <f t="shared" si="97"/>
        <v>6267.5446810000003</v>
      </c>
      <c r="L313" s="8">
        <f t="shared" si="98"/>
        <v>0.95483617931139497</v>
      </c>
      <c r="M313" s="10">
        <v>45565</v>
      </c>
    </row>
    <row r="316" spans="1:13" x14ac:dyDescent="0.15">
      <c r="A316" s="82" t="s">
        <v>1</v>
      </c>
      <c r="B316" s="3"/>
      <c r="C316" s="91" t="s">
        <v>110</v>
      </c>
      <c r="D316" s="82" t="s">
        <v>111</v>
      </c>
      <c r="E316" s="82"/>
      <c r="F316" s="82"/>
      <c r="G316" s="82"/>
      <c r="H316" s="82"/>
      <c r="I316" s="82"/>
      <c r="J316" s="82" t="s">
        <v>112</v>
      </c>
      <c r="K316" s="82" t="s">
        <v>113</v>
      </c>
      <c r="L316" s="82" t="s">
        <v>80</v>
      </c>
    </row>
    <row r="317" spans="1:13" x14ac:dyDescent="0.15">
      <c r="A317" s="82"/>
      <c r="B317" s="4"/>
      <c r="C317" s="92"/>
      <c r="D317" s="2" t="s">
        <v>81</v>
      </c>
      <c r="E317" s="2"/>
      <c r="F317" s="2" t="s">
        <v>82</v>
      </c>
      <c r="G317" s="2" t="s">
        <v>83</v>
      </c>
      <c r="H317" s="2" t="s">
        <v>84</v>
      </c>
      <c r="I317" s="2" t="s">
        <v>48</v>
      </c>
      <c r="J317" s="82"/>
      <c r="K317" s="82"/>
      <c r="L317" s="82"/>
    </row>
    <row r="318" spans="1:13" x14ac:dyDescent="0.15">
      <c r="A318" s="5" t="s">
        <v>2</v>
      </c>
      <c r="B318" s="5"/>
      <c r="C318" s="5">
        <v>1439</v>
      </c>
      <c r="D318" s="6">
        <v>2.95</v>
      </c>
      <c r="E318" s="6"/>
      <c r="F318" s="7">
        <v>0</v>
      </c>
      <c r="G318" s="6">
        <v>4.5</v>
      </c>
      <c r="H318" s="6">
        <v>8</v>
      </c>
      <c r="I318" s="6">
        <f t="shared" ref="I318:I324" si="100">SUM(D318:H318)</f>
        <v>15.45</v>
      </c>
      <c r="J318" s="6">
        <v>1086</v>
      </c>
      <c r="K318" s="6">
        <f t="shared" ref="K318:K325" si="101">SUM(I318+J318)</f>
        <v>1101.45</v>
      </c>
      <c r="L318" s="8">
        <f t="shared" ref="L318:L325" si="102">K318/C318</f>
        <v>0.76542738012508704</v>
      </c>
    </row>
    <row r="319" spans="1:13" x14ac:dyDescent="0.15">
      <c r="A319" s="5" t="s">
        <v>3</v>
      </c>
      <c r="B319" s="5"/>
      <c r="C319" s="5">
        <v>1232</v>
      </c>
      <c r="D319" s="6">
        <v>2.3199999999999998</v>
      </c>
      <c r="E319" s="6"/>
      <c r="F319" s="6">
        <v>0.1888</v>
      </c>
      <c r="G319" s="6">
        <v>0.57699999999999996</v>
      </c>
      <c r="H319" s="6">
        <v>0.88660000000000005</v>
      </c>
      <c r="I319" s="6">
        <f t="shared" si="100"/>
        <v>3.9723999999999999</v>
      </c>
      <c r="J319" s="6">
        <v>1210.2</v>
      </c>
      <c r="K319" s="6">
        <f t="shared" si="101"/>
        <v>1214.1723999999999</v>
      </c>
      <c r="L319" s="8">
        <f t="shared" si="102"/>
        <v>0.98552954545454596</v>
      </c>
    </row>
    <row r="320" spans="1:13" x14ac:dyDescent="0.15">
      <c r="A320" s="5" t="s">
        <v>4</v>
      </c>
      <c r="B320" s="5"/>
      <c r="C320" s="5">
        <v>753</v>
      </c>
      <c r="D320" s="6">
        <v>2.37</v>
      </c>
      <c r="E320" s="6"/>
      <c r="F320" s="6">
        <v>0.2099</v>
      </c>
      <c r="G320" s="6">
        <v>0.17</v>
      </c>
      <c r="H320" s="6">
        <v>1.6964999999999999</v>
      </c>
      <c r="I320" s="6">
        <f t="shared" si="100"/>
        <v>4.4463999999999997</v>
      </c>
      <c r="J320" s="6">
        <v>310.7</v>
      </c>
      <c r="K320" s="6">
        <f t="shared" si="101"/>
        <v>315.14640000000003</v>
      </c>
      <c r="L320" s="8">
        <f t="shared" si="102"/>
        <v>0.41852111553784899</v>
      </c>
    </row>
    <row r="321" spans="1:13" x14ac:dyDescent="0.15">
      <c r="A321" s="5" t="s">
        <v>5</v>
      </c>
      <c r="B321" s="5"/>
      <c r="C321" s="5">
        <v>1454</v>
      </c>
      <c r="D321" s="6">
        <v>1.1841999999999999</v>
      </c>
      <c r="E321" s="6"/>
      <c r="F321" s="6">
        <v>0.48759999999999998</v>
      </c>
      <c r="G321" s="6">
        <v>2352.54</v>
      </c>
      <c r="H321" s="6">
        <v>0</v>
      </c>
      <c r="I321" s="6">
        <f t="shared" si="100"/>
        <v>2354.2118</v>
      </c>
      <c r="J321" s="6">
        <v>94.716981000000004</v>
      </c>
      <c r="K321" s="6">
        <f t="shared" si="101"/>
        <v>2448.9287810000001</v>
      </c>
      <c r="L321" s="8">
        <f t="shared" si="102"/>
        <v>1.6842701382393399</v>
      </c>
    </row>
    <row r="322" spans="1:13" x14ac:dyDescent="0.15">
      <c r="A322" s="5" t="s">
        <v>6</v>
      </c>
      <c r="B322" s="5"/>
      <c r="C322" s="5">
        <v>939</v>
      </c>
      <c r="D322" s="6">
        <v>1.31</v>
      </c>
      <c r="E322" s="6"/>
      <c r="F322" s="6">
        <v>2.1791999999999998</v>
      </c>
      <c r="G322" s="6">
        <v>1.58</v>
      </c>
      <c r="H322" s="6">
        <v>0</v>
      </c>
      <c r="I322" s="6">
        <f t="shared" si="100"/>
        <v>5.0692000000000004</v>
      </c>
      <c r="J322" s="6">
        <v>767.2</v>
      </c>
      <c r="K322" s="6">
        <f t="shared" si="101"/>
        <v>772.26919999999996</v>
      </c>
      <c r="L322" s="8">
        <f t="shared" si="102"/>
        <v>0.82243791267305699</v>
      </c>
    </row>
    <row r="323" spans="1:13" x14ac:dyDescent="0.15">
      <c r="A323" s="5" t="s">
        <v>7</v>
      </c>
      <c r="B323" s="5"/>
      <c r="C323" s="5">
        <v>867</v>
      </c>
      <c r="D323" s="6">
        <v>0.79700000000000004</v>
      </c>
      <c r="E323" s="6"/>
      <c r="F323" s="6">
        <v>0.59760000000000002</v>
      </c>
      <c r="G323" s="6">
        <v>0.24479999999999999</v>
      </c>
      <c r="H323" s="6">
        <v>123.96</v>
      </c>
      <c r="I323" s="6">
        <f t="shared" si="100"/>
        <v>125.5994</v>
      </c>
      <c r="J323" s="6">
        <v>1.3460000000000001</v>
      </c>
      <c r="K323" s="6">
        <f t="shared" si="101"/>
        <v>126.94540000000001</v>
      </c>
      <c r="L323" s="8">
        <f t="shared" si="102"/>
        <v>0.14641914648212201</v>
      </c>
    </row>
    <row r="324" spans="1:13" x14ac:dyDescent="0.15">
      <c r="A324" s="5" t="s">
        <v>49</v>
      </c>
      <c r="B324" s="5"/>
      <c r="C324" s="5">
        <v>448</v>
      </c>
      <c r="D324" s="6">
        <v>0.61550000000000005</v>
      </c>
      <c r="E324" s="6"/>
      <c r="F324" s="6">
        <v>0.99519999999999997</v>
      </c>
      <c r="G324" s="6">
        <v>1.9277</v>
      </c>
      <c r="H324" s="6">
        <v>7.5942999999999996</v>
      </c>
      <c r="I324" s="6">
        <f t="shared" si="100"/>
        <v>11.1327</v>
      </c>
      <c r="J324" s="6">
        <v>280.7</v>
      </c>
      <c r="K324" s="6">
        <f t="shared" si="101"/>
        <v>291.83269999999999</v>
      </c>
      <c r="L324" s="8">
        <f t="shared" si="102"/>
        <v>0.65141227678571401</v>
      </c>
    </row>
    <row r="325" spans="1:13" x14ac:dyDescent="0.15">
      <c r="A325" s="5" t="s">
        <v>17</v>
      </c>
      <c r="B325" s="5"/>
      <c r="C325" s="5">
        <v>7132</v>
      </c>
      <c r="D325" s="6">
        <f t="shared" ref="D325:J325" si="103">SUM(D318:D324)</f>
        <v>11.5467</v>
      </c>
      <c r="E325" s="6"/>
      <c r="F325" s="6">
        <f t="shared" si="103"/>
        <v>4.6582999999999997</v>
      </c>
      <c r="G325" s="6">
        <f t="shared" si="103"/>
        <v>2361.5394999999999</v>
      </c>
      <c r="H325" s="6">
        <f t="shared" si="103"/>
        <v>142.13740000000001</v>
      </c>
      <c r="I325" s="6">
        <f t="shared" si="103"/>
        <v>2519.8818999999999</v>
      </c>
      <c r="J325" s="6">
        <f t="shared" si="103"/>
        <v>3750.8629810000002</v>
      </c>
      <c r="K325" s="6">
        <f t="shared" si="101"/>
        <v>6270.7448809999996</v>
      </c>
      <c r="L325" s="8">
        <f t="shared" si="102"/>
        <v>0.87924072924845798</v>
      </c>
      <c r="M325" s="10">
        <v>45577</v>
      </c>
    </row>
    <row r="328" spans="1:13" x14ac:dyDescent="0.15">
      <c r="A328" s="82" t="s">
        <v>1</v>
      </c>
      <c r="B328" s="3"/>
      <c r="C328" s="91" t="s">
        <v>110</v>
      </c>
      <c r="D328" s="82" t="s">
        <v>111</v>
      </c>
      <c r="E328" s="82"/>
      <c r="F328" s="82"/>
      <c r="G328" s="82"/>
      <c r="H328" s="82"/>
      <c r="I328" s="82"/>
      <c r="J328" s="82" t="s">
        <v>112</v>
      </c>
      <c r="K328" s="82" t="s">
        <v>113</v>
      </c>
      <c r="L328" s="82" t="s">
        <v>80</v>
      </c>
    </row>
    <row r="329" spans="1:13" x14ac:dyDescent="0.15">
      <c r="A329" s="82"/>
      <c r="B329" s="4"/>
      <c r="C329" s="92"/>
      <c r="D329" s="2" t="s">
        <v>81</v>
      </c>
      <c r="E329" s="2"/>
      <c r="F329" s="2" t="s">
        <v>82</v>
      </c>
      <c r="G329" s="2" t="s">
        <v>83</v>
      </c>
      <c r="H329" s="2" t="s">
        <v>84</v>
      </c>
      <c r="I329" s="2" t="s">
        <v>48</v>
      </c>
      <c r="J329" s="82"/>
      <c r="K329" s="82"/>
      <c r="L329" s="82"/>
    </row>
    <row r="330" spans="1:13" x14ac:dyDescent="0.15">
      <c r="A330" s="5" t="s">
        <v>2</v>
      </c>
      <c r="B330" s="5"/>
      <c r="C330" s="5">
        <v>1439</v>
      </c>
      <c r="D330" s="6">
        <v>2.95</v>
      </c>
      <c r="E330" s="6"/>
      <c r="F330" s="7">
        <v>0</v>
      </c>
      <c r="G330" s="6">
        <v>4.5</v>
      </c>
      <c r="H330" s="6">
        <v>8</v>
      </c>
      <c r="I330" s="6">
        <f t="shared" ref="I330:I336" si="104">SUM(D330:H330)</f>
        <v>15.45</v>
      </c>
      <c r="J330" s="6">
        <v>1086</v>
      </c>
      <c r="K330" s="6">
        <f t="shared" ref="K330:K337" si="105">SUM(I330+J330)</f>
        <v>1101.45</v>
      </c>
      <c r="L330" s="8">
        <f t="shared" ref="L330:L337" si="106">K330/C330</f>
        <v>0.76542738012508704</v>
      </c>
    </row>
    <row r="331" spans="1:13" x14ac:dyDescent="0.15">
      <c r="A331" s="5" t="s">
        <v>3</v>
      </c>
      <c r="B331" s="5"/>
      <c r="C331" s="5">
        <v>1232</v>
      </c>
      <c r="D331" s="6">
        <v>2.3199999999999998</v>
      </c>
      <c r="E331" s="6"/>
      <c r="F331" s="6">
        <v>0.1888</v>
      </c>
      <c r="G331" s="6">
        <v>0.57699999999999996</v>
      </c>
      <c r="H331" s="6">
        <v>0.88660000000000005</v>
      </c>
      <c r="I331" s="6">
        <f t="shared" si="104"/>
        <v>3.9723999999999999</v>
      </c>
      <c r="J331" s="6">
        <v>1210.2</v>
      </c>
      <c r="K331" s="6">
        <f t="shared" si="105"/>
        <v>1214.1723999999999</v>
      </c>
      <c r="L331" s="8">
        <f t="shared" si="106"/>
        <v>0.98552954545454596</v>
      </c>
    </row>
    <row r="332" spans="1:13" x14ac:dyDescent="0.15">
      <c r="A332" s="5" t="s">
        <v>4</v>
      </c>
      <c r="B332" s="5"/>
      <c r="C332" s="5">
        <v>753</v>
      </c>
      <c r="D332" s="6">
        <v>2.37</v>
      </c>
      <c r="E332" s="6"/>
      <c r="F332" s="6">
        <v>0.2099</v>
      </c>
      <c r="G332" s="6">
        <v>0.17</v>
      </c>
      <c r="H332" s="6">
        <v>1.6964999999999999</v>
      </c>
      <c r="I332" s="6">
        <f t="shared" si="104"/>
        <v>4.4463999999999997</v>
      </c>
      <c r="J332" s="6">
        <v>310.7</v>
      </c>
      <c r="K332" s="6">
        <f t="shared" si="105"/>
        <v>315.14640000000003</v>
      </c>
      <c r="L332" s="8">
        <f t="shared" si="106"/>
        <v>0.41852111553784899</v>
      </c>
    </row>
    <row r="333" spans="1:13" x14ac:dyDescent="0.15">
      <c r="A333" s="5" t="s">
        <v>5</v>
      </c>
      <c r="B333" s="5"/>
      <c r="C333" s="5">
        <v>1454</v>
      </c>
      <c r="D333" s="6">
        <v>1.1841999999999999</v>
      </c>
      <c r="E333" s="6"/>
      <c r="F333" s="6">
        <v>0.48759999999999998</v>
      </c>
      <c r="G333" s="6">
        <v>2353.54</v>
      </c>
      <c r="H333" s="6">
        <v>0</v>
      </c>
      <c r="I333" s="6">
        <f t="shared" si="104"/>
        <v>2355.2118</v>
      </c>
      <c r="J333" s="6">
        <v>94.716981000000004</v>
      </c>
      <c r="K333" s="6">
        <f t="shared" si="105"/>
        <v>2449.9287810000001</v>
      </c>
      <c r="L333" s="8">
        <f t="shared" si="106"/>
        <v>1.6849578961485601</v>
      </c>
    </row>
    <row r="334" spans="1:13" x14ac:dyDescent="0.15">
      <c r="A334" s="5" t="s">
        <v>6</v>
      </c>
      <c r="B334" s="5"/>
      <c r="C334" s="5">
        <v>939</v>
      </c>
      <c r="D334" s="6">
        <v>1.31</v>
      </c>
      <c r="E334" s="6"/>
      <c r="F334" s="6">
        <v>2.1791999999999998</v>
      </c>
      <c r="G334" s="6">
        <v>1.58</v>
      </c>
      <c r="H334" s="6">
        <v>0</v>
      </c>
      <c r="I334" s="6">
        <f t="shared" si="104"/>
        <v>5.0692000000000004</v>
      </c>
      <c r="J334" s="6">
        <v>767.2</v>
      </c>
      <c r="K334" s="6">
        <f t="shared" si="105"/>
        <v>772.26919999999996</v>
      </c>
      <c r="L334" s="8">
        <f t="shared" si="106"/>
        <v>0.82243791267305699</v>
      </c>
    </row>
    <row r="335" spans="1:13" x14ac:dyDescent="0.15">
      <c r="A335" s="5" t="s">
        <v>7</v>
      </c>
      <c r="B335" s="5"/>
      <c r="C335" s="5">
        <v>867</v>
      </c>
      <c r="D335" s="6">
        <v>0.79700000000000004</v>
      </c>
      <c r="E335" s="6"/>
      <c r="F335" s="6">
        <v>0.59760000000000002</v>
      </c>
      <c r="G335" s="6">
        <v>0.24479999999999999</v>
      </c>
      <c r="H335" s="6">
        <v>123.96</v>
      </c>
      <c r="I335" s="6">
        <f t="shared" si="104"/>
        <v>125.5994</v>
      </c>
      <c r="J335" s="6">
        <v>1.3460000000000001</v>
      </c>
      <c r="K335" s="6">
        <f t="shared" si="105"/>
        <v>126.94540000000001</v>
      </c>
      <c r="L335" s="8">
        <f t="shared" si="106"/>
        <v>0.14641914648212201</v>
      </c>
    </row>
    <row r="336" spans="1:13" x14ac:dyDescent="0.15">
      <c r="A336" s="5" t="s">
        <v>49</v>
      </c>
      <c r="B336" s="5"/>
      <c r="C336" s="5">
        <v>448</v>
      </c>
      <c r="D336" s="6">
        <v>0.61550000000000005</v>
      </c>
      <c r="E336" s="6"/>
      <c r="F336" s="6">
        <v>0.99519999999999997</v>
      </c>
      <c r="G336" s="6">
        <v>1.9277</v>
      </c>
      <c r="H336" s="6">
        <v>7.5942999999999996</v>
      </c>
      <c r="I336" s="6">
        <f t="shared" si="104"/>
        <v>11.1327</v>
      </c>
      <c r="J336" s="6">
        <v>280.7</v>
      </c>
      <c r="K336" s="6">
        <f t="shared" si="105"/>
        <v>291.83269999999999</v>
      </c>
      <c r="L336" s="8">
        <f t="shared" si="106"/>
        <v>0.65141227678571401</v>
      </c>
    </row>
    <row r="337" spans="1:13" x14ac:dyDescent="0.15">
      <c r="A337" s="5" t="s">
        <v>17</v>
      </c>
      <c r="B337" s="5"/>
      <c r="C337" s="5">
        <v>7132</v>
      </c>
      <c r="D337" s="6">
        <f t="shared" ref="D337:J337" si="107">SUM(D330:D336)</f>
        <v>11.5467</v>
      </c>
      <c r="E337" s="6"/>
      <c r="F337" s="6">
        <f t="shared" si="107"/>
        <v>4.6582999999999997</v>
      </c>
      <c r="G337" s="6">
        <f t="shared" si="107"/>
        <v>2362.5394999999999</v>
      </c>
      <c r="H337" s="6">
        <f t="shared" si="107"/>
        <v>142.13740000000001</v>
      </c>
      <c r="I337" s="6">
        <f t="shared" si="107"/>
        <v>2520.8818999999999</v>
      </c>
      <c r="J337" s="6">
        <f t="shared" si="107"/>
        <v>3750.8629810000002</v>
      </c>
      <c r="K337" s="6">
        <f t="shared" si="105"/>
        <v>6271.7448809999996</v>
      </c>
      <c r="L337" s="8">
        <f t="shared" si="106"/>
        <v>0.87938094237240605</v>
      </c>
      <c r="M337" s="10">
        <v>45583</v>
      </c>
    </row>
    <row r="340" spans="1:13" x14ac:dyDescent="0.15">
      <c r="A340" s="82" t="s">
        <v>1</v>
      </c>
      <c r="B340" s="3"/>
      <c r="C340" s="91" t="s">
        <v>110</v>
      </c>
      <c r="D340" s="82" t="s">
        <v>111</v>
      </c>
      <c r="E340" s="82"/>
      <c r="F340" s="82"/>
      <c r="G340" s="82"/>
      <c r="H340" s="82"/>
      <c r="I340" s="82"/>
      <c r="J340" s="82" t="s">
        <v>112</v>
      </c>
      <c r="K340" s="82" t="s">
        <v>113</v>
      </c>
      <c r="L340" s="82" t="s">
        <v>80</v>
      </c>
    </row>
    <row r="341" spans="1:13" x14ac:dyDescent="0.15">
      <c r="A341" s="82"/>
      <c r="B341" s="4"/>
      <c r="C341" s="92"/>
      <c r="D341" s="2" t="s">
        <v>81</v>
      </c>
      <c r="E341" s="2"/>
      <c r="F341" s="2" t="s">
        <v>82</v>
      </c>
      <c r="G341" s="2" t="s">
        <v>83</v>
      </c>
      <c r="H341" s="2" t="s">
        <v>84</v>
      </c>
      <c r="I341" s="2" t="s">
        <v>48</v>
      </c>
      <c r="J341" s="82"/>
      <c r="K341" s="82"/>
      <c r="L341" s="82"/>
    </row>
    <row r="342" spans="1:13" x14ac:dyDescent="0.15">
      <c r="A342" s="5" t="s">
        <v>2</v>
      </c>
      <c r="B342" s="5"/>
      <c r="C342" s="5">
        <v>1439</v>
      </c>
      <c r="D342" s="6">
        <v>2.95</v>
      </c>
      <c r="E342" s="6"/>
      <c r="F342" s="7">
        <v>0</v>
      </c>
      <c r="G342" s="6">
        <v>4.5</v>
      </c>
      <c r="H342" s="6">
        <v>8</v>
      </c>
      <c r="I342" s="6">
        <f t="shared" ref="I342:I348" si="108">SUM(D342:H342)</f>
        <v>15.45</v>
      </c>
      <c r="J342" s="6">
        <v>1356</v>
      </c>
      <c r="K342" s="6">
        <f t="shared" ref="K342:K349" si="109">SUM(I342+J342)</f>
        <v>1371.45</v>
      </c>
      <c r="L342" s="8">
        <f t="shared" ref="L342:L349" si="110">K342/C342</f>
        <v>0.95305767894371096</v>
      </c>
    </row>
    <row r="343" spans="1:13" x14ac:dyDescent="0.15">
      <c r="A343" s="5" t="s">
        <v>3</v>
      </c>
      <c r="B343" s="5"/>
      <c r="C343" s="5">
        <v>1232</v>
      </c>
      <c r="D343" s="6">
        <v>2.3199999999999998</v>
      </c>
      <c r="E343" s="6"/>
      <c r="F343" s="6">
        <v>0.1888</v>
      </c>
      <c r="G343" s="6">
        <v>0.57699999999999996</v>
      </c>
      <c r="H343" s="6">
        <v>0.88660000000000005</v>
      </c>
      <c r="I343" s="6">
        <f t="shared" si="108"/>
        <v>3.9723999999999999</v>
      </c>
      <c r="J343" s="6">
        <v>1210.2</v>
      </c>
      <c r="K343" s="6">
        <f t="shared" si="109"/>
        <v>1214.1723999999999</v>
      </c>
      <c r="L343" s="8">
        <f t="shared" si="110"/>
        <v>0.98552954545454596</v>
      </c>
    </row>
    <row r="344" spans="1:13" x14ac:dyDescent="0.15">
      <c r="A344" s="5" t="s">
        <v>4</v>
      </c>
      <c r="B344" s="5"/>
      <c r="C344" s="5">
        <v>753</v>
      </c>
      <c r="D344" s="6">
        <v>2.37</v>
      </c>
      <c r="E344" s="6"/>
      <c r="F344" s="6">
        <v>0.2099</v>
      </c>
      <c r="G344" s="6">
        <v>0.17</v>
      </c>
      <c r="H344" s="6">
        <v>1.6964999999999999</v>
      </c>
      <c r="I344" s="6">
        <f t="shared" si="108"/>
        <v>4.4463999999999997</v>
      </c>
      <c r="J344" s="6">
        <v>352</v>
      </c>
      <c r="K344" s="6">
        <f t="shared" si="109"/>
        <v>356.44639999999998</v>
      </c>
      <c r="L344" s="8">
        <f t="shared" si="110"/>
        <v>0.47336839309428902</v>
      </c>
    </row>
    <row r="345" spans="1:13" x14ac:dyDescent="0.15">
      <c r="A345" s="5" t="s">
        <v>5</v>
      </c>
      <c r="B345" s="5"/>
      <c r="C345" s="5">
        <v>1454</v>
      </c>
      <c r="D345" s="6">
        <v>1.1841999999999999</v>
      </c>
      <c r="E345" s="6"/>
      <c r="F345" s="6">
        <v>0.48759999999999998</v>
      </c>
      <c r="G345" s="6">
        <v>2353.54</v>
      </c>
      <c r="H345" s="6">
        <v>0</v>
      </c>
      <c r="I345" s="6">
        <f t="shared" si="108"/>
        <v>2355.2118</v>
      </c>
      <c r="J345" s="6">
        <v>94.716981000000004</v>
      </c>
      <c r="K345" s="6">
        <f t="shared" si="109"/>
        <v>2449.9287810000001</v>
      </c>
      <c r="L345" s="8">
        <f t="shared" si="110"/>
        <v>1.6849578961485601</v>
      </c>
    </row>
    <row r="346" spans="1:13" x14ac:dyDescent="0.15">
      <c r="A346" s="5" t="s">
        <v>6</v>
      </c>
      <c r="B346" s="5"/>
      <c r="C346" s="5">
        <v>939</v>
      </c>
      <c r="D346" s="6">
        <v>1.31</v>
      </c>
      <c r="E346" s="6"/>
      <c r="F346" s="6">
        <v>2.1791999999999998</v>
      </c>
      <c r="G346" s="6">
        <v>1.58</v>
      </c>
      <c r="H346" s="6">
        <v>0</v>
      </c>
      <c r="I346" s="6">
        <f t="shared" si="108"/>
        <v>5.0692000000000004</v>
      </c>
      <c r="J346" s="6">
        <v>914.5</v>
      </c>
      <c r="K346" s="6">
        <f t="shared" si="109"/>
        <v>919.56920000000002</v>
      </c>
      <c r="L346" s="8">
        <f t="shared" si="110"/>
        <v>0.97930692225772098</v>
      </c>
    </row>
    <row r="347" spans="1:13" x14ac:dyDescent="0.15">
      <c r="A347" s="5" t="s">
        <v>7</v>
      </c>
      <c r="B347" s="5"/>
      <c r="C347" s="5">
        <v>867</v>
      </c>
      <c r="D347" s="6">
        <v>0.79700000000000004</v>
      </c>
      <c r="E347" s="6"/>
      <c r="F347" s="6">
        <v>0.59760000000000002</v>
      </c>
      <c r="G347" s="6">
        <v>0.24479999999999999</v>
      </c>
      <c r="H347" s="6">
        <v>123.96</v>
      </c>
      <c r="I347" s="6">
        <f t="shared" si="108"/>
        <v>125.5994</v>
      </c>
      <c r="J347" s="6">
        <v>116.1</v>
      </c>
      <c r="K347" s="6">
        <f t="shared" si="109"/>
        <v>241.6994</v>
      </c>
      <c r="L347" s="8">
        <f t="shared" si="110"/>
        <v>0.27877670126874299</v>
      </c>
    </row>
    <row r="348" spans="1:13" x14ac:dyDescent="0.15">
      <c r="A348" s="5" t="s">
        <v>49</v>
      </c>
      <c r="B348" s="5"/>
      <c r="C348" s="5">
        <v>448</v>
      </c>
      <c r="D348" s="6">
        <v>0.61550000000000005</v>
      </c>
      <c r="E348" s="6"/>
      <c r="F348" s="6">
        <v>0.99519999999999997</v>
      </c>
      <c r="G348" s="6">
        <v>1.9277</v>
      </c>
      <c r="H348" s="6">
        <v>7.5942999999999996</v>
      </c>
      <c r="I348" s="6">
        <f t="shared" si="108"/>
        <v>11.1327</v>
      </c>
      <c r="J348" s="6">
        <v>533.4</v>
      </c>
      <c r="K348" s="6">
        <f t="shared" si="109"/>
        <v>544.53269999999998</v>
      </c>
      <c r="L348" s="8">
        <f t="shared" si="110"/>
        <v>1.2154747767857099</v>
      </c>
    </row>
    <row r="349" spans="1:13" x14ac:dyDescent="0.15">
      <c r="A349" s="5" t="s">
        <v>17</v>
      </c>
      <c r="B349" s="5"/>
      <c r="C349" s="5">
        <v>7132</v>
      </c>
      <c r="D349" s="6">
        <f t="shared" ref="D349:J349" si="111">SUM(D342:D348)</f>
        <v>11.5467</v>
      </c>
      <c r="E349" s="6"/>
      <c r="F349" s="6">
        <f t="shared" si="111"/>
        <v>4.6582999999999997</v>
      </c>
      <c r="G349" s="6">
        <f t="shared" si="111"/>
        <v>2362.5394999999999</v>
      </c>
      <c r="H349" s="6">
        <f t="shared" si="111"/>
        <v>142.13740000000001</v>
      </c>
      <c r="I349" s="6">
        <f t="shared" si="111"/>
        <v>2520.8818999999999</v>
      </c>
      <c r="J349" s="6">
        <f t="shared" si="111"/>
        <v>4576.9169810000003</v>
      </c>
      <c r="K349" s="6">
        <f t="shared" si="109"/>
        <v>7097.7988809999997</v>
      </c>
      <c r="L349" s="8">
        <f t="shared" si="110"/>
        <v>0.995204554262479</v>
      </c>
      <c r="M349" s="10">
        <v>45597</v>
      </c>
    </row>
    <row r="352" spans="1:13" x14ac:dyDescent="0.15">
      <c r="A352" s="82" t="s">
        <v>1</v>
      </c>
      <c r="B352" s="3"/>
      <c r="C352" s="91" t="s">
        <v>114</v>
      </c>
      <c r="D352" s="82" t="s">
        <v>115</v>
      </c>
      <c r="E352" s="82"/>
      <c r="F352" s="82"/>
      <c r="G352" s="82"/>
      <c r="H352" s="82"/>
      <c r="I352" s="82"/>
      <c r="J352" s="82" t="s">
        <v>116</v>
      </c>
      <c r="K352" s="82" t="s">
        <v>117</v>
      </c>
      <c r="L352" s="82" t="s">
        <v>80</v>
      </c>
    </row>
    <row r="353" spans="1:13" x14ac:dyDescent="0.15">
      <c r="A353" s="82"/>
      <c r="B353" s="4"/>
      <c r="C353" s="92"/>
      <c r="D353" s="2" t="s">
        <v>81</v>
      </c>
      <c r="E353" s="2"/>
      <c r="F353" s="2" t="s">
        <v>82</v>
      </c>
      <c r="G353" s="2" t="s">
        <v>83</v>
      </c>
      <c r="H353" s="2" t="s">
        <v>84</v>
      </c>
      <c r="I353" s="2" t="s">
        <v>48</v>
      </c>
      <c r="J353" s="82"/>
      <c r="K353" s="82"/>
      <c r="L353" s="82"/>
    </row>
    <row r="354" spans="1:13" x14ac:dyDescent="0.15">
      <c r="A354" s="5" t="s">
        <v>2</v>
      </c>
      <c r="B354" s="5"/>
      <c r="C354" s="5">
        <v>1540</v>
      </c>
      <c r="D354" s="6">
        <v>2.95</v>
      </c>
      <c r="E354" s="6"/>
      <c r="F354" s="7">
        <v>0</v>
      </c>
      <c r="G354" s="6">
        <v>4.5</v>
      </c>
      <c r="H354" s="6">
        <v>8</v>
      </c>
      <c r="I354" s="6">
        <f t="shared" ref="I354:I360" si="112">SUM(D354:H354)</f>
        <v>15.45</v>
      </c>
      <c r="J354" s="6">
        <v>1356</v>
      </c>
      <c r="K354" s="6">
        <f t="shared" ref="K354:K361" si="113">SUM(I354+J354)</f>
        <v>1371.45</v>
      </c>
      <c r="L354" s="8">
        <f t="shared" ref="L354:L361" si="114">K354/C354</f>
        <v>0.89055194805194804</v>
      </c>
    </row>
    <row r="355" spans="1:13" x14ac:dyDescent="0.15">
      <c r="A355" s="5" t="s">
        <v>3</v>
      </c>
      <c r="B355" s="5"/>
      <c r="C355" s="5">
        <v>1240</v>
      </c>
      <c r="D355" s="6">
        <v>2.3199999999999998</v>
      </c>
      <c r="E355" s="6"/>
      <c r="F355" s="6">
        <v>0.1888</v>
      </c>
      <c r="G355" s="6">
        <v>0.57699999999999996</v>
      </c>
      <c r="H355" s="6">
        <v>0.88660000000000005</v>
      </c>
      <c r="I355" s="6">
        <f t="shared" si="112"/>
        <v>3.9723999999999999</v>
      </c>
      <c r="J355" s="6">
        <v>1210.2</v>
      </c>
      <c r="K355" s="6">
        <f t="shared" si="113"/>
        <v>1214.1723999999999</v>
      </c>
      <c r="L355" s="8">
        <f t="shared" si="114"/>
        <v>0.97917129032258099</v>
      </c>
    </row>
    <row r="356" spans="1:13" x14ac:dyDescent="0.15">
      <c r="A356" s="5" t="s">
        <v>4</v>
      </c>
      <c r="B356" s="5"/>
      <c r="C356" s="5">
        <v>860</v>
      </c>
      <c r="D356" s="6">
        <v>2.37</v>
      </c>
      <c r="E356" s="6"/>
      <c r="F356" s="6">
        <v>0.2099</v>
      </c>
      <c r="G356" s="6">
        <v>0.17</v>
      </c>
      <c r="H356" s="6">
        <v>1.6964999999999999</v>
      </c>
      <c r="I356" s="6">
        <f t="shared" si="112"/>
        <v>4.4463999999999997</v>
      </c>
      <c r="J356" s="6">
        <v>352</v>
      </c>
      <c r="K356" s="6">
        <f t="shared" si="113"/>
        <v>356.44639999999998</v>
      </c>
      <c r="L356" s="8">
        <f t="shared" si="114"/>
        <v>0.41447255813953499</v>
      </c>
    </row>
    <row r="357" spans="1:13" x14ac:dyDescent="0.15">
      <c r="A357" s="5" t="s">
        <v>5</v>
      </c>
      <c r="B357" s="5"/>
      <c r="C357" s="5">
        <v>1480</v>
      </c>
      <c r="D357" s="6">
        <v>1.1841999999999999</v>
      </c>
      <c r="E357" s="6"/>
      <c r="F357" s="6">
        <v>0.48759999999999998</v>
      </c>
      <c r="G357" s="6">
        <v>2353.54</v>
      </c>
      <c r="H357" s="6">
        <v>0</v>
      </c>
      <c r="I357" s="6">
        <f t="shared" si="112"/>
        <v>2355.2118</v>
      </c>
      <c r="J357" s="6">
        <v>94.716981000000004</v>
      </c>
      <c r="K357" s="6">
        <f t="shared" si="113"/>
        <v>2449.9287810000001</v>
      </c>
      <c r="L357" s="8">
        <f t="shared" si="114"/>
        <v>1.65535728445946</v>
      </c>
    </row>
    <row r="358" spans="1:13" x14ac:dyDescent="0.15">
      <c r="A358" s="5" t="s">
        <v>6</v>
      </c>
      <c r="B358" s="5"/>
      <c r="C358" s="5">
        <v>1030</v>
      </c>
      <c r="D358" s="6">
        <v>1.31</v>
      </c>
      <c r="E358" s="6"/>
      <c r="F358" s="6">
        <v>2.1791999999999998</v>
      </c>
      <c r="G358" s="6">
        <v>1.58</v>
      </c>
      <c r="H358" s="6">
        <v>0</v>
      </c>
      <c r="I358" s="6">
        <f t="shared" si="112"/>
        <v>5.0692000000000004</v>
      </c>
      <c r="J358" s="6">
        <v>914.5</v>
      </c>
      <c r="K358" s="6">
        <f t="shared" si="113"/>
        <v>919.56920000000002</v>
      </c>
      <c r="L358" s="8">
        <f t="shared" si="114"/>
        <v>0.89278563106796105</v>
      </c>
    </row>
    <row r="359" spans="1:13" x14ac:dyDescent="0.15">
      <c r="A359" s="5" t="s">
        <v>7</v>
      </c>
      <c r="B359" s="5"/>
      <c r="C359" s="5">
        <v>1030</v>
      </c>
      <c r="D359" s="6">
        <v>0.79700000000000004</v>
      </c>
      <c r="E359" s="6"/>
      <c r="F359" s="6">
        <v>0.59760000000000002</v>
      </c>
      <c r="G359" s="6">
        <v>0.24479999999999999</v>
      </c>
      <c r="H359" s="6">
        <v>123.96</v>
      </c>
      <c r="I359" s="6">
        <f t="shared" si="112"/>
        <v>125.5994</v>
      </c>
      <c r="J359" s="6">
        <v>116.1</v>
      </c>
      <c r="K359" s="6">
        <f t="shared" si="113"/>
        <v>241.6994</v>
      </c>
      <c r="L359" s="8">
        <f t="shared" si="114"/>
        <v>0.23465961165048499</v>
      </c>
    </row>
    <row r="360" spans="1:13" x14ac:dyDescent="0.15">
      <c r="A360" s="5" t="s">
        <v>49</v>
      </c>
      <c r="B360" s="5"/>
      <c r="C360" s="5">
        <v>520</v>
      </c>
      <c r="D360" s="6">
        <v>0.61550000000000005</v>
      </c>
      <c r="E360" s="6"/>
      <c r="F360" s="6">
        <v>0.99519999999999997</v>
      </c>
      <c r="G360" s="6">
        <v>1.9277</v>
      </c>
      <c r="H360" s="6">
        <v>7.5942999999999996</v>
      </c>
      <c r="I360" s="6">
        <f t="shared" si="112"/>
        <v>11.1327</v>
      </c>
      <c r="J360" s="6">
        <v>533.4</v>
      </c>
      <c r="K360" s="6">
        <f t="shared" si="113"/>
        <v>544.53269999999998</v>
      </c>
      <c r="L360" s="8">
        <f t="shared" si="114"/>
        <v>1.0471782692307701</v>
      </c>
    </row>
    <row r="361" spans="1:13" x14ac:dyDescent="0.15">
      <c r="A361" s="5" t="s">
        <v>17</v>
      </c>
      <c r="B361" s="5"/>
      <c r="C361" s="5">
        <f t="shared" ref="C361:J361" si="115">SUM(C354:C360)</f>
        <v>7700</v>
      </c>
      <c r="D361" s="6">
        <f t="shared" si="115"/>
        <v>11.5467</v>
      </c>
      <c r="E361" s="6"/>
      <c r="F361" s="6">
        <f t="shared" si="115"/>
        <v>4.6582999999999997</v>
      </c>
      <c r="G361" s="6">
        <f t="shared" si="115"/>
        <v>2362.5394999999999</v>
      </c>
      <c r="H361" s="6">
        <f t="shared" si="115"/>
        <v>142.13740000000001</v>
      </c>
      <c r="I361" s="6">
        <f t="shared" si="115"/>
        <v>2520.8818999999999</v>
      </c>
      <c r="J361" s="6">
        <f t="shared" si="115"/>
        <v>4576.9169810000003</v>
      </c>
      <c r="K361" s="6">
        <f t="shared" si="113"/>
        <v>7097.7988809999997</v>
      </c>
      <c r="L361" s="8">
        <f t="shared" si="114"/>
        <v>0.92179206246753198</v>
      </c>
      <c r="M361" s="10">
        <v>45604</v>
      </c>
    </row>
    <row r="364" spans="1:13" x14ac:dyDescent="0.15">
      <c r="A364" s="82" t="s">
        <v>1</v>
      </c>
      <c r="B364" s="3"/>
      <c r="C364" s="91" t="s">
        <v>114</v>
      </c>
      <c r="D364" s="82" t="s">
        <v>115</v>
      </c>
      <c r="E364" s="82"/>
      <c r="F364" s="82"/>
      <c r="G364" s="82"/>
      <c r="H364" s="82"/>
      <c r="I364" s="82"/>
      <c r="J364" s="82" t="s">
        <v>116</v>
      </c>
      <c r="K364" s="82" t="s">
        <v>117</v>
      </c>
      <c r="L364" s="82" t="s">
        <v>80</v>
      </c>
    </row>
    <row r="365" spans="1:13" x14ac:dyDescent="0.15">
      <c r="A365" s="82"/>
      <c r="B365" s="4"/>
      <c r="C365" s="92"/>
      <c r="D365" s="2" t="s">
        <v>81</v>
      </c>
      <c r="E365" s="2"/>
      <c r="F365" s="2" t="s">
        <v>82</v>
      </c>
      <c r="G365" s="2" t="s">
        <v>83</v>
      </c>
      <c r="H365" s="2" t="s">
        <v>84</v>
      </c>
      <c r="I365" s="2" t="s">
        <v>48</v>
      </c>
      <c r="J365" s="82"/>
      <c r="K365" s="82"/>
      <c r="L365" s="82"/>
    </row>
    <row r="366" spans="1:13" x14ac:dyDescent="0.15">
      <c r="A366" s="5" t="s">
        <v>2</v>
      </c>
      <c r="B366" s="5"/>
      <c r="C366" s="5">
        <v>1540</v>
      </c>
      <c r="D366" s="6">
        <v>3.12</v>
      </c>
      <c r="E366" s="6"/>
      <c r="F366" s="7">
        <v>0</v>
      </c>
      <c r="G366" s="6">
        <v>5.46</v>
      </c>
      <c r="H366" s="6">
        <v>8</v>
      </c>
      <c r="I366" s="6">
        <f t="shared" ref="I366:I372" si="116">SUM(D366:H366)</f>
        <v>16.579999999999998</v>
      </c>
      <c r="J366" s="6">
        <v>1356</v>
      </c>
      <c r="K366" s="6">
        <f t="shared" ref="K366:K373" si="117">SUM(I366+J366)</f>
        <v>1372.58</v>
      </c>
      <c r="L366" s="8">
        <f t="shared" ref="L366:L373" si="118">K366/C366</f>
        <v>0.89128571428571401</v>
      </c>
    </row>
    <row r="367" spans="1:13" x14ac:dyDescent="0.15">
      <c r="A367" s="5" t="s">
        <v>3</v>
      </c>
      <c r="B367" s="5"/>
      <c r="C367" s="5">
        <v>1240</v>
      </c>
      <c r="D367" s="6">
        <v>2.25</v>
      </c>
      <c r="E367" s="6"/>
      <c r="F367" s="6">
        <v>0.1888</v>
      </c>
      <c r="G367" s="6">
        <v>0.62</v>
      </c>
      <c r="H367" s="6">
        <v>0.88660000000000005</v>
      </c>
      <c r="I367" s="6">
        <f t="shared" si="116"/>
        <v>3.9453999999999998</v>
      </c>
      <c r="J367" s="6">
        <v>1210.2</v>
      </c>
      <c r="K367" s="6">
        <f t="shared" si="117"/>
        <v>1214.1454000000001</v>
      </c>
      <c r="L367" s="8">
        <f t="shared" si="118"/>
        <v>0.979149516129032</v>
      </c>
    </row>
    <row r="368" spans="1:13" x14ac:dyDescent="0.15">
      <c r="A368" s="5" t="s">
        <v>4</v>
      </c>
      <c r="B368" s="5"/>
      <c r="C368" s="5">
        <v>860</v>
      </c>
      <c r="D368" s="6">
        <v>2.65</v>
      </c>
      <c r="E368" s="6"/>
      <c r="F368" s="6">
        <v>0.2099</v>
      </c>
      <c r="G368" s="6">
        <v>0.187</v>
      </c>
      <c r="H368" s="6">
        <v>1.6964999999999999</v>
      </c>
      <c r="I368" s="6">
        <f t="shared" si="116"/>
        <v>4.7434000000000003</v>
      </c>
      <c r="J368" s="6">
        <v>490.8</v>
      </c>
      <c r="K368" s="6">
        <f t="shared" si="117"/>
        <v>495.54340000000002</v>
      </c>
      <c r="L368" s="8">
        <f t="shared" si="118"/>
        <v>0.576213255813954</v>
      </c>
    </row>
    <row r="369" spans="1:13" x14ac:dyDescent="0.15">
      <c r="A369" s="5" t="s">
        <v>5</v>
      </c>
      <c r="B369" s="5"/>
      <c r="C369" s="5">
        <v>1480</v>
      </c>
      <c r="D369" s="6">
        <v>1.1841999999999999</v>
      </c>
      <c r="E369" s="6"/>
      <c r="F369" s="6">
        <v>0.48759999999999998</v>
      </c>
      <c r="G369" s="6">
        <v>2354.9699999999998</v>
      </c>
      <c r="H369" s="6">
        <v>0</v>
      </c>
      <c r="I369" s="6">
        <f t="shared" si="116"/>
        <v>2356.6417999999999</v>
      </c>
      <c r="J369" s="6">
        <v>94.716981000000004</v>
      </c>
      <c r="K369" s="6">
        <f t="shared" si="117"/>
        <v>2451.3587809999999</v>
      </c>
      <c r="L369" s="8">
        <f t="shared" si="118"/>
        <v>1.65632350067568</v>
      </c>
    </row>
    <row r="370" spans="1:13" x14ac:dyDescent="0.15">
      <c r="A370" s="5" t="s">
        <v>6</v>
      </c>
      <c r="B370" s="5"/>
      <c r="C370" s="5">
        <v>1030</v>
      </c>
      <c r="D370" s="6">
        <v>1.51</v>
      </c>
      <c r="E370" s="6"/>
      <c r="F370" s="6">
        <v>2.1791999999999998</v>
      </c>
      <c r="G370" s="6">
        <v>1.75</v>
      </c>
      <c r="H370" s="6">
        <v>0</v>
      </c>
      <c r="I370" s="6">
        <f t="shared" si="116"/>
        <v>5.4391999999999996</v>
      </c>
      <c r="J370" s="6">
        <v>914.5</v>
      </c>
      <c r="K370" s="6">
        <f t="shared" si="117"/>
        <v>919.93920000000003</v>
      </c>
      <c r="L370" s="8">
        <f t="shared" si="118"/>
        <v>0.89314485436893198</v>
      </c>
    </row>
    <row r="371" spans="1:13" x14ac:dyDescent="0.15">
      <c r="A371" s="5" t="s">
        <v>7</v>
      </c>
      <c r="B371" s="5"/>
      <c r="C371" s="5">
        <v>1030</v>
      </c>
      <c r="D371" s="6">
        <v>0.78580000000000005</v>
      </c>
      <c r="E371" s="6"/>
      <c r="F371" s="6">
        <v>0.59760000000000002</v>
      </c>
      <c r="G371" s="6">
        <v>0.29920000000000002</v>
      </c>
      <c r="H371" s="6">
        <v>123.96</v>
      </c>
      <c r="I371" s="6">
        <f t="shared" si="116"/>
        <v>125.6426</v>
      </c>
      <c r="J371" s="6">
        <v>116.1</v>
      </c>
      <c r="K371" s="6">
        <f t="shared" si="117"/>
        <v>241.74260000000001</v>
      </c>
      <c r="L371" s="8">
        <f t="shared" si="118"/>
        <v>0.23470155339805801</v>
      </c>
    </row>
    <row r="372" spans="1:13" x14ac:dyDescent="0.15">
      <c r="A372" s="5" t="s">
        <v>49</v>
      </c>
      <c r="B372" s="5"/>
      <c r="C372" s="5">
        <v>520</v>
      </c>
      <c r="D372" s="6">
        <v>0.71</v>
      </c>
      <c r="E372" s="6"/>
      <c r="F372" s="6">
        <v>0.99519999999999997</v>
      </c>
      <c r="G372" s="6">
        <v>3.23</v>
      </c>
      <c r="H372" s="6">
        <v>7.5942999999999996</v>
      </c>
      <c r="I372" s="6">
        <f t="shared" si="116"/>
        <v>12.529500000000001</v>
      </c>
      <c r="J372" s="6">
        <v>533.4</v>
      </c>
      <c r="K372" s="6">
        <f t="shared" si="117"/>
        <v>545.92949999999996</v>
      </c>
      <c r="L372" s="8">
        <f t="shared" si="118"/>
        <v>1.0498644230769201</v>
      </c>
    </row>
    <row r="373" spans="1:13" x14ac:dyDescent="0.15">
      <c r="A373" s="5" t="s">
        <v>17</v>
      </c>
      <c r="B373" s="5"/>
      <c r="C373" s="5">
        <f t="shared" ref="C373:J373" si="119">SUM(C366:C372)</f>
        <v>7700</v>
      </c>
      <c r="D373" s="6">
        <f t="shared" si="119"/>
        <v>12.21</v>
      </c>
      <c r="E373" s="6"/>
      <c r="F373" s="6">
        <f t="shared" si="119"/>
        <v>4.6582999999999997</v>
      </c>
      <c r="G373" s="6">
        <f t="shared" si="119"/>
        <v>2366.5162</v>
      </c>
      <c r="H373" s="6">
        <f t="shared" si="119"/>
        <v>142.13740000000001</v>
      </c>
      <c r="I373" s="6">
        <f t="shared" si="119"/>
        <v>2525.5219000000002</v>
      </c>
      <c r="J373" s="6">
        <f t="shared" si="119"/>
        <v>4715.7169809999996</v>
      </c>
      <c r="K373" s="6">
        <f t="shared" si="117"/>
        <v>7241.2388810000002</v>
      </c>
      <c r="L373" s="8">
        <f t="shared" si="118"/>
        <v>0.94042063389610397</v>
      </c>
      <c r="M373" s="10">
        <v>45626</v>
      </c>
    </row>
    <row r="376" spans="1:13" x14ac:dyDescent="0.15">
      <c r="A376" s="82" t="s">
        <v>1</v>
      </c>
      <c r="B376" s="3"/>
      <c r="C376" s="91" t="s">
        <v>114</v>
      </c>
      <c r="D376" s="82" t="s">
        <v>115</v>
      </c>
      <c r="E376" s="82"/>
      <c r="F376" s="82"/>
      <c r="G376" s="82"/>
      <c r="H376" s="82"/>
      <c r="I376" s="82"/>
      <c r="J376" s="82" t="s">
        <v>116</v>
      </c>
      <c r="K376" s="82" t="s">
        <v>117</v>
      </c>
      <c r="L376" s="82" t="s">
        <v>80</v>
      </c>
    </row>
    <row r="377" spans="1:13" x14ac:dyDescent="0.15">
      <c r="A377" s="82"/>
      <c r="B377" s="4"/>
      <c r="C377" s="92"/>
      <c r="D377" s="2" t="s">
        <v>81</v>
      </c>
      <c r="E377" s="2"/>
      <c r="F377" s="2" t="s">
        <v>82</v>
      </c>
      <c r="G377" s="2" t="s">
        <v>83</v>
      </c>
      <c r="H377" s="2" t="s">
        <v>84</v>
      </c>
      <c r="I377" s="2" t="s">
        <v>48</v>
      </c>
      <c r="J377" s="82"/>
      <c r="K377" s="82"/>
      <c r="L377" s="82"/>
    </row>
    <row r="378" spans="1:13" x14ac:dyDescent="0.15">
      <c r="A378" s="5" t="s">
        <v>2</v>
      </c>
      <c r="B378" s="5"/>
      <c r="C378" s="5">
        <v>1540</v>
      </c>
      <c r="D378" s="6">
        <v>3.12</v>
      </c>
      <c r="E378" s="6"/>
      <c r="F378" s="7">
        <v>0</v>
      </c>
      <c r="G378" s="6">
        <v>5.46</v>
      </c>
      <c r="H378" s="6">
        <v>8</v>
      </c>
      <c r="I378" s="6">
        <f t="shared" ref="I378:I384" si="120">SUM(D378:H378)</f>
        <v>16.579999999999998</v>
      </c>
      <c r="J378" s="6">
        <v>1356</v>
      </c>
      <c r="K378" s="6">
        <f t="shared" ref="K378:K385" si="121">SUM(I378+J378)</f>
        <v>1372.58</v>
      </c>
      <c r="L378" s="8">
        <f t="shared" ref="L378:L385" si="122">K378/C378</f>
        <v>0.89128571428571401</v>
      </c>
    </row>
    <row r="379" spans="1:13" x14ac:dyDescent="0.15">
      <c r="A379" s="5" t="s">
        <v>3</v>
      </c>
      <c r="B379" s="5"/>
      <c r="C379" s="5">
        <v>1240</v>
      </c>
      <c r="D379" s="6">
        <v>2.25</v>
      </c>
      <c r="E379" s="6"/>
      <c r="F379" s="6">
        <v>0.1888</v>
      </c>
      <c r="G379" s="6">
        <v>0.62</v>
      </c>
      <c r="H379" s="6">
        <v>0.88660000000000005</v>
      </c>
      <c r="I379" s="6">
        <f t="shared" si="120"/>
        <v>3.9453999999999998</v>
      </c>
      <c r="J379" s="6">
        <v>1276.7</v>
      </c>
      <c r="K379" s="6">
        <f t="shared" si="121"/>
        <v>1280.6454000000001</v>
      </c>
      <c r="L379" s="8">
        <f t="shared" si="122"/>
        <v>1.0327785483870999</v>
      </c>
    </row>
    <row r="380" spans="1:13" x14ac:dyDescent="0.15">
      <c r="A380" s="5" t="s">
        <v>4</v>
      </c>
      <c r="B380" s="5"/>
      <c r="C380" s="5">
        <v>860</v>
      </c>
      <c r="D380" s="6">
        <v>2.65</v>
      </c>
      <c r="E380" s="6"/>
      <c r="F380" s="6">
        <v>0.2099</v>
      </c>
      <c r="G380" s="6">
        <v>0.187</v>
      </c>
      <c r="H380" s="6">
        <v>1.6964999999999999</v>
      </c>
      <c r="I380" s="6">
        <f t="shared" si="120"/>
        <v>4.7434000000000003</v>
      </c>
      <c r="J380" s="6">
        <v>490.8</v>
      </c>
      <c r="K380" s="6">
        <f t="shared" si="121"/>
        <v>495.54340000000002</v>
      </c>
      <c r="L380" s="8">
        <f t="shared" si="122"/>
        <v>0.576213255813954</v>
      </c>
    </row>
    <row r="381" spans="1:13" x14ac:dyDescent="0.15">
      <c r="A381" s="5" t="s">
        <v>5</v>
      </c>
      <c r="B381" s="5"/>
      <c r="C381" s="5">
        <v>1480</v>
      </c>
      <c r="D381" s="6">
        <v>1.1841999999999999</v>
      </c>
      <c r="E381" s="6"/>
      <c r="F381" s="6">
        <v>0.48759999999999998</v>
      </c>
      <c r="G381" s="6">
        <v>2354.9699999999998</v>
      </c>
      <c r="H381" s="6">
        <v>0</v>
      </c>
      <c r="I381" s="6">
        <f t="shared" si="120"/>
        <v>2356.6417999999999</v>
      </c>
      <c r="J381" s="6">
        <v>94.716981000000004</v>
      </c>
      <c r="K381" s="6">
        <f t="shared" si="121"/>
        <v>2451.3587809999999</v>
      </c>
      <c r="L381" s="8">
        <f t="shared" si="122"/>
        <v>1.65632350067568</v>
      </c>
    </row>
    <row r="382" spans="1:13" x14ac:dyDescent="0.15">
      <c r="A382" s="5" t="s">
        <v>6</v>
      </c>
      <c r="B382" s="5"/>
      <c r="C382" s="5">
        <v>1030</v>
      </c>
      <c r="D382" s="6">
        <v>1.51</v>
      </c>
      <c r="E382" s="6"/>
      <c r="F382" s="6">
        <v>2.1791999999999998</v>
      </c>
      <c r="G382" s="6">
        <v>1.75</v>
      </c>
      <c r="H382" s="6">
        <v>0</v>
      </c>
      <c r="I382" s="6">
        <f t="shared" si="120"/>
        <v>5.4391999999999996</v>
      </c>
      <c r="J382" s="6">
        <v>931.8</v>
      </c>
      <c r="K382" s="6">
        <f t="shared" si="121"/>
        <v>937.23919999999998</v>
      </c>
      <c r="L382" s="8">
        <f t="shared" si="122"/>
        <v>0.909940970873786</v>
      </c>
    </row>
    <row r="383" spans="1:13" x14ac:dyDescent="0.15">
      <c r="A383" s="5" t="s">
        <v>7</v>
      </c>
      <c r="B383" s="5"/>
      <c r="C383" s="5">
        <v>1030</v>
      </c>
      <c r="D383" s="6">
        <v>0.78580000000000005</v>
      </c>
      <c r="E383" s="6"/>
      <c r="F383" s="6">
        <v>0.59760000000000002</v>
      </c>
      <c r="G383" s="6">
        <v>0.29920000000000002</v>
      </c>
      <c r="H383" s="6">
        <v>123.96</v>
      </c>
      <c r="I383" s="6">
        <f t="shared" si="120"/>
        <v>125.6426</v>
      </c>
      <c r="J383" s="6">
        <v>171.9</v>
      </c>
      <c r="K383" s="6">
        <f t="shared" si="121"/>
        <v>297.54259999999999</v>
      </c>
      <c r="L383" s="8">
        <f t="shared" si="122"/>
        <v>0.288876310679612</v>
      </c>
    </row>
    <row r="384" spans="1:13" x14ac:dyDescent="0.15">
      <c r="A384" s="5" t="s">
        <v>49</v>
      </c>
      <c r="B384" s="5"/>
      <c r="C384" s="5">
        <v>520</v>
      </c>
      <c r="D384" s="6">
        <v>0.71</v>
      </c>
      <c r="E384" s="6"/>
      <c r="F384" s="6">
        <v>0.99519999999999997</v>
      </c>
      <c r="G384" s="6">
        <v>3.23</v>
      </c>
      <c r="H384" s="6">
        <v>7.5942999999999996</v>
      </c>
      <c r="I384" s="6">
        <f t="shared" si="120"/>
        <v>12.529500000000001</v>
      </c>
      <c r="J384" s="6">
        <v>533.4</v>
      </c>
      <c r="K384" s="6">
        <f t="shared" si="121"/>
        <v>545.92949999999996</v>
      </c>
      <c r="L384" s="8">
        <f t="shared" si="122"/>
        <v>1.0498644230769201</v>
      </c>
      <c r="M384" s="1" t="s">
        <v>118</v>
      </c>
    </row>
    <row r="385" spans="1:13" x14ac:dyDescent="0.15">
      <c r="A385" s="5" t="s">
        <v>17</v>
      </c>
      <c r="B385" s="5"/>
      <c r="C385" s="5">
        <f t="shared" ref="C385:J385" si="123">SUM(C378:C384)</f>
        <v>7700</v>
      </c>
      <c r="D385" s="6">
        <f t="shared" si="123"/>
        <v>12.21</v>
      </c>
      <c r="E385" s="6"/>
      <c r="F385" s="6">
        <f t="shared" si="123"/>
        <v>4.6582999999999997</v>
      </c>
      <c r="G385" s="6">
        <f t="shared" si="123"/>
        <v>2366.5162</v>
      </c>
      <c r="H385" s="6">
        <f t="shared" si="123"/>
        <v>142.13740000000001</v>
      </c>
      <c r="I385" s="6">
        <f t="shared" si="123"/>
        <v>2525.5219000000002</v>
      </c>
      <c r="J385" s="6">
        <f t="shared" si="123"/>
        <v>4855.3169809999999</v>
      </c>
      <c r="K385" s="6">
        <f t="shared" si="121"/>
        <v>7380.8388809999997</v>
      </c>
      <c r="L385" s="8">
        <f t="shared" si="122"/>
        <v>0.95855050402597397</v>
      </c>
      <c r="M385" s="10">
        <v>45626</v>
      </c>
    </row>
    <row r="388" spans="1:13" x14ac:dyDescent="0.15">
      <c r="A388" s="82" t="s">
        <v>1</v>
      </c>
      <c r="B388" s="3"/>
      <c r="C388" s="91" t="s">
        <v>114</v>
      </c>
      <c r="D388" s="82" t="s">
        <v>115</v>
      </c>
      <c r="E388" s="82"/>
      <c r="F388" s="82"/>
      <c r="G388" s="82"/>
      <c r="H388" s="82"/>
      <c r="I388" s="82"/>
      <c r="J388" s="82" t="s">
        <v>116</v>
      </c>
      <c r="K388" s="82" t="s">
        <v>117</v>
      </c>
      <c r="L388" s="82" t="s">
        <v>80</v>
      </c>
    </row>
    <row r="389" spans="1:13" x14ac:dyDescent="0.15">
      <c r="A389" s="82"/>
      <c r="B389" s="4"/>
      <c r="C389" s="92"/>
      <c r="D389" s="2" t="s">
        <v>81</v>
      </c>
      <c r="E389" s="2"/>
      <c r="F389" s="2" t="s">
        <v>82</v>
      </c>
      <c r="G389" s="2" t="s">
        <v>83</v>
      </c>
      <c r="H389" s="2" t="s">
        <v>84</v>
      </c>
      <c r="I389" s="2" t="s">
        <v>48</v>
      </c>
      <c r="J389" s="82"/>
      <c r="K389" s="82"/>
      <c r="L389" s="82"/>
    </row>
    <row r="390" spans="1:13" x14ac:dyDescent="0.15">
      <c r="A390" s="5" t="s">
        <v>2</v>
      </c>
      <c r="B390" s="5"/>
      <c r="C390" s="5">
        <v>1540</v>
      </c>
      <c r="D390" s="6">
        <v>3.21</v>
      </c>
      <c r="E390" s="6"/>
      <c r="F390" s="7">
        <v>0</v>
      </c>
      <c r="G390" s="6">
        <v>6.44</v>
      </c>
      <c r="H390" s="6">
        <v>8</v>
      </c>
      <c r="I390" s="6">
        <f t="shared" ref="I390:I396" si="124">SUM(D390:H390)</f>
        <v>17.649999999999999</v>
      </c>
      <c r="J390" s="6">
        <v>1356.8</v>
      </c>
      <c r="K390" s="6">
        <f t="shared" ref="K390:K397" si="125">SUM(I390+J390)</f>
        <v>1374.45</v>
      </c>
      <c r="L390" s="8">
        <f t="shared" ref="L390:L397" si="126">K390/C390</f>
        <v>0.89249999999999996</v>
      </c>
    </row>
    <row r="391" spans="1:13" x14ac:dyDescent="0.15">
      <c r="A391" s="5" t="s">
        <v>3</v>
      </c>
      <c r="B391" s="5"/>
      <c r="C391" s="5">
        <v>1240</v>
      </c>
      <c r="D391" s="6">
        <v>2.39</v>
      </c>
      <c r="E391" s="6"/>
      <c r="F391" s="6">
        <v>0.1888</v>
      </c>
      <c r="G391" s="6">
        <v>0.91</v>
      </c>
      <c r="H391" s="6">
        <v>0.88660000000000005</v>
      </c>
      <c r="I391" s="6">
        <f t="shared" si="124"/>
        <v>4.3754</v>
      </c>
      <c r="J391" s="6">
        <v>1276.7</v>
      </c>
      <c r="K391" s="6">
        <f t="shared" si="125"/>
        <v>1281.0753999999999</v>
      </c>
      <c r="L391" s="8">
        <f t="shared" si="126"/>
        <v>1.03312532258065</v>
      </c>
    </row>
    <row r="392" spans="1:13" x14ac:dyDescent="0.15">
      <c r="A392" s="5" t="s">
        <v>4</v>
      </c>
      <c r="B392" s="5"/>
      <c r="C392" s="5">
        <v>860</v>
      </c>
      <c r="D392" s="6">
        <v>2.92</v>
      </c>
      <c r="E392" s="6"/>
      <c r="F392" s="6">
        <v>0.2099</v>
      </c>
      <c r="G392" s="6">
        <v>0.2</v>
      </c>
      <c r="H392" s="6">
        <v>1.6964999999999999</v>
      </c>
      <c r="I392" s="6">
        <f t="shared" si="124"/>
        <v>5.0263999999999998</v>
      </c>
      <c r="J392" s="6">
        <v>579.5</v>
      </c>
      <c r="K392" s="6">
        <f t="shared" si="125"/>
        <v>584.52639999999997</v>
      </c>
      <c r="L392" s="8">
        <f t="shared" si="126"/>
        <v>0.67968186046511603</v>
      </c>
    </row>
    <row r="393" spans="1:13" x14ac:dyDescent="0.15">
      <c r="A393" s="5" t="s">
        <v>5</v>
      </c>
      <c r="B393" s="5"/>
      <c r="C393" s="5">
        <v>1480</v>
      </c>
      <c r="D393" s="6">
        <v>1.1841999999999999</v>
      </c>
      <c r="E393" s="6"/>
      <c r="F393" s="6">
        <v>0.48759999999999998</v>
      </c>
      <c r="G393" s="6">
        <v>2356.39</v>
      </c>
      <c r="H393" s="6">
        <v>0</v>
      </c>
      <c r="I393" s="6">
        <f t="shared" si="124"/>
        <v>2358.0617999999999</v>
      </c>
      <c r="J393" s="6">
        <v>94.716981000000004</v>
      </c>
      <c r="K393" s="6">
        <f t="shared" si="125"/>
        <v>2452.778781</v>
      </c>
      <c r="L393" s="8">
        <f t="shared" si="126"/>
        <v>1.65728296013514</v>
      </c>
    </row>
    <row r="394" spans="1:13" x14ac:dyDescent="0.15">
      <c r="A394" s="5" t="s">
        <v>6</v>
      </c>
      <c r="B394" s="5"/>
      <c r="C394" s="5">
        <v>1030</v>
      </c>
      <c r="D394" s="6">
        <v>1.71</v>
      </c>
      <c r="E394" s="6"/>
      <c r="F394" s="6">
        <v>2.1791999999999998</v>
      </c>
      <c r="G394" s="6">
        <v>1.88</v>
      </c>
      <c r="H394" s="6">
        <v>0</v>
      </c>
      <c r="I394" s="6">
        <f t="shared" si="124"/>
        <v>5.7691999999999997</v>
      </c>
      <c r="J394" s="6">
        <v>931.8</v>
      </c>
      <c r="K394" s="6">
        <f t="shared" si="125"/>
        <v>937.56920000000002</v>
      </c>
      <c r="L394" s="8">
        <f t="shared" si="126"/>
        <v>0.91026135922330098</v>
      </c>
    </row>
    <row r="395" spans="1:13" x14ac:dyDescent="0.15">
      <c r="A395" s="5" t="s">
        <v>7</v>
      </c>
      <c r="B395" s="5"/>
      <c r="C395" s="5">
        <v>1030</v>
      </c>
      <c r="D395" s="6">
        <v>0.82</v>
      </c>
      <c r="E395" s="6"/>
      <c r="F395" s="6">
        <v>0.59760000000000002</v>
      </c>
      <c r="G395" s="6">
        <v>0.32600000000000001</v>
      </c>
      <c r="H395" s="6">
        <v>123.96</v>
      </c>
      <c r="I395" s="6">
        <f t="shared" si="124"/>
        <v>125.70359999999999</v>
      </c>
      <c r="J395" s="6">
        <f>116.6+59.2</f>
        <v>175.8</v>
      </c>
      <c r="K395" s="6">
        <f t="shared" si="125"/>
        <v>301.50360000000001</v>
      </c>
      <c r="L395" s="8">
        <f t="shared" si="126"/>
        <v>0.29272194174757299</v>
      </c>
    </row>
    <row r="396" spans="1:13" x14ac:dyDescent="0.15">
      <c r="A396" s="5" t="s">
        <v>49</v>
      </c>
      <c r="B396" s="5"/>
      <c r="C396" s="5">
        <v>520</v>
      </c>
      <c r="D396" s="6">
        <v>0.8</v>
      </c>
      <c r="E396" s="6"/>
      <c r="F396" s="6">
        <v>0.99519999999999997</v>
      </c>
      <c r="G396" s="6">
        <v>4.45</v>
      </c>
      <c r="H396" s="6">
        <v>7.5942999999999996</v>
      </c>
      <c r="I396" s="6">
        <f t="shared" si="124"/>
        <v>13.839499999999999</v>
      </c>
      <c r="J396" s="6">
        <v>533.4</v>
      </c>
      <c r="K396" s="6">
        <f t="shared" si="125"/>
        <v>547.23950000000002</v>
      </c>
      <c r="L396" s="8">
        <f t="shared" si="126"/>
        <v>1.05238365384615</v>
      </c>
    </row>
    <row r="397" spans="1:13" x14ac:dyDescent="0.15">
      <c r="A397" s="5" t="s">
        <v>17</v>
      </c>
      <c r="B397" s="5"/>
      <c r="C397" s="5">
        <f t="shared" ref="C397:J397" si="127">SUM(C390:C396)</f>
        <v>7700</v>
      </c>
      <c r="D397" s="6">
        <f t="shared" si="127"/>
        <v>13.0342</v>
      </c>
      <c r="E397" s="6"/>
      <c r="F397" s="6">
        <f t="shared" si="127"/>
        <v>4.6582999999999997</v>
      </c>
      <c r="G397" s="6">
        <f t="shared" si="127"/>
        <v>2370.596</v>
      </c>
      <c r="H397" s="6">
        <f t="shared" si="127"/>
        <v>142.13740000000001</v>
      </c>
      <c r="I397" s="6">
        <f t="shared" si="127"/>
        <v>2530.4259000000002</v>
      </c>
      <c r="J397" s="6">
        <f t="shared" si="127"/>
        <v>4948.7169809999996</v>
      </c>
      <c r="K397" s="6">
        <f t="shared" si="125"/>
        <v>7479.1428809999998</v>
      </c>
      <c r="L397" s="8">
        <f t="shared" si="126"/>
        <v>0.971317257272727</v>
      </c>
      <c r="M397" s="10">
        <v>45644</v>
      </c>
    </row>
    <row r="400" spans="1:13" x14ac:dyDescent="0.15">
      <c r="A400" s="82" t="s">
        <v>1</v>
      </c>
      <c r="B400" s="3"/>
      <c r="C400" s="91" t="s">
        <v>114</v>
      </c>
      <c r="D400" s="82" t="s">
        <v>119</v>
      </c>
      <c r="E400" s="82"/>
      <c r="F400" s="82"/>
      <c r="G400" s="82"/>
      <c r="H400" s="82"/>
      <c r="I400" s="82"/>
      <c r="J400" s="82" t="s">
        <v>120</v>
      </c>
      <c r="K400" s="82" t="s">
        <v>121</v>
      </c>
      <c r="L400" s="82" t="s">
        <v>80</v>
      </c>
    </row>
    <row r="401" spans="1:13" x14ac:dyDescent="0.15">
      <c r="A401" s="82"/>
      <c r="B401" s="4"/>
      <c r="C401" s="92"/>
      <c r="D401" s="2" t="s">
        <v>122</v>
      </c>
      <c r="E401" s="2" t="s">
        <v>81</v>
      </c>
      <c r="F401" s="2" t="s">
        <v>82</v>
      </c>
      <c r="G401" s="2" t="s">
        <v>83</v>
      </c>
      <c r="H401" s="2" t="s">
        <v>84</v>
      </c>
      <c r="I401" s="2" t="s">
        <v>48</v>
      </c>
      <c r="J401" s="82"/>
      <c r="K401" s="82"/>
      <c r="L401" s="82"/>
    </row>
    <row r="402" spans="1:13" x14ac:dyDescent="0.15">
      <c r="A402" s="5" t="s">
        <v>2</v>
      </c>
      <c r="B402" s="5"/>
      <c r="C402" s="5">
        <v>1540</v>
      </c>
      <c r="D402" s="6">
        <v>6.73</v>
      </c>
      <c r="E402" s="6">
        <v>3.21</v>
      </c>
      <c r="F402" s="6">
        <v>0.2777</v>
      </c>
      <c r="G402" s="6">
        <v>6.48</v>
      </c>
      <c r="H402" s="6">
        <v>8</v>
      </c>
      <c r="I402" s="6">
        <f t="shared" ref="I402:I408" si="128">SUM(D402:H402)</f>
        <v>24.697700000000001</v>
      </c>
      <c r="J402" s="6">
        <v>1356.8</v>
      </c>
      <c r="K402" s="6">
        <f t="shared" ref="K402:K409" si="129">SUM(I402+J402)</f>
        <v>1381.4976999999999</v>
      </c>
      <c r="L402" s="8">
        <f t="shared" ref="L402:L409" si="130">K402/C402</f>
        <v>0.897076428571429</v>
      </c>
    </row>
    <row r="403" spans="1:13" x14ac:dyDescent="0.15">
      <c r="A403" s="5" t="s">
        <v>3</v>
      </c>
      <c r="B403" s="5"/>
      <c r="C403" s="5">
        <v>1240</v>
      </c>
      <c r="D403" s="6">
        <v>6.399</v>
      </c>
      <c r="E403" s="6">
        <v>2.39</v>
      </c>
      <c r="F403" s="6">
        <v>0.17799999999999999</v>
      </c>
      <c r="G403" s="6">
        <v>0.91</v>
      </c>
      <c r="H403" s="6">
        <v>0.88660000000000005</v>
      </c>
      <c r="I403" s="6">
        <f t="shared" si="128"/>
        <v>10.7636</v>
      </c>
      <c r="J403" s="6">
        <v>1276.7</v>
      </c>
      <c r="K403" s="6">
        <f t="shared" si="129"/>
        <v>1287.4636</v>
      </c>
      <c r="L403" s="8">
        <f t="shared" si="130"/>
        <v>1.0382770967741899</v>
      </c>
    </row>
    <row r="404" spans="1:13" x14ac:dyDescent="0.15">
      <c r="A404" s="5" t="s">
        <v>4</v>
      </c>
      <c r="B404" s="5"/>
      <c r="C404" s="5">
        <v>860</v>
      </c>
      <c r="D404" s="6">
        <v>2.9630000000000001</v>
      </c>
      <c r="E404" s="6">
        <v>2.92</v>
      </c>
      <c r="F404" s="6">
        <v>0.432</v>
      </c>
      <c r="G404" s="6">
        <v>0.2</v>
      </c>
      <c r="H404" s="6">
        <v>1.6964999999999999</v>
      </c>
      <c r="I404" s="6">
        <f t="shared" si="128"/>
        <v>8.2114999999999991</v>
      </c>
      <c r="J404" s="6">
        <v>867.5</v>
      </c>
      <c r="K404" s="6">
        <f t="shared" si="129"/>
        <v>875.7115</v>
      </c>
      <c r="L404" s="8">
        <f t="shared" si="130"/>
        <v>1.0182691860465101</v>
      </c>
    </row>
    <row r="405" spans="1:13" x14ac:dyDescent="0.15">
      <c r="A405" s="5" t="s">
        <v>5</v>
      </c>
      <c r="B405" s="5"/>
      <c r="C405" s="5">
        <v>1480</v>
      </c>
      <c r="D405" s="6">
        <v>1.389</v>
      </c>
      <c r="E405" s="6">
        <v>1.1841999999999999</v>
      </c>
      <c r="F405" s="6">
        <v>0.99429999999999996</v>
      </c>
      <c r="G405" s="6">
        <v>2356.39</v>
      </c>
      <c r="H405" s="6">
        <v>0</v>
      </c>
      <c r="I405" s="6">
        <f t="shared" si="128"/>
        <v>2359.9575</v>
      </c>
      <c r="J405" s="6">
        <v>94.716981000000004</v>
      </c>
      <c r="K405" s="6">
        <f t="shared" si="129"/>
        <v>2454.674481</v>
      </c>
      <c r="L405" s="8">
        <f t="shared" si="130"/>
        <v>1.65856383851351</v>
      </c>
    </row>
    <row r="406" spans="1:13" x14ac:dyDescent="0.15">
      <c r="A406" s="5" t="s">
        <v>6</v>
      </c>
      <c r="B406" s="5"/>
      <c r="C406" s="5">
        <v>1030</v>
      </c>
      <c r="D406" s="6">
        <v>1.7869999999999999</v>
      </c>
      <c r="E406" s="6">
        <v>1.71</v>
      </c>
      <c r="F406" s="6">
        <v>2.29</v>
      </c>
      <c r="G406" s="6">
        <v>1.88</v>
      </c>
      <c r="H406" s="6">
        <v>0</v>
      </c>
      <c r="I406" s="6">
        <f t="shared" si="128"/>
        <v>7.6669999999999998</v>
      </c>
      <c r="J406" s="6">
        <f>914.5+18.3</f>
        <v>932.8</v>
      </c>
      <c r="K406" s="6">
        <f t="shared" si="129"/>
        <v>940.46699999999998</v>
      </c>
      <c r="L406" s="8">
        <f t="shared" si="130"/>
        <v>0.91307475728155296</v>
      </c>
    </row>
    <row r="407" spans="1:13" x14ac:dyDescent="0.15">
      <c r="A407" s="5" t="s">
        <v>7</v>
      </c>
      <c r="B407" s="5"/>
      <c r="C407" s="5">
        <v>1030</v>
      </c>
      <c r="D407" s="6">
        <v>2.153</v>
      </c>
      <c r="E407" s="6">
        <v>0.82</v>
      </c>
      <c r="F407" s="6">
        <v>0.84560000000000002</v>
      </c>
      <c r="G407" s="6">
        <v>0.32600000000000001</v>
      </c>
      <c r="H407" s="6">
        <v>123.96</v>
      </c>
      <c r="I407" s="6">
        <f t="shared" si="128"/>
        <v>128.1046</v>
      </c>
      <c r="J407" s="6">
        <f>116.6+59.2</f>
        <v>175.8</v>
      </c>
      <c r="K407" s="6">
        <f t="shared" si="129"/>
        <v>303.90460000000002</v>
      </c>
      <c r="L407" s="8">
        <f t="shared" si="130"/>
        <v>0.29505300970873799</v>
      </c>
    </row>
    <row r="408" spans="1:13" x14ac:dyDescent="0.15">
      <c r="A408" s="5" t="s">
        <v>49</v>
      </c>
      <c r="B408" s="5"/>
      <c r="C408" s="5">
        <v>520</v>
      </c>
      <c r="D408" s="6">
        <v>8.8369999999999997</v>
      </c>
      <c r="E408" s="6">
        <v>0.8</v>
      </c>
      <c r="F408" s="6">
        <v>0.93879999999999997</v>
      </c>
      <c r="G408" s="6">
        <v>4.4400000000000004</v>
      </c>
      <c r="H408" s="6">
        <v>7.5942999999999996</v>
      </c>
      <c r="I408" s="6">
        <f t="shared" si="128"/>
        <v>22.610099999999999</v>
      </c>
      <c r="J408" s="6">
        <v>668</v>
      </c>
      <c r="K408" s="6">
        <f t="shared" si="129"/>
        <v>690.61009999999999</v>
      </c>
      <c r="L408" s="8">
        <f t="shared" si="130"/>
        <v>1.32809634615385</v>
      </c>
    </row>
    <row r="409" spans="1:13" x14ac:dyDescent="0.15">
      <c r="A409" s="5" t="s">
        <v>17</v>
      </c>
      <c r="B409" s="5"/>
      <c r="C409" s="5">
        <f t="shared" ref="C409:J409" si="131">SUM(C402:C408)</f>
        <v>7700</v>
      </c>
      <c r="D409" s="6">
        <f t="shared" si="131"/>
        <v>30.257999999999999</v>
      </c>
      <c r="E409" s="6">
        <f t="shared" si="131"/>
        <v>13.0342</v>
      </c>
      <c r="F409" s="6">
        <f t="shared" si="131"/>
        <v>5.9564000000000004</v>
      </c>
      <c r="G409" s="6">
        <f t="shared" si="131"/>
        <v>2370.6260000000002</v>
      </c>
      <c r="H409" s="6">
        <f t="shared" si="131"/>
        <v>142.13740000000001</v>
      </c>
      <c r="I409" s="6">
        <f t="shared" si="131"/>
        <v>2562.0120000000002</v>
      </c>
      <c r="J409" s="6">
        <f t="shared" si="131"/>
        <v>5372.3169809999999</v>
      </c>
      <c r="K409" s="6">
        <f t="shared" si="129"/>
        <v>7934.3289809999997</v>
      </c>
      <c r="L409" s="8">
        <f t="shared" si="130"/>
        <v>1.0304323351948099</v>
      </c>
      <c r="M409" s="10">
        <v>45657</v>
      </c>
    </row>
    <row r="412" spans="1:13" x14ac:dyDescent="0.15">
      <c r="A412" s="82" t="s">
        <v>1</v>
      </c>
      <c r="B412" s="87" t="s">
        <v>123</v>
      </c>
      <c r="C412" s="87" t="s">
        <v>124</v>
      </c>
      <c r="D412" s="83" t="s">
        <v>86</v>
      </c>
      <c r="E412" s="84"/>
      <c r="F412" s="84"/>
      <c r="G412" s="84"/>
      <c r="H412" s="84"/>
      <c r="I412" s="85"/>
      <c r="J412" s="82" t="s">
        <v>87</v>
      </c>
      <c r="K412" s="82" t="s">
        <v>88</v>
      </c>
      <c r="L412" s="82" t="s">
        <v>80</v>
      </c>
    </row>
    <row r="413" spans="1:13" x14ac:dyDescent="0.15">
      <c r="A413" s="82"/>
      <c r="B413" s="88"/>
      <c r="C413" s="88"/>
      <c r="D413" s="2" t="s">
        <v>122</v>
      </c>
      <c r="E413" s="2" t="s">
        <v>81</v>
      </c>
      <c r="F413" s="2" t="s">
        <v>82</v>
      </c>
      <c r="G413" s="2" t="s">
        <v>83</v>
      </c>
      <c r="H413" s="2" t="s">
        <v>84</v>
      </c>
      <c r="I413" s="2" t="s">
        <v>48</v>
      </c>
      <c r="J413" s="82"/>
      <c r="K413" s="82"/>
      <c r="L413" s="82"/>
    </row>
    <row r="414" spans="1:13" x14ac:dyDescent="0.15">
      <c r="A414" s="5" t="s">
        <v>2</v>
      </c>
      <c r="B414" s="5">
        <v>682</v>
      </c>
      <c r="C414" s="5">
        <v>72</v>
      </c>
      <c r="D414" s="6">
        <v>0.48</v>
      </c>
      <c r="E414" s="6">
        <v>0.13</v>
      </c>
      <c r="F414" s="6">
        <v>0</v>
      </c>
      <c r="G414" s="6">
        <v>1.08</v>
      </c>
      <c r="H414" s="6">
        <v>0</v>
      </c>
      <c r="I414" s="6">
        <f t="shared" ref="I414:I420" si="132">SUM(D414:H414)</f>
        <v>1.69</v>
      </c>
      <c r="J414" s="6">
        <v>43.17</v>
      </c>
      <c r="K414" s="6">
        <f t="shared" ref="K414:K421" si="133">SUM(I414+J414)</f>
        <v>44.86</v>
      </c>
      <c r="L414" s="8">
        <f t="shared" ref="L414:L421" si="134">K414/B414</f>
        <v>6.5777126099706706E-2</v>
      </c>
    </row>
    <row r="415" spans="1:13" x14ac:dyDescent="0.15">
      <c r="A415" s="5" t="s">
        <v>3</v>
      </c>
      <c r="B415" s="5">
        <v>372</v>
      </c>
      <c r="C415" s="5">
        <v>42</v>
      </c>
      <c r="D415" s="6">
        <v>0.57999999999999996</v>
      </c>
      <c r="E415" s="6">
        <v>0.14000000000000001</v>
      </c>
      <c r="F415" s="6">
        <v>0</v>
      </c>
      <c r="G415" s="6">
        <v>0.04</v>
      </c>
      <c r="H415" s="6">
        <v>0</v>
      </c>
      <c r="I415" s="6">
        <f t="shared" si="132"/>
        <v>0.76</v>
      </c>
      <c r="J415" s="12">
        <v>0</v>
      </c>
      <c r="K415" s="6">
        <f t="shared" si="133"/>
        <v>0.76</v>
      </c>
      <c r="L415" s="8">
        <f t="shared" si="134"/>
        <v>2.0430107526881701E-3</v>
      </c>
    </row>
    <row r="416" spans="1:13" x14ac:dyDescent="0.15">
      <c r="A416" s="5" t="s">
        <v>4</v>
      </c>
      <c r="B416" s="5">
        <v>340</v>
      </c>
      <c r="C416" s="5">
        <v>65</v>
      </c>
      <c r="D416" s="6">
        <v>0.47</v>
      </c>
      <c r="E416" s="6">
        <v>0.24</v>
      </c>
      <c r="F416" s="6">
        <v>0</v>
      </c>
      <c r="G416" s="6">
        <v>0</v>
      </c>
      <c r="H416" s="6">
        <v>0</v>
      </c>
      <c r="I416" s="6">
        <f t="shared" si="132"/>
        <v>0.71</v>
      </c>
      <c r="J416" s="12">
        <v>0</v>
      </c>
      <c r="K416" s="6">
        <f t="shared" si="133"/>
        <v>0.71</v>
      </c>
      <c r="L416" s="8">
        <f t="shared" si="134"/>
        <v>2.0882352941176499E-3</v>
      </c>
    </row>
    <row r="417" spans="1:13" x14ac:dyDescent="0.15">
      <c r="A417" s="5" t="s">
        <v>5</v>
      </c>
      <c r="B417" s="5">
        <v>252</v>
      </c>
      <c r="C417" s="5">
        <v>76</v>
      </c>
      <c r="D417" s="6">
        <v>0.12</v>
      </c>
      <c r="E417" s="6">
        <v>0</v>
      </c>
      <c r="F417" s="6">
        <v>0</v>
      </c>
      <c r="G417" s="6">
        <v>540.76</v>
      </c>
      <c r="H417" s="6">
        <v>0</v>
      </c>
      <c r="I417" s="6">
        <f t="shared" si="132"/>
        <v>540.88</v>
      </c>
      <c r="J417" s="6">
        <v>199.14</v>
      </c>
      <c r="K417" s="6">
        <f t="shared" si="133"/>
        <v>740.02</v>
      </c>
      <c r="L417" s="8">
        <f t="shared" si="134"/>
        <v>2.9365873015872999</v>
      </c>
    </row>
    <row r="418" spans="1:13" x14ac:dyDescent="0.15">
      <c r="A418" s="5" t="s">
        <v>6</v>
      </c>
      <c r="B418" s="5">
        <v>570</v>
      </c>
      <c r="C418" s="5">
        <v>44</v>
      </c>
      <c r="D418" s="6">
        <v>0.14000000000000001</v>
      </c>
      <c r="E418" s="6">
        <v>0.2</v>
      </c>
      <c r="F418" s="6">
        <v>0</v>
      </c>
      <c r="G418" s="6">
        <v>0.14000000000000001</v>
      </c>
      <c r="H418" s="6">
        <v>0</v>
      </c>
      <c r="I418" s="6">
        <f t="shared" si="132"/>
        <v>0.48</v>
      </c>
      <c r="J418" s="6">
        <v>132.58000000000001</v>
      </c>
      <c r="K418" s="6">
        <f t="shared" si="133"/>
        <v>133.06</v>
      </c>
      <c r="L418" s="8">
        <f t="shared" si="134"/>
        <v>0.233438596491228</v>
      </c>
    </row>
    <row r="419" spans="1:13" x14ac:dyDescent="0.15">
      <c r="A419" s="5" t="s">
        <v>7</v>
      </c>
      <c r="B419" s="5">
        <v>592</v>
      </c>
      <c r="C419" s="5">
        <v>54</v>
      </c>
      <c r="D419" s="6">
        <v>0.18</v>
      </c>
      <c r="E419" s="6">
        <v>0.03</v>
      </c>
      <c r="F419" s="6">
        <v>0</v>
      </c>
      <c r="G419" s="6">
        <v>0.04</v>
      </c>
      <c r="H419" s="6">
        <v>0</v>
      </c>
      <c r="I419" s="6">
        <f t="shared" si="132"/>
        <v>0.25</v>
      </c>
      <c r="J419" s="12">
        <v>0</v>
      </c>
      <c r="K419" s="6">
        <f t="shared" si="133"/>
        <v>0.25</v>
      </c>
      <c r="L419" s="8">
        <f t="shared" si="134"/>
        <v>4.22297297297297E-4</v>
      </c>
    </row>
    <row r="420" spans="1:13" x14ac:dyDescent="0.15">
      <c r="A420" s="5" t="s">
        <v>49</v>
      </c>
      <c r="B420" s="5">
        <v>192</v>
      </c>
      <c r="C420" s="5">
        <v>22</v>
      </c>
      <c r="D420" s="6">
        <v>0.64</v>
      </c>
      <c r="E420" s="6">
        <v>0</v>
      </c>
      <c r="F420" s="6">
        <v>0</v>
      </c>
      <c r="G420" s="6">
        <v>1.23</v>
      </c>
      <c r="H420" s="6">
        <v>0</v>
      </c>
      <c r="I420" s="6">
        <f t="shared" si="132"/>
        <v>1.87</v>
      </c>
      <c r="J420" s="6">
        <v>0.71</v>
      </c>
      <c r="K420" s="6">
        <f t="shared" si="133"/>
        <v>2.58</v>
      </c>
      <c r="L420" s="8">
        <f t="shared" si="134"/>
        <v>1.34375E-2</v>
      </c>
    </row>
    <row r="421" spans="1:13" x14ac:dyDescent="0.15">
      <c r="A421" s="5" t="s">
        <v>17</v>
      </c>
      <c r="B421" s="5">
        <v>3000</v>
      </c>
      <c r="C421" s="5">
        <f t="shared" ref="C421:J421" si="135">SUM(C414:C420)</f>
        <v>375</v>
      </c>
      <c r="D421" s="6">
        <f t="shared" si="135"/>
        <v>2.61</v>
      </c>
      <c r="E421" s="6">
        <f t="shared" si="135"/>
        <v>0.74</v>
      </c>
      <c r="F421" s="6">
        <v>0</v>
      </c>
      <c r="G421" s="6">
        <f t="shared" si="135"/>
        <v>543.29</v>
      </c>
      <c r="H421" s="6">
        <f t="shared" si="135"/>
        <v>0</v>
      </c>
      <c r="I421" s="6">
        <f t="shared" si="135"/>
        <v>546.64</v>
      </c>
      <c r="J421" s="6">
        <f t="shared" si="135"/>
        <v>375.6</v>
      </c>
      <c r="K421" s="6">
        <f t="shared" si="133"/>
        <v>922.24</v>
      </c>
      <c r="L421" s="8">
        <f t="shared" si="134"/>
        <v>0.30741333333333298</v>
      </c>
      <c r="M421" s="10">
        <v>45688</v>
      </c>
    </row>
    <row r="424" spans="1:13" x14ac:dyDescent="0.15">
      <c r="A424" s="82" t="s">
        <v>1</v>
      </c>
      <c r="B424" s="87" t="s">
        <v>123</v>
      </c>
      <c r="C424" s="87" t="s">
        <v>124</v>
      </c>
      <c r="D424" s="83" t="s">
        <v>86</v>
      </c>
      <c r="E424" s="84"/>
      <c r="F424" s="84"/>
      <c r="G424" s="84"/>
      <c r="H424" s="84"/>
      <c r="I424" s="85"/>
      <c r="J424" s="82" t="s">
        <v>87</v>
      </c>
      <c r="K424" s="82" t="s">
        <v>88</v>
      </c>
      <c r="L424" s="82" t="s">
        <v>80</v>
      </c>
    </row>
    <row r="425" spans="1:13" x14ac:dyDescent="0.15">
      <c r="A425" s="82"/>
      <c r="B425" s="88"/>
      <c r="C425" s="88"/>
      <c r="D425" s="2" t="s">
        <v>122</v>
      </c>
      <c r="E425" s="2" t="s">
        <v>81</v>
      </c>
      <c r="F425" s="2" t="s">
        <v>82</v>
      </c>
      <c r="G425" s="2" t="s">
        <v>83</v>
      </c>
      <c r="H425" s="2" t="s">
        <v>84</v>
      </c>
      <c r="I425" s="2" t="s">
        <v>48</v>
      </c>
      <c r="J425" s="82"/>
      <c r="K425" s="82"/>
      <c r="L425" s="82"/>
    </row>
    <row r="426" spans="1:13" x14ac:dyDescent="0.15">
      <c r="A426" s="5" t="s">
        <v>2</v>
      </c>
      <c r="B426" s="5">
        <v>682</v>
      </c>
      <c r="C426" s="5">
        <v>72</v>
      </c>
      <c r="D426" s="6">
        <v>0.48</v>
      </c>
      <c r="E426" s="6">
        <v>0.38</v>
      </c>
      <c r="F426" s="6">
        <v>0</v>
      </c>
      <c r="G426" s="6">
        <v>2.1800000000000002</v>
      </c>
      <c r="H426" s="6">
        <v>0</v>
      </c>
      <c r="I426" s="6">
        <f t="shared" ref="I426:I432" si="136">SUM(D426:H426)</f>
        <v>3.04</v>
      </c>
      <c r="J426" s="6">
        <v>43.93</v>
      </c>
      <c r="K426" s="6">
        <f t="shared" ref="K426:K433" si="137">SUM(I426+J426)</f>
        <v>46.97</v>
      </c>
      <c r="L426" s="8">
        <f t="shared" ref="L426:L433" si="138">K426/B426</f>
        <v>6.8870967741935504E-2</v>
      </c>
    </row>
    <row r="427" spans="1:13" x14ac:dyDescent="0.15">
      <c r="A427" s="5" t="s">
        <v>3</v>
      </c>
      <c r="B427" s="5">
        <v>372</v>
      </c>
      <c r="C427" s="5">
        <v>42</v>
      </c>
      <c r="D427" s="6">
        <v>0.57999999999999996</v>
      </c>
      <c r="E427" s="6">
        <v>0.28999999999999998</v>
      </c>
      <c r="F427" s="6">
        <v>0</v>
      </c>
      <c r="G427" s="6">
        <v>0.1</v>
      </c>
      <c r="H427" s="6">
        <v>0</v>
      </c>
      <c r="I427" s="6">
        <f t="shared" si="136"/>
        <v>0.97</v>
      </c>
      <c r="J427" s="12">
        <v>0</v>
      </c>
      <c r="K427" s="6">
        <f t="shared" si="137"/>
        <v>0.97</v>
      </c>
      <c r="L427" s="8">
        <f t="shared" si="138"/>
        <v>2.6075268817204299E-3</v>
      </c>
    </row>
    <row r="428" spans="1:13" x14ac:dyDescent="0.15">
      <c r="A428" s="5" t="s">
        <v>4</v>
      </c>
      <c r="B428" s="5">
        <v>340</v>
      </c>
      <c r="C428" s="5">
        <v>65</v>
      </c>
      <c r="D428" s="6">
        <v>0.47</v>
      </c>
      <c r="E428" s="6">
        <v>0.49</v>
      </c>
      <c r="F428" s="6">
        <v>0</v>
      </c>
      <c r="G428" s="6">
        <v>0</v>
      </c>
      <c r="H428" s="6">
        <v>0</v>
      </c>
      <c r="I428" s="6">
        <f t="shared" si="136"/>
        <v>0.96</v>
      </c>
      <c r="J428" s="12">
        <v>0</v>
      </c>
      <c r="K428" s="6">
        <f t="shared" si="137"/>
        <v>0.96</v>
      </c>
      <c r="L428" s="8">
        <f t="shared" si="138"/>
        <v>2.82352941176471E-3</v>
      </c>
    </row>
    <row r="429" spans="1:13" x14ac:dyDescent="0.15">
      <c r="A429" s="5" t="s">
        <v>5</v>
      </c>
      <c r="B429" s="5">
        <v>252</v>
      </c>
      <c r="C429" s="5">
        <v>76</v>
      </c>
      <c r="D429" s="6">
        <v>0.12</v>
      </c>
      <c r="E429" s="6">
        <v>0</v>
      </c>
      <c r="F429" s="6">
        <v>0</v>
      </c>
      <c r="G429" s="6">
        <v>542.17999999999995</v>
      </c>
      <c r="H429" s="6">
        <v>0</v>
      </c>
      <c r="I429" s="6">
        <f t="shared" si="136"/>
        <v>542.29999999999995</v>
      </c>
      <c r="J429" s="6">
        <v>199.14</v>
      </c>
      <c r="K429" s="6">
        <f t="shared" si="137"/>
        <v>741.44</v>
      </c>
      <c r="L429" s="8">
        <f t="shared" si="138"/>
        <v>2.9422222222222199</v>
      </c>
    </row>
    <row r="430" spans="1:13" x14ac:dyDescent="0.15">
      <c r="A430" s="5" t="s">
        <v>6</v>
      </c>
      <c r="B430" s="5">
        <v>570</v>
      </c>
      <c r="C430" s="5">
        <v>44</v>
      </c>
      <c r="D430" s="6">
        <v>0.14000000000000001</v>
      </c>
      <c r="E430" s="6">
        <v>0.4</v>
      </c>
      <c r="F430" s="6">
        <v>0</v>
      </c>
      <c r="G430" s="6">
        <v>0.28999999999999998</v>
      </c>
      <c r="H430" s="6">
        <v>0</v>
      </c>
      <c r="I430" s="6">
        <f t="shared" si="136"/>
        <v>0.83</v>
      </c>
      <c r="J430" s="6">
        <v>163.71</v>
      </c>
      <c r="K430" s="6">
        <f t="shared" si="137"/>
        <v>164.54</v>
      </c>
      <c r="L430" s="8">
        <f t="shared" si="138"/>
        <v>0.28866666666666702</v>
      </c>
    </row>
    <row r="431" spans="1:13" x14ac:dyDescent="0.15">
      <c r="A431" s="5" t="s">
        <v>7</v>
      </c>
      <c r="B431" s="5">
        <v>592</v>
      </c>
      <c r="C431" s="5">
        <v>54</v>
      </c>
      <c r="D431" s="6">
        <v>0.18</v>
      </c>
      <c r="E431" s="6">
        <v>0.1</v>
      </c>
      <c r="F431" s="6">
        <v>0</v>
      </c>
      <c r="G431" s="6">
        <v>0.1</v>
      </c>
      <c r="H431" s="6">
        <v>0</v>
      </c>
      <c r="I431" s="6">
        <f t="shared" si="136"/>
        <v>0.38</v>
      </c>
      <c r="J431" s="12">
        <v>0</v>
      </c>
      <c r="K431" s="6">
        <f t="shared" si="137"/>
        <v>0.38</v>
      </c>
      <c r="L431" s="8">
        <f t="shared" si="138"/>
        <v>6.4189189189189195E-4</v>
      </c>
    </row>
    <row r="432" spans="1:13" x14ac:dyDescent="0.15">
      <c r="A432" s="5" t="s">
        <v>49</v>
      </c>
      <c r="B432" s="5">
        <v>192</v>
      </c>
      <c r="C432" s="5">
        <v>22</v>
      </c>
      <c r="D432" s="6">
        <v>0.64</v>
      </c>
      <c r="E432" s="6">
        <v>0.1</v>
      </c>
      <c r="F432" s="6">
        <v>0</v>
      </c>
      <c r="G432" s="6">
        <v>2.4700000000000002</v>
      </c>
      <c r="H432" s="6">
        <v>0</v>
      </c>
      <c r="I432" s="6">
        <f t="shared" si="136"/>
        <v>3.21</v>
      </c>
      <c r="J432" s="6">
        <v>1.42</v>
      </c>
      <c r="K432" s="6">
        <f t="shared" si="137"/>
        <v>4.63</v>
      </c>
      <c r="L432" s="8">
        <f t="shared" si="138"/>
        <v>2.41145833333333E-2</v>
      </c>
    </row>
    <row r="433" spans="1:13" x14ac:dyDescent="0.15">
      <c r="A433" s="5" t="s">
        <v>17</v>
      </c>
      <c r="B433" s="5">
        <v>3000</v>
      </c>
      <c r="C433" s="5">
        <f t="shared" ref="C433:J433" si="139">SUM(C426:C432)</f>
        <v>375</v>
      </c>
      <c r="D433" s="6">
        <f t="shared" si="139"/>
        <v>2.61</v>
      </c>
      <c r="E433" s="6">
        <f t="shared" si="139"/>
        <v>1.76</v>
      </c>
      <c r="F433" s="6">
        <v>0</v>
      </c>
      <c r="G433" s="6">
        <f t="shared" si="139"/>
        <v>547.32000000000005</v>
      </c>
      <c r="H433" s="6">
        <f t="shared" si="139"/>
        <v>0</v>
      </c>
      <c r="I433" s="6">
        <f t="shared" si="139"/>
        <v>551.69000000000005</v>
      </c>
      <c r="J433" s="6">
        <f t="shared" si="139"/>
        <v>408.2</v>
      </c>
      <c r="K433" s="6">
        <f t="shared" si="137"/>
        <v>959.89</v>
      </c>
      <c r="L433" s="8">
        <f t="shared" si="138"/>
        <v>0.31996333333333299</v>
      </c>
      <c r="M433" s="10">
        <v>45702</v>
      </c>
    </row>
    <row r="436" spans="1:13" x14ac:dyDescent="0.15">
      <c r="A436" s="82" t="s">
        <v>1</v>
      </c>
      <c r="B436" s="87" t="s">
        <v>123</v>
      </c>
      <c r="C436" s="87" t="s">
        <v>124</v>
      </c>
      <c r="D436" s="83" t="s">
        <v>86</v>
      </c>
      <c r="E436" s="84"/>
      <c r="F436" s="84"/>
      <c r="G436" s="84"/>
      <c r="H436" s="84"/>
      <c r="I436" s="85"/>
      <c r="J436" s="82" t="s">
        <v>87</v>
      </c>
      <c r="K436" s="82" t="s">
        <v>88</v>
      </c>
      <c r="L436" s="82" t="s">
        <v>80</v>
      </c>
    </row>
    <row r="437" spans="1:13" x14ac:dyDescent="0.15">
      <c r="A437" s="82"/>
      <c r="B437" s="88"/>
      <c r="C437" s="88"/>
      <c r="D437" s="2" t="s">
        <v>122</v>
      </c>
      <c r="E437" s="2" t="s">
        <v>81</v>
      </c>
      <c r="F437" s="2" t="s">
        <v>82</v>
      </c>
      <c r="G437" s="2" t="s">
        <v>83</v>
      </c>
      <c r="H437" s="2" t="s">
        <v>84</v>
      </c>
      <c r="I437" s="2" t="s">
        <v>48</v>
      </c>
      <c r="J437" s="82"/>
      <c r="K437" s="82"/>
      <c r="L437" s="82"/>
    </row>
    <row r="438" spans="1:13" x14ac:dyDescent="0.15">
      <c r="A438" s="5" t="s">
        <v>2</v>
      </c>
      <c r="B438" s="5">
        <v>682</v>
      </c>
      <c r="C438" s="5">
        <v>72</v>
      </c>
      <c r="D438" s="6">
        <v>0.48</v>
      </c>
      <c r="E438" s="6">
        <v>0.38</v>
      </c>
      <c r="F438" s="6">
        <v>0</v>
      </c>
      <c r="G438" s="6">
        <v>2.2000000000000002</v>
      </c>
      <c r="H438" s="6">
        <v>0</v>
      </c>
      <c r="I438" s="6">
        <f t="shared" ref="I438:I444" si="140">SUM(D438:H438)</f>
        <v>3.06</v>
      </c>
      <c r="J438" s="6">
        <v>43.93</v>
      </c>
      <c r="K438" s="6">
        <f t="shared" ref="K438:K445" si="141">SUM(I438+J438)</f>
        <v>46.99</v>
      </c>
      <c r="L438" s="8">
        <f t="shared" ref="L438:L445" si="142">K438/B438</f>
        <v>6.8900293255132E-2</v>
      </c>
    </row>
    <row r="439" spans="1:13" x14ac:dyDescent="0.15">
      <c r="A439" s="5" t="s">
        <v>3</v>
      </c>
      <c r="B439" s="5">
        <v>372</v>
      </c>
      <c r="C439" s="5">
        <v>42</v>
      </c>
      <c r="D439" s="6">
        <v>0.57999999999999996</v>
      </c>
      <c r="E439" s="6">
        <v>0.28999999999999998</v>
      </c>
      <c r="F439" s="6">
        <v>0</v>
      </c>
      <c r="G439" s="6">
        <v>0.08</v>
      </c>
      <c r="H439" s="6">
        <v>6.79</v>
      </c>
      <c r="I439" s="6">
        <f t="shared" si="140"/>
        <v>7.74</v>
      </c>
      <c r="J439" s="12">
        <v>0</v>
      </c>
      <c r="K439" s="6">
        <f t="shared" si="141"/>
        <v>7.74</v>
      </c>
      <c r="L439" s="8">
        <f t="shared" si="142"/>
        <v>2.0806451612903201E-2</v>
      </c>
    </row>
    <row r="440" spans="1:13" x14ac:dyDescent="0.15">
      <c r="A440" s="5" t="s">
        <v>4</v>
      </c>
      <c r="B440" s="5">
        <v>340</v>
      </c>
      <c r="C440" s="5">
        <v>65</v>
      </c>
      <c r="D440" s="6">
        <v>0.47</v>
      </c>
      <c r="E440" s="6">
        <v>0.49</v>
      </c>
      <c r="F440" s="6">
        <v>0</v>
      </c>
      <c r="G440" s="6">
        <v>1.31</v>
      </c>
      <c r="H440" s="6">
        <v>0</v>
      </c>
      <c r="I440" s="6">
        <f t="shared" si="140"/>
        <v>2.27</v>
      </c>
      <c r="J440" s="12">
        <v>0</v>
      </c>
      <c r="K440" s="6">
        <f t="shared" si="141"/>
        <v>2.27</v>
      </c>
      <c r="L440" s="8">
        <f t="shared" si="142"/>
        <v>6.6764705882352898E-3</v>
      </c>
    </row>
    <row r="441" spans="1:13" x14ac:dyDescent="0.15">
      <c r="A441" s="5" t="s">
        <v>5</v>
      </c>
      <c r="B441" s="5">
        <v>252</v>
      </c>
      <c r="C441" s="5">
        <v>76</v>
      </c>
      <c r="D441" s="6">
        <v>0.12</v>
      </c>
      <c r="E441" s="6">
        <v>0</v>
      </c>
      <c r="F441" s="6">
        <v>0</v>
      </c>
      <c r="G441" s="6">
        <v>542.17999999999995</v>
      </c>
      <c r="H441" s="6">
        <v>0</v>
      </c>
      <c r="I441" s="6">
        <f t="shared" si="140"/>
        <v>542.29999999999995</v>
      </c>
      <c r="J441" s="6">
        <v>199.14</v>
      </c>
      <c r="K441" s="6">
        <f t="shared" si="141"/>
        <v>741.44</v>
      </c>
      <c r="L441" s="8">
        <f t="shared" si="142"/>
        <v>2.9422222222222199</v>
      </c>
    </row>
    <row r="442" spans="1:13" x14ac:dyDescent="0.15">
      <c r="A442" s="5" t="s">
        <v>6</v>
      </c>
      <c r="B442" s="5">
        <v>570</v>
      </c>
      <c r="C442" s="5">
        <v>44</v>
      </c>
      <c r="D442" s="6">
        <v>0.14000000000000001</v>
      </c>
      <c r="E442" s="6">
        <v>0.4</v>
      </c>
      <c r="F442" s="6">
        <v>0</v>
      </c>
      <c r="G442" s="6">
        <v>0.28999999999999998</v>
      </c>
      <c r="H442" s="6">
        <v>0</v>
      </c>
      <c r="I442" s="6">
        <f t="shared" si="140"/>
        <v>0.83</v>
      </c>
      <c r="J442" s="6">
        <v>163.71</v>
      </c>
      <c r="K442" s="6">
        <f t="shared" si="141"/>
        <v>164.54</v>
      </c>
      <c r="L442" s="8">
        <f t="shared" si="142"/>
        <v>0.28866666666666702</v>
      </c>
    </row>
    <row r="443" spans="1:13" x14ac:dyDescent="0.15">
      <c r="A443" s="5" t="s">
        <v>7</v>
      </c>
      <c r="B443" s="5">
        <v>592</v>
      </c>
      <c r="C443" s="5">
        <v>54</v>
      </c>
      <c r="D443" s="6">
        <v>0.18</v>
      </c>
      <c r="E443" s="6">
        <v>7.0000000000000007E-2</v>
      </c>
      <c r="F443" s="6">
        <v>0</v>
      </c>
      <c r="G443" s="6">
        <v>7.0000000000000007E-2</v>
      </c>
      <c r="H443" s="6">
        <v>0</v>
      </c>
      <c r="I443" s="6">
        <f t="shared" si="140"/>
        <v>0.32</v>
      </c>
      <c r="J443" s="12">
        <v>0</v>
      </c>
      <c r="K443" s="6">
        <f t="shared" si="141"/>
        <v>0.32</v>
      </c>
      <c r="L443" s="8">
        <f t="shared" si="142"/>
        <v>5.4054054054054098E-4</v>
      </c>
    </row>
    <row r="444" spans="1:13" x14ac:dyDescent="0.15">
      <c r="A444" s="5" t="s">
        <v>49</v>
      </c>
      <c r="B444" s="5">
        <v>192</v>
      </c>
      <c r="C444" s="5">
        <v>22</v>
      </c>
      <c r="D444" s="6">
        <v>0.64</v>
      </c>
      <c r="E444" s="6">
        <v>0.1</v>
      </c>
      <c r="F444" s="6">
        <v>0</v>
      </c>
      <c r="G444" s="6">
        <v>2.4700000000000002</v>
      </c>
      <c r="H444" s="6">
        <v>0</v>
      </c>
      <c r="I444" s="6">
        <f t="shared" si="140"/>
        <v>3.21</v>
      </c>
      <c r="J444" s="6">
        <v>1.42</v>
      </c>
      <c r="K444" s="6">
        <f t="shared" si="141"/>
        <v>4.63</v>
      </c>
      <c r="L444" s="8">
        <f t="shared" si="142"/>
        <v>2.41145833333333E-2</v>
      </c>
    </row>
    <row r="445" spans="1:13" x14ac:dyDescent="0.15">
      <c r="A445" s="5" t="s">
        <v>17</v>
      </c>
      <c r="B445" s="5">
        <v>3000</v>
      </c>
      <c r="C445" s="5">
        <f t="shared" ref="C445:J445" si="143">SUM(C438:C444)</f>
        <v>375</v>
      </c>
      <c r="D445" s="6">
        <f t="shared" si="143"/>
        <v>2.61</v>
      </c>
      <c r="E445" s="6">
        <f t="shared" si="143"/>
        <v>1.73</v>
      </c>
      <c r="F445" s="6">
        <v>0</v>
      </c>
      <c r="G445" s="6">
        <f t="shared" si="143"/>
        <v>548.6</v>
      </c>
      <c r="H445" s="6">
        <f t="shared" si="143"/>
        <v>6.79</v>
      </c>
      <c r="I445" s="6">
        <f t="shared" si="143"/>
        <v>559.73</v>
      </c>
      <c r="J445" s="6">
        <f t="shared" si="143"/>
        <v>408.2</v>
      </c>
      <c r="K445" s="6">
        <f t="shared" si="141"/>
        <v>967.93</v>
      </c>
      <c r="L445" s="8">
        <f t="shared" si="142"/>
        <v>0.322643333333333</v>
      </c>
      <c r="M445" s="10">
        <v>45709</v>
      </c>
    </row>
    <row r="448" spans="1:13" x14ac:dyDescent="0.15">
      <c r="A448" s="82" t="s">
        <v>1</v>
      </c>
      <c r="B448" s="87" t="s">
        <v>123</v>
      </c>
      <c r="C448" s="87" t="s">
        <v>124</v>
      </c>
      <c r="D448" s="83" t="s">
        <v>86</v>
      </c>
      <c r="E448" s="84"/>
      <c r="F448" s="84"/>
      <c r="G448" s="84"/>
      <c r="H448" s="84"/>
      <c r="I448" s="85"/>
      <c r="J448" s="82" t="s">
        <v>87</v>
      </c>
      <c r="K448" s="82" t="s">
        <v>88</v>
      </c>
      <c r="L448" s="82" t="s">
        <v>80</v>
      </c>
    </row>
    <row r="449" spans="1:13" x14ac:dyDescent="0.15">
      <c r="A449" s="82"/>
      <c r="B449" s="88"/>
      <c r="C449" s="88"/>
      <c r="D449" s="2" t="s">
        <v>122</v>
      </c>
      <c r="E449" s="2" t="s">
        <v>81</v>
      </c>
      <c r="F449" s="2" t="s">
        <v>82</v>
      </c>
      <c r="G449" s="2" t="s">
        <v>83</v>
      </c>
      <c r="H449" s="2" t="s">
        <v>84</v>
      </c>
      <c r="I449" s="2" t="s">
        <v>48</v>
      </c>
      <c r="J449" s="82"/>
      <c r="K449" s="82"/>
      <c r="L449" s="82"/>
    </row>
    <row r="450" spans="1:13" x14ac:dyDescent="0.15">
      <c r="A450" s="5" t="s">
        <v>2</v>
      </c>
      <c r="B450" s="5">
        <v>682</v>
      </c>
      <c r="C450" s="5">
        <v>72</v>
      </c>
      <c r="D450" s="6">
        <v>1.1000000000000001</v>
      </c>
      <c r="E450" s="6">
        <v>0.32</v>
      </c>
      <c r="F450" s="6">
        <v>0</v>
      </c>
      <c r="G450" s="6">
        <v>2.13</v>
      </c>
      <c r="H450" s="6">
        <v>0</v>
      </c>
      <c r="I450" s="6">
        <f t="shared" ref="I450:I456" si="144">SUM(D450:H450)</f>
        <v>3.55</v>
      </c>
      <c r="J450" s="6">
        <v>43.93</v>
      </c>
      <c r="K450" s="6">
        <f t="shared" ref="K450:K457" si="145">SUM(I450+J450)</f>
        <v>47.48</v>
      </c>
      <c r="L450" s="8">
        <f t="shared" ref="L450:L457" si="146">K450/B450</f>
        <v>6.9618768328445699E-2</v>
      </c>
    </row>
    <row r="451" spans="1:13" x14ac:dyDescent="0.15">
      <c r="A451" s="5" t="s">
        <v>3</v>
      </c>
      <c r="B451" s="5">
        <v>372</v>
      </c>
      <c r="C451" s="5">
        <v>42</v>
      </c>
      <c r="D451" s="6">
        <v>0.78</v>
      </c>
      <c r="E451" s="6">
        <v>0.28999999999999998</v>
      </c>
      <c r="F451" s="6">
        <v>0</v>
      </c>
      <c r="G451" s="6">
        <v>0.08</v>
      </c>
      <c r="H451" s="6">
        <v>6.79</v>
      </c>
      <c r="I451" s="6">
        <f t="shared" si="144"/>
        <v>7.94</v>
      </c>
      <c r="J451" s="12">
        <v>0</v>
      </c>
      <c r="K451" s="6">
        <f t="shared" si="145"/>
        <v>7.94</v>
      </c>
      <c r="L451" s="8">
        <f t="shared" si="146"/>
        <v>2.13440860215054E-2</v>
      </c>
    </row>
    <row r="452" spans="1:13" x14ac:dyDescent="0.15">
      <c r="A452" s="5" t="s">
        <v>4</v>
      </c>
      <c r="B452" s="5">
        <v>340</v>
      </c>
      <c r="C452" s="5">
        <v>65</v>
      </c>
      <c r="D452" s="6">
        <v>3.66</v>
      </c>
      <c r="E452" s="6">
        <v>0.49</v>
      </c>
      <c r="F452" s="6">
        <v>0</v>
      </c>
      <c r="G452" s="6">
        <v>1.65</v>
      </c>
      <c r="H452" s="6">
        <v>0</v>
      </c>
      <c r="I452" s="6">
        <f t="shared" si="144"/>
        <v>5.8</v>
      </c>
      <c r="J452" s="13">
        <v>3.92</v>
      </c>
      <c r="K452" s="6">
        <f t="shared" si="145"/>
        <v>9.7200000000000006</v>
      </c>
      <c r="L452" s="8">
        <f t="shared" si="146"/>
        <v>2.8588235294117699E-2</v>
      </c>
    </row>
    <row r="453" spans="1:13" x14ac:dyDescent="0.15">
      <c r="A453" s="5" t="s">
        <v>5</v>
      </c>
      <c r="B453" s="5">
        <v>252</v>
      </c>
      <c r="C453" s="5">
        <v>76</v>
      </c>
      <c r="D453" s="6">
        <v>0.33</v>
      </c>
      <c r="E453" s="6">
        <v>0</v>
      </c>
      <c r="F453" s="6">
        <v>0</v>
      </c>
      <c r="G453" s="6">
        <v>1221.28</v>
      </c>
      <c r="H453" s="6">
        <v>0</v>
      </c>
      <c r="I453" s="6">
        <f t="shared" si="144"/>
        <v>1221.6099999999999</v>
      </c>
      <c r="J453" s="6">
        <v>199.14</v>
      </c>
      <c r="K453" s="6">
        <f t="shared" si="145"/>
        <v>1420.75</v>
      </c>
      <c r="L453" s="8">
        <f t="shared" si="146"/>
        <v>5.6378968253968296</v>
      </c>
    </row>
    <row r="454" spans="1:13" x14ac:dyDescent="0.15">
      <c r="A454" s="5" t="s">
        <v>6</v>
      </c>
      <c r="B454" s="5">
        <v>570</v>
      </c>
      <c r="C454" s="5">
        <v>44</v>
      </c>
      <c r="D454" s="6">
        <v>0.28000000000000003</v>
      </c>
      <c r="E454" s="6">
        <v>0.4</v>
      </c>
      <c r="F454" s="6">
        <v>0</v>
      </c>
      <c r="G454" s="6">
        <v>0.28999999999999998</v>
      </c>
      <c r="H454" s="6">
        <v>0</v>
      </c>
      <c r="I454" s="6">
        <f t="shared" si="144"/>
        <v>0.97</v>
      </c>
      <c r="J454" s="6">
        <v>163.71</v>
      </c>
      <c r="K454" s="6">
        <f t="shared" si="145"/>
        <v>164.68</v>
      </c>
      <c r="L454" s="8">
        <f t="shared" si="146"/>
        <v>0.28891228070175401</v>
      </c>
    </row>
    <row r="455" spans="1:13" x14ac:dyDescent="0.15">
      <c r="A455" s="5" t="s">
        <v>7</v>
      </c>
      <c r="B455" s="5">
        <v>592</v>
      </c>
      <c r="C455" s="5">
        <v>54</v>
      </c>
      <c r="D455" s="6">
        <v>0.36</v>
      </c>
      <c r="E455" s="6">
        <v>7.0000000000000007E-2</v>
      </c>
      <c r="F455" s="6">
        <v>0</v>
      </c>
      <c r="G455" s="6">
        <v>7.0000000000000007E-2</v>
      </c>
      <c r="H455" s="6">
        <v>3.77</v>
      </c>
      <c r="I455" s="6">
        <f t="shared" si="144"/>
        <v>4.2699999999999996</v>
      </c>
      <c r="J455" s="13">
        <v>67.42</v>
      </c>
      <c r="K455" s="6">
        <f t="shared" si="145"/>
        <v>71.69</v>
      </c>
      <c r="L455" s="8">
        <f t="shared" si="146"/>
        <v>0.12109797297297301</v>
      </c>
    </row>
    <row r="456" spans="1:13" x14ac:dyDescent="0.15">
      <c r="A456" s="5" t="s">
        <v>49</v>
      </c>
      <c r="B456" s="5">
        <v>192</v>
      </c>
      <c r="C456" s="5">
        <v>22</v>
      </c>
      <c r="D456" s="6">
        <v>1.48</v>
      </c>
      <c r="E456" s="6">
        <v>0.1</v>
      </c>
      <c r="F456" s="6">
        <v>0</v>
      </c>
      <c r="G456" s="6">
        <v>2.4700000000000002</v>
      </c>
      <c r="H456" s="6">
        <v>0</v>
      </c>
      <c r="I456" s="6">
        <f t="shared" si="144"/>
        <v>4.05</v>
      </c>
      <c r="J456" s="6">
        <v>1.42</v>
      </c>
      <c r="K456" s="6">
        <f t="shared" si="145"/>
        <v>5.47</v>
      </c>
      <c r="L456" s="8">
        <f t="shared" si="146"/>
        <v>2.8489583333333301E-2</v>
      </c>
    </row>
    <row r="457" spans="1:13" x14ac:dyDescent="0.15">
      <c r="A457" s="5" t="s">
        <v>17</v>
      </c>
      <c r="B457" s="5">
        <v>3000</v>
      </c>
      <c r="C457" s="5">
        <f t="shared" ref="C457:J457" si="147">SUM(C450:C456)</f>
        <v>375</v>
      </c>
      <c r="D457" s="6">
        <f t="shared" si="147"/>
        <v>7.99</v>
      </c>
      <c r="E457" s="6">
        <f t="shared" si="147"/>
        <v>1.67</v>
      </c>
      <c r="F457" s="6">
        <v>0</v>
      </c>
      <c r="G457" s="6">
        <f t="shared" si="147"/>
        <v>1227.97</v>
      </c>
      <c r="H457" s="6">
        <f t="shared" si="147"/>
        <v>10.56</v>
      </c>
      <c r="I457" s="6">
        <f t="shared" si="147"/>
        <v>1248.19</v>
      </c>
      <c r="J457" s="6">
        <f t="shared" si="147"/>
        <v>479.54</v>
      </c>
      <c r="K457" s="6">
        <f t="shared" si="145"/>
        <v>1727.73</v>
      </c>
      <c r="L457" s="8">
        <f t="shared" si="146"/>
        <v>0.57591000000000003</v>
      </c>
      <c r="M457" s="10">
        <v>45716</v>
      </c>
    </row>
    <row r="460" spans="1:13" x14ac:dyDescent="0.15">
      <c r="A460" s="82" t="s">
        <v>1</v>
      </c>
      <c r="B460" s="87" t="s">
        <v>123</v>
      </c>
      <c r="C460" s="87" t="s">
        <v>124</v>
      </c>
      <c r="D460" s="83" t="s">
        <v>86</v>
      </c>
      <c r="E460" s="84"/>
      <c r="F460" s="84"/>
      <c r="G460" s="84"/>
      <c r="H460" s="84"/>
      <c r="I460" s="85"/>
      <c r="J460" s="82" t="s">
        <v>87</v>
      </c>
      <c r="K460" s="82" t="s">
        <v>88</v>
      </c>
      <c r="L460" s="82" t="s">
        <v>80</v>
      </c>
    </row>
    <row r="461" spans="1:13" x14ac:dyDescent="0.15">
      <c r="A461" s="82"/>
      <c r="B461" s="88"/>
      <c r="C461" s="88"/>
      <c r="D461" s="2" t="s">
        <v>122</v>
      </c>
      <c r="E461" s="2" t="s">
        <v>81</v>
      </c>
      <c r="F461" s="2" t="s">
        <v>82</v>
      </c>
      <c r="G461" s="2" t="s">
        <v>83</v>
      </c>
      <c r="H461" s="2" t="s">
        <v>84</v>
      </c>
      <c r="I461" s="2" t="s">
        <v>48</v>
      </c>
      <c r="J461" s="82"/>
      <c r="K461" s="82"/>
      <c r="L461" s="82"/>
    </row>
    <row r="462" spans="1:13" x14ac:dyDescent="0.15">
      <c r="A462" s="5" t="s">
        <v>2</v>
      </c>
      <c r="B462" s="5">
        <v>682</v>
      </c>
      <c r="C462" s="5">
        <v>72</v>
      </c>
      <c r="D462" s="6">
        <v>1.1000000000000001</v>
      </c>
      <c r="E462" s="6">
        <v>0.5</v>
      </c>
      <c r="F462" s="6">
        <v>0</v>
      </c>
      <c r="G462" s="6">
        <v>3.12</v>
      </c>
      <c r="H462" s="6">
        <v>0</v>
      </c>
      <c r="I462" s="6">
        <f t="shared" ref="I462:I468" si="148">SUM(D462:H462)</f>
        <v>4.72</v>
      </c>
      <c r="J462" s="6">
        <v>44.69</v>
      </c>
      <c r="K462" s="6">
        <f t="shared" ref="K462:K469" si="149">SUM(I462+J462)</f>
        <v>49.41</v>
      </c>
      <c r="L462" s="8">
        <f t="shared" ref="L462:L469" si="150">K462/B462</f>
        <v>7.24486803519062E-2</v>
      </c>
    </row>
    <row r="463" spans="1:13" x14ac:dyDescent="0.15">
      <c r="A463" s="5" t="s">
        <v>3</v>
      </c>
      <c r="B463" s="5">
        <v>372</v>
      </c>
      <c r="C463" s="5">
        <v>42</v>
      </c>
      <c r="D463" s="6">
        <v>0.78</v>
      </c>
      <c r="E463" s="6">
        <v>0.43</v>
      </c>
      <c r="F463" s="6">
        <v>0</v>
      </c>
      <c r="G463" s="6">
        <v>0.17</v>
      </c>
      <c r="H463" s="6">
        <v>6.79</v>
      </c>
      <c r="I463" s="6">
        <f t="shared" si="148"/>
        <v>8.17</v>
      </c>
      <c r="J463" s="12">
        <v>0</v>
      </c>
      <c r="K463" s="6">
        <f t="shared" si="149"/>
        <v>8.17</v>
      </c>
      <c r="L463" s="8">
        <f t="shared" si="150"/>
        <v>2.19623655913978E-2</v>
      </c>
    </row>
    <row r="464" spans="1:13" x14ac:dyDescent="0.15">
      <c r="A464" s="5" t="s">
        <v>4</v>
      </c>
      <c r="B464" s="5">
        <v>340</v>
      </c>
      <c r="C464" s="5">
        <v>65</v>
      </c>
      <c r="D464" s="6">
        <v>3.66</v>
      </c>
      <c r="E464" s="6">
        <v>0.73</v>
      </c>
      <c r="F464" s="6">
        <v>0</v>
      </c>
      <c r="G464" s="6">
        <v>6.18</v>
      </c>
      <c r="H464" s="6">
        <v>0</v>
      </c>
      <c r="I464" s="6">
        <f t="shared" si="148"/>
        <v>10.57</v>
      </c>
      <c r="J464" s="13">
        <v>3.92</v>
      </c>
      <c r="K464" s="6">
        <f t="shared" si="149"/>
        <v>14.49</v>
      </c>
      <c r="L464" s="8">
        <f t="shared" si="150"/>
        <v>4.2617647058823503E-2</v>
      </c>
    </row>
    <row r="465" spans="1:13" x14ac:dyDescent="0.15">
      <c r="A465" s="5" t="s">
        <v>5</v>
      </c>
      <c r="B465" s="5">
        <v>252</v>
      </c>
      <c r="C465" s="5">
        <v>76</v>
      </c>
      <c r="D465" s="6">
        <v>0.33</v>
      </c>
      <c r="E465" s="6">
        <v>0</v>
      </c>
      <c r="F465" s="6">
        <v>0</v>
      </c>
      <c r="G465" s="6">
        <v>1222.71</v>
      </c>
      <c r="H465" s="6">
        <v>0</v>
      </c>
      <c r="I465" s="6">
        <f t="shared" si="148"/>
        <v>1223.04</v>
      </c>
      <c r="J465" s="6">
        <v>199.14</v>
      </c>
      <c r="K465" s="6">
        <f t="shared" si="149"/>
        <v>1422.18</v>
      </c>
      <c r="L465" s="8">
        <f t="shared" si="150"/>
        <v>5.6435714285714296</v>
      </c>
    </row>
    <row r="466" spans="1:13" x14ac:dyDescent="0.15">
      <c r="A466" s="5" t="s">
        <v>6</v>
      </c>
      <c r="B466" s="5">
        <v>570</v>
      </c>
      <c r="C466" s="5">
        <v>44</v>
      </c>
      <c r="D466" s="6">
        <v>0.28000000000000003</v>
      </c>
      <c r="E466" s="6">
        <v>0.6</v>
      </c>
      <c r="F466" s="6">
        <v>0</v>
      </c>
      <c r="G466" s="6">
        <v>0.37</v>
      </c>
      <c r="H466" s="6">
        <v>0</v>
      </c>
      <c r="I466" s="6">
        <f t="shared" si="148"/>
        <v>1.25</v>
      </c>
      <c r="J466" s="6">
        <v>163.71</v>
      </c>
      <c r="K466" s="6">
        <f t="shared" si="149"/>
        <v>164.96</v>
      </c>
      <c r="L466" s="8">
        <f t="shared" si="150"/>
        <v>0.28940350877193</v>
      </c>
    </row>
    <row r="467" spans="1:13" x14ac:dyDescent="0.15">
      <c r="A467" s="5" t="s">
        <v>7</v>
      </c>
      <c r="B467" s="5">
        <v>592</v>
      </c>
      <c r="C467" s="5">
        <v>54</v>
      </c>
      <c r="D467" s="6">
        <v>0.36</v>
      </c>
      <c r="E467" s="6">
        <v>7.0000000000000007E-2</v>
      </c>
      <c r="F467" s="6">
        <v>0</v>
      </c>
      <c r="G467" s="6">
        <v>0.11</v>
      </c>
      <c r="H467" s="6">
        <v>3.77</v>
      </c>
      <c r="I467" s="6">
        <f t="shared" si="148"/>
        <v>4.3099999999999996</v>
      </c>
      <c r="J467" s="13">
        <v>67.42</v>
      </c>
      <c r="K467" s="6">
        <f t="shared" si="149"/>
        <v>71.73</v>
      </c>
      <c r="L467" s="8">
        <f t="shared" si="150"/>
        <v>0.121165540540541</v>
      </c>
    </row>
    <row r="468" spans="1:13" x14ac:dyDescent="0.15">
      <c r="A468" s="5" t="s">
        <v>49</v>
      </c>
      <c r="B468" s="5">
        <v>192</v>
      </c>
      <c r="C468" s="5">
        <v>22</v>
      </c>
      <c r="D468" s="6">
        <v>1.48</v>
      </c>
      <c r="E468" s="6">
        <v>0.1</v>
      </c>
      <c r="F468" s="6">
        <v>0</v>
      </c>
      <c r="G468" s="6">
        <v>3.7</v>
      </c>
      <c r="H468" s="6">
        <v>0</v>
      </c>
      <c r="I468" s="6">
        <f t="shared" si="148"/>
        <v>5.28</v>
      </c>
      <c r="J468" s="6">
        <v>2.12</v>
      </c>
      <c r="K468" s="6">
        <f t="shared" si="149"/>
        <v>7.4</v>
      </c>
      <c r="L468" s="8">
        <f t="shared" si="150"/>
        <v>3.8541666666666703E-2</v>
      </c>
    </row>
    <row r="469" spans="1:13" x14ac:dyDescent="0.15">
      <c r="A469" s="5" t="s">
        <v>17</v>
      </c>
      <c r="B469" s="5">
        <v>3000</v>
      </c>
      <c r="C469" s="5">
        <f t="shared" ref="C469:J469" si="151">SUM(C462:C468)</f>
        <v>375</v>
      </c>
      <c r="D469" s="6">
        <f t="shared" si="151"/>
        <v>7.99</v>
      </c>
      <c r="E469" s="6">
        <f t="shared" si="151"/>
        <v>2.4300000000000002</v>
      </c>
      <c r="F469" s="6">
        <v>0</v>
      </c>
      <c r="G469" s="6">
        <f t="shared" si="151"/>
        <v>1236.3599999999999</v>
      </c>
      <c r="H469" s="6">
        <f t="shared" si="151"/>
        <v>10.56</v>
      </c>
      <c r="I469" s="6">
        <f t="shared" si="151"/>
        <v>1257.3399999999999</v>
      </c>
      <c r="J469" s="6">
        <f t="shared" si="151"/>
        <v>481</v>
      </c>
      <c r="K469" s="6">
        <f t="shared" si="149"/>
        <v>1738.34</v>
      </c>
      <c r="L469" s="8">
        <f t="shared" si="150"/>
        <v>0.579446666666667</v>
      </c>
      <c r="M469" s="10">
        <v>45730</v>
      </c>
    </row>
    <row r="472" spans="1:13" x14ac:dyDescent="0.15">
      <c r="A472" s="82" t="s">
        <v>1</v>
      </c>
      <c r="B472" s="87" t="s">
        <v>123</v>
      </c>
      <c r="C472" s="87" t="s">
        <v>124</v>
      </c>
      <c r="D472" s="83" t="s">
        <v>86</v>
      </c>
      <c r="E472" s="84"/>
      <c r="F472" s="84"/>
      <c r="G472" s="84"/>
      <c r="H472" s="84"/>
      <c r="I472" s="85"/>
      <c r="J472" s="82" t="s">
        <v>87</v>
      </c>
      <c r="K472" s="82" t="s">
        <v>88</v>
      </c>
      <c r="L472" s="82" t="s">
        <v>80</v>
      </c>
    </row>
    <row r="473" spans="1:13" x14ac:dyDescent="0.15">
      <c r="A473" s="82"/>
      <c r="B473" s="88"/>
      <c r="C473" s="88"/>
      <c r="D473" s="2" t="s">
        <v>122</v>
      </c>
      <c r="E473" s="2" t="s">
        <v>81</v>
      </c>
      <c r="F473" s="2" t="s">
        <v>82</v>
      </c>
      <c r="G473" s="2" t="s">
        <v>83</v>
      </c>
      <c r="H473" s="2" t="s">
        <v>84</v>
      </c>
      <c r="I473" s="2" t="s">
        <v>48</v>
      </c>
      <c r="J473" s="82"/>
      <c r="K473" s="82"/>
      <c r="L473" s="82"/>
    </row>
    <row r="474" spans="1:13" x14ac:dyDescent="0.15">
      <c r="A474" s="5" t="s">
        <v>2</v>
      </c>
      <c r="B474" s="5">
        <v>682</v>
      </c>
      <c r="C474" s="5">
        <v>72</v>
      </c>
      <c r="D474" s="6">
        <v>1.75</v>
      </c>
      <c r="E474" s="6">
        <v>0.5</v>
      </c>
      <c r="F474" s="6">
        <v>0</v>
      </c>
      <c r="G474" s="6">
        <v>3.12</v>
      </c>
      <c r="H474" s="6">
        <v>0</v>
      </c>
      <c r="I474" s="6">
        <f t="shared" ref="I474:I480" si="152">SUM(D474:H474)</f>
        <v>5.37</v>
      </c>
      <c r="J474" s="6">
        <v>44.69</v>
      </c>
      <c r="K474" s="6">
        <f t="shared" ref="K474:K481" si="153">SUM(I474+J474)</f>
        <v>50.06</v>
      </c>
      <c r="L474" s="8">
        <f t="shared" ref="L474:L481" si="154">K474/B474</f>
        <v>7.3401759530791796E-2</v>
      </c>
    </row>
    <row r="475" spans="1:13" x14ac:dyDescent="0.15">
      <c r="A475" s="5" t="s">
        <v>3</v>
      </c>
      <c r="B475" s="5">
        <v>372</v>
      </c>
      <c r="C475" s="5">
        <v>42</v>
      </c>
      <c r="D475" s="6">
        <v>0.99</v>
      </c>
      <c r="E475" s="6">
        <v>0.48</v>
      </c>
      <c r="F475" s="6">
        <v>0</v>
      </c>
      <c r="G475" s="6">
        <v>0.11</v>
      </c>
      <c r="H475" s="6">
        <v>6.79</v>
      </c>
      <c r="I475" s="6">
        <f t="shared" si="152"/>
        <v>8.3699999999999992</v>
      </c>
      <c r="J475" s="12">
        <v>0</v>
      </c>
      <c r="K475" s="6">
        <f t="shared" si="153"/>
        <v>8.3699999999999992</v>
      </c>
      <c r="L475" s="8">
        <f t="shared" si="154"/>
        <v>2.2499999999999999E-2</v>
      </c>
    </row>
    <row r="476" spans="1:13" x14ac:dyDescent="0.15">
      <c r="A476" s="5" t="s">
        <v>4</v>
      </c>
      <c r="B476" s="5">
        <v>340</v>
      </c>
      <c r="C476" s="5">
        <v>65</v>
      </c>
      <c r="D476" s="6">
        <v>3.87</v>
      </c>
      <c r="E476" s="6">
        <v>0.68</v>
      </c>
      <c r="F476" s="6">
        <v>0</v>
      </c>
      <c r="G476" s="6">
        <v>6.18</v>
      </c>
      <c r="H476" s="6">
        <v>0</v>
      </c>
      <c r="I476" s="6">
        <f t="shared" si="152"/>
        <v>10.73</v>
      </c>
      <c r="J476" s="12">
        <v>-9.77</v>
      </c>
      <c r="K476" s="6">
        <f t="shared" si="153"/>
        <v>0.96000000000000096</v>
      </c>
      <c r="L476" s="8">
        <f t="shared" si="154"/>
        <v>2.82352941176471E-3</v>
      </c>
    </row>
    <row r="477" spans="1:13" x14ac:dyDescent="0.15">
      <c r="A477" s="5" t="s">
        <v>5</v>
      </c>
      <c r="B477" s="5">
        <v>252</v>
      </c>
      <c r="C477" s="5">
        <v>76</v>
      </c>
      <c r="D477" s="6">
        <v>0.6</v>
      </c>
      <c r="E477" s="6">
        <v>0</v>
      </c>
      <c r="F477" s="6">
        <v>0</v>
      </c>
      <c r="G477" s="6">
        <v>1506.46</v>
      </c>
      <c r="H477" s="6">
        <v>0</v>
      </c>
      <c r="I477" s="6">
        <f t="shared" si="152"/>
        <v>1507.06</v>
      </c>
      <c r="J477" s="6">
        <v>199.14</v>
      </c>
      <c r="K477" s="6">
        <f t="shared" si="153"/>
        <v>1706.2</v>
      </c>
      <c r="L477" s="8">
        <f t="shared" si="154"/>
        <v>6.7706349206349197</v>
      </c>
    </row>
    <row r="478" spans="1:13" x14ac:dyDescent="0.15">
      <c r="A478" s="5" t="s">
        <v>6</v>
      </c>
      <c r="B478" s="5">
        <v>570</v>
      </c>
      <c r="C478" s="5">
        <v>44</v>
      </c>
      <c r="D478" s="6">
        <v>0.42</v>
      </c>
      <c r="E478" s="6">
        <v>0.6</v>
      </c>
      <c r="F478" s="6">
        <v>0</v>
      </c>
      <c r="G478" s="6">
        <v>0.37</v>
      </c>
      <c r="H478" s="6">
        <v>0</v>
      </c>
      <c r="I478" s="6">
        <f t="shared" si="152"/>
        <v>1.39</v>
      </c>
      <c r="J478" s="6">
        <v>164.7</v>
      </c>
      <c r="K478" s="6">
        <f t="shared" si="153"/>
        <v>166.09</v>
      </c>
      <c r="L478" s="8">
        <f t="shared" si="154"/>
        <v>0.29138596491228103</v>
      </c>
    </row>
    <row r="479" spans="1:13" x14ac:dyDescent="0.15">
      <c r="A479" s="5" t="s">
        <v>7</v>
      </c>
      <c r="B479" s="5">
        <v>592</v>
      </c>
      <c r="C479" s="5">
        <v>54</v>
      </c>
      <c r="D479" s="6">
        <v>0.47</v>
      </c>
      <c r="E479" s="6">
        <v>0.1</v>
      </c>
      <c r="F479" s="6">
        <v>0</v>
      </c>
      <c r="G479" s="6">
        <v>0.11</v>
      </c>
      <c r="H479" s="6">
        <v>11.79</v>
      </c>
      <c r="I479" s="6">
        <f t="shared" si="152"/>
        <v>12.47</v>
      </c>
      <c r="J479" s="13">
        <v>67.42</v>
      </c>
      <c r="K479" s="6">
        <f t="shared" si="153"/>
        <v>79.89</v>
      </c>
      <c r="L479" s="8">
        <f t="shared" si="154"/>
        <v>0.13494932432432399</v>
      </c>
    </row>
    <row r="480" spans="1:13" x14ac:dyDescent="0.15">
      <c r="A480" s="5" t="s">
        <v>49</v>
      </c>
      <c r="B480" s="5">
        <v>192</v>
      </c>
      <c r="C480" s="5">
        <v>22</v>
      </c>
      <c r="D480" s="6">
        <v>2.58</v>
      </c>
      <c r="E480" s="6">
        <v>0.14000000000000001</v>
      </c>
      <c r="F480" s="6">
        <v>0</v>
      </c>
      <c r="G480" s="6">
        <v>3.7</v>
      </c>
      <c r="H480" s="6">
        <v>0.94</v>
      </c>
      <c r="I480" s="6">
        <f t="shared" si="152"/>
        <v>7.36</v>
      </c>
      <c r="J480" s="6">
        <v>2.12</v>
      </c>
      <c r="K480" s="6">
        <f t="shared" si="153"/>
        <v>9.48</v>
      </c>
      <c r="L480" s="8">
        <f t="shared" si="154"/>
        <v>4.9375000000000002E-2</v>
      </c>
    </row>
    <row r="481" spans="1:13" x14ac:dyDescent="0.15">
      <c r="A481" s="5" t="s">
        <v>17</v>
      </c>
      <c r="B481" s="5">
        <v>3000</v>
      </c>
      <c r="C481" s="5">
        <f t="shared" ref="C481:J481" si="155">SUM(C474:C480)</f>
        <v>375</v>
      </c>
      <c r="D481" s="6">
        <f t="shared" si="155"/>
        <v>10.68</v>
      </c>
      <c r="E481" s="6">
        <f t="shared" si="155"/>
        <v>2.5</v>
      </c>
      <c r="F481" s="6">
        <v>0</v>
      </c>
      <c r="G481" s="6">
        <f t="shared" si="155"/>
        <v>1520.05</v>
      </c>
      <c r="H481" s="6">
        <f t="shared" si="155"/>
        <v>19.52</v>
      </c>
      <c r="I481" s="6">
        <f t="shared" si="155"/>
        <v>1552.75</v>
      </c>
      <c r="J481" s="6">
        <f t="shared" si="155"/>
        <v>468.3</v>
      </c>
      <c r="K481" s="6">
        <f t="shared" si="153"/>
        <v>2021.05</v>
      </c>
      <c r="L481" s="8">
        <f t="shared" si="154"/>
        <v>0.67368333333333297</v>
      </c>
      <c r="M481" s="10">
        <v>45747</v>
      </c>
    </row>
    <row r="484" spans="1:13" x14ac:dyDescent="0.15">
      <c r="A484" s="82" t="s">
        <v>1</v>
      </c>
      <c r="B484" s="87" t="s">
        <v>123</v>
      </c>
      <c r="C484" s="87" t="s">
        <v>124</v>
      </c>
      <c r="D484" s="83" t="s">
        <v>86</v>
      </c>
      <c r="E484" s="84"/>
      <c r="F484" s="84"/>
      <c r="G484" s="84"/>
      <c r="H484" s="84"/>
      <c r="I484" s="85"/>
      <c r="J484" s="82" t="s">
        <v>87</v>
      </c>
      <c r="K484" s="82" t="s">
        <v>88</v>
      </c>
      <c r="L484" s="82" t="s">
        <v>80</v>
      </c>
    </row>
    <row r="485" spans="1:13" x14ac:dyDescent="0.15">
      <c r="A485" s="82"/>
      <c r="B485" s="88"/>
      <c r="C485" s="88"/>
      <c r="D485" s="2" t="s">
        <v>122</v>
      </c>
      <c r="E485" s="2" t="s">
        <v>81</v>
      </c>
      <c r="F485" s="2" t="s">
        <v>82</v>
      </c>
      <c r="G485" s="2" t="s">
        <v>83</v>
      </c>
      <c r="H485" s="2" t="s">
        <v>84</v>
      </c>
      <c r="I485" s="2" t="s">
        <v>48</v>
      </c>
      <c r="J485" s="82"/>
      <c r="K485" s="82"/>
      <c r="L485" s="82"/>
    </row>
    <row r="486" spans="1:13" x14ac:dyDescent="0.15">
      <c r="A486" s="5" t="s">
        <v>2</v>
      </c>
      <c r="B486" s="5">
        <v>682</v>
      </c>
      <c r="C486" s="5">
        <v>72</v>
      </c>
      <c r="D486" s="6">
        <v>1.75</v>
      </c>
      <c r="E486" s="6">
        <v>0.68</v>
      </c>
      <c r="F486" s="6">
        <v>0</v>
      </c>
      <c r="G486" s="6">
        <v>4.12</v>
      </c>
      <c r="H486" s="6">
        <v>0</v>
      </c>
      <c r="I486" s="6">
        <f t="shared" ref="I486:I492" si="156">SUM(D486:H486)</f>
        <v>6.55</v>
      </c>
      <c r="J486" s="6">
        <v>45.05</v>
      </c>
      <c r="K486" s="6">
        <f t="shared" ref="K486:K493" si="157">SUM(I486+J486)</f>
        <v>51.6</v>
      </c>
      <c r="L486" s="8">
        <f t="shared" ref="L486:L493" si="158">K486/B486</f>
        <v>7.5659824046920801E-2</v>
      </c>
    </row>
    <row r="487" spans="1:13" x14ac:dyDescent="0.15">
      <c r="A487" s="5" t="s">
        <v>3</v>
      </c>
      <c r="B487" s="5">
        <v>372</v>
      </c>
      <c r="C487" s="5">
        <v>42</v>
      </c>
      <c r="D487" s="6">
        <v>0.99</v>
      </c>
      <c r="E487" s="6">
        <v>0.67</v>
      </c>
      <c r="F487" s="6">
        <v>0</v>
      </c>
      <c r="G487" s="6">
        <v>0.14000000000000001</v>
      </c>
      <c r="H487" s="6">
        <v>6.79</v>
      </c>
      <c r="I487" s="6">
        <f t="shared" si="156"/>
        <v>8.59</v>
      </c>
      <c r="J487" s="12">
        <v>0</v>
      </c>
      <c r="K487" s="6">
        <f t="shared" si="157"/>
        <v>8.59</v>
      </c>
      <c r="L487" s="8">
        <f t="shared" si="158"/>
        <v>2.3091397849462399E-2</v>
      </c>
    </row>
    <row r="488" spans="1:13" x14ac:dyDescent="0.15">
      <c r="A488" s="5" t="s">
        <v>4</v>
      </c>
      <c r="B488" s="5">
        <v>340</v>
      </c>
      <c r="C488" s="5">
        <v>65</v>
      </c>
      <c r="D488" s="6">
        <v>3.87</v>
      </c>
      <c r="E488" s="6">
        <v>0.88</v>
      </c>
      <c r="F488" s="6">
        <v>0</v>
      </c>
      <c r="G488" s="6">
        <v>10.71</v>
      </c>
      <c r="H488" s="6">
        <v>0</v>
      </c>
      <c r="I488" s="6">
        <f t="shared" si="156"/>
        <v>15.46</v>
      </c>
      <c r="J488" s="12">
        <v>-9.77</v>
      </c>
      <c r="K488" s="6">
        <f t="shared" si="157"/>
        <v>5.69</v>
      </c>
      <c r="L488" s="8">
        <f t="shared" si="158"/>
        <v>1.6735294117647102E-2</v>
      </c>
    </row>
    <row r="489" spans="1:13" x14ac:dyDescent="0.15">
      <c r="A489" s="5" t="s">
        <v>5</v>
      </c>
      <c r="B489" s="5">
        <v>252</v>
      </c>
      <c r="C489" s="5">
        <v>76</v>
      </c>
      <c r="D489" s="6">
        <v>0.6</v>
      </c>
      <c r="E489" s="6">
        <v>0</v>
      </c>
      <c r="F489" s="6">
        <v>0</v>
      </c>
      <c r="G489" s="6">
        <v>1507.88</v>
      </c>
      <c r="H489" s="6">
        <v>0</v>
      </c>
      <c r="I489" s="6">
        <f t="shared" si="156"/>
        <v>1508.48</v>
      </c>
      <c r="J489" s="6">
        <v>199.14</v>
      </c>
      <c r="K489" s="6">
        <f t="shared" si="157"/>
        <v>1707.62</v>
      </c>
      <c r="L489" s="8">
        <f t="shared" si="158"/>
        <v>6.7762698412698397</v>
      </c>
    </row>
    <row r="490" spans="1:13" x14ac:dyDescent="0.15">
      <c r="A490" s="5" t="s">
        <v>6</v>
      </c>
      <c r="B490" s="5">
        <v>570</v>
      </c>
      <c r="C490" s="5">
        <v>44</v>
      </c>
      <c r="D490" s="6">
        <v>0.42</v>
      </c>
      <c r="E490" s="6">
        <v>0.8</v>
      </c>
      <c r="F490" s="6">
        <v>0</v>
      </c>
      <c r="G490" s="6">
        <v>0.46</v>
      </c>
      <c r="H490" s="6">
        <v>0</v>
      </c>
      <c r="I490" s="6">
        <f t="shared" si="156"/>
        <v>1.68</v>
      </c>
      <c r="J490" s="6">
        <v>164.7</v>
      </c>
      <c r="K490" s="6">
        <f t="shared" si="157"/>
        <v>166.38</v>
      </c>
      <c r="L490" s="8">
        <f t="shared" si="158"/>
        <v>0.29189473684210498</v>
      </c>
    </row>
    <row r="491" spans="1:13" x14ac:dyDescent="0.15">
      <c r="A491" s="5" t="s">
        <v>7</v>
      </c>
      <c r="B491" s="5">
        <v>592</v>
      </c>
      <c r="C491" s="5">
        <v>54</v>
      </c>
      <c r="D491" s="6">
        <v>0.47</v>
      </c>
      <c r="E491" s="6">
        <v>0.14000000000000001</v>
      </c>
      <c r="F491" s="6">
        <v>0</v>
      </c>
      <c r="G491" s="6">
        <v>0.15</v>
      </c>
      <c r="H491" s="6">
        <v>11.79</v>
      </c>
      <c r="I491" s="6">
        <f t="shared" si="156"/>
        <v>12.55</v>
      </c>
      <c r="J491" s="13">
        <v>67.42</v>
      </c>
      <c r="K491" s="6">
        <f t="shared" si="157"/>
        <v>79.97</v>
      </c>
      <c r="L491" s="8">
        <f t="shared" si="158"/>
        <v>0.13508445945945899</v>
      </c>
    </row>
    <row r="492" spans="1:13" x14ac:dyDescent="0.15">
      <c r="A492" s="5" t="s">
        <v>49</v>
      </c>
      <c r="B492" s="5">
        <v>192</v>
      </c>
      <c r="C492" s="5">
        <v>22</v>
      </c>
      <c r="D492" s="6">
        <v>2.58</v>
      </c>
      <c r="E492" s="6">
        <v>0.19</v>
      </c>
      <c r="F492" s="6">
        <v>0</v>
      </c>
      <c r="G492" s="6">
        <v>4.95</v>
      </c>
      <c r="H492" s="6">
        <v>0.94</v>
      </c>
      <c r="I492" s="6">
        <f t="shared" si="156"/>
        <v>8.66</v>
      </c>
      <c r="J492" s="6">
        <v>2.83</v>
      </c>
      <c r="K492" s="6">
        <f t="shared" si="157"/>
        <v>11.49</v>
      </c>
      <c r="L492" s="8">
        <f t="shared" si="158"/>
        <v>5.9843750000000001E-2</v>
      </c>
    </row>
    <row r="493" spans="1:13" x14ac:dyDescent="0.15">
      <c r="A493" s="5" t="s">
        <v>17</v>
      </c>
      <c r="B493" s="5">
        <v>3000</v>
      </c>
      <c r="C493" s="5">
        <f t="shared" ref="C493:J493" si="159">SUM(C486:C492)</f>
        <v>375</v>
      </c>
      <c r="D493" s="6">
        <f t="shared" si="159"/>
        <v>10.68</v>
      </c>
      <c r="E493" s="6">
        <f t="shared" si="159"/>
        <v>3.36</v>
      </c>
      <c r="F493" s="6">
        <v>0</v>
      </c>
      <c r="G493" s="6">
        <f t="shared" si="159"/>
        <v>1528.41</v>
      </c>
      <c r="H493" s="6">
        <f t="shared" si="159"/>
        <v>19.52</v>
      </c>
      <c r="I493" s="6">
        <f t="shared" si="159"/>
        <v>1561.97</v>
      </c>
      <c r="J493" s="6">
        <f t="shared" si="159"/>
        <v>469.37</v>
      </c>
      <c r="K493" s="6">
        <f t="shared" si="157"/>
        <v>2031.34</v>
      </c>
      <c r="L493" s="8">
        <f t="shared" si="158"/>
        <v>0.67711333333333301</v>
      </c>
      <c r="M493" s="10">
        <v>45776</v>
      </c>
    </row>
    <row r="496" spans="1:13" x14ac:dyDescent="0.15">
      <c r="A496" s="82" t="s">
        <v>1</v>
      </c>
      <c r="B496" s="87" t="s">
        <v>123</v>
      </c>
      <c r="C496" s="87" t="s">
        <v>124</v>
      </c>
      <c r="D496" s="83" t="s">
        <v>86</v>
      </c>
      <c r="E496" s="84"/>
      <c r="F496" s="84"/>
      <c r="G496" s="84"/>
      <c r="H496" s="84"/>
      <c r="I496" s="85"/>
      <c r="J496" s="82" t="s">
        <v>87</v>
      </c>
      <c r="K496" s="82" t="s">
        <v>88</v>
      </c>
      <c r="L496" s="82" t="s">
        <v>80</v>
      </c>
    </row>
    <row r="497" spans="1:14" x14ac:dyDescent="0.15">
      <c r="A497" s="82"/>
      <c r="B497" s="88"/>
      <c r="C497" s="88"/>
      <c r="D497" s="2" t="s">
        <v>122</v>
      </c>
      <c r="E497" s="2" t="s">
        <v>81</v>
      </c>
      <c r="F497" s="2" t="s">
        <v>82</v>
      </c>
      <c r="G497" s="2" t="s">
        <v>83</v>
      </c>
      <c r="H497" s="2" t="s">
        <v>84</v>
      </c>
      <c r="I497" s="2" t="s">
        <v>48</v>
      </c>
      <c r="J497" s="82"/>
      <c r="K497" s="82"/>
      <c r="L497" s="82"/>
    </row>
    <row r="498" spans="1:14" x14ac:dyDescent="0.15">
      <c r="A498" s="5" t="s">
        <v>2</v>
      </c>
      <c r="B498" s="5">
        <v>682</v>
      </c>
      <c r="C498" s="5">
        <v>72</v>
      </c>
      <c r="D498" s="6">
        <v>2.2799999999999998</v>
      </c>
      <c r="E498" s="6">
        <v>0.28000000000000003</v>
      </c>
      <c r="F498" s="6">
        <v>0</v>
      </c>
      <c r="G498" s="6">
        <v>3.82</v>
      </c>
      <c r="H498" s="6">
        <v>0</v>
      </c>
      <c r="I498" s="6">
        <f t="shared" ref="I498:I504" si="160">SUM(D498:H498)</f>
        <v>6.38</v>
      </c>
      <c r="J498" s="6">
        <v>154.26283000000001</v>
      </c>
      <c r="K498" s="6">
        <f t="shared" ref="K498:K505" si="161">SUM(I498+J498)</f>
        <v>160.64283</v>
      </c>
      <c r="L498" s="8">
        <f t="shared" ref="L498:L505" si="162">K498/B498</f>
        <v>0.23554667155425199</v>
      </c>
      <c r="M498" s="14"/>
    </row>
    <row r="499" spans="1:14" x14ac:dyDescent="0.15">
      <c r="A499" s="5" t="s">
        <v>3</v>
      </c>
      <c r="B499" s="5">
        <v>372</v>
      </c>
      <c r="C499" s="5">
        <v>42</v>
      </c>
      <c r="D499" s="6">
        <v>1.21</v>
      </c>
      <c r="E499" s="6">
        <v>0.67</v>
      </c>
      <c r="F499" s="6">
        <v>0</v>
      </c>
      <c r="G499" s="6">
        <v>0.14000000000000001</v>
      </c>
      <c r="H499" s="6">
        <v>6.79</v>
      </c>
      <c r="I499" s="6">
        <f t="shared" si="160"/>
        <v>8.81</v>
      </c>
      <c r="J499" s="13">
        <v>1.27</v>
      </c>
      <c r="K499" s="6">
        <f t="shared" si="161"/>
        <v>10.08</v>
      </c>
      <c r="L499" s="8">
        <f t="shared" si="162"/>
        <v>2.70967741935484E-2</v>
      </c>
    </row>
    <row r="500" spans="1:14" x14ac:dyDescent="0.15">
      <c r="A500" s="5" t="s">
        <v>4</v>
      </c>
      <c r="B500" s="5">
        <v>340</v>
      </c>
      <c r="C500" s="5">
        <v>65</v>
      </c>
      <c r="D500" s="6">
        <v>4.29</v>
      </c>
      <c r="E500" s="6">
        <v>0.88</v>
      </c>
      <c r="F500" s="6">
        <v>0</v>
      </c>
      <c r="G500" s="6">
        <v>10.71</v>
      </c>
      <c r="H500" s="6">
        <v>0</v>
      </c>
      <c r="I500" s="6">
        <f t="shared" si="160"/>
        <v>15.88</v>
      </c>
      <c r="J500" s="13">
        <v>67.215849000000006</v>
      </c>
      <c r="K500" s="6">
        <f t="shared" si="161"/>
        <v>83.095849000000001</v>
      </c>
      <c r="L500" s="8">
        <f t="shared" si="162"/>
        <v>0.24439955588235299</v>
      </c>
      <c r="M500" s="11"/>
    </row>
    <row r="501" spans="1:14" x14ac:dyDescent="0.15">
      <c r="A501" s="5" t="s">
        <v>5</v>
      </c>
      <c r="B501" s="5">
        <v>252</v>
      </c>
      <c r="C501" s="5">
        <v>76</v>
      </c>
      <c r="D501" s="6">
        <v>0.84</v>
      </c>
      <c r="E501" s="6">
        <v>0</v>
      </c>
      <c r="F501" s="6">
        <v>0</v>
      </c>
      <c r="G501" s="6">
        <v>2822.59</v>
      </c>
      <c r="H501" s="6">
        <v>0</v>
      </c>
      <c r="I501" s="6">
        <f t="shared" si="160"/>
        <v>2823.43</v>
      </c>
      <c r="J501" s="6">
        <v>337.81788999999998</v>
      </c>
      <c r="K501" s="6">
        <f t="shared" si="161"/>
        <v>3161.2478900000001</v>
      </c>
      <c r="L501" s="8">
        <f t="shared" si="162"/>
        <v>12.544634484127</v>
      </c>
      <c r="M501" s="14"/>
    </row>
    <row r="502" spans="1:14" x14ac:dyDescent="0.15">
      <c r="A502" s="5" t="s">
        <v>6</v>
      </c>
      <c r="B502" s="5">
        <v>570</v>
      </c>
      <c r="C502" s="5">
        <v>44</v>
      </c>
      <c r="D502" s="6">
        <v>0.56999999999999995</v>
      </c>
      <c r="E502" s="6">
        <v>0.74</v>
      </c>
      <c r="F502" s="6">
        <v>0</v>
      </c>
      <c r="G502" s="6">
        <v>0.46</v>
      </c>
      <c r="H502" s="6">
        <v>0</v>
      </c>
      <c r="I502" s="6">
        <f t="shared" si="160"/>
        <v>1.77</v>
      </c>
      <c r="J502" s="6">
        <v>197.72752299999999</v>
      </c>
      <c r="K502" s="6">
        <f t="shared" si="161"/>
        <v>199.497523</v>
      </c>
      <c r="L502" s="8">
        <f t="shared" si="162"/>
        <v>0.34999565438596503</v>
      </c>
      <c r="M502" s="11"/>
    </row>
    <row r="503" spans="1:14" x14ac:dyDescent="0.15">
      <c r="A503" s="5" t="s">
        <v>7</v>
      </c>
      <c r="B503" s="5">
        <v>592</v>
      </c>
      <c r="C503" s="5">
        <v>54</v>
      </c>
      <c r="D503" s="6">
        <v>0.59</v>
      </c>
      <c r="E503" s="6">
        <v>0.14000000000000001</v>
      </c>
      <c r="F503" s="6">
        <v>0</v>
      </c>
      <c r="G503" s="6">
        <v>0.15</v>
      </c>
      <c r="H503" s="6">
        <v>11.79</v>
      </c>
      <c r="I503" s="6">
        <f t="shared" si="160"/>
        <v>12.67</v>
      </c>
      <c r="J503" s="13">
        <v>497.63908300000003</v>
      </c>
      <c r="K503" s="6">
        <f t="shared" si="161"/>
        <v>510.30908299999999</v>
      </c>
      <c r="L503" s="8">
        <f t="shared" si="162"/>
        <v>0.86200858614864895</v>
      </c>
      <c r="M503" s="15"/>
    </row>
    <row r="504" spans="1:14" x14ac:dyDescent="0.15">
      <c r="A504" s="5" t="s">
        <v>49</v>
      </c>
      <c r="B504" s="5">
        <v>192</v>
      </c>
      <c r="C504" s="5">
        <v>22</v>
      </c>
      <c r="D504" s="6">
        <v>3.65</v>
      </c>
      <c r="E504" s="6">
        <v>0.19</v>
      </c>
      <c r="F504" s="6">
        <v>0</v>
      </c>
      <c r="G504" s="6">
        <v>4.95</v>
      </c>
      <c r="H504" s="6">
        <v>0.94</v>
      </c>
      <c r="I504" s="6">
        <f t="shared" si="160"/>
        <v>9.73</v>
      </c>
      <c r="J504" s="6">
        <v>136.687233018868</v>
      </c>
      <c r="K504" s="6">
        <f t="shared" si="161"/>
        <v>146.41723301886799</v>
      </c>
      <c r="L504" s="8">
        <f t="shared" si="162"/>
        <v>0.762589755306604</v>
      </c>
    </row>
    <row r="505" spans="1:14" x14ac:dyDescent="0.15">
      <c r="A505" s="5" t="s">
        <v>17</v>
      </c>
      <c r="B505" s="5">
        <v>3000</v>
      </c>
      <c r="C505" s="5">
        <f t="shared" ref="C505:J505" si="163">SUM(C498:C504)</f>
        <v>375</v>
      </c>
      <c r="D505" s="6">
        <f t="shared" si="163"/>
        <v>13.43</v>
      </c>
      <c r="E505" s="6">
        <f t="shared" si="163"/>
        <v>2.9</v>
      </c>
      <c r="F505" s="6">
        <v>0</v>
      </c>
      <c r="G505" s="6">
        <f t="shared" si="163"/>
        <v>2842.82</v>
      </c>
      <c r="H505" s="6">
        <f t="shared" si="163"/>
        <v>19.52</v>
      </c>
      <c r="I505" s="6">
        <f t="shared" si="163"/>
        <v>2878.67</v>
      </c>
      <c r="J505" s="6">
        <f t="shared" si="163"/>
        <v>1392.62040801887</v>
      </c>
      <c r="K505" s="6">
        <f t="shared" si="161"/>
        <v>4271.29040801887</v>
      </c>
      <c r="L505" s="8">
        <f t="shared" si="162"/>
        <v>1.4237634693396199</v>
      </c>
      <c r="M505" s="10">
        <v>45777</v>
      </c>
    </row>
    <row r="508" spans="1:14" x14ac:dyDescent="0.15">
      <c r="A508" s="82" t="s">
        <v>1</v>
      </c>
      <c r="B508" s="87" t="s">
        <v>105</v>
      </c>
      <c r="C508" s="87" t="s">
        <v>124</v>
      </c>
      <c r="D508" s="82" t="s">
        <v>86</v>
      </c>
      <c r="E508" s="82"/>
      <c r="F508" s="82"/>
      <c r="G508" s="82"/>
      <c r="H508" s="82"/>
      <c r="I508" s="82"/>
      <c r="J508" s="82"/>
      <c r="K508" s="82" t="s">
        <v>125</v>
      </c>
      <c r="L508" s="82" t="s">
        <v>87</v>
      </c>
      <c r="M508" s="82" t="s">
        <v>88</v>
      </c>
      <c r="N508" s="82" t="s">
        <v>80</v>
      </c>
    </row>
    <row r="509" spans="1:14" x14ac:dyDescent="0.15">
      <c r="A509" s="82"/>
      <c r="B509" s="88"/>
      <c r="C509" s="88"/>
      <c r="D509" s="2" t="s">
        <v>122</v>
      </c>
      <c r="E509" s="2" t="s">
        <v>81</v>
      </c>
      <c r="F509" s="2" t="s">
        <v>82</v>
      </c>
      <c r="G509" s="2" t="s">
        <v>83</v>
      </c>
      <c r="H509" s="2" t="s">
        <v>84</v>
      </c>
      <c r="I509" s="2" t="s">
        <v>126</v>
      </c>
      <c r="J509" s="2" t="s">
        <v>127</v>
      </c>
      <c r="K509" s="82"/>
      <c r="L509" s="82"/>
      <c r="M509" s="82"/>
      <c r="N509" s="82"/>
    </row>
    <row r="510" spans="1:14" x14ac:dyDescent="0.15">
      <c r="A510" s="5" t="s">
        <v>2</v>
      </c>
      <c r="B510" s="5">
        <v>1330</v>
      </c>
      <c r="C510" s="5">
        <v>72</v>
      </c>
      <c r="D510" s="6">
        <v>2.2799999999999998</v>
      </c>
      <c r="E510" s="6">
        <v>0.87</v>
      </c>
      <c r="F510" s="6">
        <v>0</v>
      </c>
      <c r="G510" s="6">
        <v>5.1100000000000003</v>
      </c>
      <c r="H510" s="6">
        <v>0</v>
      </c>
      <c r="I510" s="6">
        <v>0</v>
      </c>
      <c r="J510" s="6">
        <v>0</v>
      </c>
      <c r="K510" s="6">
        <f t="shared" ref="K510:K517" si="164">SUM(D510:J510)</f>
        <v>8.26</v>
      </c>
      <c r="L510" s="6">
        <v>162.74981099999999</v>
      </c>
      <c r="M510" s="6">
        <f t="shared" ref="M510:M517" si="165">SUM(K510+L510)</f>
        <v>171.00981100000001</v>
      </c>
      <c r="N510" s="8">
        <f t="shared" ref="N510:N517" si="166">M510/B510</f>
        <v>0.12857880526315801</v>
      </c>
    </row>
    <row r="511" spans="1:14" x14ac:dyDescent="0.15">
      <c r="A511" s="5" t="s">
        <v>3</v>
      </c>
      <c r="B511" s="5">
        <v>690</v>
      </c>
      <c r="C511" s="5">
        <v>42</v>
      </c>
      <c r="D511" s="6">
        <v>1.21</v>
      </c>
      <c r="E511" s="6">
        <v>0.86</v>
      </c>
      <c r="F511" s="6">
        <v>0</v>
      </c>
      <c r="G511" s="6">
        <v>0.17</v>
      </c>
      <c r="H511" s="6">
        <v>6.79</v>
      </c>
      <c r="I511" s="6">
        <v>2</v>
      </c>
      <c r="J511" s="6">
        <v>0</v>
      </c>
      <c r="K511" s="6">
        <f t="shared" si="164"/>
        <v>11.03</v>
      </c>
      <c r="L511" s="13">
        <v>1.7085999999999999</v>
      </c>
      <c r="M511" s="6">
        <f t="shared" si="165"/>
        <v>12.7386</v>
      </c>
      <c r="N511" s="8">
        <f t="shared" si="166"/>
        <v>1.84617391304348E-2</v>
      </c>
    </row>
    <row r="512" spans="1:14" x14ac:dyDescent="0.15">
      <c r="A512" s="5" t="s">
        <v>4</v>
      </c>
      <c r="B512" s="5">
        <v>570</v>
      </c>
      <c r="C512" s="5">
        <v>65</v>
      </c>
      <c r="D512" s="6">
        <v>4.29</v>
      </c>
      <c r="E512" s="6">
        <v>1.08</v>
      </c>
      <c r="F512" s="6">
        <v>0</v>
      </c>
      <c r="G512" s="6">
        <v>15.25</v>
      </c>
      <c r="H512" s="6">
        <v>0</v>
      </c>
      <c r="I512" s="6">
        <v>0</v>
      </c>
      <c r="J512" s="6">
        <v>0</v>
      </c>
      <c r="K512" s="6">
        <f t="shared" si="164"/>
        <v>20.62</v>
      </c>
      <c r="L512" s="13">
        <v>23.397221999999999</v>
      </c>
      <c r="M512" s="6">
        <f t="shared" si="165"/>
        <v>44.017221999999997</v>
      </c>
      <c r="N512" s="8">
        <f t="shared" si="166"/>
        <v>7.7223196491228094E-2</v>
      </c>
    </row>
    <row r="513" spans="1:15" x14ac:dyDescent="0.15">
      <c r="A513" s="5" t="s">
        <v>5</v>
      </c>
      <c r="B513" s="5">
        <v>3790</v>
      </c>
      <c r="C513" s="5">
        <v>76</v>
      </c>
      <c r="D513" s="6">
        <v>0.84</v>
      </c>
      <c r="E513" s="6">
        <v>0.01</v>
      </c>
      <c r="F513" s="6">
        <v>0</v>
      </c>
      <c r="G513" s="6">
        <v>2823.99</v>
      </c>
      <c r="H513" s="6">
        <v>0</v>
      </c>
      <c r="I513" s="6">
        <v>0</v>
      </c>
      <c r="J513" s="6">
        <v>0</v>
      </c>
      <c r="K513" s="6">
        <f t="shared" si="164"/>
        <v>2824.84</v>
      </c>
      <c r="L513" s="6">
        <v>457.15128399999998</v>
      </c>
      <c r="M513" s="6">
        <f t="shared" si="165"/>
        <v>3281.9912840000002</v>
      </c>
      <c r="N513" s="8">
        <f t="shared" si="166"/>
        <v>0.86596076094986796</v>
      </c>
    </row>
    <row r="514" spans="1:15" x14ac:dyDescent="0.15">
      <c r="A514" s="5" t="s">
        <v>6</v>
      </c>
      <c r="B514" s="5">
        <v>1120</v>
      </c>
      <c r="C514" s="5">
        <v>44</v>
      </c>
      <c r="D514" s="6">
        <v>0.56999999999999995</v>
      </c>
      <c r="E514" s="6">
        <v>0.9</v>
      </c>
      <c r="F514" s="6">
        <v>0</v>
      </c>
      <c r="G514" s="6">
        <v>0.55000000000000004</v>
      </c>
      <c r="H514" s="6">
        <v>0</v>
      </c>
      <c r="I514" s="6">
        <v>0</v>
      </c>
      <c r="J514" s="6">
        <v>0</v>
      </c>
      <c r="K514" s="6">
        <f t="shared" si="164"/>
        <v>2.02</v>
      </c>
      <c r="L514" s="6">
        <v>446.08752299999998</v>
      </c>
      <c r="M514" s="6">
        <f t="shared" si="165"/>
        <v>448.10752300000001</v>
      </c>
      <c r="N514" s="8">
        <f t="shared" si="166"/>
        <v>0.40009600267857098</v>
      </c>
    </row>
    <row r="515" spans="1:15" x14ac:dyDescent="0.15">
      <c r="A515" s="5" t="s">
        <v>7</v>
      </c>
      <c r="B515" s="5">
        <v>1000</v>
      </c>
      <c r="C515" s="5">
        <v>54</v>
      </c>
      <c r="D515" s="6">
        <v>0.59</v>
      </c>
      <c r="E515" s="6">
        <v>0.17</v>
      </c>
      <c r="F515" s="6">
        <v>0</v>
      </c>
      <c r="G515" s="6">
        <v>0.24</v>
      </c>
      <c r="H515" s="6">
        <v>11.79</v>
      </c>
      <c r="I515" s="6">
        <v>0</v>
      </c>
      <c r="J515" s="6">
        <v>0</v>
      </c>
      <c r="K515" s="6">
        <f t="shared" si="164"/>
        <v>12.79</v>
      </c>
      <c r="L515" s="13">
        <v>510.83908300000002</v>
      </c>
      <c r="M515" s="6">
        <f t="shared" si="165"/>
        <v>523.62908300000004</v>
      </c>
      <c r="N515" s="8">
        <f t="shared" si="166"/>
        <v>0.523629083</v>
      </c>
    </row>
    <row r="516" spans="1:15" x14ac:dyDescent="0.15">
      <c r="A516" s="5" t="s">
        <v>49</v>
      </c>
      <c r="B516" s="5">
        <v>800</v>
      </c>
      <c r="C516" s="5">
        <v>22</v>
      </c>
      <c r="D516" s="6">
        <v>3.65</v>
      </c>
      <c r="E516" s="6">
        <v>0.24</v>
      </c>
      <c r="F516" s="6">
        <v>0</v>
      </c>
      <c r="G516" s="6">
        <v>6.22</v>
      </c>
      <c r="H516" s="6">
        <v>0.94</v>
      </c>
      <c r="I516" s="6">
        <v>0</v>
      </c>
      <c r="J516" s="6">
        <v>0.53</v>
      </c>
      <c r="K516" s="6">
        <f t="shared" si="164"/>
        <v>11.58</v>
      </c>
      <c r="L516" s="6">
        <v>137.30000000000001</v>
      </c>
      <c r="M516" s="6">
        <f t="shared" si="165"/>
        <v>148.88</v>
      </c>
      <c r="N516" s="8">
        <f t="shared" si="166"/>
        <v>0.18609999999999999</v>
      </c>
    </row>
    <row r="517" spans="1:15" x14ac:dyDescent="0.15">
      <c r="A517" s="5" t="s">
        <v>17</v>
      </c>
      <c r="B517" s="5">
        <v>9300</v>
      </c>
      <c r="C517" s="5">
        <f t="shared" ref="C517:J517" si="167">SUM(C510:C516)</f>
        <v>375</v>
      </c>
      <c r="D517" s="6">
        <f t="shared" si="167"/>
        <v>13.43</v>
      </c>
      <c r="E517" s="6">
        <f t="shared" si="167"/>
        <v>4.13</v>
      </c>
      <c r="F517" s="6">
        <v>0</v>
      </c>
      <c r="G517" s="6">
        <f t="shared" si="167"/>
        <v>2851.53</v>
      </c>
      <c r="H517" s="6">
        <f t="shared" si="167"/>
        <v>19.52</v>
      </c>
      <c r="I517" s="6">
        <f t="shared" si="167"/>
        <v>2</v>
      </c>
      <c r="J517" s="6">
        <f t="shared" si="167"/>
        <v>0.53</v>
      </c>
      <c r="K517" s="6">
        <f t="shared" si="164"/>
        <v>2891.14</v>
      </c>
      <c r="L517" s="6">
        <f>SUM(L510:L516)</f>
        <v>1739.2335230000001</v>
      </c>
      <c r="M517" s="6">
        <f t="shared" si="165"/>
        <v>4630.3735230000002</v>
      </c>
      <c r="N517" s="8">
        <f t="shared" si="166"/>
        <v>0.49788962612903198</v>
      </c>
      <c r="O517" s="10">
        <v>45808</v>
      </c>
    </row>
    <row r="520" spans="1:15" x14ac:dyDescent="0.15">
      <c r="A520" s="86" t="s">
        <v>1</v>
      </c>
      <c r="B520" s="89" t="s">
        <v>105</v>
      </c>
      <c r="C520" s="89" t="s">
        <v>124</v>
      </c>
      <c r="D520" s="86" t="s">
        <v>86</v>
      </c>
      <c r="E520" s="86"/>
      <c r="F520" s="86"/>
      <c r="G520" s="86"/>
      <c r="H520" s="86"/>
      <c r="I520" s="86"/>
      <c r="J520" s="86"/>
      <c r="K520" s="86" t="s">
        <v>125</v>
      </c>
      <c r="L520" s="86" t="s">
        <v>87</v>
      </c>
      <c r="M520" s="86" t="s">
        <v>88</v>
      </c>
      <c r="N520" s="86" t="s">
        <v>80</v>
      </c>
    </row>
    <row r="521" spans="1:15" x14ac:dyDescent="0.15">
      <c r="A521" s="86"/>
      <c r="B521" s="90"/>
      <c r="C521" s="90"/>
      <c r="D521" s="16" t="s">
        <v>122</v>
      </c>
      <c r="E521" s="16" t="s">
        <v>81</v>
      </c>
      <c r="F521" s="16" t="s">
        <v>82</v>
      </c>
      <c r="G521" s="16" t="s">
        <v>83</v>
      </c>
      <c r="H521" s="16" t="s">
        <v>84</v>
      </c>
      <c r="I521" s="16" t="s">
        <v>126</v>
      </c>
      <c r="J521" s="16" t="s">
        <v>127</v>
      </c>
      <c r="K521" s="86"/>
      <c r="L521" s="86"/>
      <c r="M521" s="86"/>
      <c r="N521" s="86"/>
    </row>
    <row r="522" spans="1:15" x14ac:dyDescent="0.15">
      <c r="A522" s="5" t="s">
        <v>2</v>
      </c>
      <c r="B522" s="5">
        <v>1330</v>
      </c>
      <c r="C522" s="5">
        <v>72</v>
      </c>
      <c r="D522" s="6">
        <v>4.1100000000000003</v>
      </c>
      <c r="E522" s="6">
        <v>1.05</v>
      </c>
      <c r="F522" s="6">
        <v>0</v>
      </c>
      <c r="G522" s="6">
        <v>6.11</v>
      </c>
      <c r="H522" s="6">
        <v>0</v>
      </c>
      <c r="I522" s="6">
        <v>0</v>
      </c>
      <c r="J522" s="6">
        <v>0</v>
      </c>
      <c r="K522" s="6">
        <f t="shared" ref="K522:K529" si="168">SUM(D522:J522)</f>
        <v>11.27</v>
      </c>
      <c r="L522" s="6">
        <v>616.32000000000005</v>
      </c>
      <c r="M522" s="6">
        <f t="shared" ref="M522:M529" si="169">SUM(K522+L522)</f>
        <v>627.59</v>
      </c>
      <c r="N522" s="8">
        <f t="shared" ref="N522:N529" si="170">M522/B522</f>
        <v>0.471872180451128</v>
      </c>
      <c r="O522" s="1">
        <f t="shared" ref="O522:O524" si="171">K522-K438</f>
        <v>-35.72</v>
      </c>
    </row>
    <row r="523" spans="1:15" x14ac:dyDescent="0.15">
      <c r="A523" s="5" t="s">
        <v>3</v>
      </c>
      <c r="B523" s="5">
        <v>690</v>
      </c>
      <c r="C523" s="5">
        <v>42</v>
      </c>
      <c r="D523" s="6">
        <v>1.69</v>
      </c>
      <c r="E523" s="6">
        <v>1.05</v>
      </c>
      <c r="F523" s="6">
        <v>0</v>
      </c>
      <c r="G523" s="6">
        <v>0.2</v>
      </c>
      <c r="H523" s="6">
        <v>6.79</v>
      </c>
      <c r="I523" s="6">
        <v>2</v>
      </c>
      <c r="J523" s="6">
        <v>0</v>
      </c>
      <c r="K523" s="6">
        <f t="shared" si="168"/>
        <v>11.73</v>
      </c>
      <c r="L523" s="13">
        <v>790.43</v>
      </c>
      <c r="M523" s="6">
        <f t="shared" si="169"/>
        <v>802.16</v>
      </c>
      <c r="N523" s="8">
        <f t="shared" si="170"/>
        <v>1.1625507246376801</v>
      </c>
      <c r="O523" s="1">
        <f t="shared" si="171"/>
        <v>3.99</v>
      </c>
    </row>
    <row r="524" spans="1:15" x14ac:dyDescent="0.15">
      <c r="A524" s="5" t="s">
        <v>4</v>
      </c>
      <c r="B524" s="5">
        <v>570</v>
      </c>
      <c r="C524" s="5">
        <v>65</v>
      </c>
      <c r="D524" s="6">
        <v>5.49</v>
      </c>
      <c r="E524" s="6">
        <v>1.27</v>
      </c>
      <c r="F524" s="6">
        <v>0</v>
      </c>
      <c r="G524" s="6">
        <v>19.79</v>
      </c>
      <c r="H524" s="6">
        <v>0</v>
      </c>
      <c r="I524" s="6">
        <v>0</v>
      </c>
      <c r="J524" s="6">
        <v>0</v>
      </c>
      <c r="K524" s="6">
        <f t="shared" si="168"/>
        <v>26.55</v>
      </c>
      <c r="L524" s="13">
        <v>372.13</v>
      </c>
      <c r="M524" s="6">
        <f t="shared" si="169"/>
        <v>398.68</v>
      </c>
      <c r="N524" s="8">
        <f t="shared" si="170"/>
        <v>0.69943859649122797</v>
      </c>
      <c r="O524" s="1">
        <f t="shared" si="171"/>
        <v>24.28</v>
      </c>
    </row>
    <row r="525" spans="1:15" x14ac:dyDescent="0.15">
      <c r="A525" s="5" t="s">
        <v>5</v>
      </c>
      <c r="B525" s="5">
        <v>3790</v>
      </c>
      <c r="C525" s="5">
        <v>76</v>
      </c>
      <c r="D525" s="6">
        <v>1.7</v>
      </c>
      <c r="E525" s="6">
        <v>0.06</v>
      </c>
      <c r="F525" s="6">
        <v>0</v>
      </c>
      <c r="G525" s="6">
        <v>2825.44</v>
      </c>
      <c r="H525" s="6">
        <v>0</v>
      </c>
      <c r="I525" s="6">
        <v>0</v>
      </c>
      <c r="J525" s="6">
        <v>0</v>
      </c>
      <c r="K525" s="6">
        <f t="shared" si="168"/>
        <v>2827.2</v>
      </c>
      <c r="L525" s="6">
        <v>457.15128399999998</v>
      </c>
      <c r="M525" s="6">
        <f t="shared" si="169"/>
        <v>3284.3512839999999</v>
      </c>
      <c r="N525" s="8">
        <f t="shared" si="170"/>
        <v>0.86658345224274402</v>
      </c>
      <c r="O525" s="1">
        <f>K525-K441-1314.7</f>
        <v>771.06</v>
      </c>
    </row>
    <row r="526" spans="1:15" x14ac:dyDescent="0.15">
      <c r="A526" s="5" t="s">
        <v>6</v>
      </c>
      <c r="B526" s="5">
        <v>1120</v>
      </c>
      <c r="C526" s="5">
        <v>44</v>
      </c>
      <c r="D526" s="6">
        <v>1.04</v>
      </c>
      <c r="E526" s="6">
        <v>0.99</v>
      </c>
      <c r="F526" s="6">
        <v>0</v>
      </c>
      <c r="G526" s="6">
        <v>0.64</v>
      </c>
      <c r="H526" s="6">
        <v>0</v>
      </c>
      <c r="I526" s="6">
        <v>0</v>
      </c>
      <c r="J526" s="6">
        <v>0</v>
      </c>
      <c r="K526" s="6">
        <f t="shared" si="168"/>
        <v>2.67</v>
      </c>
      <c r="L526" s="6">
        <v>522.22</v>
      </c>
      <c r="M526" s="6">
        <f t="shared" si="169"/>
        <v>524.89</v>
      </c>
      <c r="N526" s="8">
        <f t="shared" si="170"/>
        <v>0.46865178571428601</v>
      </c>
      <c r="O526" s="1">
        <f t="shared" ref="O526:O528" si="172">K526-K442</f>
        <v>-161.87</v>
      </c>
    </row>
    <row r="527" spans="1:15" x14ac:dyDescent="0.15">
      <c r="A527" s="5" t="s">
        <v>7</v>
      </c>
      <c r="B527" s="5">
        <v>1000</v>
      </c>
      <c r="C527" s="5">
        <v>54</v>
      </c>
      <c r="D527" s="6">
        <v>1.01</v>
      </c>
      <c r="E527" s="6">
        <v>0.2</v>
      </c>
      <c r="F527" s="6">
        <v>0</v>
      </c>
      <c r="G527" s="6">
        <v>0.38</v>
      </c>
      <c r="H527" s="6">
        <v>11.79</v>
      </c>
      <c r="I527" s="6">
        <v>0</v>
      </c>
      <c r="J527" s="6">
        <v>0</v>
      </c>
      <c r="K527" s="6">
        <f t="shared" si="168"/>
        <v>13.38</v>
      </c>
      <c r="L527" s="13">
        <v>523.67999999999995</v>
      </c>
      <c r="M527" s="6">
        <f t="shared" si="169"/>
        <v>537.05999999999995</v>
      </c>
      <c r="N527" s="8">
        <f t="shared" si="170"/>
        <v>0.53705999999999998</v>
      </c>
      <c r="O527" s="1">
        <f t="shared" si="172"/>
        <v>13.06</v>
      </c>
    </row>
    <row r="528" spans="1:15" x14ac:dyDescent="0.15">
      <c r="A528" s="5" t="s">
        <v>49</v>
      </c>
      <c r="B528" s="5">
        <v>800</v>
      </c>
      <c r="C528" s="5">
        <v>22</v>
      </c>
      <c r="D528" s="6">
        <v>5.81</v>
      </c>
      <c r="E528" s="6">
        <v>0.28000000000000003</v>
      </c>
      <c r="F528" s="6">
        <v>0</v>
      </c>
      <c r="G528" s="6">
        <v>7.5</v>
      </c>
      <c r="H528" s="6">
        <v>0.94</v>
      </c>
      <c r="I528" s="6">
        <v>0</v>
      </c>
      <c r="J528" s="6">
        <v>0.53</v>
      </c>
      <c r="K528" s="6">
        <f t="shared" si="168"/>
        <v>15.06</v>
      </c>
      <c r="L528" s="6">
        <v>138</v>
      </c>
      <c r="M528" s="6">
        <f t="shared" si="169"/>
        <v>153.06</v>
      </c>
      <c r="N528" s="8">
        <f t="shared" si="170"/>
        <v>0.191325</v>
      </c>
      <c r="O528" s="1">
        <f t="shared" si="172"/>
        <v>10.43</v>
      </c>
    </row>
    <row r="529" spans="1:15" x14ac:dyDescent="0.15">
      <c r="A529" s="5" t="s">
        <v>17</v>
      </c>
      <c r="B529" s="5">
        <v>9300</v>
      </c>
      <c r="C529" s="5">
        <f t="shared" ref="C529:J529" si="173">SUM(C522:C528)</f>
        <v>375</v>
      </c>
      <c r="D529" s="6">
        <f t="shared" si="173"/>
        <v>20.85</v>
      </c>
      <c r="E529" s="6">
        <f t="shared" si="173"/>
        <v>4.9000000000000004</v>
      </c>
      <c r="F529" s="6">
        <v>0</v>
      </c>
      <c r="G529" s="6">
        <f t="shared" si="173"/>
        <v>2860.06</v>
      </c>
      <c r="H529" s="6">
        <f t="shared" si="173"/>
        <v>19.52</v>
      </c>
      <c r="I529" s="6">
        <f t="shared" si="173"/>
        <v>2</v>
      </c>
      <c r="J529" s="6">
        <f t="shared" si="173"/>
        <v>0.53</v>
      </c>
      <c r="K529" s="6">
        <f t="shared" si="168"/>
        <v>2907.86</v>
      </c>
      <c r="L529" s="6">
        <f>SUM(L522:L528)</f>
        <v>3419.9312839999998</v>
      </c>
      <c r="M529" s="6">
        <f t="shared" si="169"/>
        <v>6327.7912839999999</v>
      </c>
      <c r="N529" s="8">
        <f t="shared" si="170"/>
        <v>0.68040766494623695</v>
      </c>
      <c r="O529" s="10">
        <v>45838</v>
      </c>
    </row>
    <row r="532" spans="1:15" customFormat="1" x14ac:dyDescent="0.15">
      <c r="A532" s="17" t="s">
        <v>128</v>
      </c>
      <c r="B532" s="17" t="s">
        <v>50</v>
      </c>
      <c r="C532" s="17" t="s">
        <v>51</v>
      </c>
      <c r="D532" s="17" t="s">
        <v>129</v>
      </c>
      <c r="E532" s="17" t="s">
        <v>17</v>
      </c>
    </row>
    <row r="533" spans="1:15" customFormat="1" ht="14.25" x14ac:dyDescent="0.15">
      <c r="A533" s="18" t="s">
        <v>2</v>
      </c>
      <c r="B533" s="17">
        <v>11.27</v>
      </c>
      <c r="C533" s="17">
        <v>0</v>
      </c>
      <c r="D533" s="19">
        <v>616.32000000000005</v>
      </c>
      <c r="E533" s="19">
        <f t="shared" ref="E533:E540" si="174">SUM(B533:D533)</f>
        <v>627.59</v>
      </c>
    </row>
    <row r="534" spans="1:15" customFormat="1" ht="14.25" x14ac:dyDescent="0.15">
      <c r="A534" s="18" t="s">
        <v>3</v>
      </c>
      <c r="B534" s="17">
        <v>4.9400000000000004</v>
      </c>
      <c r="C534" s="17">
        <v>6.79</v>
      </c>
      <c r="D534" s="19">
        <v>790.43</v>
      </c>
      <c r="E534" s="19">
        <f t="shared" si="174"/>
        <v>802.16</v>
      </c>
    </row>
    <row r="535" spans="1:15" customFormat="1" ht="14.25" x14ac:dyDescent="0.15">
      <c r="A535" s="18" t="s">
        <v>4</v>
      </c>
      <c r="B535" s="17">
        <v>26.55</v>
      </c>
      <c r="C535" s="17">
        <v>0</v>
      </c>
      <c r="D535" s="19">
        <v>372.13</v>
      </c>
      <c r="E535" s="19">
        <f t="shared" si="174"/>
        <v>398.68</v>
      </c>
    </row>
    <row r="536" spans="1:15" customFormat="1" ht="14.25" x14ac:dyDescent="0.15">
      <c r="A536" s="18" t="s">
        <v>5</v>
      </c>
      <c r="B536" s="17">
        <v>2827.2</v>
      </c>
      <c r="C536" s="17">
        <v>0</v>
      </c>
      <c r="D536" s="19">
        <v>457.15128399999998</v>
      </c>
      <c r="E536" s="19">
        <f t="shared" si="174"/>
        <v>3284.3512839999999</v>
      </c>
    </row>
    <row r="537" spans="1:15" customFormat="1" ht="14.25" x14ac:dyDescent="0.15">
      <c r="A537" s="18" t="s">
        <v>6</v>
      </c>
      <c r="B537" s="17">
        <v>2.67</v>
      </c>
      <c r="C537" s="17">
        <v>0</v>
      </c>
      <c r="D537" s="19">
        <v>522.22</v>
      </c>
      <c r="E537" s="19">
        <f t="shared" si="174"/>
        <v>524.89</v>
      </c>
    </row>
    <row r="538" spans="1:15" customFormat="1" ht="14.25" x14ac:dyDescent="0.15">
      <c r="A538" s="18" t="s">
        <v>7</v>
      </c>
      <c r="B538" s="17">
        <v>1.59</v>
      </c>
      <c r="C538" s="17">
        <v>11.79</v>
      </c>
      <c r="D538" s="19">
        <v>523.67999999999995</v>
      </c>
      <c r="E538" s="19">
        <f t="shared" si="174"/>
        <v>537.05999999999995</v>
      </c>
    </row>
    <row r="539" spans="1:15" customFormat="1" ht="14.25" x14ac:dyDescent="0.15">
      <c r="A539" s="18" t="s">
        <v>8</v>
      </c>
      <c r="B539" s="17">
        <v>13.59</v>
      </c>
      <c r="C539" s="17">
        <v>1.47</v>
      </c>
      <c r="D539" s="19">
        <v>138</v>
      </c>
      <c r="E539" s="19">
        <f t="shared" si="174"/>
        <v>153.06</v>
      </c>
    </row>
    <row r="540" spans="1:15" customFormat="1" ht="14.25" x14ac:dyDescent="0.15">
      <c r="A540" s="18" t="s">
        <v>9</v>
      </c>
      <c r="B540" s="17">
        <v>2887.81</v>
      </c>
      <c r="C540" s="17">
        <v>20.0500000000002</v>
      </c>
      <c r="D540" s="19">
        <f>SUM(D533:D539)</f>
        <v>3419.9312839999998</v>
      </c>
      <c r="E540" s="19">
        <f t="shared" si="174"/>
        <v>6327.7912839999999</v>
      </c>
    </row>
  </sheetData>
  <mergeCells count="270">
    <mergeCell ref="N508:N509"/>
    <mergeCell ref="N520:N521"/>
    <mergeCell ref="L436:L437"/>
    <mergeCell ref="L448:L449"/>
    <mergeCell ref="L460:L461"/>
    <mergeCell ref="L472:L473"/>
    <mergeCell ref="L484:L485"/>
    <mergeCell ref="L496:L497"/>
    <mergeCell ref="L508:L509"/>
    <mergeCell ref="L520:L521"/>
    <mergeCell ref="M508:M509"/>
    <mergeCell ref="M520:M521"/>
    <mergeCell ref="L328:L329"/>
    <mergeCell ref="L340:L341"/>
    <mergeCell ref="L352:L353"/>
    <mergeCell ref="L364:L365"/>
    <mergeCell ref="L376:L377"/>
    <mergeCell ref="L388:L389"/>
    <mergeCell ref="L400:L401"/>
    <mergeCell ref="L412:L413"/>
    <mergeCell ref="L424:L425"/>
    <mergeCell ref="L220:L221"/>
    <mergeCell ref="L232:L233"/>
    <mergeCell ref="L244:L245"/>
    <mergeCell ref="L256:L257"/>
    <mergeCell ref="L268:L269"/>
    <mergeCell ref="L280:L281"/>
    <mergeCell ref="L292:L293"/>
    <mergeCell ref="L304:L305"/>
    <mergeCell ref="L316:L317"/>
    <mergeCell ref="K448:K449"/>
    <mergeCell ref="K460:K461"/>
    <mergeCell ref="K472:K473"/>
    <mergeCell ref="K484:K485"/>
    <mergeCell ref="K496:K497"/>
    <mergeCell ref="K508:K509"/>
    <mergeCell ref="K520:K521"/>
    <mergeCell ref="L1:L2"/>
    <mergeCell ref="L15:L16"/>
    <mergeCell ref="L29:L30"/>
    <mergeCell ref="L41:L42"/>
    <mergeCell ref="L53:L54"/>
    <mergeCell ref="L65:L66"/>
    <mergeCell ref="L78:L79"/>
    <mergeCell ref="L91:L92"/>
    <mergeCell ref="L104:L105"/>
    <mergeCell ref="L117:L118"/>
    <mergeCell ref="L130:L131"/>
    <mergeCell ref="L143:L144"/>
    <mergeCell ref="L156:L157"/>
    <mergeCell ref="L169:L170"/>
    <mergeCell ref="L181:L182"/>
    <mergeCell ref="L194:L195"/>
    <mergeCell ref="L207:L208"/>
    <mergeCell ref="K340:K341"/>
    <mergeCell ref="K352:K353"/>
    <mergeCell ref="K364:K365"/>
    <mergeCell ref="K376:K377"/>
    <mergeCell ref="K388:K389"/>
    <mergeCell ref="K400:K401"/>
    <mergeCell ref="K412:K413"/>
    <mergeCell ref="K424:K425"/>
    <mergeCell ref="K436:K437"/>
    <mergeCell ref="K232:K233"/>
    <mergeCell ref="K244:K245"/>
    <mergeCell ref="K256:K257"/>
    <mergeCell ref="K268:K269"/>
    <mergeCell ref="K280:K281"/>
    <mergeCell ref="K292:K293"/>
    <mergeCell ref="K304:K305"/>
    <mergeCell ref="K316:K317"/>
    <mergeCell ref="K328:K329"/>
    <mergeCell ref="J436:J437"/>
    <mergeCell ref="J448:J449"/>
    <mergeCell ref="J460:J461"/>
    <mergeCell ref="J472:J473"/>
    <mergeCell ref="J484:J485"/>
    <mergeCell ref="J496:J497"/>
    <mergeCell ref="K1:K2"/>
    <mergeCell ref="K15:K16"/>
    <mergeCell ref="K29:K30"/>
    <mergeCell ref="K41:K42"/>
    <mergeCell ref="K53:K54"/>
    <mergeCell ref="K65:K66"/>
    <mergeCell ref="K78:K79"/>
    <mergeCell ref="K91:K92"/>
    <mergeCell ref="K104:K105"/>
    <mergeCell ref="K117:K118"/>
    <mergeCell ref="K130:K131"/>
    <mergeCell ref="K143:K144"/>
    <mergeCell ref="K156:K157"/>
    <mergeCell ref="K169:K170"/>
    <mergeCell ref="K181:K182"/>
    <mergeCell ref="K194:K195"/>
    <mergeCell ref="K207:K208"/>
    <mergeCell ref="K220:K221"/>
    <mergeCell ref="J328:J329"/>
    <mergeCell ref="J340:J341"/>
    <mergeCell ref="J352:J353"/>
    <mergeCell ref="J364:J365"/>
    <mergeCell ref="J376:J377"/>
    <mergeCell ref="J388:J389"/>
    <mergeCell ref="J400:J401"/>
    <mergeCell ref="J412:J413"/>
    <mergeCell ref="J424:J425"/>
    <mergeCell ref="J220:J221"/>
    <mergeCell ref="J232:J233"/>
    <mergeCell ref="J244:J245"/>
    <mergeCell ref="J256:J257"/>
    <mergeCell ref="J268:J269"/>
    <mergeCell ref="J280:J281"/>
    <mergeCell ref="J292:J293"/>
    <mergeCell ref="J304:J305"/>
    <mergeCell ref="J316:J317"/>
    <mergeCell ref="C448:C449"/>
    <mergeCell ref="C460:C461"/>
    <mergeCell ref="C472:C473"/>
    <mergeCell ref="C484:C485"/>
    <mergeCell ref="C496:C497"/>
    <mergeCell ref="C508:C509"/>
    <mergeCell ref="C520:C521"/>
    <mergeCell ref="J1:J2"/>
    <mergeCell ref="J15:J16"/>
    <mergeCell ref="J29:J30"/>
    <mergeCell ref="J41:J42"/>
    <mergeCell ref="J53:J54"/>
    <mergeCell ref="J65:J66"/>
    <mergeCell ref="J78:J79"/>
    <mergeCell ref="J91:J92"/>
    <mergeCell ref="J104:J105"/>
    <mergeCell ref="J117:J118"/>
    <mergeCell ref="J130:J131"/>
    <mergeCell ref="J143:J144"/>
    <mergeCell ref="J156:J157"/>
    <mergeCell ref="J169:J170"/>
    <mergeCell ref="J181:J182"/>
    <mergeCell ref="J194:J195"/>
    <mergeCell ref="J207:J208"/>
    <mergeCell ref="C340:C341"/>
    <mergeCell ref="C352:C353"/>
    <mergeCell ref="C364:C365"/>
    <mergeCell ref="C376:C377"/>
    <mergeCell ref="C388:C389"/>
    <mergeCell ref="C400:C401"/>
    <mergeCell ref="C412:C413"/>
    <mergeCell ref="C424:C425"/>
    <mergeCell ref="C436:C437"/>
    <mergeCell ref="C232:C233"/>
    <mergeCell ref="C244:C245"/>
    <mergeCell ref="C256:C257"/>
    <mergeCell ref="C268:C269"/>
    <mergeCell ref="C280:C281"/>
    <mergeCell ref="C292:C293"/>
    <mergeCell ref="C304:C305"/>
    <mergeCell ref="C316:C317"/>
    <mergeCell ref="C328:C329"/>
    <mergeCell ref="C117:C118"/>
    <mergeCell ref="C130:C131"/>
    <mergeCell ref="C143:C144"/>
    <mergeCell ref="C156:C157"/>
    <mergeCell ref="C169:C170"/>
    <mergeCell ref="C181:C182"/>
    <mergeCell ref="C194:C195"/>
    <mergeCell ref="C207:C208"/>
    <mergeCell ref="C220:C221"/>
    <mergeCell ref="C1:C2"/>
    <mergeCell ref="C15:C16"/>
    <mergeCell ref="C29:C30"/>
    <mergeCell ref="C41:C42"/>
    <mergeCell ref="C53:C54"/>
    <mergeCell ref="C65:C66"/>
    <mergeCell ref="C78:C79"/>
    <mergeCell ref="C91:C92"/>
    <mergeCell ref="C104:C105"/>
    <mergeCell ref="A436:A437"/>
    <mergeCell ref="A448:A449"/>
    <mergeCell ref="A460:A461"/>
    <mergeCell ref="A472:A473"/>
    <mergeCell ref="A484:A485"/>
    <mergeCell ref="A496:A497"/>
    <mergeCell ref="A508:A509"/>
    <mergeCell ref="A520:A521"/>
    <mergeCell ref="B412:B413"/>
    <mergeCell ref="B424:B425"/>
    <mergeCell ref="B436:B437"/>
    <mergeCell ref="B448:B449"/>
    <mergeCell ref="B460:B461"/>
    <mergeCell ref="B472:B473"/>
    <mergeCell ref="B484:B485"/>
    <mergeCell ref="B496:B497"/>
    <mergeCell ref="B508:B509"/>
    <mergeCell ref="B520:B521"/>
    <mergeCell ref="A328:A329"/>
    <mergeCell ref="A340:A341"/>
    <mergeCell ref="A352:A353"/>
    <mergeCell ref="A364:A365"/>
    <mergeCell ref="A376:A377"/>
    <mergeCell ref="A388:A389"/>
    <mergeCell ref="A400:A401"/>
    <mergeCell ref="A412:A413"/>
    <mergeCell ref="A424:A425"/>
    <mergeCell ref="A220:A221"/>
    <mergeCell ref="A232:A233"/>
    <mergeCell ref="A244:A245"/>
    <mergeCell ref="A256:A257"/>
    <mergeCell ref="A268:A269"/>
    <mergeCell ref="A280:A281"/>
    <mergeCell ref="A292:A293"/>
    <mergeCell ref="A304:A305"/>
    <mergeCell ref="A316:A317"/>
    <mergeCell ref="D448:I448"/>
    <mergeCell ref="D460:I460"/>
    <mergeCell ref="D472:I472"/>
    <mergeCell ref="D484:I484"/>
    <mergeCell ref="D496:I496"/>
    <mergeCell ref="D508:J508"/>
    <mergeCell ref="D520:J520"/>
    <mergeCell ref="A1:A2"/>
    <mergeCell ref="A15:A16"/>
    <mergeCell ref="A29:A30"/>
    <mergeCell ref="A41:A42"/>
    <mergeCell ref="A53:A54"/>
    <mergeCell ref="A65:A66"/>
    <mergeCell ref="A78:A79"/>
    <mergeCell ref="A91:A92"/>
    <mergeCell ref="A104:A105"/>
    <mergeCell ref="A117:A118"/>
    <mergeCell ref="A130:A131"/>
    <mergeCell ref="A143:A144"/>
    <mergeCell ref="A156:A157"/>
    <mergeCell ref="A169:A170"/>
    <mergeCell ref="A181:A182"/>
    <mergeCell ref="A194:A195"/>
    <mergeCell ref="A207:A208"/>
    <mergeCell ref="D340:I340"/>
    <mergeCell ref="D352:I352"/>
    <mergeCell ref="D364:I364"/>
    <mergeCell ref="D376:I376"/>
    <mergeCell ref="D388:I388"/>
    <mergeCell ref="D400:I400"/>
    <mergeCell ref="D412:I412"/>
    <mergeCell ref="D424:I424"/>
    <mergeCell ref="D436:I436"/>
    <mergeCell ref="D232:I232"/>
    <mergeCell ref="D244:I244"/>
    <mergeCell ref="D256:I256"/>
    <mergeCell ref="D268:I268"/>
    <mergeCell ref="D280:I280"/>
    <mergeCell ref="D292:I292"/>
    <mergeCell ref="D304:I304"/>
    <mergeCell ref="D316:I316"/>
    <mergeCell ref="D328:I328"/>
    <mergeCell ref="D117:I117"/>
    <mergeCell ref="D130:I130"/>
    <mergeCell ref="D143:I143"/>
    <mergeCell ref="D156:I156"/>
    <mergeCell ref="D169:I169"/>
    <mergeCell ref="D181:I181"/>
    <mergeCell ref="D194:I194"/>
    <mergeCell ref="D207:I207"/>
    <mergeCell ref="D220:I220"/>
    <mergeCell ref="D1:I1"/>
    <mergeCell ref="D15:I15"/>
    <mergeCell ref="D29:I29"/>
    <mergeCell ref="D41:I41"/>
    <mergeCell ref="D53:I53"/>
    <mergeCell ref="D65:I65"/>
    <mergeCell ref="D78:I78"/>
    <mergeCell ref="D91:I91"/>
    <mergeCell ref="D104:I104"/>
  </mergeCells>
  <phoneticPr fontId="15" type="noConversion"/>
  <conditionalFormatting sqref="L3:L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L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3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L4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6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:L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L8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:L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6:L1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2:L13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5:L1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6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1:L17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3:L18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6:L2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9:L2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2:L2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4:L2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6:L2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8:L26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0:L2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2:L28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4:L3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:L3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8:L3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:L3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2:L3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4:L3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6:L37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8:L3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0:L3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2:L40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4:L4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6:L4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8:L4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0:L4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2:L4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4:L4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6:L4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8:L5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0:N5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2:N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物联网</vt:lpstr>
      <vt:lpstr>5G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何江</dc:creator>
  <cp:lastModifiedBy>Administrator</cp:lastModifiedBy>
  <dcterms:created xsi:type="dcterms:W3CDTF">2006-09-13T11:21:00Z</dcterms:created>
  <dcterms:modified xsi:type="dcterms:W3CDTF">2025-09-17T03:08:10Z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5DDECAFA59BD4FD58BD156290655CA71_13</vt:lpwstr>
  </property>
  <property fmtid="{D5CDD505-2E9C-101B-9397-08002B2CF9AE}" pid="3" name="KSOProductBuildVer">
    <vt:lpwstr>2052-12.8.2.19315</vt:lpwstr>
  </property>
</Properties>
</file>