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材料\2025\省经分会经验分享\关于准备8月全省经分会地市经验分享推荐意见的通知\"/>
    </mc:Choice>
  </mc:AlternateContent>
  <xr:revisionPtr revIDLastSave="0" documentId="13_ncr:1_{4B4C5338-52EA-4CC6-A620-0F37C93A6EF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L37" i="1"/>
  <c r="K37" i="1"/>
  <c r="G37" i="1"/>
  <c r="L36" i="1"/>
  <c r="K36" i="1"/>
  <c r="G36" i="1"/>
  <c r="K35" i="1"/>
  <c r="G35" i="1"/>
  <c r="K34" i="1"/>
  <c r="G34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L28" i="1"/>
  <c r="K28" i="1"/>
  <c r="L27" i="1"/>
  <c r="K27" i="1"/>
  <c r="L26" i="1"/>
  <c r="K26" i="1"/>
  <c r="L25" i="1"/>
  <c r="K25" i="1"/>
  <c r="K24" i="1"/>
  <c r="K23" i="1"/>
  <c r="L22" i="1"/>
  <c r="K22" i="1"/>
  <c r="L21" i="1"/>
  <c r="K21" i="1"/>
  <c r="L20" i="1"/>
  <c r="K20" i="1"/>
  <c r="L19" i="1"/>
  <c r="K19" i="1"/>
  <c r="K18" i="1"/>
  <c r="K17" i="1"/>
  <c r="L15" i="1"/>
  <c r="K15" i="1"/>
  <c r="K14" i="1"/>
  <c r="K13" i="1"/>
  <c r="K12" i="1"/>
  <c r="L11" i="1"/>
  <c r="K11" i="1"/>
  <c r="L10" i="1"/>
  <c r="K10" i="1"/>
  <c r="L9" i="1"/>
  <c r="K9" i="1"/>
  <c r="J9" i="1"/>
  <c r="K8" i="1"/>
  <c r="J8" i="1"/>
  <c r="L7" i="1"/>
  <c r="K7" i="1"/>
  <c r="J7" i="1"/>
  <c r="G7" i="1"/>
  <c r="L6" i="1"/>
  <c r="K6" i="1"/>
  <c r="J6" i="1"/>
  <c r="G6" i="1"/>
  <c r="K5" i="1"/>
  <c r="J5" i="1"/>
  <c r="L4" i="1"/>
  <c r="K4" i="1"/>
  <c r="J4" i="1"/>
  <c r="L3" i="1"/>
  <c r="K3" i="1"/>
  <c r="J3" i="1"/>
  <c r="L2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</authors>
  <commentList>
    <comment ref="I16" authorId="0" shapeId="0" xr:uid="{4C994B10-22D8-4E1B-8FB0-BE2912CFA6FD}">
      <text>
        <r>
          <rPr>
            <sz val="9"/>
            <rFont val="宋体"/>
            <family val="3"/>
            <charset val="134"/>
          </rPr>
          <t>卡未激活，模组部分订购的产品选了立即出账</t>
        </r>
      </text>
    </comment>
  </commentList>
</comments>
</file>

<file path=xl/sharedStrings.xml><?xml version="1.0" encoding="utf-8"?>
<sst xmlns="http://schemas.openxmlformats.org/spreadsheetml/2006/main" count="239" uniqueCount="81">
  <si>
    <t>县市</t>
  </si>
  <si>
    <t>网格</t>
  </si>
  <si>
    <t>集团编号</t>
  </si>
  <si>
    <t>集团名称</t>
  </si>
  <si>
    <t>客户经理ID</t>
  </si>
  <si>
    <t>客户经理</t>
  </si>
  <si>
    <t>CT收入</t>
  </si>
  <si>
    <t>月份</t>
  </si>
  <si>
    <t>模组量（套）</t>
  </si>
  <si>
    <t>模组12个月分摊折算</t>
  </si>
  <si>
    <t>模组不分摊折算</t>
  </si>
  <si>
    <t>后续月分摊金额</t>
  </si>
  <si>
    <t>单价</t>
  </si>
  <si>
    <t>流量</t>
  </si>
  <si>
    <t>模组</t>
  </si>
  <si>
    <t>分摊年限</t>
  </si>
  <si>
    <t>海盐武原网格</t>
  </si>
  <si>
    <t>571731019663</t>
  </si>
  <si>
    <t>陈方波</t>
  </si>
  <si>
    <t>1月</t>
  </si>
  <si>
    <t>海宁盐官网格</t>
  </si>
  <si>
    <t>571731012340</t>
  </si>
  <si>
    <t>江苏丰景信息技术有限公司</t>
  </si>
  <si>
    <t>潘春美</t>
  </si>
  <si>
    <t>海盐经开网格</t>
  </si>
  <si>
    <t>5717323082</t>
  </si>
  <si>
    <t>浙江格莱智控电子有限公司</t>
  </si>
  <si>
    <t>吴凯洁</t>
  </si>
  <si>
    <t>桐乡梧桐网格</t>
  </si>
  <si>
    <r>
      <rPr>
        <sz val="11"/>
        <color rgb="FFFF0000"/>
        <rFont val="宋体"/>
        <family val="3"/>
        <charset val="134"/>
      </rPr>
      <t>浙江瀚达环境科技有限公司</t>
    </r>
    <r>
      <rPr>
        <sz val="11"/>
        <color rgb="FFFF0000"/>
        <rFont val="Calibri"/>
        <family val="2"/>
      </rPr>
      <t>(</t>
    </r>
    <r>
      <rPr>
        <sz val="11"/>
        <color rgb="FFFF0000"/>
        <rFont val="宋体"/>
        <family val="3"/>
        <charset val="134"/>
      </rPr>
      <t>嘉兴</t>
    </r>
    <r>
      <rPr>
        <sz val="11"/>
        <color rgb="FFFF0000"/>
        <rFont val="Calibri"/>
        <family val="2"/>
      </rPr>
      <t>)</t>
    </r>
  </si>
  <si>
    <t>徐灵奕</t>
  </si>
  <si>
    <t>未订购协议期</t>
  </si>
  <si>
    <t>2月</t>
  </si>
  <si>
    <t>3月</t>
  </si>
  <si>
    <t>4月</t>
  </si>
  <si>
    <t>嘉禾油车港网格</t>
  </si>
  <si>
    <t>571731013656</t>
  </si>
  <si>
    <t>武汉饮冰信息技术有限公司</t>
  </si>
  <si>
    <t>王鑫星</t>
  </si>
  <si>
    <t>571731026187</t>
  </si>
  <si>
    <t>杭州瀚联传感器技术有限公司（嘉兴）</t>
  </si>
  <si>
    <t>陈国妹</t>
  </si>
  <si>
    <t>桐乡洲泉网格</t>
  </si>
  <si>
    <t>南通跃鸿信息科技有限公司</t>
  </si>
  <si>
    <t>陆琰</t>
  </si>
  <si>
    <t>5月</t>
  </si>
  <si>
    <t>南通跃鸿信息科技有限公司</t>
    <phoneticPr fontId="1" type="noConversion"/>
  </si>
  <si>
    <t>6月</t>
  </si>
  <si>
    <t>桐乡开发区网格</t>
  </si>
  <si>
    <t>安徽即刻智能科技有限公司</t>
  </si>
  <si>
    <t>姚斌杰</t>
  </si>
  <si>
    <r>
      <rPr>
        <sz val="11"/>
        <rFont val="宋体"/>
        <family val="3"/>
        <charset val="134"/>
      </rPr>
      <t>浙江瀚达环境科技有限公司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嘉兴</t>
    </r>
    <r>
      <rPr>
        <sz val="11"/>
        <rFont val="Calibri"/>
        <family val="2"/>
      </rPr>
      <t>)</t>
    </r>
  </si>
  <si>
    <t>浙江智电生态科技有限公司</t>
  </si>
  <si>
    <t>钟根英</t>
  </si>
  <si>
    <t>7月</t>
  </si>
  <si>
    <t>桐乡濮院网格</t>
  </si>
  <si>
    <t>河南中杭信息科技有限公司</t>
  </si>
  <si>
    <t>朱佳圆</t>
  </si>
  <si>
    <t>武汉饮冰信息技术有限公司</t>
    <phoneticPr fontId="1" type="noConversion"/>
  </si>
  <si>
    <t>嘉禾城东网格</t>
  </si>
  <si>
    <t>刘睿</t>
  </si>
  <si>
    <t>海宁云多科技有限公司</t>
    <phoneticPr fontId="1" type="noConversion"/>
  </si>
  <si>
    <t>8月</t>
    <phoneticPr fontId="1" type="noConversion"/>
  </si>
  <si>
    <t>江苏丰景信息技术有限公司</t>
    <phoneticPr fontId="1" type="noConversion"/>
  </si>
  <si>
    <t>浙江智电生态科技有限公司</t>
    <phoneticPr fontId="1" type="noConversion"/>
  </si>
  <si>
    <r>
      <t>浙江瀚达环境科技有限公司</t>
    </r>
    <r>
      <rPr>
        <sz val="11"/>
        <color rgb="FFFF0000"/>
        <rFont val="宋体"/>
        <family val="2"/>
        <charset val="134"/>
      </rPr>
      <t>(</t>
    </r>
    <r>
      <rPr>
        <sz val="11"/>
        <color rgb="FFFF0000"/>
        <rFont val="宋体"/>
        <family val="3"/>
        <charset val="134"/>
      </rPr>
      <t>嘉兴</t>
    </r>
    <r>
      <rPr>
        <sz val="11"/>
        <color rgb="FFFF0000"/>
        <rFont val="宋体"/>
        <family val="2"/>
        <charset val="134"/>
      </rPr>
      <t>)</t>
    </r>
    <phoneticPr fontId="1" type="noConversion"/>
  </si>
  <si>
    <t>杭州瀚联传感器技术有限公司（嘉兴）</t>
    <phoneticPr fontId="1" type="noConversion"/>
  </si>
  <si>
    <t>地市</t>
    <phoneticPr fontId="1" type="noConversion"/>
  </si>
  <si>
    <t>嘉禾</t>
    <phoneticPr fontId="1" type="noConversion"/>
  </si>
  <si>
    <t>嘉善</t>
    <phoneticPr fontId="1" type="noConversion"/>
  </si>
  <si>
    <t>平湖</t>
    <phoneticPr fontId="1" type="noConversion"/>
  </si>
  <si>
    <t>海盐</t>
    <phoneticPr fontId="1" type="noConversion"/>
  </si>
  <si>
    <t>海宁</t>
    <phoneticPr fontId="1" type="noConversion"/>
  </si>
  <si>
    <t>桐乡</t>
    <phoneticPr fontId="1" type="noConversion"/>
  </si>
  <si>
    <t>卡+模组数量(万套)</t>
    <phoneticPr fontId="1" type="noConversion"/>
  </si>
  <si>
    <t>县市</t>
    <phoneticPr fontId="1" type="noConversion"/>
  </si>
  <si>
    <t>新拓客户</t>
    <phoneticPr fontId="1" type="noConversion"/>
  </si>
  <si>
    <t>嘉兴市大宇机电有限公司</t>
    <phoneticPr fontId="1" type="noConversion"/>
  </si>
  <si>
    <t>深圳市宇高微科技有限公司</t>
    <phoneticPr fontId="1" type="noConversion"/>
  </si>
  <si>
    <r>
      <t>浙江瀚达环境科技有限公司</t>
    </r>
    <r>
      <rPr>
        <sz val="11"/>
        <color rgb="FFFF0000"/>
        <rFont val="Calibri"/>
        <family val="2"/>
      </rPr>
      <t>(</t>
    </r>
    <r>
      <rPr>
        <sz val="11"/>
        <color rgb="FFFF0000"/>
        <rFont val="宋体"/>
        <family val="3"/>
        <charset val="134"/>
      </rPr>
      <t>嘉兴</t>
    </r>
    <r>
      <rPr>
        <sz val="11"/>
        <color rgb="FFFF0000"/>
        <rFont val="Calibri"/>
        <family val="2"/>
      </rPr>
      <t>)</t>
    </r>
    <phoneticPr fontId="1" type="noConversion"/>
  </si>
  <si>
    <t>浙江瀚达环境科技有限公司(嘉兴)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</si>
</sst>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各县市卡</a:t>
            </a:r>
            <a:r>
              <a:rPr lang="en-US" altLang="zh-CN"/>
              <a:t>+</a:t>
            </a:r>
            <a:r>
              <a:rPr lang="zh-CN" altLang="en-US"/>
              <a:t>模组数量</a:t>
            </a:r>
            <a:r>
              <a:rPr lang="en-US" altLang="zh-CN"/>
              <a:t>(</a:t>
            </a:r>
            <a:r>
              <a:rPr lang="zh-CN" altLang="en-US"/>
              <a:t>万套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卡+模组数量(万套)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嘉禾</c:v>
                </c:pt>
                <c:pt idx="1">
                  <c:v>嘉善</c:v>
                </c:pt>
                <c:pt idx="2">
                  <c:v>平湖</c:v>
                </c:pt>
                <c:pt idx="3">
                  <c:v>海盐</c:v>
                </c:pt>
                <c:pt idx="4">
                  <c:v>海宁</c:v>
                </c:pt>
                <c:pt idx="5">
                  <c:v>桐乡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40.01</c:v>
                </c:pt>
                <c:pt idx="1">
                  <c:v>0</c:v>
                </c:pt>
                <c:pt idx="2">
                  <c:v>0</c:v>
                </c:pt>
                <c:pt idx="3">
                  <c:v>2.2000000000000002</c:v>
                </c:pt>
                <c:pt idx="4">
                  <c:v>129.47999999999999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40E2-8651-065130A72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622680"/>
        <c:axId val="1080615480"/>
      </c:barChart>
      <c:catAx>
        <c:axId val="108062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615480"/>
        <c:crosses val="autoZero"/>
        <c:auto val="1"/>
        <c:lblAlgn val="ctr"/>
        <c:lblOffset val="100"/>
        <c:noMultiLvlLbl val="0"/>
      </c:catAx>
      <c:valAx>
        <c:axId val="10806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62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9</xdr:row>
      <xdr:rowOff>9525</xdr:rowOff>
    </xdr:from>
    <xdr:to>
      <xdr:col>12</xdr:col>
      <xdr:colOff>209550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1ADB4-3E03-0E15-ADD9-7F46BC4DE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4"/>
  <sheetViews>
    <sheetView workbookViewId="0">
      <selection activeCell="D13" sqref="D13"/>
    </sheetView>
  </sheetViews>
  <sheetFormatPr defaultRowHeight="14.25"/>
  <cols>
    <col min="2" max="2" width="11.875" customWidth="1"/>
    <col min="3" max="3" width="18.5" customWidth="1"/>
    <col min="4" max="4" width="31.875" customWidth="1"/>
  </cols>
  <sheetData>
    <row r="1" spans="1:17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7" s="4" customFormat="1" hidden="1">
      <c r="A2" s="3">
        <v>34</v>
      </c>
      <c r="B2" s="3" t="s">
        <v>16</v>
      </c>
      <c r="C2" s="7" t="s">
        <v>17</v>
      </c>
      <c r="D2" s="3" t="s">
        <v>78</v>
      </c>
      <c r="E2" s="3">
        <v>20260548</v>
      </c>
      <c r="F2" s="3" t="s">
        <v>18</v>
      </c>
      <c r="G2" s="3">
        <v>182700</v>
      </c>
      <c r="H2" s="3" t="s">
        <v>19</v>
      </c>
      <c r="I2" s="3">
        <v>21000</v>
      </c>
      <c r="J2" s="4">
        <f t="shared" ref="J2:J9" si="0">(O2/12+N2/12/P2)*I2</f>
        <v>5145.0000000000009</v>
      </c>
      <c r="K2" s="5">
        <f t="shared" ref="K2:K16" si="1">(O2+N2/12/P2)*I2</f>
        <v>6300.0000000000009</v>
      </c>
      <c r="L2" s="6">
        <f>N2/P2/12*I2</f>
        <v>5040</v>
      </c>
      <c r="M2" s="5">
        <v>8.6999999999999993</v>
      </c>
      <c r="N2" s="5">
        <v>8.64</v>
      </c>
      <c r="O2" s="5">
        <v>0.06</v>
      </c>
      <c r="P2" s="5">
        <v>3</v>
      </c>
    </row>
    <row r="3" spans="1:17" s="4" customFormat="1" hidden="1">
      <c r="A3" s="3">
        <v>35</v>
      </c>
      <c r="B3" s="3" t="s">
        <v>20</v>
      </c>
      <c r="C3" s="3" t="s">
        <v>21</v>
      </c>
      <c r="D3" s="3" t="s">
        <v>22</v>
      </c>
      <c r="E3" s="3">
        <v>20293757</v>
      </c>
      <c r="F3" s="3" t="s">
        <v>23</v>
      </c>
      <c r="G3" s="3">
        <v>1800000</v>
      </c>
      <c r="H3" s="3" t="s">
        <v>19</v>
      </c>
      <c r="I3" s="3">
        <v>100000</v>
      </c>
      <c r="J3" s="4">
        <f t="shared" si="0"/>
        <v>49229.166666666672</v>
      </c>
      <c r="K3" s="5">
        <f t="shared" si="1"/>
        <v>432395.83333333326</v>
      </c>
      <c r="L3" s="6">
        <f>N3/P3/12*I3</f>
        <v>14395.833333333332</v>
      </c>
      <c r="M3" s="5">
        <v>18</v>
      </c>
      <c r="N3" s="5">
        <v>13.82</v>
      </c>
      <c r="O3" s="5">
        <v>4.18</v>
      </c>
      <c r="P3" s="5">
        <v>8</v>
      </c>
    </row>
    <row r="4" spans="1:17" s="4" customFormat="1" hidden="1">
      <c r="A4" s="3">
        <v>34</v>
      </c>
      <c r="B4" s="3" t="s">
        <v>24</v>
      </c>
      <c r="C4" s="3" t="s">
        <v>25</v>
      </c>
      <c r="D4" s="3" t="s">
        <v>26</v>
      </c>
      <c r="E4" s="3">
        <v>20346016</v>
      </c>
      <c r="F4" s="3" t="s">
        <v>27</v>
      </c>
      <c r="G4" s="3">
        <v>20430</v>
      </c>
      <c r="H4" s="3" t="s">
        <v>19</v>
      </c>
      <c r="I4" s="3">
        <v>1000</v>
      </c>
      <c r="J4" s="4">
        <f t="shared" si="0"/>
        <v>502.50000000000006</v>
      </c>
      <c r="K4" s="5">
        <f t="shared" si="1"/>
        <v>3390</v>
      </c>
      <c r="L4" s="6">
        <f>N4/P4/12*I4</f>
        <v>240.00000000000003</v>
      </c>
      <c r="M4" s="5">
        <v>20.43</v>
      </c>
      <c r="N4" s="5">
        <v>17.28</v>
      </c>
      <c r="O4" s="5">
        <v>3.15</v>
      </c>
      <c r="P4" s="5">
        <v>6</v>
      </c>
    </row>
    <row r="5" spans="1:17" s="12" customFormat="1" ht="15">
      <c r="A5" s="8">
        <v>36</v>
      </c>
      <c r="B5" s="8" t="s">
        <v>28</v>
      </c>
      <c r="C5" s="8">
        <v>57173534985</v>
      </c>
      <c r="D5" s="9" t="s">
        <v>79</v>
      </c>
      <c r="E5" s="8">
        <v>20340198</v>
      </c>
      <c r="F5" s="8" t="s">
        <v>30</v>
      </c>
      <c r="G5" s="8">
        <v>5206.4799999999996</v>
      </c>
      <c r="H5" s="8" t="s">
        <v>19</v>
      </c>
      <c r="I5" s="8">
        <v>862</v>
      </c>
      <c r="J5" s="4">
        <f t="shared" si="0"/>
        <v>623.51333333333332</v>
      </c>
      <c r="K5" s="10">
        <f t="shared" si="1"/>
        <v>5206.4800000000005</v>
      </c>
      <c r="L5" s="11"/>
      <c r="M5" s="10">
        <v>20.2</v>
      </c>
      <c r="N5" s="10">
        <v>14.4</v>
      </c>
      <c r="O5" s="10">
        <v>5.8</v>
      </c>
      <c r="P5" s="10">
        <v>5</v>
      </c>
      <c r="Q5" s="12" t="s">
        <v>31</v>
      </c>
    </row>
    <row r="6" spans="1:17" s="4" customFormat="1" hidden="1">
      <c r="A6" s="3">
        <v>35</v>
      </c>
      <c r="B6" s="3" t="s">
        <v>20</v>
      </c>
      <c r="C6" s="3" t="s">
        <v>21</v>
      </c>
      <c r="D6" s="3" t="s">
        <v>22</v>
      </c>
      <c r="E6" s="3">
        <v>20293757</v>
      </c>
      <c r="F6" s="3" t="s">
        <v>23</v>
      </c>
      <c r="G6" s="3">
        <f>I6*M6</f>
        <v>4500000</v>
      </c>
      <c r="H6" s="3" t="s">
        <v>32</v>
      </c>
      <c r="I6" s="3">
        <v>250000</v>
      </c>
      <c r="J6" s="4">
        <f t="shared" si="0"/>
        <v>123072.91666666667</v>
      </c>
      <c r="K6" s="5">
        <f t="shared" si="1"/>
        <v>1080989.5833333333</v>
      </c>
      <c r="L6" s="6">
        <f>N6/P6/12*I6</f>
        <v>35989.583333333328</v>
      </c>
      <c r="M6" s="5">
        <v>18</v>
      </c>
      <c r="N6" s="5">
        <v>13.82</v>
      </c>
      <c r="O6" s="5">
        <v>4.18</v>
      </c>
      <c r="P6" s="5">
        <v>8</v>
      </c>
    </row>
    <row r="7" spans="1:17" s="4" customFormat="1" hidden="1">
      <c r="A7" s="3">
        <v>35</v>
      </c>
      <c r="B7" s="3" t="s">
        <v>20</v>
      </c>
      <c r="C7" s="3" t="s">
        <v>21</v>
      </c>
      <c r="D7" s="3" t="s">
        <v>22</v>
      </c>
      <c r="E7" s="3">
        <v>20293757</v>
      </c>
      <c r="F7" s="3" t="s">
        <v>23</v>
      </c>
      <c r="G7" s="3">
        <f>I7*M7</f>
        <v>799500</v>
      </c>
      <c r="H7" s="3" t="s">
        <v>32</v>
      </c>
      <c r="I7" s="3">
        <v>30000</v>
      </c>
      <c r="J7" s="4">
        <f t="shared" si="0"/>
        <v>16224.999999999998</v>
      </c>
      <c r="K7" s="5">
        <f t="shared" si="1"/>
        <v>115499.99999999999</v>
      </c>
      <c r="L7" s="6">
        <f>N7/P7/12*I7</f>
        <v>7200</v>
      </c>
      <c r="M7" s="5">
        <v>26.65</v>
      </c>
      <c r="N7" s="5">
        <v>23.04</v>
      </c>
      <c r="O7" s="5">
        <v>3.61</v>
      </c>
      <c r="P7" s="5">
        <v>8</v>
      </c>
    </row>
    <row r="8" spans="1:17" s="12" customFormat="1" ht="15">
      <c r="A8" s="8">
        <v>36</v>
      </c>
      <c r="B8" s="8" t="s">
        <v>28</v>
      </c>
      <c r="C8" s="8">
        <v>57173534985</v>
      </c>
      <c r="D8" s="9" t="s">
        <v>29</v>
      </c>
      <c r="E8" s="8">
        <v>20340198</v>
      </c>
      <c r="F8" s="8" t="s">
        <v>30</v>
      </c>
      <c r="G8" s="8">
        <v>9519.0400000000009</v>
      </c>
      <c r="H8" s="8" t="s">
        <v>32</v>
      </c>
      <c r="I8" s="8">
        <v>1576</v>
      </c>
      <c r="J8" s="4">
        <f t="shared" si="0"/>
        <v>1139.9733333333334</v>
      </c>
      <c r="K8" s="10">
        <f t="shared" si="1"/>
        <v>9519.0400000000009</v>
      </c>
      <c r="L8" s="11"/>
      <c r="M8" s="10">
        <v>20.2</v>
      </c>
      <c r="N8" s="10">
        <v>14.4</v>
      </c>
      <c r="O8" s="10">
        <v>5.8</v>
      </c>
      <c r="P8" s="10">
        <v>5</v>
      </c>
      <c r="Q8" s="12" t="s">
        <v>31</v>
      </c>
    </row>
    <row r="9" spans="1:17" s="4" customFormat="1" hidden="1">
      <c r="A9" s="3">
        <v>35</v>
      </c>
      <c r="B9" s="3" t="s">
        <v>20</v>
      </c>
      <c r="C9" s="3" t="s">
        <v>21</v>
      </c>
      <c r="D9" s="3" t="s">
        <v>22</v>
      </c>
      <c r="E9" s="3">
        <v>20293757</v>
      </c>
      <c r="F9" s="3" t="s">
        <v>23</v>
      </c>
      <c r="G9" s="3">
        <v>3906000</v>
      </c>
      <c r="H9" s="2" t="s">
        <v>33</v>
      </c>
      <c r="I9" s="3">
        <v>300000</v>
      </c>
      <c r="J9" s="4">
        <f t="shared" si="0"/>
        <v>325500</v>
      </c>
      <c r="K9" s="5">
        <f t="shared" si="1"/>
        <v>3430250</v>
      </c>
      <c r="L9" s="6">
        <f>N9/P9/12*I9</f>
        <v>43250</v>
      </c>
      <c r="M9" s="5">
        <v>13.02</v>
      </c>
      <c r="N9" s="5">
        <v>1.73</v>
      </c>
      <c r="O9" s="5">
        <v>11.29</v>
      </c>
      <c r="P9" s="5">
        <v>1</v>
      </c>
    </row>
    <row r="10" spans="1:17" s="4" customFormat="1" hidden="1">
      <c r="A10" s="3">
        <v>35</v>
      </c>
      <c r="B10" s="3" t="s">
        <v>20</v>
      </c>
      <c r="C10" s="3" t="s">
        <v>21</v>
      </c>
      <c r="D10" s="3" t="s">
        <v>22</v>
      </c>
      <c r="E10" s="3">
        <v>20293757</v>
      </c>
      <c r="F10" s="3" t="s">
        <v>23</v>
      </c>
      <c r="G10" s="3">
        <v>3600000</v>
      </c>
      <c r="H10" s="2" t="s">
        <v>34</v>
      </c>
      <c r="I10" s="3">
        <v>200000</v>
      </c>
      <c r="K10" s="5">
        <f t="shared" si="1"/>
        <v>864791.66666666651</v>
      </c>
      <c r="L10" s="6">
        <f>N10/P10/12*I10</f>
        <v>28791.666666666664</v>
      </c>
      <c r="M10" s="5">
        <v>18</v>
      </c>
      <c r="N10" s="5">
        <v>13.82</v>
      </c>
      <c r="O10" s="5">
        <v>4.18</v>
      </c>
      <c r="P10" s="5">
        <v>8</v>
      </c>
    </row>
    <row r="11" spans="1:17" s="4" customFormat="1" ht="15" hidden="1">
      <c r="A11" s="3">
        <v>31</v>
      </c>
      <c r="B11" s="3" t="s">
        <v>35</v>
      </c>
      <c r="C11" s="7" t="s">
        <v>36</v>
      </c>
      <c r="D11" s="3" t="s">
        <v>37</v>
      </c>
      <c r="E11" s="3">
        <v>13168</v>
      </c>
      <c r="F11" s="13" t="s">
        <v>38</v>
      </c>
      <c r="G11" s="3">
        <v>3602000</v>
      </c>
      <c r="H11" s="2" t="s">
        <v>34</v>
      </c>
      <c r="I11" s="3">
        <v>200000</v>
      </c>
      <c r="K11" s="5">
        <f>(O11+N11/12/P11)*I11</f>
        <v>3284833.3333333335</v>
      </c>
      <c r="L11" s="6">
        <f>N11/P11/12*I11</f>
        <v>28833.333333333332</v>
      </c>
      <c r="M11" s="5">
        <v>18.010000000000002</v>
      </c>
      <c r="N11" s="5">
        <v>1.73</v>
      </c>
      <c r="O11" s="5">
        <v>16.28</v>
      </c>
      <c r="P11" s="5">
        <v>1</v>
      </c>
    </row>
    <row r="12" spans="1:17" s="4" customFormat="1" ht="15">
      <c r="A12" s="3">
        <v>36</v>
      </c>
      <c r="B12" s="3" t="s">
        <v>28</v>
      </c>
      <c r="C12" s="8">
        <v>57173534985</v>
      </c>
      <c r="D12" s="9" t="s">
        <v>29</v>
      </c>
      <c r="E12" s="8">
        <v>20340198</v>
      </c>
      <c r="F12" s="8" t="s">
        <v>30</v>
      </c>
      <c r="G12" s="8">
        <v>2077.7600000000002</v>
      </c>
      <c r="H12" s="8" t="s">
        <v>34</v>
      </c>
      <c r="I12" s="8">
        <v>344</v>
      </c>
      <c r="K12" s="10">
        <f t="shared" si="1"/>
        <v>2077.7600000000002</v>
      </c>
      <c r="L12" s="11"/>
      <c r="M12" s="10">
        <v>20.2</v>
      </c>
      <c r="N12" s="10">
        <v>14.4</v>
      </c>
      <c r="O12" s="10">
        <v>5.8</v>
      </c>
      <c r="P12" s="10">
        <v>5</v>
      </c>
      <c r="Q12" s="12" t="s">
        <v>31</v>
      </c>
    </row>
    <row r="13" spans="1:17" s="4" customFormat="1">
      <c r="A13" s="3">
        <v>36</v>
      </c>
      <c r="B13" s="3" t="s">
        <v>28</v>
      </c>
      <c r="C13" s="7" t="s">
        <v>39</v>
      </c>
      <c r="D13" s="3" t="s">
        <v>66</v>
      </c>
      <c r="E13" s="3">
        <v>17417</v>
      </c>
      <c r="F13" s="3" t="s">
        <v>41</v>
      </c>
      <c r="G13" s="3">
        <v>245.52</v>
      </c>
      <c r="H13" s="2" t="s">
        <v>34</v>
      </c>
      <c r="I13" s="3">
        <v>18</v>
      </c>
      <c r="K13" s="14">
        <f t="shared" si="1"/>
        <v>92.591999999999999</v>
      </c>
      <c r="L13" s="6"/>
      <c r="M13" s="5">
        <v>13.64</v>
      </c>
      <c r="N13" s="5">
        <v>8.64</v>
      </c>
      <c r="O13" s="5">
        <v>5</v>
      </c>
      <c r="P13" s="5">
        <v>5</v>
      </c>
    </row>
    <row r="14" spans="1:17" s="4" customFormat="1" ht="15" hidden="1">
      <c r="A14" s="3">
        <v>36</v>
      </c>
      <c r="B14" s="3" t="s">
        <v>42</v>
      </c>
      <c r="C14" s="15">
        <v>57173557360</v>
      </c>
      <c r="D14" s="16" t="s">
        <v>43</v>
      </c>
      <c r="E14" s="3">
        <v>20049004</v>
      </c>
      <c r="F14" s="3" t="s">
        <v>44</v>
      </c>
      <c r="G14" s="3">
        <v>234</v>
      </c>
      <c r="H14" s="2" t="s">
        <v>34</v>
      </c>
      <c r="I14" s="3">
        <v>13</v>
      </c>
      <c r="K14" s="14">
        <f t="shared" si="1"/>
        <v>49.92</v>
      </c>
      <c r="L14" s="6"/>
      <c r="M14" s="5">
        <v>18</v>
      </c>
      <c r="N14" s="5">
        <v>14.4</v>
      </c>
      <c r="O14" s="5">
        <v>3.6</v>
      </c>
      <c r="P14" s="5">
        <v>5</v>
      </c>
    </row>
    <row r="15" spans="1:17" s="4" customFormat="1" hidden="1">
      <c r="A15" s="3">
        <v>35</v>
      </c>
      <c r="B15" s="3" t="s">
        <v>20</v>
      </c>
      <c r="C15" s="3" t="s">
        <v>21</v>
      </c>
      <c r="D15" s="3" t="s">
        <v>22</v>
      </c>
      <c r="E15" s="3">
        <v>20293757</v>
      </c>
      <c r="F15" s="3" t="s">
        <v>23</v>
      </c>
      <c r="G15" s="3">
        <v>2160000</v>
      </c>
      <c r="H15" s="2" t="s">
        <v>45</v>
      </c>
      <c r="I15" s="3">
        <v>120000</v>
      </c>
      <c r="K15" s="5">
        <f t="shared" si="1"/>
        <v>518874.99999999994</v>
      </c>
      <c r="L15" s="6">
        <f>N15/P15/12*I15</f>
        <v>17275</v>
      </c>
      <c r="M15" s="5">
        <v>18</v>
      </c>
      <c r="N15" s="5">
        <v>13.82</v>
      </c>
      <c r="O15" s="5">
        <v>4.18</v>
      </c>
      <c r="P15" s="5">
        <v>8</v>
      </c>
    </row>
    <row r="16" spans="1:17" s="12" customFormat="1" ht="15" hidden="1">
      <c r="A16" s="8">
        <v>36</v>
      </c>
      <c r="B16" s="8" t="s">
        <v>42</v>
      </c>
      <c r="C16" s="17">
        <v>57173557360</v>
      </c>
      <c r="D16" s="9" t="s">
        <v>46</v>
      </c>
      <c r="E16" s="8">
        <v>20049004</v>
      </c>
      <c r="F16" s="8" t="s">
        <v>44</v>
      </c>
      <c r="G16" s="8">
        <v>36100</v>
      </c>
      <c r="H16" s="18" t="s">
        <v>45</v>
      </c>
      <c r="I16" s="8">
        <v>10000</v>
      </c>
      <c r="J16" s="4"/>
      <c r="K16" s="10">
        <v>36100</v>
      </c>
      <c r="L16" s="11"/>
      <c r="M16" s="10">
        <v>18.010000000000002</v>
      </c>
      <c r="N16" s="10">
        <v>14.4</v>
      </c>
      <c r="O16" s="10">
        <v>3.61</v>
      </c>
      <c r="P16" s="10">
        <v>5</v>
      </c>
      <c r="Q16" s="12" t="s">
        <v>31</v>
      </c>
    </row>
    <row r="17" spans="1:17" s="4" customFormat="1" ht="15" hidden="1">
      <c r="A17" s="3">
        <v>36</v>
      </c>
      <c r="B17" s="3" t="s">
        <v>42</v>
      </c>
      <c r="C17" s="15">
        <v>57173557360</v>
      </c>
      <c r="D17" s="16" t="s">
        <v>43</v>
      </c>
      <c r="E17" s="3">
        <v>20049004</v>
      </c>
      <c r="F17" s="3" t="s">
        <v>44</v>
      </c>
      <c r="G17" s="19">
        <v>1134</v>
      </c>
      <c r="H17" s="2" t="s">
        <v>45</v>
      </c>
      <c r="I17" s="3">
        <v>63</v>
      </c>
      <c r="J17" s="5"/>
      <c r="K17" s="14">
        <f t="shared" ref="K17:K32" si="2">(O17+N17/12/P17)*I17</f>
        <v>241.92</v>
      </c>
      <c r="L17" s="6"/>
      <c r="M17" s="5">
        <v>18</v>
      </c>
      <c r="N17" s="5">
        <v>14.4</v>
      </c>
      <c r="O17" s="5">
        <v>3.6</v>
      </c>
      <c r="P17" s="5">
        <v>5</v>
      </c>
      <c r="Q17" s="12"/>
    </row>
    <row r="18" spans="1:17" s="12" customFormat="1" ht="15">
      <c r="A18" s="8">
        <v>36</v>
      </c>
      <c r="B18" s="8" t="s">
        <v>28</v>
      </c>
      <c r="C18" s="8">
        <v>57173534985</v>
      </c>
      <c r="D18" s="9" t="s">
        <v>29</v>
      </c>
      <c r="E18" s="8">
        <v>20340198</v>
      </c>
      <c r="F18" s="8" t="s">
        <v>30</v>
      </c>
      <c r="G18" s="8">
        <v>1334.84</v>
      </c>
      <c r="H18" s="18" t="s">
        <v>45</v>
      </c>
      <c r="I18" s="8">
        <v>221</v>
      </c>
      <c r="J18" s="4"/>
      <c r="K18" s="10">
        <f t="shared" si="2"/>
        <v>1334.84</v>
      </c>
      <c r="L18" s="11"/>
      <c r="M18" s="10">
        <v>20.2</v>
      </c>
      <c r="N18" s="10">
        <v>14.4</v>
      </c>
      <c r="O18" s="10">
        <v>5.8</v>
      </c>
      <c r="P18" s="10">
        <v>5</v>
      </c>
      <c r="Q18" s="12" t="s">
        <v>31</v>
      </c>
    </row>
    <row r="19" spans="1:17" s="4" customFormat="1" hidden="1">
      <c r="A19" s="3">
        <v>35</v>
      </c>
      <c r="B19" s="3" t="s">
        <v>20</v>
      </c>
      <c r="C19" s="3" t="s">
        <v>21</v>
      </c>
      <c r="D19" s="3" t="s">
        <v>22</v>
      </c>
      <c r="E19" s="3">
        <v>20293757</v>
      </c>
      <c r="F19" s="3" t="s">
        <v>23</v>
      </c>
      <c r="G19" s="3">
        <v>257780.49</v>
      </c>
      <c r="H19" s="2" t="s">
        <v>47</v>
      </c>
      <c r="I19" s="3">
        <v>17889</v>
      </c>
      <c r="K19" s="5">
        <f t="shared" si="2"/>
        <v>4472.25</v>
      </c>
      <c r="L19" s="6">
        <f>N19/P19/12*I19</f>
        <v>4293.3599999999997</v>
      </c>
      <c r="M19" s="5">
        <v>14.41</v>
      </c>
      <c r="N19" s="5">
        <v>14.4</v>
      </c>
      <c r="O19" s="5">
        <v>0.01</v>
      </c>
      <c r="P19" s="5">
        <v>5</v>
      </c>
    </row>
    <row r="20" spans="1:17" s="4" customFormat="1" hidden="1">
      <c r="A20" s="3">
        <v>35</v>
      </c>
      <c r="B20" s="3" t="s">
        <v>20</v>
      </c>
      <c r="C20" s="3" t="s">
        <v>21</v>
      </c>
      <c r="D20" s="3" t="s">
        <v>22</v>
      </c>
      <c r="E20" s="3">
        <v>20293757</v>
      </c>
      <c r="F20" s="3" t="s">
        <v>23</v>
      </c>
      <c r="G20" s="3">
        <v>10068.24</v>
      </c>
      <c r="H20" s="2" t="s">
        <v>47</v>
      </c>
      <c r="I20" s="3">
        <v>728</v>
      </c>
      <c r="K20" s="5">
        <f t="shared" si="2"/>
        <v>112.08166666666666</v>
      </c>
      <c r="L20" s="6">
        <f>N20/P20/12*I20</f>
        <v>104.80166666666666</v>
      </c>
      <c r="M20" s="5">
        <v>13.83</v>
      </c>
      <c r="N20" s="5">
        <v>13.82</v>
      </c>
      <c r="O20" s="5">
        <v>0.01</v>
      </c>
      <c r="P20" s="5">
        <v>8</v>
      </c>
    </row>
    <row r="21" spans="1:17" s="4" customFormat="1">
      <c r="A21" s="3">
        <v>36</v>
      </c>
      <c r="B21" s="3" t="s">
        <v>28</v>
      </c>
      <c r="C21" s="7" t="s">
        <v>39</v>
      </c>
      <c r="D21" s="3" t="s">
        <v>40</v>
      </c>
      <c r="E21" s="3">
        <v>17417</v>
      </c>
      <c r="F21" s="3" t="s">
        <v>41</v>
      </c>
      <c r="G21" s="3">
        <v>63767</v>
      </c>
      <c r="H21" s="2" t="s">
        <v>47</v>
      </c>
      <c r="I21" s="3">
        <v>4675</v>
      </c>
      <c r="K21" s="5">
        <f t="shared" si="2"/>
        <v>24048.2</v>
      </c>
      <c r="L21" s="6">
        <f>N21/P21/12*I21</f>
        <v>673.2</v>
      </c>
      <c r="M21" s="5">
        <v>13.64</v>
      </c>
      <c r="N21" s="5">
        <v>8.64</v>
      </c>
      <c r="O21" s="5">
        <v>5</v>
      </c>
      <c r="P21" s="5">
        <v>5</v>
      </c>
    </row>
    <row r="22" spans="1:17" s="4" customFormat="1" ht="15" hidden="1">
      <c r="A22" s="3">
        <v>36</v>
      </c>
      <c r="B22" s="3" t="s">
        <v>48</v>
      </c>
      <c r="C22" s="3">
        <v>57173558025</v>
      </c>
      <c r="D22" s="3" t="s">
        <v>49</v>
      </c>
      <c r="E22" s="3">
        <v>20335813</v>
      </c>
      <c r="F22" s="13" t="s">
        <v>50</v>
      </c>
      <c r="G22" s="3">
        <v>9040</v>
      </c>
      <c r="H22" s="2" t="s">
        <v>47</v>
      </c>
      <c r="I22" s="3">
        <v>565</v>
      </c>
      <c r="K22" s="5">
        <f t="shared" si="2"/>
        <v>4557.666666666667</v>
      </c>
      <c r="L22" s="6">
        <f>N22/P22/12*I22</f>
        <v>37.666666666666664</v>
      </c>
      <c r="M22" s="5">
        <v>16</v>
      </c>
      <c r="N22" s="5">
        <v>8</v>
      </c>
      <c r="O22" s="5">
        <v>8</v>
      </c>
      <c r="P22" s="5">
        <v>10</v>
      </c>
    </row>
    <row r="23" spans="1:17" s="12" customFormat="1" ht="15">
      <c r="A23" s="8">
        <v>36</v>
      </c>
      <c r="B23" s="8" t="s">
        <v>28</v>
      </c>
      <c r="C23" s="8">
        <v>57173534985</v>
      </c>
      <c r="D23" s="9" t="s">
        <v>29</v>
      </c>
      <c r="E23" s="8">
        <v>20340198</v>
      </c>
      <c r="F23" s="8" t="s">
        <v>30</v>
      </c>
      <c r="G23" s="8">
        <v>1878.44</v>
      </c>
      <c r="H23" s="18" t="s">
        <v>47</v>
      </c>
      <c r="I23" s="8">
        <v>311</v>
      </c>
      <c r="J23" s="4"/>
      <c r="K23" s="10">
        <f t="shared" si="2"/>
        <v>1878.44</v>
      </c>
      <c r="L23" s="6"/>
      <c r="M23" s="10">
        <v>20.2</v>
      </c>
      <c r="N23" s="10">
        <v>14.4</v>
      </c>
      <c r="O23" s="10">
        <v>5.8</v>
      </c>
      <c r="P23" s="10">
        <v>5</v>
      </c>
      <c r="Q23" s="12" t="s">
        <v>31</v>
      </c>
    </row>
    <row r="24" spans="1:17" s="4" customFormat="1" ht="15">
      <c r="A24" s="3">
        <v>36</v>
      </c>
      <c r="B24" s="3" t="s">
        <v>28</v>
      </c>
      <c r="C24" s="3">
        <v>57173534985</v>
      </c>
      <c r="D24" s="16" t="s">
        <v>51</v>
      </c>
      <c r="E24" s="3">
        <v>20340198</v>
      </c>
      <c r="F24" s="3" t="s">
        <v>30</v>
      </c>
      <c r="G24" s="3">
        <v>1757.4</v>
      </c>
      <c r="H24" s="2" t="s">
        <v>47</v>
      </c>
      <c r="I24" s="3">
        <v>87</v>
      </c>
      <c r="K24" s="5">
        <f t="shared" si="2"/>
        <v>525.48</v>
      </c>
      <c r="L24" s="6"/>
      <c r="M24" s="5">
        <v>20.2</v>
      </c>
      <c r="N24" s="5">
        <v>14.4</v>
      </c>
      <c r="O24" s="5">
        <v>5.8</v>
      </c>
      <c r="P24" s="5">
        <v>5</v>
      </c>
    </row>
    <row r="25" spans="1:17" s="4" customFormat="1">
      <c r="A25" s="3">
        <v>36</v>
      </c>
      <c r="B25" s="20" t="s">
        <v>48</v>
      </c>
      <c r="C25" s="21">
        <v>57173514269</v>
      </c>
      <c r="D25" s="22" t="s">
        <v>52</v>
      </c>
      <c r="E25" s="23">
        <v>14969</v>
      </c>
      <c r="F25" s="22" t="s">
        <v>53</v>
      </c>
      <c r="G25" s="3">
        <v>359.58</v>
      </c>
      <c r="H25" s="2" t="s">
        <v>47</v>
      </c>
      <c r="I25" s="3">
        <v>26</v>
      </c>
      <c r="K25" s="5">
        <f t="shared" si="2"/>
        <v>4.0029166666666667</v>
      </c>
      <c r="L25" s="6">
        <f t="shared" ref="L25:L37" si="3">N25/P25/12*I25</f>
        <v>3.7429166666666664</v>
      </c>
      <c r="M25" s="5">
        <v>13.83</v>
      </c>
      <c r="N25" s="5">
        <v>13.82</v>
      </c>
      <c r="O25" s="5">
        <v>0.01</v>
      </c>
      <c r="P25" s="5">
        <v>8</v>
      </c>
    </row>
    <row r="26" spans="1:17" s="4" customFormat="1" hidden="1">
      <c r="A26" s="3">
        <v>35</v>
      </c>
      <c r="B26" s="3" t="s">
        <v>20</v>
      </c>
      <c r="C26" s="3" t="s">
        <v>21</v>
      </c>
      <c r="D26" s="3" t="s">
        <v>22</v>
      </c>
      <c r="E26" s="3">
        <v>20293757</v>
      </c>
      <c r="F26" s="3" t="s">
        <v>23</v>
      </c>
      <c r="G26" s="3">
        <v>1188000</v>
      </c>
      <c r="H26" s="2" t="s">
        <v>54</v>
      </c>
      <c r="I26" s="3">
        <v>66000</v>
      </c>
      <c r="K26" s="5">
        <f t="shared" si="2"/>
        <v>285381.24999999994</v>
      </c>
      <c r="L26" s="6">
        <f t="shared" si="3"/>
        <v>9501.25</v>
      </c>
      <c r="M26" s="5">
        <v>18</v>
      </c>
      <c r="N26" s="5">
        <v>13.82</v>
      </c>
      <c r="O26" s="5">
        <v>4.18</v>
      </c>
      <c r="P26" s="5">
        <v>8</v>
      </c>
    </row>
    <row r="27" spans="1:17" s="4" customFormat="1" hidden="1">
      <c r="A27" s="3">
        <v>35</v>
      </c>
      <c r="B27" s="3" t="s">
        <v>20</v>
      </c>
      <c r="C27" s="3" t="s">
        <v>21</v>
      </c>
      <c r="D27" s="3" t="s">
        <v>22</v>
      </c>
      <c r="E27" s="3">
        <v>20293757</v>
      </c>
      <c r="F27" s="3" t="s">
        <v>23</v>
      </c>
      <c r="G27" s="3">
        <v>639788.80000000005</v>
      </c>
      <c r="H27" s="2" t="s">
        <v>54</v>
      </c>
      <c r="I27" s="3">
        <v>44403</v>
      </c>
      <c r="K27" s="5">
        <f t="shared" si="2"/>
        <v>11100.75</v>
      </c>
      <c r="L27" s="6">
        <f t="shared" si="3"/>
        <v>10656.72</v>
      </c>
      <c r="M27" s="5">
        <v>14.41</v>
      </c>
      <c r="N27" s="5">
        <v>14.4</v>
      </c>
      <c r="O27" s="5">
        <v>0.01</v>
      </c>
      <c r="P27" s="5">
        <v>5</v>
      </c>
    </row>
    <row r="28" spans="1:17" s="4" customFormat="1" hidden="1">
      <c r="A28" s="3">
        <v>35</v>
      </c>
      <c r="B28" s="3" t="s">
        <v>20</v>
      </c>
      <c r="C28" s="3" t="s">
        <v>21</v>
      </c>
      <c r="D28" s="3" t="s">
        <v>22</v>
      </c>
      <c r="E28" s="3">
        <v>20293757</v>
      </c>
      <c r="F28" s="3" t="s">
        <v>23</v>
      </c>
      <c r="G28" s="3">
        <v>3012.81</v>
      </c>
      <c r="H28" s="2" t="s">
        <v>54</v>
      </c>
      <c r="I28" s="3">
        <v>218</v>
      </c>
      <c r="K28" s="5">
        <f t="shared" si="2"/>
        <v>33.562916666666666</v>
      </c>
      <c r="L28" s="6">
        <f t="shared" si="3"/>
        <v>31.382916666666667</v>
      </c>
      <c r="M28" s="5">
        <v>13.83</v>
      </c>
      <c r="N28" s="5">
        <v>13.82</v>
      </c>
      <c r="O28" s="5">
        <v>0.01</v>
      </c>
      <c r="P28" s="5">
        <v>8</v>
      </c>
    </row>
    <row r="29" spans="1:17" s="4" customFormat="1">
      <c r="A29" s="24">
        <v>36</v>
      </c>
      <c r="B29" s="20" t="s">
        <v>48</v>
      </c>
      <c r="C29" s="21">
        <v>57173514269</v>
      </c>
      <c r="D29" s="20" t="s">
        <v>52</v>
      </c>
      <c r="E29" s="23">
        <v>14969</v>
      </c>
      <c r="F29" s="22" t="s">
        <v>53</v>
      </c>
      <c r="G29" s="3">
        <f>I29*M29</f>
        <v>81140.61</v>
      </c>
      <c r="H29" s="2" t="s">
        <v>54</v>
      </c>
      <c r="I29" s="3">
        <v>5867</v>
      </c>
      <c r="K29" s="5">
        <f t="shared" si="2"/>
        <v>903.27354166666669</v>
      </c>
      <c r="L29" s="6">
        <f t="shared" si="3"/>
        <v>844.60354166666662</v>
      </c>
      <c r="M29" s="5">
        <v>13.83</v>
      </c>
      <c r="N29" s="5">
        <v>13.82</v>
      </c>
      <c r="O29" s="5">
        <v>0.01</v>
      </c>
      <c r="P29" s="5">
        <v>8</v>
      </c>
    </row>
    <row r="30" spans="1:17" s="4" customFormat="1">
      <c r="A30" s="3">
        <v>36</v>
      </c>
      <c r="B30" s="3" t="s">
        <v>28</v>
      </c>
      <c r="C30" s="7" t="s">
        <v>39</v>
      </c>
      <c r="D30" s="3" t="s">
        <v>40</v>
      </c>
      <c r="E30" s="3">
        <v>17417</v>
      </c>
      <c r="F30" s="3" t="s">
        <v>41</v>
      </c>
      <c r="G30" s="3">
        <f>I30*M30</f>
        <v>8033.96</v>
      </c>
      <c r="H30" s="2" t="s">
        <v>54</v>
      </c>
      <c r="I30" s="3">
        <v>589</v>
      </c>
      <c r="K30" s="5">
        <f t="shared" si="2"/>
        <v>3029.8160000000003</v>
      </c>
      <c r="L30" s="6">
        <f t="shared" si="3"/>
        <v>84.816000000000017</v>
      </c>
      <c r="M30" s="5">
        <v>13.64</v>
      </c>
      <c r="N30" s="5">
        <v>8.64</v>
      </c>
      <c r="O30" s="5">
        <v>5</v>
      </c>
      <c r="P30" s="5">
        <v>5</v>
      </c>
    </row>
    <row r="31" spans="1:17" s="4" customFormat="1" hidden="1">
      <c r="A31" s="3">
        <v>36</v>
      </c>
      <c r="B31" s="3" t="s">
        <v>55</v>
      </c>
      <c r="C31" s="3">
        <v>57173535689</v>
      </c>
      <c r="D31" s="3" t="s">
        <v>56</v>
      </c>
      <c r="E31" s="3">
        <v>20016685</v>
      </c>
      <c r="F31" s="3" t="s">
        <v>57</v>
      </c>
      <c r="G31" s="3">
        <f>I31*M31</f>
        <v>12992</v>
      </c>
      <c r="H31" s="2" t="s">
        <v>54</v>
      </c>
      <c r="I31" s="3">
        <v>812</v>
      </c>
      <c r="K31" s="5">
        <f t="shared" si="2"/>
        <v>6550.1333333333332</v>
      </c>
      <c r="L31" s="6">
        <f t="shared" si="3"/>
        <v>54.133333333333333</v>
      </c>
      <c r="M31" s="5">
        <v>16</v>
      </c>
      <c r="N31" s="5">
        <v>8</v>
      </c>
      <c r="O31" s="5">
        <v>8</v>
      </c>
      <c r="P31" s="5">
        <v>10</v>
      </c>
    </row>
    <row r="32" spans="1:17" s="4" customFormat="1" ht="15" hidden="1">
      <c r="A32" s="3">
        <v>36</v>
      </c>
      <c r="B32" s="3" t="s">
        <v>48</v>
      </c>
      <c r="C32" s="3">
        <v>57173558025</v>
      </c>
      <c r="D32" s="3" t="s">
        <v>49</v>
      </c>
      <c r="E32" s="3">
        <v>20335813</v>
      </c>
      <c r="F32" s="13" t="s">
        <v>50</v>
      </c>
      <c r="G32" s="3">
        <f>I32*M32</f>
        <v>25968</v>
      </c>
      <c r="H32" s="2" t="s">
        <v>54</v>
      </c>
      <c r="I32" s="3">
        <v>1623</v>
      </c>
      <c r="K32" s="5">
        <f t="shared" si="2"/>
        <v>13092.199999999999</v>
      </c>
      <c r="L32" s="6">
        <f t="shared" si="3"/>
        <v>108.2</v>
      </c>
      <c r="M32" s="5">
        <v>16</v>
      </c>
      <c r="N32" s="5">
        <v>8</v>
      </c>
      <c r="O32" s="5">
        <v>8</v>
      </c>
      <c r="P32" s="5">
        <v>10</v>
      </c>
    </row>
    <row r="33" spans="1:17" s="4" customFormat="1" ht="15">
      <c r="A33" s="8">
        <v>36</v>
      </c>
      <c r="B33" s="8" t="s">
        <v>28</v>
      </c>
      <c r="C33" s="8">
        <v>57173534985</v>
      </c>
      <c r="D33" s="9" t="s">
        <v>29</v>
      </c>
      <c r="E33" s="8">
        <v>20340198</v>
      </c>
      <c r="F33" s="8" t="s">
        <v>30</v>
      </c>
      <c r="G33" s="8">
        <f>I33*6.04</f>
        <v>9537.16</v>
      </c>
      <c r="H33" s="18" t="s">
        <v>54</v>
      </c>
      <c r="I33" s="8">
        <v>1579</v>
      </c>
      <c r="K33" s="10">
        <v>9537.16</v>
      </c>
      <c r="L33" s="6"/>
      <c r="M33" s="10">
        <v>20.2</v>
      </c>
      <c r="N33" s="10">
        <v>14.4</v>
      </c>
      <c r="O33" s="10">
        <v>5.8</v>
      </c>
      <c r="P33" s="10">
        <v>5</v>
      </c>
      <c r="Q33" s="12" t="s">
        <v>31</v>
      </c>
    </row>
    <row r="34" spans="1:17" s="4" customFormat="1" ht="15">
      <c r="A34" s="19">
        <v>36</v>
      </c>
      <c r="B34" s="19" t="s">
        <v>28</v>
      </c>
      <c r="C34" s="19">
        <v>57173534985</v>
      </c>
      <c r="D34" s="16" t="s">
        <v>51</v>
      </c>
      <c r="E34" s="19">
        <v>20340198</v>
      </c>
      <c r="F34" s="19" t="s">
        <v>30</v>
      </c>
      <c r="G34" s="3">
        <f>I34*M34</f>
        <v>9433.4</v>
      </c>
      <c r="H34" s="2" t="s">
        <v>54</v>
      </c>
      <c r="I34" s="3">
        <v>467</v>
      </c>
      <c r="K34" s="5">
        <f>(O34+N34/12/P34)*I34</f>
        <v>2820.68</v>
      </c>
      <c r="L34" s="6"/>
      <c r="M34" s="14">
        <v>20.2</v>
      </c>
      <c r="N34" s="14">
        <v>14.4</v>
      </c>
      <c r="O34" s="14">
        <v>5.8</v>
      </c>
      <c r="P34" s="14">
        <v>5</v>
      </c>
    </row>
    <row r="35" spans="1:17" s="12" customFormat="1" ht="15" hidden="1">
      <c r="A35" s="8">
        <v>36</v>
      </c>
      <c r="B35" s="8" t="s">
        <v>42</v>
      </c>
      <c r="C35" s="17">
        <v>57173557360</v>
      </c>
      <c r="D35" s="9" t="s">
        <v>43</v>
      </c>
      <c r="E35" s="8">
        <v>20049004</v>
      </c>
      <c r="F35" s="8" t="s">
        <v>44</v>
      </c>
      <c r="G35" s="8">
        <f>I35*M35</f>
        <v>1332</v>
      </c>
      <c r="H35" s="18" t="s">
        <v>54</v>
      </c>
      <c r="I35" s="8">
        <v>74</v>
      </c>
      <c r="K35" s="10">
        <f>(O35+N35/12/P35)*I35</f>
        <v>284.15999999999997</v>
      </c>
      <c r="L35" s="11"/>
      <c r="M35" s="10">
        <v>18</v>
      </c>
      <c r="N35" s="10">
        <v>14.4</v>
      </c>
      <c r="O35" s="10">
        <v>3.6</v>
      </c>
      <c r="P35" s="10">
        <v>5</v>
      </c>
      <c r="Q35" s="12" t="s">
        <v>31</v>
      </c>
    </row>
    <row r="36" spans="1:17" s="4" customFormat="1" ht="15" hidden="1">
      <c r="A36" s="3">
        <v>31</v>
      </c>
      <c r="B36" s="3" t="s">
        <v>35</v>
      </c>
      <c r="C36" s="7" t="s">
        <v>36</v>
      </c>
      <c r="D36" s="25" t="s">
        <v>58</v>
      </c>
      <c r="E36" s="3">
        <v>13168</v>
      </c>
      <c r="F36" s="13" t="s">
        <v>38</v>
      </c>
      <c r="G36" s="3">
        <f>I36*M36</f>
        <v>7244000</v>
      </c>
      <c r="H36" s="2" t="s">
        <v>54</v>
      </c>
      <c r="I36" s="3">
        <v>200000</v>
      </c>
      <c r="J36" s="24"/>
      <c r="K36" s="5">
        <f>(O36+N36/12/P36)*I36</f>
        <v>4988000</v>
      </c>
      <c r="L36" s="6">
        <f t="shared" si="3"/>
        <v>48000</v>
      </c>
      <c r="M36" s="5">
        <v>36.22</v>
      </c>
      <c r="N36" s="5">
        <v>11.52</v>
      </c>
      <c r="O36" s="5">
        <v>24.7</v>
      </c>
      <c r="P36" s="5">
        <v>4</v>
      </c>
    </row>
    <row r="37" spans="1:17" s="4" customFormat="1" hidden="1">
      <c r="A37" s="24">
        <v>31</v>
      </c>
      <c r="B37" s="20" t="s">
        <v>59</v>
      </c>
      <c r="C37" s="21">
        <v>5717324000</v>
      </c>
      <c r="D37" s="20" t="s">
        <v>77</v>
      </c>
      <c r="E37" s="26">
        <v>20352660</v>
      </c>
      <c r="F37" s="20" t="s">
        <v>60</v>
      </c>
      <c r="G37" s="3">
        <f>I37*M37</f>
        <v>1320</v>
      </c>
      <c r="H37" s="2" t="s">
        <v>54</v>
      </c>
      <c r="I37" s="24">
        <v>100</v>
      </c>
      <c r="K37" s="5">
        <f>(O37+N37/12/P37)*I37</f>
        <v>526.66666666666663</v>
      </c>
      <c r="L37" s="6">
        <f t="shared" si="3"/>
        <v>6.666666666666667</v>
      </c>
      <c r="M37" s="5">
        <v>13.2</v>
      </c>
      <c r="N37" s="5">
        <v>8</v>
      </c>
      <c r="O37" s="5">
        <v>5.2</v>
      </c>
      <c r="P37" s="5">
        <v>10</v>
      </c>
    </row>
    <row r="38" spans="1:17" s="4" customFormat="1" hidden="1">
      <c r="A38" s="3">
        <v>35</v>
      </c>
      <c r="B38" s="3" t="s">
        <v>20</v>
      </c>
      <c r="C38" s="21">
        <v>57173551284</v>
      </c>
      <c r="D38" s="27" t="s">
        <v>61</v>
      </c>
      <c r="E38" s="26">
        <v>20293757</v>
      </c>
      <c r="F38" s="3" t="s">
        <v>23</v>
      </c>
      <c r="G38" s="3">
        <f>I38*M38</f>
        <v>2342000</v>
      </c>
      <c r="H38" s="28" t="s">
        <v>62</v>
      </c>
      <c r="I38" s="24">
        <v>100000</v>
      </c>
      <c r="K38" s="5">
        <f>(O38+N38/12/P38)*I38</f>
        <v>974395.83333333337</v>
      </c>
      <c r="L38" s="6"/>
      <c r="M38" s="5">
        <v>23.42</v>
      </c>
      <c r="N38" s="5">
        <v>13.82</v>
      </c>
      <c r="O38" s="5">
        <v>9.6</v>
      </c>
      <c r="P38" s="5">
        <v>8</v>
      </c>
    </row>
    <row r="39" spans="1:17" s="4" customFormat="1" hidden="1">
      <c r="A39" s="3">
        <v>35</v>
      </c>
      <c r="B39" s="3" t="s">
        <v>20</v>
      </c>
      <c r="C39" s="3" t="s">
        <v>21</v>
      </c>
      <c r="D39" s="25" t="s">
        <v>63</v>
      </c>
      <c r="E39" s="3">
        <v>20293757</v>
      </c>
      <c r="F39" s="3" t="s">
        <v>23</v>
      </c>
      <c r="G39" s="3">
        <f t="shared" ref="G39:G44" si="4">I39*M39</f>
        <v>612000</v>
      </c>
      <c r="H39" s="28" t="s">
        <v>62</v>
      </c>
      <c r="I39" s="24">
        <v>34000</v>
      </c>
      <c r="K39" s="5">
        <f t="shared" ref="K39:K44" si="5">(O39+N39/12/P39)*I39</f>
        <v>147014.58333333331</v>
      </c>
      <c r="L39" s="6"/>
      <c r="M39" s="5">
        <v>18</v>
      </c>
      <c r="N39" s="5">
        <v>13.82</v>
      </c>
      <c r="O39" s="5">
        <v>4.18</v>
      </c>
      <c r="P39" s="5">
        <v>8</v>
      </c>
    </row>
    <row r="40" spans="1:17" s="4" customFormat="1" hidden="1">
      <c r="A40" s="3">
        <v>35</v>
      </c>
      <c r="B40" s="3" t="s">
        <v>20</v>
      </c>
      <c r="C40" s="3" t="s">
        <v>21</v>
      </c>
      <c r="D40" s="3" t="s">
        <v>22</v>
      </c>
      <c r="E40" s="3">
        <v>20293757</v>
      </c>
      <c r="F40" s="3" t="s">
        <v>23</v>
      </c>
      <c r="G40" s="3">
        <f t="shared" si="4"/>
        <v>440412.83</v>
      </c>
      <c r="H40" s="28" t="s">
        <v>62</v>
      </c>
      <c r="I40" s="24">
        <v>30563</v>
      </c>
      <c r="K40" s="5">
        <f t="shared" si="5"/>
        <v>7640.75</v>
      </c>
      <c r="L40" s="6"/>
      <c r="M40" s="5">
        <v>14.41</v>
      </c>
      <c r="N40" s="5">
        <v>14.4</v>
      </c>
      <c r="O40" s="5">
        <v>0.01</v>
      </c>
      <c r="P40" s="5">
        <v>5</v>
      </c>
    </row>
    <row r="41" spans="1:17" s="4" customFormat="1" hidden="1">
      <c r="A41" s="3">
        <v>35</v>
      </c>
      <c r="B41" s="3" t="s">
        <v>20</v>
      </c>
      <c r="C41" s="3" t="s">
        <v>21</v>
      </c>
      <c r="D41" s="3" t="s">
        <v>22</v>
      </c>
      <c r="E41" s="3">
        <v>20293757</v>
      </c>
      <c r="F41" s="3" t="s">
        <v>23</v>
      </c>
      <c r="G41" s="3">
        <f t="shared" si="4"/>
        <v>14175.75</v>
      </c>
      <c r="H41" s="28" t="s">
        <v>62</v>
      </c>
      <c r="I41" s="24">
        <v>1025</v>
      </c>
      <c r="K41" s="5">
        <f t="shared" si="5"/>
        <v>157.80729166666666</v>
      </c>
      <c r="L41" s="6"/>
      <c r="M41" s="5">
        <v>13.83</v>
      </c>
      <c r="N41" s="5">
        <v>13.82</v>
      </c>
      <c r="O41" s="5">
        <v>0.01</v>
      </c>
      <c r="P41" s="5">
        <v>8</v>
      </c>
    </row>
    <row r="42" spans="1:17" s="4" customFormat="1">
      <c r="A42" s="3">
        <v>36</v>
      </c>
      <c r="B42" s="20" t="s">
        <v>48</v>
      </c>
      <c r="C42" s="21">
        <v>57173514269</v>
      </c>
      <c r="D42" s="22" t="s">
        <v>64</v>
      </c>
      <c r="E42" s="23">
        <v>14969</v>
      </c>
      <c r="F42" s="22" t="s">
        <v>53</v>
      </c>
      <c r="G42" s="3">
        <f t="shared" si="4"/>
        <v>79135.259999999995</v>
      </c>
      <c r="H42" s="28" t="s">
        <v>62</v>
      </c>
      <c r="I42" s="24">
        <v>5722</v>
      </c>
      <c r="K42" s="5">
        <f t="shared" si="5"/>
        <v>880.94958333333329</v>
      </c>
      <c r="L42" s="6"/>
      <c r="M42" s="5">
        <v>13.83</v>
      </c>
      <c r="N42" s="5">
        <v>13.82</v>
      </c>
      <c r="O42" s="5">
        <v>0.01</v>
      </c>
      <c r="P42" s="5">
        <v>8</v>
      </c>
      <c r="Q42" s="12"/>
    </row>
    <row r="43" spans="1:17" s="4" customFormat="1">
      <c r="A43" s="8">
        <v>36</v>
      </c>
      <c r="B43" s="8" t="s">
        <v>28</v>
      </c>
      <c r="C43" s="8">
        <v>57173534985</v>
      </c>
      <c r="D43" s="9" t="s">
        <v>65</v>
      </c>
      <c r="E43" s="8">
        <v>20340198</v>
      </c>
      <c r="F43" s="8" t="s">
        <v>30</v>
      </c>
      <c r="G43" s="24">
        <f t="shared" si="4"/>
        <v>9231.4</v>
      </c>
      <c r="H43" s="28" t="s">
        <v>62</v>
      </c>
      <c r="I43" s="24">
        <v>457</v>
      </c>
      <c r="K43" s="5">
        <f t="shared" si="5"/>
        <v>2760.28</v>
      </c>
      <c r="L43" s="6"/>
      <c r="M43" s="10">
        <v>20.2</v>
      </c>
      <c r="N43" s="10">
        <v>14.4</v>
      </c>
      <c r="O43" s="10">
        <v>5.8</v>
      </c>
      <c r="P43" s="10">
        <v>5</v>
      </c>
      <c r="Q43" s="12" t="s">
        <v>31</v>
      </c>
    </row>
    <row r="44" spans="1:17" s="4" customFormat="1">
      <c r="A44" s="3">
        <v>36</v>
      </c>
      <c r="B44" s="3" t="s">
        <v>28</v>
      </c>
      <c r="C44" s="7" t="s">
        <v>39</v>
      </c>
      <c r="D44" s="25" t="s">
        <v>66</v>
      </c>
      <c r="E44" s="3">
        <v>17417</v>
      </c>
      <c r="F44" s="3" t="s">
        <v>41</v>
      </c>
      <c r="G44" s="24">
        <f t="shared" si="4"/>
        <v>136.4</v>
      </c>
      <c r="H44" s="28" t="s">
        <v>62</v>
      </c>
      <c r="I44" s="24">
        <v>10</v>
      </c>
      <c r="K44" s="5">
        <f t="shared" si="5"/>
        <v>51.44</v>
      </c>
      <c r="L44" s="6"/>
      <c r="M44" s="5">
        <v>13.64</v>
      </c>
      <c r="N44" s="5">
        <v>8.64</v>
      </c>
      <c r="O44" s="5">
        <v>5</v>
      </c>
      <c r="P44" s="5">
        <v>5</v>
      </c>
    </row>
  </sheetData>
  <autoFilter ref="A1:Q44" xr:uid="{00000000-0001-0000-0000-000000000000}">
    <filterColumn colId="0">
      <filters>
        <filter val="36"/>
      </filters>
    </filterColumn>
    <filterColumn colId="3">
      <filters>
        <filter val="杭州瀚联传感器技术有限公司（嘉兴）"/>
        <filter val="浙江瀚达环境科技有限公司(嘉兴)"/>
        <filter val="浙江智电生态科技有限公司"/>
      </filters>
    </filterColumn>
  </autoFilter>
  <phoneticPr fontId="1" type="noConversion"/>
  <conditionalFormatting sqref="D1:D44">
    <cfRule type="cellIs" dxfId="2" priority="1" operator="equal">
      <formula>"南通跃鸿信息科技有限公司"</formula>
    </cfRule>
    <cfRule type="cellIs" dxfId="1" priority="2" operator="equal">
      <formula>"江苏丰景信息技术有限公司"</formula>
    </cfRule>
    <cfRule type="cellIs" dxfId="0" priority="3" operator="equal">
      <formula>"武汉饮冰信息技术有限公司"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B474-4942-409A-A2E3-5B1FBF761282}">
  <dimension ref="A1:B7"/>
  <sheetViews>
    <sheetView workbookViewId="0">
      <selection activeCell="B34" sqref="B34"/>
    </sheetView>
  </sheetViews>
  <sheetFormatPr defaultRowHeight="14.25"/>
  <cols>
    <col min="2" max="2" width="15.625" customWidth="1"/>
  </cols>
  <sheetData>
    <row r="1" spans="1:2">
      <c r="A1" t="s">
        <v>67</v>
      </c>
      <c r="B1" t="s">
        <v>74</v>
      </c>
    </row>
    <row r="2" spans="1:2">
      <c r="A2" t="s">
        <v>68</v>
      </c>
      <c r="B2">
        <v>40.01</v>
      </c>
    </row>
    <row r="3" spans="1:2">
      <c r="A3" t="s">
        <v>69</v>
      </c>
      <c r="B3">
        <v>0</v>
      </c>
    </row>
    <row r="4" spans="1:2">
      <c r="A4" t="s">
        <v>70</v>
      </c>
      <c r="B4">
        <v>0</v>
      </c>
    </row>
    <row r="5" spans="1:2">
      <c r="A5" t="s">
        <v>71</v>
      </c>
      <c r="B5">
        <v>2.2000000000000002</v>
      </c>
    </row>
    <row r="6" spans="1:2">
      <c r="A6" t="s">
        <v>72</v>
      </c>
      <c r="B6">
        <v>129.47999999999999</v>
      </c>
    </row>
    <row r="7" spans="1:2">
      <c r="A7" t="s">
        <v>73</v>
      </c>
      <c r="B7">
        <v>3.6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89D-F736-4D53-B232-99493BB0F307}">
  <dimension ref="A1:B7"/>
  <sheetViews>
    <sheetView tabSelected="1" workbookViewId="0">
      <selection activeCell="F11" sqref="F11"/>
    </sheetView>
  </sheetViews>
  <sheetFormatPr defaultRowHeight="14.25"/>
  <cols>
    <col min="2" max="2" width="35.125" customWidth="1"/>
  </cols>
  <sheetData>
    <row r="1" spans="1:2">
      <c r="A1" s="29" t="s">
        <v>75</v>
      </c>
      <c r="B1" s="29" t="s">
        <v>76</v>
      </c>
    </row>
    <row r="2" spans="1:2">
      <c r="A2" s="29" t="s">
        <v>68</v>
      </c>
      <c r="B2" s="29" t="s">
        <v>77</v>
      </c>
    </row>
    <row r="3" spans="1:2">
      <c r="A3" s="29" t="s">
        <v>71</v>
      </c>
      <c r="B3" s="29" t="s">
        <v>78</v>
      </c>
    </row>
    <row r="4" spans="1:2">
      <c r="A4" s="29" t="s">
        <v>72</v>
      </c>
      <c r="B4" s="29" t="s">
        <v>61</v>
      </c>
    </row>
    <row r="5" spans="1:2">
      <c r="A5" s="30" t="s">
        <v>73</v>
      </c>
      <c r="B5" s="29" t="s">
        <v>80</v>
      </c>
    </row>
    <row r="6" spans="1:2">
      <c r="A6" s="30"/>
      <c r="B6" s="29" t="s">
        <v>64</v>
      </c>
    </row>
    <row r="7" spans="1:2">
      <c r="A7" s="30"/>
      <c r="B7" s="29" t="s">
        <v>66</v>
      </c>
    </row>
  </sheetData>
  <mergeCells count="1"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2025-09-16T00:46:18Z</dcterms:modified>
</cp:coreProperties>
</file>