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\zhuhuazhen\test1\doc\"/>
    </mc:Choice>
  </mc:AlternateContent>
  <bookViews>
    <workbookView xWindow="-105" yWindow="-105" windowWidth="23250" windowHeight="12570" tabRatio="452"/>
  </bookViews>
  <sheets>
    <sheet name="调薪" sheetId="1" r:id="rId1"/>
    <sheet name="备案规则" sheetId="2" state="hidden" r:id="rId2"/>
    <sheet name="Sheet1" sheetId="4" state="hidden" r:id="rId3"/>
    <sheet name="Sheet2" sheetId="5" state="hidden" r:id="rId4"/>
    <sheet name="Sheet3" sheetId="6" state="hidden" r:id="rId5"/>
  </sheets>
  <definedNames>
    <definedName name="_xlnm._FilterDatabase" localSheetId="4" hidden="1">Sheet3!$A$1:$I$43</definedName>
    <definedName name="_xlnm._FilterDatabase" localSheetId="0" hidden="1">调薪!$A$1:$T$1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0" i="6" l="1"/>
  <c r="G49" i="6"/>
  <c r="G48" i="6"/>
  <c r="I43" i="6"/>
  <c r="F43" i="6"/>
  <c r="F42" i="6"/>
  <c r="I42" i="6" s="1"/>
  <c r="I41" i="6"/>
  <c r="F41" i="6"/>
  <c r="F40" i="6"/>
  <c r="I40" i="6" s="1"/>
  <c r="I39" i="6"/>
  <c r="F39" i="6"/>
  <c r="F38" i="6"/>
  <c r="I38" i="6" s="1"/>
  <c r="I37" i="6"/>
  <c r="F37" i="6"/>
  <c r="I36" i="6"/>
  <c r="F36" i="6"/>
  <c r="I35" i="6"/>
  <c r="F35" i="6"/>
  <c r="F34" i="6"/>
  <c r="I34" i="6" s="1"/>
  <c r="I33" i="6"/>
  <c r="F33" i="6"/>
  <c r="I32" i="6"/>
  <c r="F32" i="6"/>
  <c r="I31" i="6"/>
  <c r="F31" i="6"/>
  <c r="F30" i="6"/>
  <c r="I30" i="6" s="1"/>
  <c r="I29" i="6"/>
  <c r="F29" i="6"/>
  <c r="I28" i="6"/>
  <c r="F28" i="6"/>
  <c r="I27" i="6"/>
  <c r="F27" i="6"/>
  <c r="F26" i="6"/>
  <c r="I26" i="6" s="1"/>
  <c r="I25" i="6"/>
  <c r="F25" i="6"/>
  <c r="I24" i="6"/>
  <c r="F24" i="6"/>
  <c r="I23" i="6"/>
  <c r="F23" i="6"/>
  <c r="F22" i="6"/>
  <c r="I22" i="6" s="1"/>
  <c r="I21" i="6"/>
  <c r="F21" i="6"/>
  <c r="I20" i="6"/>
  <c r="F20" i="6"/>
  <c r="I19" i="6"/>
  <c r="F19" i="6"/>
  <c r="F18" i="6"/>
  <c r="I18" i="6" s="1"/>
  <c r="I17" i="6"/>
  <c r="F17" i="6"/>
  <c r="I16" i="6"/>
  <c r="F16" i="6"/>
  <c r="I15" i="6"/>
  <c r="F15" i="6"/>
  <c r="F14" i="6"/>
  <c r="I14" i="6" s="1"/>
  <c r="I13" i="6"/>
  <c r="F13" i="6"/>
  <c r="I12" i="6"/>
  <c r="F12" i="6"/>
  <c r="I11" i="6"/>
  <c r="F11" i="6"/>
  <c r="F10" i="6"/>
  <c r="I10" i="6" s="1"/>
  <c r="I9" i="6"/>
  <c r="F9" i="6"/>
  <c r="I8" i="6"/>
  <c r="F8" i="6"/>
  <c r="I7" i="6"/>
  <c r="F7" i="6"/>
  <c r="F6" i="6"/>
  <c r="I6" i="6" s="1"/>
  <c r="I5" i="6"/>
  <c r="F5" i="6"/>
  <c r="I4" i="6"/>
  <c r="F4" i="6"/>
  <c r="I3" i="6"/>
  <c r="F3" i="6"/>
  <c r="F2" i="6"/>
  <c r="I2" i="6" s="1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J32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</calcChain>
</file>

<file path=xl/sharedStrings.xml><?xml version="1.0" encoding="utf-8"?>
<sst xmlns="http://schemas.openxmlformats.org/spreadsheetml/2006/main" count="734" uniqueCount="270">
  <si>
    <t>工号</t>
  </si>
  <si>
    <t>姓名</t>
  </si>
  <si>
    <t>部门</t>
  </si>
  <si>
    <t>变更前薪资</t>
  </si>
  <si>
    <t>变更后薪资</t>
  </si>
  <si>
    <t>调薪差额</t>
  </si>
  <si>
    <t>调薪前毛利率</t>
  </si>
  <si>
    <t>调薪后毛利率</t>
  </si>
  <si>
    <t>工作地</t>
  </si>
  <si>
    <t>调薪类型</t>
  </si>
  <si>
    <t>调薪说明</t>
  </si>
  <si>
    <t>生效日期</t>
  </si>
  <si>
    <t>项目组</t>
  </si>
  <si>
    <t>2019年项目累计认定毛利</t>
  </si>
  <si>
    <t>直接主管</t>
  </si>
  <si>
    <t>入职日期</t>
  </si>
  <si>
    <t>上次调薪时间</t>
  </si>
  <si>
    <t>上次调薪额</t>
  </si>
  <si>
    <t>备注</t>
  </si>
  <si>
    <t>学历</t>
  </si>
  <si>
    <t>深圳</t>
  </si>
  <si>
    <t>正常调薪</t>
  </si>
  <si>
    <t>调薪分类</t>
  </si>
  <si>
    <t>调薪类别</t>
  </si>
  <si>
    <t>备案时间</t>
  </si>
  <si>
    <t>审批流程</t>
  </si>
  <si>
    <t>事件调薪</t>
  </si>
  <si>
    <t>转正调薪</t>
  </si>
  <si>
    <t>不需备案</t>
  </si>
  <si>
    <t>HR OA中走完转正审批即可</t>
  </si>
  <si>
    <t>ONBoard调薪</t>
  </si>
  <si>
    <t>每月25日前（如遇公休则提前），备案当月调薪</t>
  </si>
  <si>
    <t>1、按照模板填写调薪数据，邮件审批至一级部门Head；
2、每月25日（如遇公休则提前），审批完成后的调薪汇总数据，邮件备案至bjchr2@bill-jc.com，抄送bjchr5@bill-jc.com；
3、由HR提交至人资分管高管及CEO审批。</t>
  </si>
  <si>
    <t>Deboard调薪</t>
  </si>
  <si>
    <t>调级调薪</t>
  </si>
  <si>
    <t>转岗调薪</t>
  </si>
  <si>
    <t>绩效调薪</t>
  </si>
  <si>
    <t>每月25日前（如遇公休则提前），备案下月调薪（比如：3月25日前备案4月的调薪）</t>
  </si>
  <si>
    <t>序号</t>
  </si>
  <si>
    <t>通用类</t>
  </si>
  <si>
    <t>初级</t>
  </si>
  <si>
    <t>1B</t>
  </si>
  <si>
    <t>1A</t>
  </si>
  <si>
    <t>2B</t>
  </si>
  <si>
    <t>2A</t>
  </si>
  <si>
    <t>3B</t>
  </si>
  <si>
    <t>3A</t>
  </si>
  <si>
    <t>4B</t>
  </si>
  <si>
    <t>4A</t>
  </si>
  <si>
    <t>5B</t>
  </si>
  <si>
    <t>5A</t>
  </si>
  <si>
    <t>6B</t>
  </si>
  <si>
    <t>6A</t>
  </si>
  <si>
    <t>7B</t>
  </si>
  <si>
    <t>7A</t>
  </si>
  <si>
    <t>8B</t>
  </si>
  <si>
    <t>8A</t>
  </si>
  <si>
    <t>9B</t>
  </si>
  <si>
    <t>9A</t>
  </si>
  <si>
    <t>10B</t>
  </si>
  <si>
    <t>10A</t>
  </si>
  <si>
    <t>11B</t>
  </si>
  <si>
    <t>11A</t>
  </si>
  <si>
    <t>12B</t>
  </si>
  <si>
    <t>12A</t>
  </si>
  <si>
    <t>13B</t>
  </si>
  <si>
    <t>13A</t>
  </si>
  <si>
    <t>14B</t>
  </si>
  <si>
    <t>14A</t>
  </si>
  <si>
    <t>评价</t>
  </si>
  <si>
    <t>陈稳</t>
  </si>
  <si>
    <t>　ISBG-BU4</t>
  </si>
  <si>
    <t>低端一般条件建议分等级：</t>
  </si>
  <si>
    <t>夏汝湘</t>
  </si>
  <si>
    <t>王辉</t>
  </si>
  <si>
    <t>A 优 （1000~2000）这种能独挡一面，善谋、善断之人。</t>
  </si>
  <si>
    <t>郭晓伟</t>
  </si>
  <si>
    <t>杨雪</t>
  </si>
  <si>
    <t>B 良 （500~1000） 这种或智或勇之人。</t>
  </si>
  <si>
    <t>冼洪钦</t>
  </si>
  <si>
    <t>李思齐</t>
  </si>
  <si>
    <t>C 差 （0~500）可以不调 有能力，需要督导主动性稍差之人。</t>
  </si>
  <si>
    <t>吴静根</t>
  </si>
  <si>
    <t>李小利</t>
  </si>
  <si>
    <t>D 非常差 不调薪末尾淘汰 技能弱，不主动。</t>
  </si>
  <si>
    <t>李丹</t>
  </si>
  <si>
    <t>高娜</t>
  </si>
  <si>
    <t>唐永学</t>
  </si>
  <si>
    <t>曹佳旺</t>
  </si>
  <si>
    <t>今年的预算，BU整体毛利是30%，特殊关键岗位调薪比例可以适当放宽，但是团队整体毛利要达到30%。</t>
  </si>
  <si>
    <t>林悦钦</t>
  </si>
  <si>
    <t>李晓勇</t>
  </si>
  <si>
    <t>曾青</t>
  </si>
  <si>
    <t>胡远芳</t>
  </si>
  <si>
    <t>胡友献</t>
  </si>
  <si>
    <t>梁淑珍</t>
  </si>
  <si>
    <t>黄知</t>
  </si>
  <si>
    <t>蒋宁</t>
  </si>
  <si>
    <t>居直正</t>
  </si>
  <si>
    <t>罗裕期</t>
  </si>
  <si>
    <t>严纯茂</t>
  </si>
  <si>
    <t>来青</t>
  </si>
  <si>
    <t>李捷</t>
  </si>
  <si>
    <t>朱正新</t>
  </si>
  <si>
    <t>孙菲</t>
  </si>
  <si>
    <t>彭伟</t>
  </si>
  <si>
    <t>胡雨祥</t>
  </si>
  <si>
    <t>付胜玲</t>
  </si>
  <si>
    <t>苏培深</t>
  </si>
  <si>
    <t>余鹏程</t>
  </si>
  <si>
    <t>王阁升</t>
  </si>
  <si>
    <t>任拓</t>
  </si>
  <si>
    <t>张秀琳</t>
  </si>
  <si>
    <t>韩永晓</t>
  </si>
  <si>
    <t>三级</t>
  </si>
  <si>
    <t>尹恒</t>
  </si>
  <si>
    <t>黎近</t>
  </si>
  <si>
    <t>新工号</t>
  </si>
  <si>
    <t>B-13835</t>
  </si>
  <si>
    <t>ERP解决方案测试组</t>
  </si>
  <si>
    <t>不做调整</t>
  </si>
  <si>
    <t>B-15185</t>
  </si>
  <si>
    <t>敬邵君</t>
  </si>
  <si>
    <t>eGo</t>
  </si>
  <si>
    <t>B-25495</t>
  </si>
  <si>
    <t>P6</t>
  </si>
  <si>
    <t>B-26037</t>
  </si>
  <si>
    <t>刘牛</t>
  </si>
  <si>
    <t>B-26532</t>
  </si>
  <si>
    <t>B-26483</t>
  </si>
  <si>
    <t>陈海露</t>
  </si>
  <si>
    <t>休产假</t>
  </si>
  <si>
    <t>B-26461</t>
  </si>
  <si>
    <t>李川</t>
  </si>
  <si>
    <t>B-26626</t>
  </si>
  <si>
    <t>张雷</t>
  </si>
  <si>
    <t>B-26792</t>
  </si>
  <si>
    <t>彭云华</t>
  </si>
  <si>
    <t>B-26457</t>
  </si>
  <si>
    <t>洪鑫滢</t>
  </si>
  <si>
    <t>B-26576</t>
  </si>
  <si>
    <t>聂志伟</t>
  </si>
  <si>
    <t>eSupplier</t>
  </si>
  <si>
    <t>B-26977</t>
  </si>
  <si>
    <t>叶振名</t>
  </si>
  <si>
    <t>B-26453</t>
  </si>
  <si>
    <t>刘羽</t>
  </si>
  <si>
    <t>B-27083</t>
  </si>
  <si>
    <t>蒋朝正</t>
  </si>
  <si>
    <t>B-27084</t>
  </si>
  <si>
    <t>谷标</t>
  </si>
  <si>
    <t>B-26628</t>
  </si>
  <si>
    <t>程正伟</t>
  </si>
  <si>
    <t>甘清</t>
  </si>
  <si>
    <t>B-12486</t>
  </si>
  <si>
    <t>王辉929</t>
  </si>
  <si>
    <t>林成才</t>
  </si>
  <si>
    <t>B-14285</t>
  </si>
  <si>
    <t>B-15776</t>
  </si>
  <si>
    <t>邓艳霞</t>
  </si>
  <si>
    <t>B-15655</t>
  </si>
  <si>
    <t>B-16307</t>
  </si>
  <si>
    <t>B-17154</t>
  </si>
  <si>
    <t>李润松</t>
  </si>
  <si>
    <t>B-21361</t>
  </si>
  <si>
    <t>B-21757</t>
  </si>
  <si>
    <t>B-21964</t>
  </si>
  <si>
    <t>周旅</t>
  </si>
  <si>
    <t>B-21682</t>
  </si>
  <si>
    <t>李瑾</t>
  </si>
  <si>
    <t>B-22741</t>
  </si>
  <si>
    <t>汤小杜</t>
  </si>
  <si>
    <t>B-22252</t>
  </si>
  <si>
    <t>B-22688</t>
  </si>
  <si>
    <t>李建华</t>
  </si>
  <si>
    <t>王升</t>
  </si>
  <si>
    <t>B-23280</t>
  </si>
  <si>
    <t>彭雪锋</t>
  </si>
  <si>
    <t>B-23634</t>
  </si>
  <si>
    <t>余辉建</t>
  </si>
  <si>
    <t>吴德刚</t>
  </si>
  <si>
    <t>B-23775</t>
  </si>
  <si>
    <t>杨夏</t>
  </si>
  <si>
    <t>B-23810</t>
  </si>
  <si>
    <t>B-24343</t>
  </si>
  <si>
    <t>B-24039</t>
  </si>
  <si>
    <t>张兵</t>
  </si>
  <si>
    <t>SCM大循环项目</t>
  </si>
  <si>
    <t>B-25331</t>
  </si>
  <si>
    <t>徐潞</t>
  </si>
  <si>
    <t>HANA项目</t>
  </si>
  <si>
    <t>B-23502</t>
  </si>
  <si>
    <t>阳映荣</t>
  </si>
  <si>
    <t>B-26411</t>
  </si>
  <si>
    <t>章娟</t>
  </si>
  <si>
    <t>宋飞</t>
  </si>
  <si>
    <t>B-26689</t>
  </si>
  <si>
    <t>何大洪</t>
  </si>
  <si>
    <t>B-27016</t>
  </si>
  <si>
    <t>杨曼</t>
  </si>
  <si>
    <t>B-27571</t>
  </si>
  <si>
    <t>张路斯</t>
  </si>
  <si>
    <t>IBUY</t>
  </si>
  <si>
    <t>B-27792</t>
  </si>
  <si>
    <t>喻军</t>
  </si>
  <si>
    <t>B-27766</t>
  </si>
  <si>
    <t>曾祥寅</t>
  </si>
  <si>
    <t>B-27865</t>
  </si>
  <si>
    <t>孙文豪</t>
  </si>
  <si>
    <t>B-27979</t>
  </si>
  <si>
    <t>卓瑶</t>
  </si>
  <si>
    <t>B-28002</t>
  </si>
  <si>
    <t>郭芳</t>
  </si>
  <si>
    <t>B-28025</t>
  </si>
  <si>
    <t>李辉</t>
  </si>
  <si>
    <t>B-28040</t>
  </si>
  <si>
    <t>李鄂</t>
  </si>
  <si>
    <t>B-28331</t>
  </si>
  <si>
    <t>夏磊</t>
  </si>
  <si>
    <t>B-28055</t>
  </si>
  <si>
    <t>许林</t>
  </si>
  <si>
    <t>B-28611</t>
  </si>
  <si>
    <t>王健</t>
  </si>
  <si>
    <t>B-28838</t>
  </si>
  <si>
    <t>杜秋月</t>
  </si>
  <si>
    <t>B-28709</t>
  </si>
  <si>
    <t>孙利</t>
  </si>
  <si>
    <t>B-28735</t>
  </si>
  <si>
    <t>姚礼茂</t>
  </si>
  <si>
    <t>B-28947</t>
  </si>
  <si>
    <t>刘为</t>
  </si>
  <si>
    <t>B-28827</t>
  </si>
  <si>
    <t>胡培培</t>
  </si>
  <si>
    <t>B-29499</t>
  </si>
  <si>
    <t>吴琴</t>
  </si>
  <si>
    <t>B-21881</t>
  </si>
  <si>
    <t>蒋芳民</t>
  </si>
  <si>
    <t>B-20854</t>
  </si>
  <si>
    <t>秦文宇</t>
  </si>
  <si>
    <t>B-16623</t>
  </si>
  <si>
    <t>秦文敏</t>
  </si>
  <si>
    <t>B-25550</t>
  </si>
  <si>
    <t>黄振龙</t>
  </si>
  <si>
    <t>B-33701</t>
  </si>
  <si>
    <t>B-33702</t>
  </si>
  <si>
    <t>B-34143</t>
  </si>
  <si>
    <t>招聘组</t>
  </si>
  <si>
    <t>工作组</t>
  </si>
  <si>
    <t>地区</t>
  </si>
  <si>
    <t>佰钧成级别</t>
  </si>
  <si>
    <t>级别单价</t>
  </si>
  <si>
    <t>理论收益</t>
  </si>
  <si>
    <t>薪资成本</t>
  </si>
  <si>
    <t>固定成本</t>
  </si>
  <si>
    <t>毛利率</t>
  </si>
  <si>
    <t>5B </t>
  </si>
  <si>
    <t>变更前薪金</t>
  </si>
  <si>
    <t>沈进福</t>
  </si>
  <si>
    <t>苏恒彪</t>
  </si>
  <si>
    <t>徐勇</t>
  </si>
  <si>
    <t>孙勇祥</t>
  </si>
  <si>
    <t>殷浩峰</t>
  </si>
  <si>
    <t>陈添龙</t>
  </si>
  <si>
    <t>王达武</t>
  </si>
  <si>
    <t>杨卓</t>
  </si>
  <si>
    <t>王可珂</t>
  </si>
  <si>
    <t>B-35759</t>
    <phoneticPr fontId="18" type="noConversion"/>
  </si>
  <si>
    <t>架构部</t>
    <phoneticPr fontId="18" type="noConversion"/>
  </si>
  <si>
    <t>朱华振</t>
    <phoneticPr fontId="18" type="noConversion"/>
  </si>
  <si>
    <t>张卫华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</si>
</sst>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9" x14ac:knownFonts="1">
    <font>
      <sz val="11"/>
      <color theme="1"/>
      <name val="宋体"/>
      <charset val="134"/>
      <scheme val="minor"/>
    </font>
    <font>
      <sz val="7.5"/>
      <color theme="1"/>
      <name val="华文细黑"/>
      <family val="3"/>
      <charset val="134"/>
    </font>
    <font>
      <b/>
      <sz val="10"/>
      <color rgb="FF000000"/>
      <name val="华文细黑"/>
      <family val="3"/>
      <charset val="134"/>
    </font>
    <font>
      <sz val="10"/>
      <name val="华文细黑"/>
      <family val="3"/>
      <charset val="134"/>
    </font>
    <font>
      <sz val="10"/>
      <color rgb="FF000000"/>
      <name val="华文细黑"/>
      <family val="3"/>
      <charset val="134"/>
    </font>
    <font>
      <sz val="10"/>
      <color theme="1"/>
      <name val="华文细黑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华文细黑"/>
      <family val="3"/>
      <charset val="134"/>
    </font>
    <font>
      <sz val="11"/>
      <name val="宋体"/>
      <family val="3"/>
      <charset val="134"/>
    </font>
    <font>
      <b/>
      <sz val="10"/>
      <color rgb="FFE26B0A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2">
    <xf numFmtId="0" fontId="0" fillId="0" borderId="0"/>
    <xf numFmtId="0" fontId="17" fillId="0" borderId="0"/>
    <xf numFmtId="0" fontId="15" fillId="0" borderId="0">
      <protection locked="0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protection locked="0"/>
    </xf>
    <xf numFmtId="0" fontId="8" fillId="0" borderId="0">
      <alignment vertical="center"/>
    </xf>
    <xf numFmtId="0" fontId="17" fillId="0" borderId="0"/>
    <xf numFmtId="0" fontId="17" fillId="0" borderId="0"/>
    <xf numFmtId="0" fontId="16" fillId="0" borderId="0">
      <protection locked="0"/>
    </xf>
  </cellStyleXfs>
  <cellXfs count="51">
    <xf numFmtId="0" fontId="0" fillId="0" borderId="0" xfId="0"/>
    <xf numFmtId="0" fontId="1" fillId="0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49" fontId="3" fillId="4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wrapText="1"/>
    </xf>
    <xf numFmtId="0" fontId="6" fillId="7" borderId="0" xfId="0" applyFont="1" applyFill="1" applyAlignment="1">
      <alignment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1" xfId="8" applyBorder="1">
      <alignment vertical="center"/>
    </xf>
    <xf numFmtId="0" fontId="8" fillId="0" borderId="1" xfId="8" applyFont="1" applyBorder="1">
      <alignment vertical="center"/>
    </xf>
    <xf numFmtId="0" fontId="8" fillId="0" borderId="0" xfId="8">
      <alignment vertical="center"/>
    </xf>
    <xf numFmtId="0" fontId="9" fillId="2" borderId="3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1" fillId="8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center" wrapText="1"/>
    </xf>
    <xf numFmtId="14" fontId="11" fillId="8" borderId="0" xfId="0" applyNumberFormat="1" applyFont="1" applyFill="1" applyAlignment="1">
      <alignment horizontal="center" vertical="center"/>
    </xf>
    <xf numFmtId="0" fontId="12" fillId="8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 wrapText="1"/>
    </xf>
    <xf numFmtId="10" fontId="11" fillId="8" borderId="1" xfId="0" applyNumberFormat="1" applyFont="1" applyFill="1" applyBorder="1" applyAlignment="1">
      <alignment horizontal="center" vertical="center"/>
    </xf>
    <xf numFmtId="14" fontId="14" fillId="8" borderId="1" xfId="0" applyNumberFormat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3" fillId="0" borderId="1" xfId="9" applyFont="1" applyFill="1" applyBorder="1" applyAlignment="1">
      <alignment horizontal="left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10" fontId="11" fillId="0" borderId="1" xfId="0" applyNumberFormat="1" applyFont="1" applyFill="1" applyBorder="1" applyAlignment="1">
      <alignment horizontal="center" vertical="center"/>
    </xf>
    <xf numFmtId="14" fontId="14" fillId="8" borderId="1" xfId="1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14" fontId="11" fillId="3" borderId="1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</cellXfs>
  <cellStyles count="12">
    <cellStyle name="Ledger 17 x 11 in 10 2 2 2" xfId="2"/>
    <cellStyle name="常规" xfId="0" builtinId="0"/>
    <cellStyle name="常规 105" xfId="5"/>
    <cellStyle name="常规 11" xfId="6"/>
    <cellStyle name="常规 2" xfId="7"/>
    <cellStyle name="常规 2 2" xfId="4"/>
    <cellStyle name="常规 3" xfId="8"/>
    <cellStyle name="常规 3 2" xfId="3"/>
    <cellStyle name="常规 4" xfId="9"/>
    <cellStyle name="常规 5" xfId="10"/>
    <cellStyle name="常规 6" xfId="1"/>
    <cellStyle name="汇总 2 4 13" xfId="11"/>
  </cellStyles>
  <dxfs count="1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7</xdr:row>
      <xdr:rowOff>12276</xdr:rowOff>
    </xdr:to>
    <xdr:pic>
      <xdr:nvPicPr>
        <xdr:cNvPr id="1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2595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7</xdr:row>
      <xdr:rowOff>12276</xdr:rowOff>
    </xdr:to>
    <xdr:pic>
      <xdr:nvPicPr>
        <xdr:cNvPr id="1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2595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7</xdr:row>
      <xdr:rowOff>12276</xdr:rowOff>
    </xdr:to>
    <xdr:pic>
      <xdr:nvPicPr>
        <xdr:cNvPr id="1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2595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1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1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1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1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3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7</xdr:row>
      <xdr:rowOff>206375</xdr:rowOff>
    </xdr:to>
    <xdr:pic>
      <xdr:nvPicPr>
        <xdr:cNvPr id="3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212026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3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7</xdr:row>
      <xdr:rowOff>206375</xdr:rowOff>
    </xdr:to>
    <xdr:pic>
      <xdr:nvPicPr>
        <xdr:cNvPr id="3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212026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7</xdr:row>
      <xdr:rowOff>206375</xdr:rowOff>
    </xdr:to>
    <xdr:pic>
      <xdr:nvPicPr>
        <xdr:cNvPr id="3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212026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3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3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3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3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3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4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4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4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4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4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4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4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4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4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4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5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5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5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5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5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5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5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5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5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5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6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6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6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6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6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6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6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6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6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6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7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7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7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7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7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7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7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7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7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7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8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8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8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8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8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8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8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8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7</xdr:row>
      <xdr:rowOff>220345</xdr:rowOff>
    </xdr:to>
    <xdr:pic>
      <xdr:nvPicPr>
        <xdr:cNvPr id="8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213423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8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7</xdr:row>
      <xdr:rowOff>220345</xdr:rowOff>
    </xdr:to>
    <xdr:pic>
      <xdr:nvPicPr>
        <xdr:cNvPr id="9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213423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7</xdr:row>
      <xdr:rowOff>220345</xdr:rowOff>
    </xdr:to>
    <xdr:pic>
      <xdr:nvPicPr>
        <xdr:cNvPr id="9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213423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9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9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9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9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9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9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9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9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0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0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0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0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0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0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0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0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0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0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1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1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1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1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1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1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1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1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1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1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2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2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2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2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2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2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2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2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2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2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3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3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3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3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3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3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3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3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3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3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4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4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4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4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4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4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4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4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4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4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5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5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5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5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5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5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5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5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5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5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6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6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6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6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6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6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6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6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6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6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7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7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7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17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7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17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17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17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7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17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18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7</xdr:row>
      <xdr:rowOff>12065</xdr:rowOff>
    </xdr:to>
    <xdr:pic>
      <xdr:nvPicPr>
        <xdr:cNvPr id="18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2595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8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7</xdr:row>
      <xdr:rowOff>12065</xdr:rowOff>
    </xdr:to>
    <xdr:pic>
      <xdr:nvPicPr>
        <xdr:cNvPr id="18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2595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7</xdr:row>
      <xdr:rowOff>12065</xdr:rowOff>
    </xdr:to>
    <xdr:pic>
      <xdr:nvPicPr>
        <xdr:cNvPr id="18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2595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18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8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18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18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18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9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19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19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9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19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9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19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19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19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19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0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0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7</xdr:row>
      <xdr:rowOff>206375</xdr:rowOff>
    </xdr:to>
    <xdr:pic>
      <xdr:nvPicPr>
        <xdr:cNvPr id="20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212026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0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7</xdr:row>
      <xdr:rowOff>206375</xdr:rowOff>
    </xdr:to>
    <xdr:pic>
      <xdr:nvPicPr>
        <xdr:cNvPr id="20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212026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1</xdr:row>
      <xdr:rowOff>0</xdr:rowOff>
    </xdr:from>
    <xdr:to>
      <xdr:col>1</xdr:col>
      <xdr:colOff>38100</xdr:colOff>
      <xdr:row>7</xdr:row>
      <xdr:rowOff>206375</xdr:rowOff>
    </xdr:to>
    <xdr:pic>
      <xdr:nvPicPr>
        <xdr:cNvPr id="20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85800" y="368300"/>
          <a:ext cx="28575" cy="212026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0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0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0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0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1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1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1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1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1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1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1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1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1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1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2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2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2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2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2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2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2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2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2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2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3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3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3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3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3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3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3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3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3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3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4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4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4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4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4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4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4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4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4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4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5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5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5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5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5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5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5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5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5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3</xdr:row>
      <xdr:rowOff>22225</xdr:rowOff>
    </xdr:to>
    <xdr:pic>
      <xdr:nvPicPr>
        <xdr:cNvPr id="25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5556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6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3</xdr:row>
      <xdr:rowOff>22225</xdr:rowOff>
    </xdr:to>
    <xdr:pic>
      <xdr:nvPicPr>
        <xdr:cNvPr id="26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3</xdr:row>
      <xdr:rowOff>22225</xdr:rowOff>
    </xdr:to>
    <xdr:pic>
      <xdr:nvPicPr>
        <xdr:cNvPr id="26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6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6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6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6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6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6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6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28575</xdr:colOff>
      <xdr:row>1</xdr:row>
      <xdr:rowOff>19050</xdr:rowOff>
    </xdr:to>
    <xdr:pic>
      <xdr:nvPicPr>
        <xdr:cNvPr id="27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28575" cy="19050"/>
    <xdr:pic>
      <xdr:nvPicPr>
        <xdr:cNvPr id="27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36830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27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27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27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27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27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27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27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27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28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28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28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28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28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28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28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28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28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28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29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29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29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29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29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29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29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29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29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29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0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0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0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0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0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0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0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0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0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0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1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1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1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1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1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1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1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1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1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1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2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2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2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2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166370</xdr:rowOff>
    </xdr:to>
    <xdr:pic>
      <xdr:nvPicPr>
        <xdr:cNvPr id="32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6637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2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166370</xdr:rowOff>
    </xdr:to>
    <xdr:pic>
      <xdr:nvPicPr>
        <xdr:cNvPr id="32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6637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166370</xdr:rowOff>
    </xdr:to>
    <xdr:pic>
      <xdr:nvPicPr>
        <xdr:cNvPr id="32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6637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2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2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3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3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3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3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3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3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3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3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3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3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4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4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4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4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4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4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4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4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4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4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5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5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5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5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5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5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5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5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5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5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6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6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6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6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6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6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6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6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6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6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7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7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7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9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9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9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9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9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9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9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39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39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0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0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0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0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0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0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0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0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0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0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1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1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1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1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1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1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1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1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1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1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2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2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2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2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2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2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2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2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2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2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3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3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3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3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3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3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3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3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3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3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4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4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4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4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4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4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4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4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4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4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5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5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5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5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5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5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5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5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5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5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6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6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6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6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6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6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6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6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6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6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7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7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7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7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7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7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7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7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7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47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8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8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8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8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8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8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8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8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8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8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9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9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9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9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9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9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9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9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9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49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0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0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0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0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0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0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0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0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0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0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1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1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1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1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1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1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1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1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1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1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2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2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2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2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2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2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2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2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2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2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3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3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3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3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3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3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3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3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3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3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4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4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4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4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4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4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4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4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4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4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5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5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5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5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5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5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5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5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5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5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6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6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6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6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6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6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6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6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6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6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7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7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7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7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7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7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7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7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7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7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8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8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8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8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8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8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8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8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8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8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9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9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9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9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9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9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9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9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59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59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0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0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0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60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0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0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60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0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60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0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1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1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61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1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1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61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1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61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1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1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2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62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2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2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62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2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62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2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2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2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63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3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3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3</xdr:row>
      <xdr:rowOff>187325</xdr:rowOff>
    </xdr:to>
    <xdr:pic>
      <xdr:nvPicPr>
        <xdr:cNvPr id="63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5556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63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3</xdr:row>
      <xdr:rowOff>187325</xdr:rowOff>
    </xdr:to>
    <xdr:pic>
      <xdr:nvPicPr>
        <xdr:cNvPr id="63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3</xdr:row>
      <xdr:rowOff>187325</xdr:rowOff>
    </xdr:to>
    <xdr:pic>
      <xdr:nvPicPr>
        <xdr:cNvPr id="636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37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638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39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40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41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642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43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</xdr:colOff>
      <xdr:row>2</xdr:row>
      <xdr:rowOff>19050</xdr:rowOff>
    </xdr:to>
    <xdr:pic>
      <xdr:nvPicPr>
        <xdr:cNvPr id="644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28575" cy="19050"/>
    <xdr:pic>
      <xdr:nvPicPr>
        <xdr:cNvPr id="645" name="Picture 1" descr="C:\Documents and Settings\admin\Application Data\Foxmail7\Temp-10372-20160324153937\InsertPic_(03-23(03-25-09-25-25).png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" y="1454150"/>
          <a:ext cx="28575" cy="1905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pane ySplit="1" topLeftCell="A2" activePane="bottomLeft" state="frozen"/>
      <selection pane="bottomLeft" activeCell="F3" sqref="F3"/>
    </sheetView>
  </sheetViews>
  <sheetFormatPr defaultColWidth="9" defaultRowHeight="28.9" customHeight="1" x14ac:dyDescent="0.15"/>
  <cols>
    <col min="1" max="1" width="8.875" style="23" customWidth="1"/>
    <col min="2" max="2" width="7" style="23" customWidth="1"/>
    <col min="3" max="3" width="10.625" style="23" customWidth="1"/>
    <col min="4" max="4" width="9" style="23"/>
    <col min="5" max="5" width="13" style="23" customWidth="1"/>
    <col min="6" max="6" width="9" style="23"/>
    <col min="7" max="7" width="10.5" style="23" customWidth="1"/>
    <col min="8" max="8" width="10.875" style="23" customWidth="1"/>
    <col min="9" max="9" width="8.125" style="23" customWidth="1"/>
    <col min="10" max="10" width="10.375" style="23" customWidth="1"/>
    <col min="11" max="11" width="54.125" style="24" customWidth="1"/>
    <col min="12" max="12" width="11.375" style="23" customWidth="1"/>
    <col min="13" max="14" width="12.375" style="23" customWidth="1"/>
    <col min="15" max="15" width="8.875" style="23" customWidth="1"/>
    <col min="16" max="16" width="11.625" style="25" customWidth="1"/>
    <col min="17" max="18" width="10.5" style="23" customWidth="1"/>
    <col min="19" max="19" width="11.125" style="22" customWidth="1"/>
    <col min="20" max="16384" width="9" style="22"/>
  </cols>
  <sheetData>
    <row r="1" spans="1:20" ht="28.9" customHeigh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31" t="s">
        <v>15</v>
      </c>
      <c r="Q1" s="36" t="s">
        <v>16</v>
      </c>
      <c r="R1" s="36" t="s">
        <v>17</v>
      </c>
      <c r="S1" s="37" t="s">
        <v>18</v>
      </c>
      <c r="T1" s="22" t="s">
        <v>19</v>
      </c>
    </row>
    <row r="2" spans="1:20" ht="14.25" x14ac:dyDescent="0.15">
      <c r="A2" s="38" t="s">
        <v>266</v>
      </c>
      <c r="B2" s="38" t="s">
        <v>268</v>
      </c>
      <c r="C2" s="39" t="s">
        <v>267</v>
      </c>
      <c r="D2" s="38">
        <v>28500</v>
      </c>
      <c r="E2" s="28">
        <v>32000</v>
      </c>
      <c r="F2" s="29">
        <v>3500</v>
      </c>
      <c r="G2" s="30"/>
      <c r="H2" s="30"/>
      <c r="I2" s="39" t="s">
        <v>20</v>
      </c>
      <c r="J2" s="32" t="s">
        <v>21</v>
      </c>
      <c r="K2" s="33"/>
      <c r="L2" s="34">
        <v>43678</v>
      </c>
      <c r="M2" s="27"/>
      <c r="N2" s="35">
        <v>0.24218500000000001</v>
      </c>
      <c r="O2" s="39" t="s">
        <v>269</v>
      </c>
      <c r="P2" s="40">
        <v>42905</v>
      </c>
      <c r="Q2" s="40">
        <v>43282</v>
      </c>
      <c r="R2" s="38">
        <v>1500</v>
      </c>
      <c r="S2" s="33"/>
    </row>
  </sheetData>
  <phoneticPr fontId="18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0"/>
  <sheetViews>
    <sheetView workbookViewId="0">
      <selection activeCell="C9" sqref="C9:C10"/>
    </sheetView>
  </sheetViews>
  <sheetFormatPr defaultColWidth="9" defaultRowHeight="30" customHeight="1" x14ac:dyDescent="0.15"/>
  <cols>
    <col min="3" max="3" width="19.375" customWidth="1"/>
    <col min="4" max="4" width="29.375" customWidth="1"/>
    <col min="5" max="5" width="57.875" customWidth="1"/>
  </cols>
  <sheetData>
    <row r="3" spans="2:5" ht="30" customHeight="1" x14ac:dyDescent="0.15">
      <c r="B3" s="17" t="s">
        <v>22</v>
      </c>
      <c r="C3" s="18" t="s">
        <v>23</v>
      </c>
      <c r="D3" s="18" t="s">
        <v>24</v>
      </c>
      <c r="E3" s="19" t="s">
        <v>25</v>
      </c>
    </row>
    <row r="4" spans="2:5" ht="30" customHeight="1" x14ac:dyDescent="0.15">
      <c r="B4" s="44" t="s">
        <v>26</v>
      </c>
      <c r="C4" s="20" t="s">
        <v>27</v>
      </c>
      <c r="D4" s="20" t="s">
        <v>28</v>
      </c>
      <c r="E4" s="21" t="s">
        <v>29</v>
      </c>
    </row>
    <row r="5" spans="2:5" ht="30" customHeight="1" x14ac:dyDescent="0.15">
      <c r="B5" s="44"/>
      <c r="C5" s="20" t="s">
        <v>30</v>
      </c>
      <c r="D5" s="47" t="s">
        <v>31</v>
      </c>
      <c r="E5" s="41" t="s">
        <v>32</v>
      </c>
    </row>
    <row r="6" spans="2:5" ht="30" customHeight="1" x14ac:dyDescent="0.15">
      <c r="B6" s="44"/>
      <c r="C6" s="20" t="s">
        <v>33</v>
      </c>
      <c r="D6" s="47"/>
      <c r="E6" s="42"/>
    </row>
    <row r="7" spans="2:5" ht="30" customHeight="1" x14ac:dyDescent="0.15">
      <c r="B7" s="44"/>
      <c r="C7" s="20" t="s">
        <v>34</v>
      </c>
      <c r="D7" s="47"/>
      <c r="E7" s="42"/>
    </row>
    <row r="8" spans="2:5" ht="30" customHeight="1" x14ac:dyDescent="0.15">
      <c r="B8" s="44"/>
      <c r="C8" s="20" t="s">
        <v>35</v>
      </c>
      <c r="D8" s="47"/>
      <c r="E8" s="42"/>
    </row>
    <row r="9" spans="2:5" ht="30" customHeight="1" x14ac:dyDescent="0.15">
      <c r="B9" s="45" t="s">
        <v>36</v>
      </c>
      <c r="C9" s="47" t="s">
        <v>36</v>
      </c>
      <c r="D9" s="49" t="s">
        <v>37</v>
      </c>
      <c r="E9" s="42"/>
    </row>
    <row r="10" spans="2:5" ht="30" customHeight="1" x14ac:dyDescent="0.15">
      <c r="B10" s="46"/>
      <c r="C10" s="48"/>
      <c r="D10" s="50"/>
      <c r="E10" s="43"/>
    </row>
  </sheetData>
  <mergeCells count="6">
    <mergeCell ref="E5:E10"/>
    <mergeCell ref="B4:B8"/>
    <mergeCell ref="B9:B10"/>
    <mergeCell ref="C9:C10"/>
    <mergeCell ref="D5:D8"/>
    <mergeCell ref="D9:D10"/>
  </mergeCells>
  <phoneticPr fontId="1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29" workbookViewId="0">
      <selection activeCell="G33" sqref="G33:G48"/>
    </sheetView>
  </sheetViews>
  <sheetFormatPr defaultColWidth="9" defaultRowHeight="13.5" x14ac:dyDescent="0.15"/>
  <cols>
    <col min="4" max="4" width="13.625" customWidth="1"/>
  </cols>
  <sheetData>
    <row r="1" spans="1:15" ht="14.25" x14ac:dyDescent="0.15">
      <c r="A1" s="2" t="s">
        <v>1</v>
      </c>
      <c r="B1" s="2" t="s">
        <v>2</v>
      </c>
      <c r="C1" s="8" t="s">
        <v>69</v>
      </c>
      <c r="H1" t="s">
        <v>1</v>
      </c>
    </row>
    <row r="2" spans="1:15" ht="14.25" x14ac:dyDescent="0.15">
      <c r="A2" s="4" t="s">
        <v>70</v>
      </c>
      <c r="B2" s="5" t="s">
        <v>71</v>
      </c>
      <c r="C2" s="8"/>
      <c r="D2" t="s">
        <v>72</v>
      </c>
      <c r="H2" t="s">
        <v>73</v>
      </c>
      <c r="I2" t="s">
        <v>49</v>
      </c>
      <c r="J2">
        <f>VLOOKUP(I2,M:N,2,FALSE)</f>
        <v>728</v>
      </c>
      <c r="K2" s="14" t="str">
        <f t="shared" ref="K2:K30" si="0">L2&amp;M2</f>
        <v>通用类初级</v>
      </c>
      <c r="L2" s="15" t="s">
        <v>39</v>
      </c>
      <c r="M2" s="14" t="s">
        <v>40</v>
      </c>
      <c r="N2" s="14">
        <v>301</v>
      </c>
      <c r="O2" s="16">
        <v>270</v>
      </c>
    </row>
    <row r="3" spans="1:15" ht="14.25" x14ac:dyDescent="0.15">
      <c r="A3" s="4" t="s">
        <v>74</v>
      </c>
      <c r="B3" s="5" t="s">
        <v>71</v>
      </c>
      <c r="C3" s="8"/>
      <c r="D3" t="s">
        <v>75</v>
      </c>
      <c r="H3" t="s">
        <v>76</v>
      </c>
      <c r="I3" t="s">
        <v>48</v>
      </c>
      <c r="J3">
        <f t="shared" ref="J3:J32" si="1">VLOOKUP(I3,M:N,2,FALSE)</f>
        <v>671</v>
      </c>
      <c r="K3" s="14" t="str">
        <f t="shared" si="0"/>
        <v>通用类1B</v>
      </c>
      <c r="L3" s="15" t="s">
        <v>39</v>
      </c>
      <c r="M3" s="14" t="s">
        <v>41</v>
      </c>
      <c r="N3" s="14">
        <v>324</v>
      </c>
      <c r="O3" s="16">
        <v>291</v>
      </c>
    </row>
    <row r="4" spans="1:15" ht="14.25" x14ac:dyDescent="0.15">
      <c r="A4" s="9" t="s">
        <v>77</v>
      </c>
      <c r="B4" s="5" t="s">
        <v>71</v>
      </c>
      <c r="C4" s="8"/>
      <c r="D4" t="s">
        <v>78</v>
      </c>
      <c r="H4" t="s">
        <v>79</v>
      </c>
      <c r="I4" t="s">
        <v>49</v>
      </c>
      <c r="J4">
        <f t="shared" si="1"/>
        <v>728</v>
      </c>
      <c r="K4" s="14" t="str">
        <f t="shared" si="0"/>
        <v>通用类1A</v>
      </c>
      <c r="L4" s="15" t="s">
        <v>39</v>
      </c>
      <c r="M4" s="14" t="s">
        <v>42</v>
      </c>
      <c r="N4" s="14">
        <v>346</v>
      </c>
      <c r="O4" s="16">
        <v>311</v>
      </c>
    </row>
    <row r="5" spans="1:15" ht="14.25" x14ac:dyDescent="0.15">
      <c r="A5" s="10" t="s">
        <v>80</v>
      </c>
      <c r="B5" s="5" t="s">
        <v>71</v>
      </c>
      <c r="C5" s="8"/>
      <c r="D5" t="s">
        <v>81</v>
      </c>
      <c r="H5" t="s">
        <v>82</v>
      </c>
      <c r="I5" t="s">
        <v>56</v>
      </c>
      <c r="J5">
        <f t="shared" si="1"/>
        <v>1240</v>
      </c>
      <c r="K5" s="14" t="str">
        <f t="shared" si="0"/>
        <v>通用类2B</v>
      </c>
      <c r="L5" s="15" t="s">
        <v>39</v>
      </c>
      <c r="M5" s="14" t="s">
        <v>43</v>
      </c>
      <c r="N5" s="14">
        <v>404</v>
      </c>
      <c r="O5" s="16">
        <v>363</v>
      </c>
    </row>
    <row r="6" spans="1:15" ht="14.25" x14ac:dyDescent="0.15">
      <c r="A6" s="10" t="s">
        <v>83</v>
      </c>
      <c r="B6" s="5" t="s">
        <v>71</v>
      </c>
      <c r="C6" s="8"/>
      <c r="D6" t="s">
        <v>84</v>
      </c>
      <c r="H6" t="s">
        <v>85</v>
      </c>
      <c r="I6" t="s">
        <v>52</v>
      </c>
      <c r="J6">
        <f t="shared" si="1"/>
        <v>938</v>
      </c>
      <c r="K6" s="14" t="str">
        <f t="shared" si="0"/>
        <v>通用类2A</v>
      </c>
      <c r="L6" s="15" t="s">
        <v>39</v>
      </c>
      <c r="M6" s="14" t="s">
        <v>44</v>
      </c>
      <c r="N6" s="14">
        <v>462</v>
      </c>
      <c r="O6" s="16">
        <v>415</v>
      </c>
    </row>
    <row r="7" spans="1:15" ht="14.25" x14ac:dyDescent="0.15">
      <c r="A7" s="10" t="s">
        <v>86</v>
      </c>
      <c r="B7" s="5" t="s">
        <v>71</v>
      </c>
      <c r="C7" s="8"/>
      <c r="H7" t="s">
        <v>87</v>
      </c>
      <c r="I7" t="s">
        <v>51</v>
      </c>
      <c r="J7">
        <f t="shared" si="1"/>
        <v>858</v>
      </c>
      <c r="K7" s="14" t="str">
        <f t="shared" si="0"/>
        <v>通用类3B</v>
      </c>
      <c r="L7" s="15" t="s">
        <v>39</v>
      </c>
      <c r="M7" s="14" t="s">
        <v>45</v>
      </c>
      <c r="N7" s="14">
        <v>488</v>
      </c>
      <c r="O7" s="16">
        <v>439</v>
      </c>
    </row>
    <row r="8" spans="1:15" ht="14.25" x14ac:dyDescent="0.15">
      <c r="A8" s="10" t="s">
        <v>88</v>
      </c>
      <c r="B8" s="5" t="s">
        <v>71</v>
      </c>
      <c r="C8" s="8"/>
      <c r="D8" t="s">
        <v>89</v>
      </c>
      <c r="H8" t="s">
        <v>90</v>
      </c>
      <c r="I8" t="s">
        <v>50</v>
      </c>
      <c r="J8">
        <f t="shared" si="1"/>
        <v>777</v>
      </c>
      <c r="K8" s="14" t="str">
        <f t="shared" si="0"/>
        <v>通用类3A</v>
      </c>
      <c r="L8" s="15" t="s">
        <v>39</v>
      </c>
      <c r="M8" s="14" t="s">
        <v>46</v>
      </c>
      <c r="N8" s="14">
        <v>546</v>
      </c>
      <c r="O8" s="16">
        <v>491</v>
      </c>
    </row>
    <row r="9" spans="1:15" ht="14.25" x14ac:dyDescent="0.15">
      <c r="A9" s="4" t="s">
        <v>91</v>
      </c>
      <c r="B9" s="5" t="s">
        <v>71</v>
      </c>
      <c r="C9" s="8"/>
      <c r="H9" t="s">
        <v>92</v>
      </c>
      <c r="I9" t="s">
        <v>51</v>
      </c>
      <c r="J9">
        <f t="shared" si="1"/>
        <v>858</v>
      </c>
      <c r="K9" s="14" t="str">
        <f t="shared" si="0"/>
        <v>通用类4B</v>
      </c>
      <c r="L9" s="15" t="s">
        <v>39</v>
      </c>
      <c r="M9" s="14" t="s">
        <v>47</v>
      </c>
      <c r="N9" s="14">
        <v>609</v>
      </c>
      <c r="O9" s="16">
        <v>548</v>
      </c>
    </row>
    <row r="10" spans="1:15" ht="14.25" x14ac:dyDescent="0.15">
      <c r="A10" s="9" t="s">
        <v>93</v>
      </c>
      <c r="B10" s="5" t="s">
        <v>71</v>
      </c>
      <c r="C10" s="8"/>
      <c r="H10" t="s">
        <v>94</v>
      </c>
      <c r="I10" t="s">
        <v>63</v>
      </c>
      <c r="J10">
        <f>VLOOKUP(I10,M:O,3,FALSE)</f>
        <v>1883</v>
      </c>
      <c r="K10" s="14" t="str">
        <f t="shared" si="0"/>
        <v>通用类4A</v>
      </c>
      <c r="L10" s="15" t="s">
        <v>39</v>
      </c>
      <c r="M10" s="14" t="s">
        <v>48</v>
      </c>
      <c r="N10" s="14">
        <v>671</v>
      </c>
      <c r="O10" s="16">
        <v>603</v>
      </c>
    </row>
    <row r="11" spans="1:15" ht="14.25" x14ac:dyDescent="0.15">
      <c r="A11" s="4" t="s">
        <v>95</v>
      </c>
      <c r="B11" s="5" t="s">
        <v>71</v>
      </c>
      <c r="C11" s="8"/>
      <c r="H11" t="s">
        <v>96</v>
      </c>
      <c r="I11" t="s">
        <v>58</v>
      </c>
      <c r="J11">
        <f t="shared" ref="J11:J18" si="2">VLOOKUP(I11,M:O,3,FALSE)</f>
        <v>1296</v>
      </c>
      <c r="K11" s="14" t="str">
        <f t="shared" si="0"/>
        <v>通用类5B</v>
      </c>
      <c r="L11" s="15" t="s">
        <v>39</v>
      </c>
      <c r="M11" s="14" t="s">
        <v>49</v>
      </c>
      <c r="N11" s="14">
        <v>728</v>
      </c>
      <c r="O11" s="16">
        <v>655</v>
      </c>
    </row>
    <row r="12" spans="1:15" ht="14.25" x14ac:dyDescent="0.15">
      <c r="A12" s="9" t="s">
        <v>97</v>
      </c>
      <c r="B12" s="5" t="s">
        <v>71</v>
      </c>
      <c r="C12" s="8"/>
      <c r="H12" t="s">
        <v>98</v>
      </c>
      <c r="I12" t="s">
        <v>49</v>
      </c>
      <c r="J12">
        <f t="shared" si="2"/>
        <v>655</v>
      </c>
      <c r="K12" s="14" t="str">
        <f t="shared" si="0"/>
        <v>通用类5A</v>
      </c>
      <c r="L12" s="15" t="s">
        <v>39</v>
      </c>
      <c r="M12" s="14" t="s">
        <v>50</v>
      </c>
      <c r="N12" s="14">
        <v>777</v>
      </c>
      <c r="O12" s="16">
        <v>699</v>
      </c>
    </row>
    <row r="13" spans="1:15" ht="14.25" x14ac:dyDescent="0.15">
      <c r="A13" s="9" t="s">
        <v>99</v>
      </c>
      <c r="B13" s="5" t="s">
        <v>71</v>
      </c>
      <c r="C13" s="8"/>
      <c r="H13" t="s">
        <v>100</v>
      </c>
      <c r="I13" t="s">
        <v>50</v>
      </c>
      <c r="J13">
        <f t="shared" si="2"/>
        <v>699</v>
      </c>
      <c r="K13" s="14" t="str">
        <f t="shared" si="0"/>
        <v>通用类6B</v>
      </c>
      <c r="L13" s="15" t="s">
        <v>39</v>
      </c>
      <c r="M13" s="14" t="s">
        <v>51</v>
      </c>
      <c r="N13" s="14">
        <v>858</v>
      </c>
      <c r="O13" s="16">
        <v>772</v>
      </c>
    </row>
    <row r="14" spans="1:15" ht="14.25" x14ac:dyDescent="0.15">
      <c r="A14" s="9" t="s">
        <v>101</v>
      </c>
      <c r="B14" s="5" t="s">
        <v>71</v>
      </c>
      <c r="C14" s="8"/>
      <c r="H14" t="s">
        <v>102</v>
      </c>
      <c r="I14" t="s">
        <v>61</v>
      </c>
      <c r="J14">
        <f t="shared" si="2"/>
        <v>1621</v>
      </c>
      <c r="K14" s="14" t="str">
        <f t="shared" si="0"/>
        <v>通用类6A</v>
      </c>
      <c r="L14" s="15" t="s">
        <v>39</v>
      </c>
      <c r="M14" s="14" t="s">
        <v>52</v>
      </c>
      <c r="N14" s="14">
        <v>938</v>
      </c>
      <c r="O14" s="16">
        <v>844</v>
      </c>
    </row>
    <row r="15" spans="1:15" x14ac:dyDescent="0.15">
      <c r="H15" t="s">
        <v>103</v>
      </c>
      <c r="I15" t="s">
        <v>63</v>
      </c>
      <c r="J15">
        <f t="shared" si="2"/>
        <v>1883</v>
      </c>
      <c r="K15" s="14" t="str">
        <f t="shared" si="0"/>
        <v>通用类7B</v>
      </c>
      <c r="L15" s="15" t="s">
        <v>39</v>
      </c>
      <c r="M15" s="14" t="s">
        <v>53</v>
      </c>
      <c r="N15" s="14">
        <v>1025</v>
      </c>
      <c r="O15" s="16">
        <v>922</v>
      </c>
    </row>
    <row r="16" spans="1:15" x14ac:dyDescent="0.15">
      <c r="H16" t="s">
        <v>104</v>
      </c>
      <c r="I16" t="s">
        <v>61</v>
      </c>
      <c r="J16">
        <f t="shared" si="2"/>
        <v>1621</v>
      </c>
      <c r="K16" s="14" t="str">
        <f t="shared" si="0"/>
        <v>通用类7A</v>
      </c>
      <c r="L16" s="15" t="s">
        <v>39</v>
      </c>
      <c r="M16" s="14" t="s">
        <v>54</v>
      </c>
      <c r="N16" s="14">
        <v>1109</v>
      </c>
      <c r="O16" s="16">
        <v>998</v>
      </c>
    </row>
    <row r="17" spans="1:15" x14ac:dyDescent="0.15">
      <c r="H17" t="s">
        <v>105</v>
      </c>
      <c r="I17" t="s">
        <v>62</v>
      </c>
      <c r="J17">
        <f t="shared" si="2"/>
        <v>1746</v>
      </c>
      <c r="K17" s="14" t="str">
        <f t="shared" si="0"/>
        <v>通用类8B</v>
      </c>
      <c r="L17" s="15" t="s">
        <v>39</v>
      </c>
      <c r="M17" s="14" t="s">
        <v>55</v>
      </c>
      <c r="N17" s="14">
        <v>1152</v>
      </c>
      <c r="O17" s="16">
        <v>1036</v>
      </c>
    </row>
    <row r="18" spans="1:15" x14ac:dyDescent="0.15">
      <c r="H18" t="s">
        <v>106</v>
      </c>
      <c r="I18" t="s">
        <v>53</v>
      </c>
      <c r="J18">
        <f t="shared" si="2"/>
        <v>922</v>
      </c>
      <c r="K18" s="14" t="str">
        <f t="shared" si="0"/>
        <v>通用类8A</v>
      </c>
      <c r="L18" s="15" t="s">
        <v>39</v>
      </c>
      <c r="M18" s="14" t="s">
        <v>56</v>
      </c>
      <c r="N18" s="14">
        <v>1240</v>
      </c>
      <c r="O18" s="16">
        <v>1116</v>
      </c>
    </row>
    <row r="19" spans="1:15" x14ac:dyDescent="0.15">
      <c r="H19" t="s">
        <v>107</v>
      </c>
      <c r="I19" t="s">
        <v>52</v>
      </c>
      <c r="J19">
        <f>VLOOKUP(I19,M:O,3,FALSE)</f>
        <v>844</v>
      </c>
      <c r="K19" s="14" t="str">
        <f t="shared" si="0"/>
        <v>通用类9B</v>
      </c>
      <c r="L19" s="15" t="s">
        <v>39</v>
      </c>
      <c r="M19" s="14" t="s">
        <v>57</v>
      </c>
      <c r="N19" s="14">
        <v>1337</v>
      </c>
      <c r="O19" s="16">
        <v>1203</v>
      </c>
    </row>
    <row r="20" spans="1:15" x14ac:dyDescent="0.15">
      <c r="H20" t="s">
        <v>108</v>
      </c>
      <c r="I20" t="s">
        <v>57</v>
      </c>
      <c r="J20">
        <f>VLOOKUP(I20,M:O,3,FALSE)</f>
        <v>1203</v>
      </c>
      <c r="K20" s="14" t="str">
        <f t="shared" si="0"/>
        <v>通用类9A</v>
      </c>
      <c r="L20" s="15" t="s">
        <v>39</v>
      </c>
      <c r="M20" s="14" t="s">
        <v>58</v>
      </c>
      <c r="N20" s="14">
        <v>1440</v>
      </c>
      <c r="O20" s="16">
        <v>1296</v>
      </c>
    </row>
    <row r="21" spans="1:15" x14ac:dyDescent="0.15">
      <c r="H21" t="s">
        <v>109</v>
      </c>
      <c r="I21" t="s">
        <v>60</v>
      </c>
      <c r="J21">
        <f>VLOOKUP(I21,M:O,3,FALSE)</f>
        <v>1504</v>
      </c>
      <c r="K21" s="14" t="str">
        <f t="shared" si="0"/>
        <v>通用类10B</v>
      </c>
      <c r="L21" s="15" t="s">
        <v>39</v>
      </c>
      <c r="M21" s="14" t="s">
        <v>59</v>
      </c>
      <c r="N21" s="14">
        <v>1552</v>
      </c>
      <c r="O21" s="16">
        <v>1396</v>
      </c>
    </row>
    <row r="22" spans="1:15" x14ac:dyDescent="0.15">
      <c r="H22" t="s">
        <v>110</v>
      </c>
      <c r="I22" t="s">
        <v>53</v>
      </c>
      <c r="J22">
        <f>VLOOKUP(I22,M:O,3,FALSE)</f>
        <v>922</v>
      </c>
      <c r="K22" s="14" t="str">
        <f t="shared" si="0"/>
        <v>通用类10A</v>
      </c>
      <c r="L22" s="15" t="s">
        <v>39</v>
      </c>
      <c r="M22" s="14" t="s">
        <v>60</v>
      </c>
      <c r="N22" s="14">
        <v>1672</v>
      </c>
      <c r="O22" s="16">
        <v>1504</v>
      </c>
    </row>
    <row r="23" spans="1:15" x14ac:dyDescent="0.15">
      <c r="H23" t="s">
        <v>111</v>
      </c>
      <c r="I23" t="s">
        <v>57</v>
      </c>
      <c r="J23">
        <f t="shared" si="1"/>
        <v>1337</v>
      </c>
      <c r="K23" s="14" t="str">
        <f t="shared" si="0"/>
        <v>通用类11B</v>
      </c>
      <c r="L23" s="15" t="s">
        <v>39</v>
      </c>
      <c r="M23" s="14" t="s">
        <v>61</v>
      </c>
      <c r="N23" s="14">
        <v>1802</v>
      </c>
      <c r="O23" s="16">
        <v>1621</v>
      </c>
    </row>
    <row r="24" spans="1:15" x14ac:dyDescent="0.15">
      <c r="H24" t="s">
        <v>112</v>
      </c>
      <c r="I24" t="s">
        <v>48</v>
      </c>
      <c r="J24">
        <f t="shared" si="1"/>
        <v>671</v>
      </c>
      <c r="K24" s="14" t="str">
        <f t="shared" si="0"/>
        <v>通用类11A</v>
      </c>
      <c r="L24" s="15" t="s">
        <v>39</v>
      </c>
      <c r="M24" s="14" t="s">
        <v>62</v>
      </c>
      <c r="N24" s="14">
        <v>1941</v>
      </c>
      <c r="O24" s="16">
        <v>1746</v>
      </c>
    </row>
    <row r="25" spans="1:15" x14ac:dyDescent="0.15">
      <c r="H25" t="s">
        <v>113</v>
      </c>
      <c r="I25" t="s">
        <v>114</v>
      </c>
      <c r="J25" t="e">
        <f t="shared" si="1"/>
        <v>#N/A</v>
      </c>
      <c r="K25" s="14" t="str">
        <f t="shared" si="0"/>
        <v>通用类12B</v>
      </c>
      <c r="L25" s="15" t="s">
        <v>39</v>
      </c>
      <c r="M25" s="14" t="s">
        <v>63</v>
      </c>
      <c r="N25" s="14">
        <v>2093</v>
      </c>
      <c r="O25" s="16">
        <v>1883</v>
      </c>
    </row>
    <row r="26" spans="1:15" x14ac:dyDescent="0.15">
      <c r="H26">
        <v>0</v>
      </c>
      <c r="I26" t="e">
        <v>#N/A</v>
      </c>
      <c r="J26" t="e">
        <f t="shared" si="1"/>
        <v>#N/A</v>
      </c>
      <c r="K26" s="14" t="str">
        <f t="shared" si="0"/>
        <v>通用类12A</v>
      </c>
      <c r="L26" s="15" t="s">
        <v>39</v>
      </c>
      <c r="M26" s="14" t="s">
        <v>64</v>
      </c>
      <c r="N26" s="14">
        <v>2253</v>
      </c>
      <c r="O26" s="16">
        <v>2027</v>
      </c>
    </row>
    <row r="27" spans="1:15" x14ac:dyDescent="0.15">
      <c r="H27">
        <v>0</v>
      </c>
      <c r="I27" t="e">
        <v>#N/A</v>
      </c>
      <c r="J27" t="e">
        <f t="shared" si="1"/>
        <v>#N/A</v>
      </c>
      <c r="K27" s="14" t="str">
        <f t="shared" si="0"/>
        <v>通用类13B</v>
      </c>
      <c r="L27" s="15" t="s">
        <v>39</v>
      </c>
      <c r="M27" s="14" t="s">
        <v>65</v>
      </c>
      <c r="N27" s="14">
        <v>2478</v>
      </c>
      <c r="O27" s="16">
        <v>2230</v>
      </c>
    </row>
    <row r="28" spans="1:15" x14ac:dyDescent="0.15">
      <c r="H28" t="s">
        <v>115</v>
      </c>
      <c r="I28" t="e">
        <v>#N/A</v>
      </c>
      <c r="J28" t="e">
        <f t="shared" si="1"/>
        <v>#N/A</v>
      </c>
      <c r="K28" s="14" t="str">
        <f t="shared" si="0"/>
        <v>通用类13A</v>
      </c>
      <c r="L28" s="15" t="s">
        <v>39</v>
      </c>
      <c r="M28" s="14" t="s">
        <v>66</v>
      </c>
      <c r="N28" s="14">
        <v>2726</v>
      </c>
      <c r="O28" s="16">
        <v>2453</v>
      </c>
    </row>
    <row r="29" spans="1:15" x14ac:dyDescent="0.15">
      <c r="H29" t="s">
        <v>116</v>
      </c>
      <c r="I29" t="e">
        <v>#N/A</v>
      </c>
      <c r="J29" t="e">
        <f t="shared" si="1"/>
        <v>#N/A</v>
      </c>
      <c r="K29" s="14" t="str">
        <f t="shared" si="0"/>
        <v>通用类14B</v>
      </c>
      <c r="L29" s="15" t="s">
        <v>39</v>
      </c>
      <c r="M29" s="14" t="s">
        <v>67</v>
      </c>
      <c r="N29" s="14">
        <v>2999</v>
      </c>
      <c r="O29" s="16">
        <v>2699</v>
      </c>
    </row>
    <row r="30" spans="1:15" x14ac:dyDescent="0.15">
      <c r="H30">
        <v>0</v>
      </c>
      <c r="I30" t="e">
        <v>#N/A</v>
      </c>
      <c r="J30" t="e">
        <f t="shared" si="1"/>
        <v>#N/A</v>
      </c>
      <c r="K30" s="14" t="str">
        <f t="shared" si="0"/>
        <v>通用类14A</v>
      </c>
      <c r="L30" s="15" t="s">
        <v>39</v>
      </c>
      <c r="M30" s="14" t="s">
        <v>68</v>
      </c>
      <c r="N30" s="14">
        <v>3299</v>
      </c>
      <c r="O30" s="16">
        <v>2969</v>
      </c>
    </row>
    <row r="31" spans="1:15" x14ac:dyDescent="0.15">
      <c r="H31">
        <v>0</v>
      </c>
      <c r="I31" t="e">
        <v>#N/A</v>
      </c>
      <c r="J31" t="e">
        <f t="shared" si="1"/>
        <v>#N/A</v>
      </c>
    </row>
    <row r="32" spans="1:15" ht="15" x14ac:dyDescent="0.25">
      <c r="A32" s="11" t="s">
        <v>38</v>
      </c>
      <c r="B32" s="11" t="s">
        <v>117</v>
      </c>
      <c r="C32" s="11" t="s">
        <v>1</v>
      </c>
      <c r="D32" s="12"/>
      <c r="H32">
        <v>0</v>
      </c>
      <c r="I32" t="e">
        <v>#N/A</v>
      </c>
      <c r="J32" t="e">
        <f t="shared" si="1"/>
        <v>#N/A</v>
      </c>
    </row>
    <row r="33" spans="1:7" ht="31.5" x14ac:dyDescent="0.15">
      <c r="A33" s="13">
        <v>1</v>
      </c>
      <c r="B33" s="13" t="s">
        <v>118</v>
      </c>
      <c r="C33" s="13" t="s">
        <v>85</v>
      </c>
      <c r="D33" s="13" t="s">
        <v>119</v>
      </c>
      <c r="E33">
        <v>9200</v>
      </c>
      <c r="F33" t="s">
        <v>120</v>
      </c>
      <c r="G33">
        <f t="shared" ref="G33:G38" si="3">E33</f>
        <v>9200</v>
      </c>
    </row>
    <row r="34" spans="1:7" ht="15.75" x14ac:dyDescent="0.15">
      <c r="A34" s="13">
        <v>2</v>
      </c>
      <c r="B34" s="13" t="s">
        <v>121</v>
      </c>
      <c r="C34" s="13" t="s">
        <v>122</v>
      </c>
      <c r="D34" s="13" t="s">
        <v>123</v>
      </c>
      <c r="E34">
        <v>9000</v>
      </c>
      <c r="F34">
        <v>1200</v>
      </c>
      <c r="G34">
        <f>E34+F34</f>
        <v>10200</v>
      </c>
    </row>
    <row r="35" spans="1:7" ht="15.75" x14ac:dyDescent="0.15">
      <c r="A35" s="13">
        <v>3</v>
      </c>
      <c r="B35" s="13" t="s">
        <v>124</v>
      </c>
      <c r="C35" s="13" t="s">
        <v>111</v>
      </c>
      <c r="D35" s="13" t="s">
        <v>125</v>
      </c>
      <c r="E35">
        <v>21000</v>
      </c>
      <c r="F35" t="s">
        <v>120</v>
      </c>
      <c r="G35">
        <f t="shared" si="3"/>
        <v>21000</v>
      </c>
    </row>
    <row r="36" spans="1:7" ht="15.75" x14ac:dyDescent="0.15">
      <c r="A36" s="13">
        <v>4</v>
      </c>
      <c r="B36" s="13" t="s">
        <v>126</v>
      </c>
      <c r="C36" s="13" t="s">
        <v>127</v>
      </c>
      <c r="D36" s="13" t="s">
        <v>123</v>
      </c>
      <c r="E36">
        <v>14000</v>
      </c>
      <c r="F36">
        <v>1000</v>
      </c>
      <c r="G36">
        <f t="shared" ref="G36:G48" si="4">E36+F36</f>
        <v>15000</v>
      </c>
    </row>
    <row r="37" spans="1:7" ht="15.75" x14ac:dyDescent="0.15">
      <c r="A37" s="13">
        <v>5</v>
      </c>
      <c r="B37" s="13" t="s">
        <v>128</v>
      </c>
      <c r="C37" s="13" t="s">
        <v>109</v>
      </c>
      <c r="D37" s="13" t="s">
        <v>123</v>
      </c>
      <c r="E37">
        <v>16000</v>
      </c>
      <c r="F37">
        <v>1500</v>
      </c>
      <c r="G37">
        <f t="shared" si="4"/>
        <v>17500</v>
      </c>
    </row>
    <row r="38" spans="1:7" ht="15.75" x14ac:dyDescent="0.15">
      <c r="A38" s="13">
        <v>6</v>
      </c>
      <c r="B38" s="13" t="s">
        <v>129</v>
      </c>
      <c r="C38" s="13" t="s">
        <v>130</v>
      </c>
      <c r="D38" s="13" t="s">
        <v>131</v>
      </c>
      <c r="E38">
        <v>12000</v>
      </c>
      <c r="F38" t="s">
        <v>120</v>
      </c>
      <c r="G38">
        <f t="shared" si="3"/>
        <v>12000</v>
      </c>
    </row>
    <row r="39" spans="1:7" ht="15.75" x14ac:dyDescent="0.15">
      <c r="A39" s="13">
        <v>7</v>
      </c>
      <c r="B39" s="13" t="s">
        <v>132</v>
      </c>
      <c r="C39" s="13" t="s">
        <v>133</v>
      </c>
      <c r="D39" s="13" t="s">
        <v>125</v>
      </c>
      <c r="E39">
        <v>10000</v>
      </c>
      <c r="F39">
        <v>1000</v>
      </c>
      <c r="G39">
        <f t="shared" si="4"/>
        <v>11000</v>
      </c>
    </row>
    <row r="40" spans="1:7" ht="15.75" x14ac:dyDescent="0.15">
      <c r="A40" s="13">
        <v>8</v>
      </c>
      <c r="B40" s="13" t="s">
        <v>134</v>
      </c>
      <c r="C40" s="13" t="s">
        <v>135</v>
      </c>
      <c r="D40" s="13" t="s">
        <v>125</v>
      </c>
      <c r="E40">
        <v>8500</v>
      </c>
      <c r="F40">
        <v>1000</v>
      </c>
      <c r="G40">
        <f t="shared" si="4"/>
        <v>9500</v>
      </c>
    </row>
    <row r="41" spans="1:7" ht="31.5" x14ac:dyDescent="0.15">
      <c r="A41" s="13">
        <v>9</v>
      </c>
      <c r="B41" s="13" t="s">
        <v>136</v>
      </c>
      <c r="C41" s="13" t="s">
        <v>137</v>
      </c>
      <c r="D41" s="13" t="s">
        <v>119</v>
      </c>
      <c r="E41">
        <v>20000</v>
      </c>
      <c r="F41">
        <v>2000</v>
      </c>
      <c r="G41">
        <f t="shared" si="4"/>
        <v>22000</v>
      </c>
    </row>
    <row r="42" spans="1:7" ht="15.75" x14ac:dyDescent="0.15">
      <c r="A42" s="13">
        <v>10</v>
      </c>
      <c r="B42" s="13" t="s">
        <v>138</v>
      </c>
      <c r="C42" s="13" t="s">
        <v>139</v>
      </c>
      <c r="D42" s="13" t="s">
        <v>123</v>
      </c>
      <c r="E42">
        <v>7000</v>
      </c>
      <c r="F42">
        <v>1500</v>
      </c>
      <c r="G42">
        <f t="shared" si="4"/>
        <v>8500</v>
      </c>
    </row>
    <row r="43" spans="1:7" ht="15.75" x14ac:dyDescent="0.15">
      <c r="A43" s="13">
        <v>11</v>
      </c>
      <c r="B43" s="13" t="s">
        <v>140</v>
      </c>
      <c r="C43" s="13" t="s">
        <v>141</v>
      </c>
      <c r="D43" s="13" t="s">
        <v>142</v>
      </c>
      <c r="E43">
        <v>11000</v>
      </c>
      <c r="F43">
        <v>1000</v>
      </c>
      <c r="G43">
        <f t="shared" si="4"/>
        <v>12000</v>
      </c>
    </row>
    <row r="44" spans="1:7" ht="15.75" x14ac:dyDescent="0.15">
      <c r="A44" s="13">
        <v>12</v>
      </c>
      <c r="B44" s="13" t="s">
        <v>143</v>
      </c>
      <c r="C44" s="13" t="s">
        <v>144</v>
      </c>
      <c r="D44" s="13" t="s">
        <v>123</v>
      </c>
      <c r="E44">
        <v>20000</v>
      </c>
      <c r="F44">
        <v>2000</v>
      </c>
      <c r="G44">
        <f t="shared" si="4"/>
        <v>22000</v>
      </c>
    </row>
    <row r="45" spans="1:7" ht="15.75" x14ac:dyDescent="0.15">
      <c r="A45" s="13">
        <v>13</v>
      </c>
      <c r="B45" s="13" t="s">
        <v>145</v>
      </c>
      <c r="C45" s="13" t="s">
        <v>146</v>
      </c>
      <c r="D45" s="13" t="s">
        <v>123</v>
      </c>
      <c r="E45">
        <v>6500</v>
      </c>
      <c r="F45">
        <v>1500</v>
      </c>
      <c r="G45">
        <f t="shared" si="4"/>
        <v>8000</v>
      </c>
    </row>
    <row r="46" spans="1:7" ht="15.75" x14ac:dyDescent="0.15">
      <c r="A46" s="13">
        <v>14</v>
      </c>
      <c r="B46" s="13" t="s">
        <v>147</v>
      </c>
      <c r="C46" s="13" t="s">
        <v>148</v>
      </c>
      <c r="D46" s="13" t="s">
        <v>123</v>
      </c>
      <c r="E46">
        <v>17000</v>
      </c>
      <c r="F46">
        <v>2000</v>
      </c>
      <c r="G46">
        <f t="shared" si="4"/>
        <v>19000</v>
      </c>
    </row>
    <row r="47" spans="1:7" ht="15.75" x14ac:dyDescent="0.15">
      <c r="A47" s="13">
        <v>15</v>
      </c>
      <c r="B47" s="13" t="s">
        <v>149</v>
      </c>
      <c r="C47" s="13" t="s">
        <v>150</v>
      </c>
      <c r="D47" s="13" t="s">
        <v>123</v>
      </c>
      <c r="E47">
        <v>16000</v>
      </c>
      <c r="F47">
        <v>1500</v>
      </c>
      <c r="G47">
        <f t="shared" si="4"/>
        <v>17500</v>
      </c>
    </row>
    <row r="48" spans="1:7" ht="15.75" x14ac:dyDescent="0.15">
      <c r="A48" s="13">
        <v>16</v>
      </c>
      <c r="B48" s="13" t="s">
        <v>151</v>
      </c>
      <c r="C48" s="13" t="s">
        <v>152</v>
      </c>
      <c r="D48" s="13" t="s">
        <v>125</v>
      </c>
      <c r="E48">
        <v>40000</v>
      </c>
      <c r="F48">
        <v>1000</v>
      </c>
      <c r="G48">
        <f t="shared" si="4"/>
        <v>41000</v>
      </c>
    </row>
    <row r="49" spans="4:4" ht="15.75" x14ac:dyDescent="0.15">
      <c r="D49" s="13"/>
    </row>
  </sheetData>
  <phoneticPr fontId="1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6" workbookViewId="0">
      <selection activeCell="E34" sqref="E34"/>
    </sheetView>
  </sheetViews>
  <sheetFormatPr defaultColWidth="9" defaultRowHeight="13.5" x14ac:dyDescent="0.15"/>
  <cols>
    <col min="2" max="3" width="9" hidden="1" customWidth="1"/>
    <col min="4" max="4" width="18.375" customWidth="1"/>
  </cols>
  <sheetData>
    <row r="1" spans="1:7" x14ac:dyDescent="0.15">
      <c r="A1" t="s">
        <v>85</v>
      </c>
      <c r="B1" t="s">
        <v>118</v>
      </c>
      <c r="C1" t="s">
        <v>97</v>
      </c>
      <c r="D1" t="s">
        <v>119</v>
      </c>
      <c r="G1">
        <v>52</v>
      </c>
    </row>
    <row r="2" spans="1:7" x14ac:dyDescent="0.15">
      <c r="A2" t="s">
        <v>122</v>
      </c>
      <c r="B2" t="e">
        <v>#N/A</v>
      </c>
      <c r="C2" t="s">
        <v>85</v>
      </c>
      <c r="D2" t="s">
        <v>123</v>
      </c>
      <c r="F2" t="s">
        <v>1</v>
      </c>
      <c r="G2" t="s">
        <v>117</v>
      </c>
    </row>
    <row r="3" spans="1:7" x14ac:dyDescent="0.15">
      <c r="A3" t="s">
        <v>111</v>
      </c>
      <c r="B3" t="s">
        <v>124</v>
      </c>
      <c r="C3" t="s">
        <v>153</v>
      </c>
      <c r="D3" t="s">
        <v>125</v>
      </c>
      <c r="F3" t="s">
        <v>97</v>
      </c>
      <c r="G3" t="s">
        <v>154</v>
      </c>
    </row>
    <row r="4" spans="1:7" x14ac:dyDescent="0.15">
      <c r="A4" t="s">
        <v>127</v>
      </c>
      <c r="B4" t="s">
        <v>126</v>
      </c>
      <c r="C4" t="s">
        <v>155</v>
      </c>
      <c r="D4" t="s">
        <v>123</v>
      </c>
      <c r="F4" t="s">
        <v>85</v>
      </c>
      <c r="G4" t="s">
        <v>118</v>
      </c>
    </row>
    <row r="5" spans="1:7" x14ac:dyDescent="0.15">
      <c r="A5" t="s">
        <v>109</v>
      </c>
      <c r="B5" t="e">
        <v>#N/A</v>
      </c>
      <c r="C5" t="s">
        <v>156</v>
      </c>
      <c r="D5" t="s">
        <v>123</v>
      </c>
      <c r="F5" t="s">
        <v>153</v>
      </c>
      <c r="G5" t="s">
        <v>157</v>
      </c>
    </row>
    <row r="6" spans="1:7" x14ac:dyDescent="0.15">
      <c r="A6" t="s">
        <v>130</v>
      </c>
      <c r="B6" t="s">
        <v>129</v>
      </c>
      <c r="C6" t="s">
        <v>77</v>
      </c>
      <c r="D6" t="s">
        <v>123</v>
      </c>
      <c r="F6" t="s">
        <v>155</v>
      </c>
      <c r="G6" t="s">
        <v>158</v>
      </c>
    </row>
    <row r="7" spans="1:7" x14ac:dyDescent="0.15">
      <c r="A7" t="s">
        <v>133</v>
      </c>
      <c r="B7" t="e">
        <v>#N/A</v>
      </c>
      <c r="C7" t="s">
        <v>159</v>
      </c>
      <c r="D7" t="s">
        <v>125</v>
      </c>
      <c r="F7" t="s">
        <v>156</v>
      </c>
      <c r="G7" t="s">
        <v>160</v>
      </c>
    </row>
    <row r="8" spans="1:7" x14ac:dyDescent="0.15">
      <c r="A8" t="s">
        <v>135</v>
      </c>
      <c r="B8" t="e">
        <v>#N/A</v>
      </c>
      <c r="C8" t="s">
        <v>80</v>
      </c>
      <c r="D8" t="s">
        <v>125</v>
      </c>
      <c r="F8" t="s">
        <v>77</v>
      </c>
      <c r="G8" t="s">
        <v>161</v>
      </c>
    </row>
    <row r="9" spans="1:7" x14ac:dyDescent="0.15">
      <c r="A9" t="s">
        <v>137</v>
      </c>
      <c r="B9" t="e">
        <v>#N/A</v>
      </c>
      <c r="C9" t="s">
        <v>83</v>
      </c>
      <c r="D9" t="s">
        <v>119</v>
      </c>
      <c r="F9" t="s">
        <v>159</v>
      </c>
      <c r="G9" t="s">
        <v>162</v>
      </c>
    </row>
    <row r="10" spans="1:7" x14ac:dyDescent="0.15">
      <c r="A10" t="s">
        <v>139</v>
      </c>
      <c r="B10" t="e">
        <v>#N/A</v>
      </c>
      <c r="C10" t="s">
        <v>163</v>
      </c>
      <c r="D10" t="s">
        <v>123</v>
      </c>
      <c r="F10" t="s">
        <v>80</v>
      </c>
      <c r="G10" t="s">
        <v>164</v>
      </c>
    </row>
    <row r="11" spans="1:7" x14ac:dyDescent="0.15">
      <c r="A11" t="s">
        <v>141</v>
      </c>
      <c r="B11" t="e">
        <v>#N/A</v>
      </c>
      <c r="C11" t="s">
        <v>88</v>
      </c>
      <c r="D11" t="s">
        <v>142</v>
      </c>
      <c r="F11" t="s">
        <v>83</v>
      </c>
      <c r="G11" t="s">
        <v>165</v>
      </c>
    </row>
    <row r="12" spans="1:7" x14ac:dyDescent="0.15">
      <c r="A12" t="s">
        <v>144</v>
      </c>
      <c r="B12" t="e">
        <v>#N/A</v>
      </c>
      <c r="C12" t="s">
        <v>95</v>
      </c>
      <c r="D12" t="s">
        <v>123</v>
      </c>
      <c r="F12" t="s">
        <v>163</v>
      </c>
      <c r="G12" t="s">
        <v>166</v>
      </c>
    </row>
    <row r="13" spans="1:7" x14ac:dyDescent="0.15">
      <c r="A13" t="s">
        <v>146</v>
      </c>
      <c r="B13" t="e">
        <v>#N/A</v>
      </c>
      <c r="C13" t="s">
        <v>167</v>
      </c>
      <c r="D13" t="s">
        <v>123</v>
      </c>
      <c r="F13" t="s">
        <v>88</v>
      </c>
      <c r="G13" t="s">
        <v>168</v>
      </c>
    </row>
    <row r="14" spans="1:7" x14ac:dyDescent="0.15">
      <c r="A14" t="s">
        <v>148</v>
      </c>
      <c r="B14" t="e">
        <v>#N/A</v>
      </c>
      <c r="C14" t="s">
        <v>169</v>
      </c>
      <c r="D14" t="s">
        <v>123</v>
      </c>
      <c r="F14" t="s">
        <v>95</v>
      </c>
      <c r="G14" t="s">
        <v>170</v>
      </c>
    </row>
    <row r="15" spans="1:7" x14ac:dyDescent="0.15">
      <c r="A15" t="s">
        <v>150</v>
      </c>
      <c r="B15" t="e">
        <v>#N/A</v>
      </c>
      <c r="C15" t="s">
        <v>171</v>
      </c>
      <c r="D15" t="s">
        <v>123</v>
      </c>
      <c r="F15" t="s">
        <v>167</v>
      </c>
      <c r="G15" t="s">
        <v>172</v>
      </c>
    </row>
    <row r="16" spans="1:7" x14ac:dyDescent="0.15">
      <c r="A16" t="s">
        <v>152</v>
      </c>
      <c r="B16" t="e">
        <v>#N/A</v>
      </c>
      <c r="C16" t="s">
        <v>99</v>
      </c>
      <c r="D16" t="s">
        <v>125</v>
      </c>
      <c r="F16" t="s">
        <v>169</v>
      </c>
      <c r="G16" t="s">
        <v>173</v>
      </c>
    </row>
    <row r="17" spans="1:7" x14ac:dyDescent="0.15">
      <c r="A17" t="s">
        <v>174</v>
      </c>
      <c r="B17" t="e">
        <v>#N/A</v>
      </c>
      <c r="C17" t="s">
        <v>175</v>
      </c>
      <c r="D17" t="s">
        <v>125</v>
      </c>
      <c r="F17" t="s">
        <v>171</v>
      </c>
      <c r="G17" t="s">
        <v>176</v>
      </c>
    </row>
    <row r="18" spans="1:7" x14ac:dyDescent="0.15">
      <c r="A18" t="s">
        <v>83</v>
      </c>
      <c r="B18" t="s">
        <v>165</v>
      </c>
      <c r="C18" t="s">
        <v>177</v>
      </c>
      <c r="D18" t="s">
        <v>125</v>
      </c>
      <c r="F18" t="s">
        <v>99</v>
      </c>
      <c r="G18" t="s">
        <v>178</v>
      </c>
    </row>
    <row r="19" spans="1:7" x14ac:dyDescent="0.15">
      <c r="A19" t="s">
        <v>179</v>
      </c>
      <c r="B19" t="e">
        <v>#N/A</v>
      </c>
      <c r="C19" t="s">
        <v>180</v>
      </c>
      <c r="D19" t="e">
        <v>#N/A</v>
      </c>
      <c r="F19" t="s">
        <v>175</v>
      </c>
      <c r="G19" t="s">
        <v>181</v>
      </c>
    </row>
    <row r="20" spans="1:7" x14ac:dyDescent="0.15">
      <c r="A20" t="s">
        <v>107</v>
      </c>
      <c r="B20" t="e">
        <v>#N/A</v>
      </c>
      <c r="C20" t="s">
        <v>182</v>
      </c>
      <c r="D20" t="e">
        <v>#N/A</v>
      </c>
      <c r="F20" t="s">
        <v>177</v>
      </c>
      <c r="G20" t="s">
        <v>183</v>
      </c>
    </row>
    <row r="21" spans="1:7" x14ac:dyDescent="0.15">
      <c r="A21" t="s">
        <v>87</v>
      </c>
      <c r="B21" t="e">
        <v>#N/A</v>
      </c>
      <c r="C21" t="s">
        <v>101</v>
      </c>
      <c r="D21" t="s">
        <v>119</v>
      </c>
      <c r="F21" t="s">
        <v>180</v>
      </c>
      <c r="G21" t="s">
        <v>184</v>
      </c>
    </row>
    <row r="22" spans="1:7" x14ac:dyDescent="0.15">
      <c r="A22" t="s">
        <v>97</v>
      </c>
      <c r="B22" t="s">
        <v>154</v>
      </c>
      <c r="C22" t="s">
        <v>111</v>
      </c>
      <c r="D22" t="s">
        <v>119</v>
      </c>
      <c r="F22" t="s">
        <v>182</v>
      </c>
      <c r="G22" t="s">
        <v>185</v>
      </c>
    </row>
    <row r="23" spans="1:7" x14ac:dyDescent="0.15">
      <c r="A23" t="s">
        <v>153</v>
      </c>
      <c r="B23" t="s">
        <v>157</v>
      </c>
      <c r="C23" t="s">
        <v>186</v>
      </c>
      <c r="D23" t="s">
        <v>187</v>
      </c>
      <c r="F23" t="s">
        <v>101</v>
      </c>
      <c r="G23" t="s">
        <v>188</v>
      </c>
    </row>
    <row r="24" spans="1:7" x14ac:dyDescent="0.15">
      <c r="A24" t="s">
        <v>155</v>
      </c>
      <c r="B24" t="s">
        <v>158</v>
      </c>
      <c r="C24" t="s">
        <v>127</v>
      </c>
      <c r="D24" t="s">
        <v>119</v>
      </c>
      <c r="F24" t="s">
        <v>111</v>
      </c>
      <c r="G24" t="s">
        <v>124</v>
      </c>
    </row>
    <row r="25" spans="1:7" x14ac:dyDescent="0.15">
      <c r="A25" t="s">
        <v>156</v>
      </c>
      <c r="B25" t="s">
        <v>160</v>
      </c>
      <c r="C25" t="s">
        <v>189</v>
      </c>
      <c r="D25" t="s">
        <v>190</v>
      </c>
      <c r="F25" t="s">
        <v>186</v>
      </c>
      <c r="G25" t="s">
        <v>191</v>
      </c>
    </row>
    <row r="26" spans="1:7" x14ac:dyDescent="0.15">
      <c r="A26" t="s">
        <v>77</v>
      </c>
      <c r="B26" t="s">
        <v>161</v>
      </c>
      <c r="C26" t="s">
        <v>130</v>
      </c>
      <c r="D26" t="s">
        <v>125</v>
      </c>
      <c r="F26" t="s">
        <v>127</v>
      </c>
      <c r="G26" t="s">
        <v>126</v>
      </c>
    </row>
    <row r="27" spans="1:7" x14ac:dyDescent="0.15">
      <c r="A27" t="s">
        <v>159</v>
      </c>
      <c r="B27" t="s">
        <v>162</v>
      </c>
      <c r="C27" t="s">
        <v>192</v>
      </c>
      <c r="D27" t="s">
        <v>190</v>
      </c>
      <c r="F27" t="s">
        <v>189</v>
      </c>
      <c r="G27" t="s">
        <v>193</v>
      </c>
    </row>
    <row r="28" spans="1:7" x14ac:dyDescent="0.15">
      <c r="A28" t="s">
        <v>80</v>
      </c>
      <c r="B28" t="s">
        <v>164</v>
      </c>
      <c r="C28" t="s">
        <v>194</v>
      </c>
      <c r="D28" t="s">
        <v>125</v>
      </c>
      <c r="F28" t="s">
        <v>130</v>
      </c>
      <c r="G28" t="s">
        <v>129</v>
      </c>
    </row>
    <row r="29" spans="1:7" x14ac:dyDescent="0.15">
      <c r="A29" t="s">
        <v>163</v>
      </c>
      <c r="B29" t="s">
        <v>166</v>
      </c>
      <c r="C29" t="s">
        <v>195</v>
      </c>
      <c r="D29" t="s">
        <v>190</v>
      </c>
      <c r="F29" t="s">
        <v>192</v>
      </c>
      <c r="G29" t="s">
        <v>196</v>
      </c>
    </row>
    <row r="30" spans="1:7" x14ac:dyDescent="0.15">
      <c r="A30" t="s">
        <v>88</v>
      </c>
      <c r="B30" t="s">
        <v>168</v>
      </c>
      <c r="C30" t="s">
        <v>197</v>
      </c>
      <c r="D30" t="s">
        <v>125</v>
      </c>
      <c r="F30" t="s">
        <v>194</v>
      </c>
      <c r="G30" t="s">
        <v>198</v>
      </c>
    </row>
    <row r="31" spans="1:7" x14ac:dyDescent="0.15">
      <c r="A31" t="s">
        <v>95</v>
      </c>
      <c r="B31" t="s">
        <v>170</v>
      </c>
      <c r="C31" t="s">
        <v>199</v>
      </c>
      <c r="D31" t="s">
        <v>119</v>
      </c>
      <c r="F31" t="s">
        <v>195</v>
      </c>
      <c r="G31" t="s">
        <v>200</v>
      </c>
    </row>
    <row r="32" spans="1:7" x14ac:dyDescent="0.15">
      <c r="A32" t="s">
        <v>167</v>
      </c>
      <c r="B32" t="s">
        <v>172</v>
      </c>
      <c r="C32" t="s">
        <v>201</v>
      </c>
      <c r="D32" t="s">
        <v>202</v>
      </c>
      <c r="F32" t="s">
        <v>197</v>
      </c>
      <c r="G32" t="s">
        <v>203</v>
      </c>
    </row>
    <row r="33" spans="1:7" x14ac:dyDescent="0.15">
      <c r="A33" t="s">
        <v>169</v>
      </c>
      <c r="B33" t="s">
        <v>173</v>
      </c>
      <c r="C33" t="s">
        <v>204</v>
      </c>
      <c r="D33" t="s">
        <v>187</v>
      </c>
      <c r="F33" t="s">
        <v>199</v>
      </c>
      <c r="G33" t="s">
        <v>205</v>
      </c>
    </row>
    <row r="34" spans="1:7" x14ac:dyDescent="0.15">
      <c r="A34" t="s">
        <v>171</v>
      </c>
      <c r="B34" t="s">
        <v>176</v>
      </c>
      <c r="C34" t="s">
        <v>206</v>
      </c>
      <c r="D34" t="s">
        <v>142</v>
      </c>
      <c r="F34" t="s">
        <v>201</v>
      </c>
      <c r="G34" t="s">
        <v>207</v>
      </c>
    </row>
    <row r="35" spans="1:7" x14ac:dyDescent="0.15">
      <c r="A35" t="s">
        <v>99</v>
      </c>
      <c r="B35" t="s">
        <v>178</v>
      </c>
      <c r="C35" t="s">
        <v>208</v>
      </c>
      <c r="D35" t="s">
        <v>125</v>
      </c>
      <c r="F35" t="s">
        <v>204</v>
      </c>
      <c r="G35" t="s">
        <v>209</v>
      </c>
    </row>
    <row r="36" spans="1:7" x14ac:dyDescent="0.15">
      <c r="A36" t="s">
        <v>175</v>
      </c>
      <c r="B36" t="s">
        <v>181</v>
      </c>
      <c r="C36" t="s">
        <v>210</v>
      </c>
      <c r="D36" t="s">
        <v>142</v>
      </c>
      <c r="F36" t="s">
        <v>206</v>
      </c>
      <c r="G36" t="s">
        <v>211</v>
      </c>
    </row>
    <row r="37" spans="1:7" x14ac:dyDescent="0.15">
      <c r="A37" t="s">
        <v>177</v>
      </c>
      <c r="B37" t="s">
        <v>183</v>
      </c>
      <c r="C37" t="s">
        <v>212</v>
      </c>
      <c r="D37" t="s">
        <v>142</v>
      </c>
      <c r="F37" t="s">
        <v>208</v>
      </c>
      <c r="G37" t="s">
        <v>213</v>
      </c>
    </row>
    <row r="38" spans="1:7" x14ac:dyDescent="0.15">
      <c r="A38" t="s">
        <v>180</v>
      </c>
      <c r="B38" t="s">
        <v>184</v>
      </c>
      <c r="C38" t="s">
        <v>214</v>
      </c>
      <c r="D38" t="s">
        <v>187</v>
      </c>
      <c r="F38" t="s">
        <v>210</v>
      </c>
      <c r="G38" t="s">
        <v>215</v>
      </c>
    </row>
    <row r="39" spans="1:7" x14ac:dyDescent="0.15">
      <c r="A39" t="s">
        <v>182</v>
      </c>
      <c r="B39" t="s">
        <v>185</v>
      </c>
      <c r="C39" t="s">
        <v>216</v>
      </c>
      <c r="D39" t="s">
        <v>190</v>
      </c>
      <c r="F39" t="s">
        <v>212</v>
      </c>
      <c r="G39" t="s">
        <v>217</v>
      </c>
    </row>
    <row r="40" spans="1:7" x14ac:dyDescent="0.15">
      <c r="A40" t="s">
        <v>101</v>
      </c>
      <c r="B40" t="s">
        <v>188</v>
      </c>
      <c r="C40" t="s">
        <v>218</v>
      </c>
      <c r="D40" t="s">
        <v>125</v>
      </c>
      <c r="F40" t="s">
        <v>214</v>
      </c>
      <c r="G40" t="s">
        <v>219</v>
      </c>
    </row>
    <row r="41" spans="1:7" x14ac:dyDescent="0.15">
      <c r="A41" t="s">
        <v>186</v>
      </c>
      <c r="B41" t="s">
        <v>191</v>
      </c>
      <c r="C41" t="s">
        <v>220</v>
      </c>
      <c r="D41" t="s">
        <v>142</v>
      </c>
      <c r="F41" t="s">
        <v>216</v>
      </c>
      <c r="G41" t="s">
        <v>221</v>
      </c>
    </row>
    <row r="42" spans="1:7" x14ac:dyDescent="0.15">
      <c r="A42" t="s">
        <v>189</v>
      </c>
      <c r="B42" t="s">
        <v>193</v>
      </c>
      <c r="C42" t="s">
        <v>222</v>
      </c>
      <c r="D42" t="s">
        <v>187</v>
      </c>
      <c r="F42" t="s">
        <v>218</v>
      </c>
      <c r="G42" t="s">
        <v>223</v>
      </c>
    </row>
    <row r="43" spans="1:7" x14ac:dyDescent="0.15">
      <c r="A43" t="s">
        <v>192</v>
      </c>
      <c r="B43" t="s">
        <v>196</v>
      </c>
      <c r="C43" t="s">
        <v>224</v>
      </c>
      <c r="D43" t="s">
        <v>190</v>
      </c>
      <c r="F43" t="s">
        <v>220</v>
      </c>
      <c r="G43" t="s">
        <v>225</v>
      </c>
    </row>
    <row r="44" spans="1:7" x14ac:dyDescent="0.15">
      <c r="A44" t="s">
        <v>194</v>
      </c>
      <c r="B44" t="s">
        <v>198</v>
      </c>
      <c r="C44" t="s">
        <v>226</v>
      </c>
      <c r="D44" t="s">
        <v>142</v>
      </c>
      <c r="F44" t="s">
        <v>222</v>
      </c>
      <c r="G44" t="s">
        <v>227</v>
      </c>
    </row>
    <row r="45" spans="1:7" x14ac:dyDescent="0.15">
      <c r="A45" t="s">
        <v>195</v>
      </c>
      <c r="B45" t="s">
        <v>200</v>
      </c>
      <c r="C45" t="s">
        <v>228</v>
      </c>
      <c r="D45" t="s">
        <v>187</v>
      </c>
      <c r="F45" t="s">
        <v>224</v>
      </c>
      <c r="G45" t="s">
        <v>229</v>
      </c>
    </row>
    <row r="46" spans="1:7" x14ac:dyDescent="0.15">
      <c r="A46" t="s">
        <v>197</v>
      </c>
      <c r="B46" t="s">
        <v>203</v>
      </c>
      <c r="C46" t="s">
        <v>230</v>
      </c>
      <c r="D46" t="s">
        <v>125</v>
      </c>
      <c r="F46" t="s">
        <v>226</v>
      </c>
      <c r="G46" t="s">
        <v>231</v>
      </c>
    </row>
    <row r="47" spans="1:7" x14ac:dyDescent="0.15">
      <c r="A47" t="s">
        <v>199</v>
      </c>
      <c r="B47" t="s">
        <v>205</v>
      </c>
      <c r="C47" t="s">
        <v>232</v>
      </c>
      <c r="D47" t="s">
        <v>119</v>
      </c>
      <c r="F47" t="s">
        <v>228</v>
      </c>
      <c r="G47" t="s">
        <v>233</v>
      </c>
    </row>
    <row r="48" spans="1:7" x14ac:dyDescent="0.15">
      <c r="A48" t="s">
        <v>201</v>
      </c>
      <c r="B48" t="s">
        <v>207</v>
      </c>
      <c r="C48" t="s">
        <v>234</v>
      </c>
      <c r="D48" t="s">
        <v>125</v>
      </c>
      <c r="F48" t="s">
        <v>230</v>
      </c>
      <c r="G48" t="s">
        <v>235</v>
      </c>
    </row>
    <row r="49" spans="1:7" x14ac:dyDescent="0.15">
      <c r="A49" t="s">
        <v>204</v>
      </c>
      <c r="B49" t="s">
        <v>209</v>
      </c>
      <c r="C49" t="s">
        <v>236</v>
      </c>
      <c r="D49" t="s">
        <v>187</v>
      </c>
      <c r="F49" t="s">
        <v>232</v>
      </c>
      <c r="G49" t="s">
        <v>237</v>
      </c>
    </row>
    <row r="50" spans="1:7" x14ac:dyDescent="0.15">
      <c r="A50" t="s">
        <v>206</v>
      </c>
      <c r="B50" t="s">
        <v>211</v>
      </c>
      <c r="C50" t="s">
        <v>238</v>
      </c>
      <c r="D50" t="s">
        <v>187</v>
      </c>
      <c r="F50" t="s">
        <v>234</v>
      </c>
      <c r="G50" t="s">
        <v>239</v>
      </c>
    </row>
    <row r="51" spans="1:7" x14ac:dyDescent="0.15">
      <c r="A51" t="s">
        <v>208</v>
      </c>
      <c r="B51" t="s">
        <v>213</v>
      </c>
      <c r="C51" t="s">
        <v>240</v>
      </c>
      <c r="D51" t="s">
        <v>142</v>
      </c>
      <c r="F51" t="s">
        <v>236</v>
      </c>
      <c r="G51" t="s">
        <v>241</v>
      </c>
    </row>
    <row r="52" spans="1:7" x14ac:dyDescent="0.15">
      <c r="A52" t="s">
        <v>210</v>
      </c>
      <c r="B52" t="s">
        <v>215</v>
      </c>
      <c r="C52" t="s">
        <v>242</v>
      </c>
      <c r="D52" t="s">
        <v>125</v>
      </c>
      <c r="F52" t="s">
        <v>238</v>
      </c>
      <c r="G52" t="s">
        <v>243</v>
      </c>
    </row>
    <row r="53" spans="1:7" x14ac:dyDescent="0.15">
      <c r="A53" t="s">
        <v>212</v>
      </c>
      <c r="B53" t="s">
        <v>217</v>
      </c>
      <c r="D53" t="s">
        <v>119</v>
      </c>
      <c r="F53" t="s">
        <v>240</v>
      </c>
      <c r="G53" t="s">
        <v>244</v>
      </c>
    </row>
    <row r="54" spans="1:7" x14ac:dyDescent="0.15">
      <c r="A54" t="s">
        <v>214</v>
      </c>
      <c r="B54" t="s">
        <v>219</v>
      </c>
      <c r="D54" t="s">
        <v>119</v>
      </c>
      <c r="F54" t="s">
        <v>242</v>
      </c>
      <c r="G54" t="s">
        <v>245</v>
      </c>
    </row>
    <row r="55" spans="1:7" x14ac:dyDescent="0.15">
      <c r="A55" t="s">
        <v>216</v>
      </c>
      <c r="B55" t="s">
        <v>221</v>
      </c>
      <c r="D55" t="s">
        <v>142</v>
      </c>
    </row>
    <row r="56" spans="1:7" x14ac:dyDescent="0.15">
      <c r="A56" t="s">
        <v>218</v>
      </c>
      <c r="B56" t="s">
        <v>223</v>
      </c>
      <c r="D56" t="s">
        <v>187</v>
      </c>
    </row>
    <row r="57" spans="1:7" x14ac:dyDescent="0.15">
      <c r="A57" t="s">
        <v>220</v>
      </c>
      <c r="B57" t="s">
        <v>225</v>
      </c>
      <c r="D57" t="s">
        <v>187</v>
      </c>
    </row>
    <row r="58" spans="1:7" x14ac:dyDescent="0.15">
      <c r="A58" t="s">
        <v>222</v>
      </c>
      <c r="B58" t="s">
        <v>227</v>
      </c>
      <c r="D58" t="s">
        <v>142</v>
      </c>
    </row>
    <row r="59" spans="1:7" x14ac:dyDescent="0.15">
      <c r="A59" t="s">
        <v>224</v>
      </c>
      <c r="B59" t="s">
        <v>229</v>
      </c>
      <c r="D59" t="s">
        <v>142</v>
      </c>
    </row>
    <row r="60" spans="1:7" x14ac:dyDescent="0.15">
      <c r="A60" t="s">
        <v>226</v>
      </c>
      <c r="B60" t="s">
        <v>231</v>
      </c>
      <c r="D60" t="s">
        <v>142</v>
      </c>
    </row>
    <row r="61" spans="1:7" x14ac:dyDescent="0.15">
      <c r="A61" t="s">
        <v>228</v>
      </c>
      <c r="B61" t="s">
        <v>233</v>
      </c>
      <c r="D61" t="s">
        <v>119</v>
      </c>
    </row>
    <row r="62" spans="1:7" x14ac:dyDescent="0.15">
      <c r="A62" t="s">
        <v>230</v>
      </c>
      <c r="B62" t="s">
        <v>235</v>
      </c>
      <c r="D62" t="s">
        <v>123</v>
      </c>
    </row>
    <row r="63" spans="1:7" x14ac:dyDescent="0.15">
      <c r="A63" t="s">
        <v>232</v>
      </c>
      <c r="B63" t="s">
        <v>237</v>
      </c>
      <c r="D63" t="s">
        <v>187</v>
      </c>
    </row>
    <row r="64" spans="1:7" x14ac:dyDescent="0.15">
      <c r="A64" t="s">
        <v>234</v>
      </c>
      <c r="B64" t="s">
        <v>239</v>
      </c>
      <c r="D64" t="s">
        <v>246</v>
      </c>
    </row>
    <row r="65" spans="1:4" x14ac:dyDescent="0.15">
      <c r="A65" t="s">
        <v>236</v>
      </c>
      <c r="B65" t="s">
        <v>241</v>
      </c>
      <c r="D65" t="s">
        <v>246</v>
      </c>
    </row>
  </sheetData>
  <phoneticPr fontId="18" type="noConversion"/>
  <conditionalFormatting sqref="A22">
    <cfRule type="duplicateValues" dxfId="12" priority="6"/>
  </conditionalFormatting>
  <conditionalFormatting sqref="A41">
    <cfRule type="duplicateValues" dxfId="11" priority="3"/>
  </conditionalFormatting>
  <conditionalFormatting sqref="A42">
    <cfRule type="duplicateValues" dxfId="10" priority="2"/>
  </conditionalFormatting>
  <conditionalFormatting sqref="A23:A28">
    <cfRule type="duplicateValues" dxfId="9" priority="5"/>
  </conditionalFormatting>
  <conditionalFormatting sqref="A29:A40">
    <cfRule type="duplicateValues" dxfId="8" priority="4"/>
  </conditionalFormatting>
  <conditionalFormatting sqref="A43:A68">
    <cfRule type="duplicateValues" dxfId="7" priority="1"/>
  </conditionalFormatting>
  <conditionalFormatting sqref="A1:C1 A2:A21 B2:C68 A69:C1048576">
    <cfRule type="duplicateValues" dxfId="6" priority="7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44" workbookViewId="0">
      <selection activeCell="C57" sqref="C57"/>
    </sheetView>
  </sheetViews>
  <sheetFormatPr defaultColWidth="9" defaultRowHeight="13.5" x14ac:dyDescent="0.15"/>
  <cols>
    <col min="2" max="3" width="18.375" customWidth="1"/>
    <col min="9" max="9" width="13.75"/>
  </cols>
  <sheetData>
    <row r="1" spans="1:9" x14ac:dyDescent="0.15">
      <c r="A1" t="s">
        <v>1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</row>
    <row r="2" spans="1:9" ht="14.25" x14ac:dyDescent="0.2">
      <c r="A2" t="s">
        <v>97</v>
      </c>
      <c r="B2" t="s">
        <v>119</v>
      </c>
      <c r="D2" t="s">
        <v>58</v>
      </c>
      <c r="E2" s="1">
        <v>1478</v>
      </c>
      <c r="F2">
        <f t="shared" ref="F2:F43" si="0">E2*20.8</f>
        <v>30742.400000000001</v>
      </c>
      <c r="G2">
        <v>10000</v>
      </c>
      <c r="H2">
        <v>3500</v>
      </c>
      <c r="I2">
        <f>1-(H2+G2)/F2</f>
        <v>0.5608670760903508</v>
      </c>
    </row>
    <row r="3" spans="1:9" ht="14.25" x14ac:dyDescent="0.2">
      <c r="A3" t="s">
        <v>153</v>
      </c>
      <c r="B3" t="s">
        <v>187</v>
      </c>
      <c r="D3" t="s">
        <v>47</v>
      </c>
      <c r="E3" s="1">
        <v>647</v>
      </c>
      <c r="F3">
        <f t="shared" si="0"/>
        <v>13457.6</v>
      </c>
      <c r="G3">
        <v>12000</v>
      </c>
      <c r="H3">
        <v>3500</v>
      </c>
      <c r="I3">
        <f t="shared" ref="I3:I43" si="1">1-(H3+G3)/F3</f>
        <v>-0.15176554511948637</v>
      </c>
    </row>
    <row r="4" spans="1:9" ht="14.25" x14ac:dyDescent="0.2">
      <c r="A4" t="s">
        <v>74</v>
      </c>
      <c r="B4" t="s">
        <v>119</v>
      </c>
      <c r="D4" t="s">
        <v>46</v>
      </c>
      <c r="E4" s="1">
        <v>584</v>
      </c>
      <c r="F4">
        <f t="shared" si="0"/>
        <v>12147.2</v>
      </c>
      <c r="G4">
        <v>8000</v>
      </c>
      <c r="H4">
        <v>3500</v>
      </c>
      <c r="I4">
        <f t="shared" si="1"/>
        <v>5.3279768177028508E-2</v>
      </c>
    </row>
    <row r="5" spans="1:9" ht="14.25" x14ac:dyDescent="0.2">
      <c r="A5" t="s">
        <v>156</v>
      </c>
      <c r="B5" t="s">
        <v>190</v>
      </c>
      <c r="D5" t="s">
        <v>57</v>
      </c>
      <c r="E5" s="1">
        <v>1590</v>
      </c>
      <c r="F5">
        <f t="shared" si="0"/>
        <v>33072</v>
      </c>
      <c r="G5">
        <v>17000</v>
      </c>
      <c r="H5">
        <v>3500</v>
      </c>
      <c r="I5">
        <f t="shared" si="1"/>
        <v>0.38014029995162069</v>
      </c>
    </row>
    <row r="6" spans="1:9" ht="14.25" x14ac:dyDescent="0.2">
      <c r="A6" t="s">
        <v>77</v>
      </c>
      <c r="B6" t="s">
        <v>125</v>
      </c>
      <c r="D6" t="s">
        <v>46</v>
      </c>
      <c r="E6" s="1">
        <v>584</v>
      </c>
      <c r="F6">
        <f t="shared" si="0"/>
        <v>12147.2</v>
      </c>
      <c r="G6">
        <v>8900</v>
      </c>
      <c r="H6">
        <v>3500</v>
      </c>
      <c r="I6">
        <f t="shared" si="1"/>
        <v>-2.081138040042152E-2</v>
      </c>
    </row>
    <row r="7" spans="1:9" ht="14.25" x14ac:dyDescent="0.2">
      <c r="A7" t="s">
        <v>159</v>
      </c>
      <c r="B7" t="s">
        <v>190</v>
      </c>
      <c r="D7" t="s">
        <v>53</v>
      </c>
      <c r="E7" s="1">
        <v>1063</v>
      </c>
      <c r="F7">
        <f t="shared" si="0"/>
        <v>22110.400000000001</v>
      </c>
      <c r="G7">
        <v>14300</v>
      </c>
      <c r="H7">
        <v>3500</v>
      </c>
      <c r="I7">
        <f t="shared" si="1"/>
        <v>0.19494898328388455</v>
      </c>
    </row>
    <row r="8" spans="1:9" ht="14.25" x14ac:dyDescent="0.2">
      <c r="A8" t="s">
        <v>80</v>
      </c>
      <c r="B8" t="s">
        <v>125</v>
      </c>
      <c r="D8" t="s">
        <v>47</v>
      </c>
      <c r="E8" s="1">
        <v>647</v>
      </c>
      <c r="F8">
        <f t="shared" si="0"/>
        <v>13457.6</v>
      </c>
      <c r="G8">
        <v>7000</v>
      </c>
      <c r="H8">
        <v>3500</v>
      </c>
      <c r="I8">
        <f t="shared" si="1"/>
        <v>0.21977172749970275</v>
      </c>
    </row>
    <row r="9" spans="1:9" ht="14.25" x14ac:dyDescent="0.2">
      <c r="A9" t="s">
        <v>163</v>
      </c>
      <c r="B9" t="s">
        <v>190</v>
      </c>
      <c r="D9" t="s">
        <v>48</v>
      </c>
      <c r="E9" s="1">
        <v>709</v>
      </c>
      <c r="F9">
        <f t="shared" si="0"/>
        <v>14747.2</v>
      </c>
      <c r="G9">
        <v>10000</v>
      </c>
      <c r="H9">
        <v>3500</v>
      </c>
      <c r="I9">
        <f t="shared" si="1"/>
        <v>8.4571986546598699E-2</v>
      </c>
    </row>
    <row r="10" spans="1:9" ht="14.25" x14ac:dyDescent="0.2">
      <c r="A10" t="s">
        <v>88</v>
      </c>
      <c r="B10" t="s">
        <v>125</v>
      </c>
      <c r="D10" t="s">
        <v>48</v>
      </c>
      <c r="E10" s="1">
        <v>709</v>
      </c>
      <c r="F10">
        <f t="shared" si="0"/>
        <v>14747.2</v>
      </c>
      <c r="G10">
        <v>10000</v>
      </c>
      <c r="H10">
        <v>3500</v>
      </c>
      <c r="I10">
        <f t="shared" si="1"/>
        <v>8.4571986546598699E-2</v>
      </c>
    </row>
    <row r="11" spans="1:9" ht="14.25" x14ac:dyDescent="0.2">
      <c r="A11" t="s">
        <v>95</v>
      </c>
      <c r="B11" t="s">
        <v>119</v>
      </c>
      <c r="D11" t="s">
        <v>46</v>
      </c>
      <c r="E11" s="1">
        <v>584</v>
      </c>
      <c r="F11">
        <f t="shared" si="0"/>
        <v>12147.2</v>
      </c>
      <c r="G11">
        <v>7200</v>
      </c>
      <c r="H11">
        <v>3500</v>
      </c>
      <c r="I11">
        <f t="shared" si="1"/>
        <v>0.11913856691253955</v>
      </c>
    </row>
    <row r="12" spans="1:9" ht="14.25" x14ac:dyDescent="0.2">
      <c r="A12" t="s">
        <v>167</v>
      </c>
      <c r="B12" t="s">
        <v>202</v>
      </c>
      <c r="D12" t="s">
        <v>62</v>
      </c>
      <c r="E12" s="1">
        <v>1979</v>
      </c>
      <c r="F12">
        <f t="shared" si="0"/>
        <v>41163.200000000004</v>
      </c>
      <c r="G12">
        <v>22000</v>
      </c>
      <c r="H12">
        <v>3500</v>
      </c>
      <c r="I12">
        <f t="shared" si="1"/>
        <v>0.38051463443075373</v>
      </c>
    </row>
    <row r="13" spans="1:9" ht="14.25" x14ac:dyDescent="0.2">
      <c r="A13" t="s">
        <v>169</v>
      </c>
      <c r="B13" t="s">
        <v>187</v>
      </c>
      <c r="D13" t="s">
        <v>61</v>
      </c>
      <c r="E13" s="1">
        <v>1840</v>
      </c>
      <c r="F13">
        <f t="shared" si="0"/>
        <v>38272</v>
      </c>
      <c r="G13">
        <v>19000</v>
      </c>
      <c r="H13">
        <v>3500</v>
      </c>
      <c r="I13">
        <f t="shared" si="1"/>
        <v>0.4121028428093646</v>
      </c>
    </row>
    <row r="14" spans="1:9" ht="14.25" x14ac:dyDescent="0.2">
      <c r="A14" t="s">
        <v>171</v>
      </c>
      <c r="B14" t="s">
        <v>142</v>
      </c>
      <c r="D14" t="s">
        <v>46</v>
      </c>
      <c r="E14" s="1">
        <v>584</v>
      </c>
      <c r="F14">
        <f t="shared" si="0"/>
        <v>12147.2</v>
      </c>
      <c r="G14">
        <v>6500</v>
      </c>
      <c r="H14">
        <v>3500</v>
      </c>
      <c r="I14">
        <f t="shared" si="1"/>
        <v>0.1767650158061117</v>
      </c>
    </row>
    <row r="15" spans="1:9" ht="14.25" x14ac:dyDescent="0.2">
      <c r="A15" t="s">
        <v>99</v>
      </c>
      <c r="B15" t="s">
        <v>125</v>
      </c>
      <c r="D15" t="s">
        <v>61</v>
      </c>
      <c r="E15" s="1">
        <v>1840</v>
      </c>
      <c r="F15">
        <f t="shared" si="0"/>
        <v>38272</v>
      </c>
      <c r="G15">
        <v>26000</v>
      </c>
      <c r="H15">
        <v>3500</v>
      </c>
      <c r="I15">
        <f t="shared" si="1"/>
        <v>0.22920150501672243</v>
      </c>
    </row>
    <row r="16" spans="1:9" ht="14.25" x14ac:dyDescent="0.2">
      <c r="A16" t="s">
        <v>175</v>
      </c>
      <c r="B16" t="s">
        <v>142</v>
      </c>
      <c r="D16" t="s">
        <v>47</v>
      </c>
      <c r="E16" s="1">
        <v>647</v>
      </c>
      <c r="F16">
        <f t="shared" si="0"/>
        <v>13457.6</v>
      </c>
      <c r="G16">
        <v>7000</v>
      </c>
      <c r="H16">
        <v>3500</v>
      </c>
      <c r="I16">
        <f t="shared" si="1"/>
        <v>0.21977172749970275</v>
      </c>
    </row>
    <row r="17" spans="1:9" ht="14.25" x14ac:dyDescent="0.2">
      <c r="A17" t="s">
        <v>177</v>
      </c>
      <c r="B17" t="s">
        <v>142</v>
      </c>
      <c r="D17" t="s">
        <v>47</v>
      </c>
      <c r="E17" s="1">
        <v>647</v>
      </c>
      <c r="F17">
        <f t="shared" si="0"/>
        <v>13457.6</v>
      </c>
      <c r="G17">
        <v>7000</v>
      </c>
      <c r="H17">
        <v>3500</v>
      </c>
      <c r="I17">
        <f t="shared" si="1"/>
        <v>0.21977172749970275</v>
      </c>
    </row>
    <row r="18" spans="1:9" ht="14.25" x14ac:dyDescent="0.2">
      <c r="A18" t="s">
        <v>180</v>
      </c>
      <c r="B18" t="s">
        <v>187</v>
      </c>
      <c r="D18" t="s">
        <v>51</v>
      </c>
      <c r="E18" s="1">
        <v>896</v>
      </c>
      <c r="F18">
        <f t="shared" si="0"/>
        <v>18636.8</v>
      </c>
      <c r="G18">
        <v>16000</v>
      </c>
      <c r="H18">
        <v>3500</v>
      </c>
      <c r="I18">
        <f t="shared" si="1"/>
        <v>-4.6316964285714413E-2</v>
      </c>
    </row>
    <row r="19" spans="1:9" ht="14.25" x14ac:dyDescent="0.2">
      <c r="A19" t="s">
        <v>182</v>
      </c>
      <c r="B19" t="s">
        <v>190</v>
      </c>
      <c r="D19" t="s">
        <v>53</v>
      </c>
      <c r="E19" s="1">
        <v>1063</v>
      </c>
      <c r="F19">
        <f t="shared" si="0"/>
        <v>22110.400000000001</v>
      </c>
      <c r="G19">
        <v>14000</v>
      </c>
      <c r="H19">
        <v>3500</v>
      </c>
      <c r="I19">
        <f t="shared" si="1"/>
        <v>0.20851725884651573</v>
      </c>
    </row>
    <row r="20" spans="1:9" ht="14.25" x14ac:dyDescent="0.2">
      <c r="A20" t="s">
        <v>101</v>
      </c>
      <c r="B20" t="s">
        <v>125</v>
      </c>
      <c r="D20" t="s">
        <v>51</v>
      </c>
      <c r="E20" s="1">
        <v>896</v>
      </c>
      <c r="F20">
        <f t="shared" si="0"/>
        <v>18636.8</v>
      </c>
      <c r="G20">
        <v>14000</v>
      </c>
      <c r="H20">
        <v>3500</v>
      </c>
      <c r="I20">
        <f t="shared" si="1"/>
        <v>6.0997596153846145E-2</v>
      </c>
    </row>
    <row r="21" spans="1:9" ht="14.25" x14ac:dyDescent="0.2">
      <c r="A21" t="s">
        <v>186</v>
      </c>
      <c r="B21" t="s">
        <v>142</v>
      </c>
      <c r="D21" t="s">
        <v>46</v>
      </c>
      <c r="E21" s="1">
        <v>584</v>
      </c>
      <c r="F21">
        <f t="shared" si="0"/>
        <v>12147.2</v>
      </c>
      <c r="G21">
        <v>6500</v>
      </c>
      <c r="H21">
        <v>3500</v>
      </c>
      <c r="I21">
        <f t="shared" si="1"/>
        <v>0.1767650158061117</v>
      </c>
    </row>
    <row r="22" spans="1:9" ht="14.25" x14ac:dyDescent="0.2">
      <c r="A22" t="s">
        <v>189</v>
      </c>
      <c r="B22" t="s">
        <v>187</v>
      </c>
      <c r="D22" t="s">
        <v>61</v>
      </c>
      <c r="E22" s="1">
        <v>1840</v>
      </c>
      <c r="F22">
        <f t="shared" si="0"/>
        <v>38272</v>
      </c>
      <c r="G22">
        <v>17000</v>
      </c>
      <c r="H22">
        <v>3500</v>
      </c>
      <c r="I22">
        <f t="shared" si="1"/>
        <v>0.46436036789297663</v>
      </c>
    </row>
    <row r="23" spans="1:9" ht="14.25" x14ac:dyDescent="0.2">
      <c r="A23" t="s">
        <v>192</v>
      </c>
      <c r="B23" t="s">
        <v>190</v>
      </c>
      <c r="D23" t="s">
        <v>51</v>
      </c>
      <c r="E23" s="1">
        <v>896</v>
      </c>
      <c r="F23">
        <f t="shared" si="0"/>
        <v>18636.8</v>
      </c>
      <c r="G23">
        <v>11000</v>
      </c>
      <c r="H23">
        <v>3500</v>
      </c>
      <c r="I23">
        <f t="shared" si="1"/>
        <v>0.22196943681318682</v>
      </c>
    </row>
    <row r="24" spans="1:9" ht="14.25" x14ac:dyDescent="0.2">
      <c r="A24" t="s">
        <v>194</v>
      </c>
      <c r="B24" t="s">
        <v>142</v>
      </c>
      <c r="D24" t="s">
        <v>50</v>
      </c>
      <c r="E24" s="1">
        <v>815</v>
      </c>
      <c r="F24">
        <f t="shared" si="0"/>
        <v>16952</v>
      </c>
      <c r="G24">
        <v>9000</v>
      </c>
      <c r="H24">
        <v>3500</v>
      </c>
      <c r="I24">
        <f t="shared" si="1"/>
        <v>0.26262387918829633</v>
      </c>
    </row>
    <row r="25" spans="1:9" ht="14.25" x14ac:dyDescent="0.2">
      <c r="A25" t="s">
        <v>195</v>
      </c>
      <c r="B25" t="s">
        <v>187</v>
      </c>
      <c r="D25" t="s">
        <v>58</v>
      </c>
      <c r="E25" s="1">
        <v>1478</v>
      </c>
      <c r="F25">
        <f t="shared" si="0"/>
        <v>30742.400000000001</v>
      </c>
      <c r="G25">
        <v>15500</v>
      </c>
      <c r="H25">
        <v>3500</v>
      </c>
      <c r="I25">
        <f t="shared" si="1"/>
        <v>0.38196107005308633</v>
      </c>
    </row>
    <row r="26" spans="1:9" ht="14.25" x14ac:dyDescent="0.2">
      <c r="A26" t="s">
        <v>197</v>
      </c>
      <c r="B26" t="s">
        <v>125</v>
      </c>
      <c r="D26" t="s">
        <v>61</v>
      </c>
      <c r="E26" s="1">
        <v>1840</v>
      </c>
      <c r="F26">
        <f t="shared" si="0"/>
        <v>38272</v>
      </c>
      <c r="G26">
        <v>25000</v>
      </c>
      <c r="H26">
        <v>3500</v>
      </c>
      <c r="I26">
        <f t="shared" si="1"/>
        <v>0.25533026755852839</v>
      </c>
    </row>
    <row r="27" spans="1:9" ht="14.25" x14ac:dyDescent="0.2">
      <c r="A27" t="s">
        <v>199</v>
      </c>
      <c r="B27" t="s">
        <v>119</v>
      </c>
      <c r="D27" t="s">
        <v>48</v>
      </c>
      <c r="E27" s="1">
        <v>709</v>
      </c>
      <c r="F27">
        <f t="shared" si="0"/>
        <v>14747.2</v>
      </c>
      <c r="G27">
        <v>8500</v>
      </c>
      <c r="H27">
        <v>3500</v>
      </c>
      <c r="I27">
        <f t="shared" si="1"/>
        <v>0.18628621026364334</v>
      </c>
    </row>
    <row r="28" spans="1:9" ht="14.25" x14ac:dyDescent="0.2">
      <c r="A28" t="s">
        <v>201</v>
      </c>
      <c r="B28" t="s">
        <v>125</v>
      </c>
      <c r="D28" t="s">
        <v>62</v>
      </c>
      <c r="E28" s="1">
        <v>1979</v>
      </c>
      <c r="F28">
        <f t="shared" si="0"/>
        <v>41163.200000000004</v>
      </c>
      <c r="G28">
        <v>25000</v>
      </c>
      <c r="H28">
        <v>3500</v>
      </c>
      <c r="I28">
        <f t="shared" si="1"/>
        <v>0.30763400318731304</v>
      </c>
    </row>
    <row r="29" spans="1:9" ht="14.25" x14ac:dyDescent="0.2">
      <c r="A29" t="s">
        <v>204</v>
      </c>
      <c r="B29" t="s">
        <v>187</v>
      </c>
      <c r="D29" t="s">
        <v>55</v>
      </c>
      <c r="E29" s="1">
        <v>1190</v>
      </c>
      <c r="F29">
        <f t="shared" si="0"/>
        <v>24752</v>
      </c>
      <c r="G29">
        <v>15000</v>
      </c>
      <c r="H29">
        <v>3500</v>
      </c>
      <c r="I29">
        <f t="shared" si="1"/>
        <v>0.25258564964447316</v>
      </c>
    </row>
    <row r="30" spans="1:9" ht="14.25" x14ac:dyDescent="0.2">
      <c r="A30" t="s">
        <v>206</v>
      </c>
      <c r="B30" t="s">
        <v>187</v>
      </c>
      <c r="D30" t="s">
        <v>52</v>
      </c>
      <c r="E30" s="1">
        <v>976</v>
      </c>
      <c r="F30">
        <f t="shared" si="0"/>
        <v>20300.8</v>
      </c>
      <c r="G30">
        <v>9500</v>
      </c>
      <c r="H30">
        <v>3500</v>
      </c>
      <c r="I30">
        <f t="shared" si="1"/>
        <v>0.35963114754098358</v>
      </c>
    </row>
    <row r="31" spans="1:9" ht="14.25" x14ac:dyDescent="0.2">
      <c r="A31" t="s">
        <v>208</v>
      </c>
      <c r="B31" t="s">
        <v>142</v>
      </c>
      <c r="D31" t="s">
        <v>48</v>
      </c>
      <c r="E31" s="1">
        <v>709</v>
      </c>
      <c r="F31">
        <f t="shared" si="0"/>
        <v>14747.2</v>
      </c>
      <c r="G31">
        <v>7500</v>
      </c>
      <c r="H31">
        <v>3500</v>
      </c>
      <c r="I31">
        <f t="shared" si="1"/>
        <v>0.25409569274167298</v>
      </c>
    </row>
    <row r="32" spans="1:9" ht="14.25" x14ac:dyDescent="0.2">
      <c r="A32" t="s">
        <v>210</v>
      </c>
      <c r="B32" t="s">
        <v>125</v>
      </c>
      <c r="D32" t="s">
        <v>48</v>
      </c>
      <c r="E32" s="1">
        <v>709</v>
      </c>
      <c r="F32">
        <f t="shared" si="0"/>
        <v>14747.2</v>
      </c>
      <c r="G32">
        <v>8500</v>
      </c>
      <c r="H32">
        <v>3500</v>
      </c>
      <c r="I32">
        <f t="shared" si="1"/>
        <v>0.18628621026364334</v>
      </c>
    </row>
    <row r="33" spans="1:9" ht="14.25" x14ac:dyDescent="0.2">
      <c r="A33" t="s">
        <v>212</v>
      </c>
      <c r="B33" t="s">
        <v>119</v>
      </c>
      <c r="D33" t="s">
        <v>48</v>
      </c>
      <c r="E33" s="1">
        <v>709</v>
      </c>
      <c r="F33">
        <f t="shared" si="0"/>
        <v>14747.2</v>
      </c>
      <c r="G33">
        <v>8500</v>
      </c>
      <c r="H33">
        <v>3500</v>
      </c>
      <c r="I33">
        <f t="shared" si="1"/>
        <v>0.18628621026364334</v>
      </c>
    </row>
    <row r="34" spans="1:9" ht="14.25" x14ac:dyDescent="0.2">
      <c r="A34" t="s">
        <v>214</v>
      </c>
      <c r="B34" t="s">
        <v>119</v>
      </c>
      <c r="D34" t="s">
        <v>59</v>
      </c>
      <c r="E34" s="1">
        <v>1590</v>
      </c>
      <c r="F34">
        <f t="shared" si="0"/>
        <v>33072</v>
      </c>
      <c r="G34">
        <v>19000</v>
      </c>
      <c r="H34">
        <v>3500</v>
      </c>
      <c r="I34">
        <f t="shared" si="1"/>
        <v>0.31966618287373005</v>
      </c>
    </row>
    <row r="35" spans="1:9" ht="14.25" x14ac:dyDescent="0.2">
      <c r="A35" t="s">
        <v>216</v>
      </c>
      <c r="B35" t="s">
        <v>142</v>
      </c>
      <c r="D35" t="s">
        <v>51</v>
      </c>
      <c r="E35" s="1">
        <v>896</v>
      </c>
      <c r="F35">
        <f t="shared" si="0"/>
        <v>18636.8</v>
      </c>
      <c r="G35">
        <v>10000</v>
      </c>
      <c r="H35">
        <v>3500</v>
      </c>
      <c r="I35">
        <f t="shared" si="1"/>
        <v>0.27562671703296704</v>
      </c>
    </row>
    <row r="36" spans="1:9" ht="14.25" x14ac:dyDescent="0.2">
      <c r="A36" t="s">
        <v>218</v>
      </c>
      <c r="B36" t="s">
        <v>187</v>
      </c>
      <c r="D36" t="s">
        <v>57</v>
      </c>
      <c r="E36" s="1">
        <v>1590</v>
      </c>
      <c r="F36">
        <f t="shared" si="0"/>
        <v>33072</v>
      </c>
      <c r="G36">
        <v>15000</v>
      </c>
      <c r="H36">
        <v>3500</v>
      </c>
      <c r="I36">
        <f t="shared" si="1"/>
        <v>0.44061441702951132</v>
      </c>
    </row>
    <row r="37" spans="1:9" ht="14.25" x14ac:dyDescent="0.2">
      <c r="A37" t="s">
        <v>220</v>
      </c>
      <c r="B37" t="s">
        <v>187</v>
      </c>
      <c r="D37" t="s">
        <v>65</v>
      </c>
      <c r="E37" s="1">
        <v>2516</v>
      </c>
      <c r="F37">
        <f t="shared" si="0"/>
        <v>52332.800000000003</v>
      </c>
      <c r="G37">
        <v>25000</v>
      </c>
      <c r="H37">
        <v>3500</v>
      </c>
      <c r="I37">
        <f t="shared" si="1"/>
        <v>0.45540846276140401</v>
      </c>
    </row>
    <row r="38" spans="1:9" ht="14.25" x14ac:dyDescent="0.2">
      <c r="A38" t="s">
        <v>222</v>
      </c>
      <c r="B38" t="s">
        <v>142</v>
      </c>
      <c r="D38" t="s">
        <v>255</v>
      </c>
      <c r="E38" s="1">
        <v>766</v>
      </c>
      <c r="F38">
        <f t="shared" si="0"/>
        <v>15932.800000000001</v>
      </c>
      <c r="G38">
        <v>9000</v>
      </c>
      <c r="H38">
        <v>3500</v>
      </c>
      <c r="I38">
        <f t="shared" si="1"/>
        <v>0.21545491062462352</v>
      </c>
    </row>
    <row r="39" spans="1:9" ht="14.25" x14ac:dyDescent="0.2">
      <c r="A39" t="s">
        <v>224</v>
      </c>
      <c r="B39" t="s">
        <v>142</v>
      </c>
      <c r="D39" t="s">
        <v>48</v>
      </c>
      <c r="E39" s="1">
        <v>709</v>
      </c>
      <c r="F39">
        <f t="shared" si="0"/>
        <v>14747.2</v>
      </c>
      <c r="G39">
        <v>7500</v>
      </c>
      <c r="H39">
        <v>3500</v>
      </c>
      <c r="I39">
        <f t="shared" si="1"/>
        <v>0.25409569274167298</v>
      </c>
    </row>
    <row r="40" spans="1:9" ht="14.25" x14ac:dyDescent="0.2">
      <c r="A40" t="s">
        <v>226</v>
      </c>
      <c r="B40" t="s">
        <v>142</v>
      </c>
      <c r="D40" t="s">
        <v>58</v>
      </c>
      <c r="E40" s="1">
        <v>1478</v>
      </c>
      <c r="F40">
        <f t="shared" si="0"/>
        <v>30742.400000000001</v>
      </c>
      <c r="G40">
        <v>18000</v>
      </c>
      <c r="H40">
        <v>3500</v>
      </c>
      <c r="I40">
        <f t="shared" si="1"/>
        <v>0.30064015821796608</v>
      </c>
    </row>
    <row r="41" spans="1:9" ht="14.25" x14ac:dyDescent="0.2">
      <c r="A41" t="s">
        <v>228</v>
      </c>
      <c r="B41" t="s">
        <v>119</v>
      </c>
      <c r="D41" t="s">
        <v>59</v>
      </c>
      <c r="E41" s="1">
        <v>1590</v>
      </c>
      <c r="F41">
        <f t="shared" si="0"/>
        <v>33072</v>
      </c>
      <c r="G41">
        <v>19000</v>
      </c>
      <c r="H41">
        <v>3500</v>
      </c>
      <c r="I41">
        <f t="shared" si="1"/>
        <v>0.31966618287373005</v>
      </c>
    </row>
    <row r="42" spans="1:9" ht="14.25" x14ac:dyDescent="0.2">
      <c r="A42" t="s">
        <v>230</v>
      </c>
      <c r="B42" t="s">
        <v>123</v>
      </c>
      <c r="D42" t="s">
        <v>57</v>
      </c>
      <c r="E42" s="1">
        <v>1590</v>
      </c>
      <c r="F42">
        <f t="shared" si="0"/>
        <v>33072</v>
      </c>
      <c r="G42">
        <v>10000</v>
      </c>
      <c r="H42">
        <v>3500</v>
      </c>
      <c r="I42">
        <f t="shared" si="1"/>
        <v>0.59179970972423801</v>
      </c>
    </row>
    <row r="43" spans="1:9" ht="14.25" x14ac:dyDescent="0.2">
      <c r="A43" t="s">
        <v>232</v>
      </c>
      <c r="B43" t="s">
        <v>187</v>
      </c>
      <c r="D43" t="s">
        <v>59</v>
      </c>
      <c r="E43" s="1">
        <v>1590</v>
      </c>
      <c r="F43">
        <f t="shared" si="0"/>
        <v>33072</v>
      </c>
      <c r="G43">
        <v>22000</v>
      </c>
      <c r="H43">
        <v>3500</v>
      </c>
      <c r="I43">
        <f t="shared" si="1"/>
        <v>0.22895500725689399</v>
      </c>
    </row>
    <row r="48" spans="1:9" x14ac:dyDescent="0.15">
      <c r="G48">
        <f>150*25000</f>
        <v>3750000</v>
      </c>
    </row>
    <row r="49" spans="1:7" x14ac:dyDescent="0.15">
      <c r="G49">
        <f>17000*150</f>
        <v>2550000</v>
      </c>
    </row>
    <row r="50" spans="1:7" ht="14.25" x14ac:dyDescent="0.15">
      <c r="A50" s="2" t="s">
        <v>1</v>
      </c>
      <c r="B50" s="2" t="s">
        <v>2</v>
      </c>
      <c r="C50" s="3" t="s">
        <v>256</v>
      </c>
      <c r="G50">
        <f>G49/G48</f>
        <v>0.68</v>
      </c>
    </row>
    <row r="51" spans="1:7" ht="14.25" x14ac:dyDescent="0.15">
      <c r="A51" s="4" t="s">
        <v>257</v>
      </c>
      <c r="B51" s="5" t="s">
        <v>71</v>
      </c>
      <c r="C51" s="6">
        <v>11000</v>
      </c>
    </row>
    <row r="52" spans="1:7" ht="14.25" x14ac:dyDescent="0.15">
      <c r="A52" s="4" t="s">
        <v>258</v>
      </c>
      <c r="B52" s="5" t="s">
        <v>71</v>
      </c>
      <c r="C52" s="6">
        <v>8500</v>
      </c>
    </row>
    <row r="53" spans="1:7" ht="14.25" x14ac:dyDescent="0.15">
      <c r="A53" s="4" t="s">
        <v>259</v>
      </c>
      <c r="B53" s="5" t="s">
        <v>71</v>
      </c>
      <c r="C53" s="6">
        <v>27000</v>
      </c>
    </row>
    <row r="54" spans="1:7" ht="14.25" x14ac:dyDescent="0.15">
      <c r="A54" s="4" t="s">
        <v>260</v>
      </c>
      <c r="B54" s="5" t="s">
        <v>71</v>
      </c>
      <c r="C54" s="6">
        <v>9000</v>
      </c>
    </row>
    <row r="55" spans="1:7" ht="14.25" x14ac:dyDescent="0.15">
      <c r="A55" s="7" t="s">
        <v>261</v>
      </c>
      <c r="B55" s="5" t="s">
        <v>71</v>
      </c>
      <c r="C55" s="6">
        <v>21500</v>
      </c>
    </row>
    <row r="56" spans="1:7" ht="14.25" x14ac:dyDescent="0.15">
      <c r="A56" s="7" t="s">
        <v>130</v>
      </c>
      <c r="B56" s="5" t="s">
        <v>71</v>
      </c>
      <c r="C56" s="6">
        <v>12000</v>
      </c>
    </row>
    <row r="57" spans="1:7" ht="14.25" x14ac:dyDescent="0.15">
      <c r="A57" s="7" t="s">
        <v>262</v>
      </c>
      <c r="B57" s="5" t="s">
        <v>71</v>
      </c>
      <c r="C57" s="6">
        <v>23000</v>
      </c>
    </row>
    <row r="58" spans="1:7" ht="14.25" x14ac:dyDescent="0.15">
      <c r="A58" s="7" t="s">
        <v>263</v>
      </c>
      <c r="B58" s="5" t="s">
        <v>71</v>
      </c>
      <c r="C58" s="6">
        <v>24000</v>
      </c>
    </row>
    <row r="59" spans="1:7" ht="14.25" x14ac:dyDescent="0.15">
      <c r="A59" s="7" t="s">
        <v>264</v>
      </c>
      <c r="B59" s="5" t="s">
        <v>71</v>
      </c>
      <c r="C59" s="6">
        <v>13000</v>
      </c>
    </row>
    <row r="60" spans="1:7" ht="14.25" x14ac:dyDescent="0.15">
      <c r="A60" s="7" t="s">
        <v>265</v>
      </c>
      <c r="B60" s="5" t="s">
        <v>71</v>
      </c>
      <c r="C60" s="6">
        <v>8000</v>
      </c>
    </row>
  </sheetData>
  <autoFilter ref="A1:I43"/>
  <phoneticPr fontId="18" type="noConversion"/>
  <conditionalFormatting sqref="A2">
    <cfRule type="duplicateValues" dxfId="5" priority="6"/>
  </conditionalFormatting>
  <conditionalFormatting sqref="A21">
    <cfRule type="duplicateValues" dxfId="4" priority="3"/>
  </conditionalFormatting>
  <conditionalFormatting sqref="A22">
    <cfRule type="duplicateValues" dxfId="3" priority="2"/>
  </conditionalFormatting>
  <conditionalFormatting sqref="A3:A8">
    <cfRule type="duplicateValues" dxfId="2" priority="5"/>
  </conditionalFormatting>
  <conditionalFormatting sqref="A9:A20">
    <cfRule type="duplicateValues" dxfId="1" priority="4"/>
  </conditionalFormatting>
  <conditionalFormatting sqref="A23:A43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调薪</vt:lpstr>
      <vt:lpstr>备案规则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Administrator</cp:lastModifiedBy>
  <dcterms:created xsi:type="dcterms:W3CDTF">2006-09-16T00:00:00Z</dcterms:created>
  <dcterms:modified xsi:type="dcterms:W3CDTF">2019-08-26T10:07:27Z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  <property fmtid="{D5CDD505-2E9C-101B-9397-08002B2CF9AE}" pid="3" name="_2015_ms_pID_725343">
    <vt:lpwstr>(2)F45wAT8iqrj1L8Of1HSDqYl4rVoi+YfoXj6Ei9Xl0spbUhdGuCKi5BzrpGkweLWXLzB+7xvS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1JDajOEjgdekp+8auYSEx3JmdxEuxiDToRz8wSi4e+tKmSO5K4sM4bRNCDtSTI3sjs3BExa8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hH6o6+iQCh</vt:lpwstr>
  </property>
  <property fmtid="{D5CDD505-2E9C-101B-9397-08002B2CF9AE}" pid="4" name="_2015_ms_pID_7253431">
    <vt:lpwstr>TBob5tRzLYo7vrPHvtZbqWIKa6JQsHapqNhU+8IUPqW0d2V1mS1mGz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kWzG+i9o7YvLpqX6G+B3U6JH296PxsTwvF5hv25ysPlRJnB0Q9t1IH3yG0HNcPvM7W002Y6/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8/OBuqhsX117QnxbaH2vS/DR/n8/wCL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1540275323</vt:lpwstr>
  </property>
  <property fmtid="{D5CDD505-2E9C-101B-9397-08002B2CF9AE}" pid="9" name="KSORubyTemplateID" linkTarget="0">
    <vt:lpwstr>20</vt:lpwstr>
  </property>
</Properties>
</file>