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D:\何栖瑶\优化加班\"/>
    </mc:Choice>
  </mc:AlternateContent>
  <xr:revisionPtr revIDLastSave="0" documentId="13_ncr:1_{282857F6-C166-4FB9-B533-9956A2745167}" xr6:coauthVersionLast="47" xr6:coauthVersionMax="47" xr10:uidLastSave="{00000000-0000-0000-0000-000000000000}"/>
  <bookViews>
    <workbookView xWindow="51480" yWindow="3165" windowWidth="38640" windowHeight="21240" tabRatio="538" xr2:uid="{00000000-000D-0000-FFFF-FFFF00000000}"/>
  </bookViews>
  <sheets>
    <sheet name="考勤表模板" sheetId="18" r:id="rId1"/>
  </sheets>
  <definedNames>
    <definedName name="_xlnm._FilterDatabase" localSheetId="0" hidden="1">考勤表模板!$A$7:$BZR$168</definedName>
    <definedName name="_xlnm.Print_Area" localSheetId="0">考勤表模板!$A$1:$CH$29</definedName>
    <definedName name="_xlnm.Print_Titles" localSheetId="0">考勤表模板!$1:$7</definedName>
  </definedNames>
  <calcPr calcId="191029"/>
</workbook>
</file>

<file path=xl/calcChain.xml><?xml version="1.0" encoding="utf-8"?>
<calcChain xmlns="http://schemas.openxmlformats.org/spreadsheetml/2006/main">
  <c r="D159" i="18" l="1"/>
  <c r="D157" i="18"/>
  <c r="D143" i="18"/>
  <c r="D139" i="18"/>
  <c r="D137" i="18"/>
  <c r="D135" i="18"/>
  <c r="D133" i="18"/>
  <c r="D129" i="18"/>
  <c r="D127" i="18"/>
  <c r="D125" i="18"/>
  <c r="D123" i="18"/>
  <c r="D119" i="18"/>
  <c r="D117" i="18"/>
  <c r="D103" i="18"/>
  <c r="D95" i="18"/>
  <c r="D93" i="18"/>
  <c r="D85" i="18"/>
  <c r="D83" i="18"/>
  <c r="D81" i="18"/>
  <c r="D79" i="18"/>
  <c r="D67" i="18"/>
  <c r="D65" i="18"/>
  <c r="D61" i="18"/>
  <c r="D51" i="18"/>
  <c r="D49" i="18"/>
  <c r="D47" i="18"/>
  <c r="D45" i="18"/>
  <c r="D37" i="18"/>
  <c r="D111" i="18"/>
  <c r="D109" i="18"/>
  <c r="D107" i="18"/>
  <c r="D105" i="18"/>
  <c r="D99" i="18"/>
  <c r="D97" i="18"/>
  <c r="D91" i="18"/>
  <c r="D89" i="18"/>
  <c r="D87" i="18"/>
  <c r="D77" i="18"/>
  <c r="D75" i="18"/>
  <c r="D73" i="18"/>
  <c r="D71" i="18"/>
  <c r="D69" i="18"/>
  <c r="D63" i="18"/>
  <c r="D59" i="18"/>
  <c r="D57" i="18"/>
  <c r="D41" i="18"/>
  <c r="D39" i="18"/>
  <c r="D25" i="18"/>
  <c r="D23" i="18"/>
  <c r="D21" i="18"/>
  <c r="D17" i="18"/>
  <c r="D15" i="18"/>
  <c r="D13" i="18"/>
  <c r="D11" i="18"/>
  <c r="F163" i="18" l="1"/>
  <c r="D163" i="18"/>
  <c r="BQ162" i="18"/>
  <c r="BM162" i="18"/>
  <c r="BG162" i="18"/>
  <c r="BF162" i="18"/>
  <c r="BO162" i="18" s="1"/>
  <c r="BD162" i="18"/>
  <c r="BS162" i="18" s="1"/>
  <c r="BA162" i="18"/>
  <c r="AZ162" i="18"/>
  <c r="AY162" i="18"/>
  <c r="AX162" i="18"/>
  <c r="AW162" i="18"/>
  <c r="AV162" i="18"/>
  <c r="AU162" i="18"/>
  <c r="AT162" i="18"/>
  <c r="AS162" i="18"/>
  <c r="AR162" i="18"/>
  <c r="AQ162" i="18"/>
  <c r="AP162" i="18"/>
  <c r="F161" i="18"/>
  <c r="D161" i="18"/>
  <c r="BQ160" i="18"/>
  <c r="BG160" i="18"/>
  <c r="BP160" i="18" s="1"/>
  <c r="BF160" i="18"/>
  <c r="BI160" i="18" s="1"/>
  <c r="BD160" i="18"/>
  <c r="BA160" i="18"/>
  <c r="BL160" i="18" s="1"/>
  <c r="AZ160" i="18"/>
  <c r="AY160" i="18"/>
  <c r="AX160" i="18"/>
  <c r="AW160" i="18"/>
  <c r="AV160" i="18"/>
  <c r="AU160" i="18"/>
  <c r="AT160" i="18"/>
  <c r="AS160" i="18"/>
  <c r="AR160" i="18"/>
  <c r="AQ160" i="18"/>
  <c r="AP160" i="18"/>
  <c r="F159" i="18"/>
  <c r="BQ158" i="18"/>
  <c r="BN158" i="18"/>
  <c r="BG158" i="18"/>
  <c r="BP158" i="18" s="1"/>
  <c r="BF158" i="18"/>
  <c r="BD158" i="18"/>
  <c r="BS158" i="18" s="1"/>
  <c r="BA158" i="18"/>
  <c r="BK158" i="18" s="1"/>
  <c r="AZ158" i="18"/>
  <c r="AY158" i="18"/>
  <c r="AX158" i="18"/>
  <c r="AW158" i="18"/>
  <c r="AV158" i="18"/>
  <c r="AU158" i="18"/>
  <c r="AT158" i="18"/>
  <c r="AS158" i="18"/>
  <c r="AR158" i="18"/>
  <c r="AQ158" i="18"/>
  <c r="AP158" i="18"/>
  <c r="BS156" i="18"/>
  <c r="BQ156" i="18"/>
  <c r="BG156" i="18"/>
  <c r="BP156" i="18" s="1"/>
  <c r="BF156" i="18"/>
  <c r="BD156" i="18"/>
  <c r="BA156" i="18"/>
  <c r="BL156" i="18" s="1"/>
  <c r="AZ156" i="18"/>
  <c r="AY156" i="18"/>
  <c r="AX156" i="18"/>
  <c r="AW156" i="18"/>
  <c r="AV156" i="18"/>
  <c r="AU156" i="18"/>
  <c r="AT156" i="18"/>
  <c r="AS156" i="18"/>
  <c r="AR156" i="18"/>
  <c r="AQ156" i="18"/>
  <c r="AP156" i="18"/>
  <c r="F155" i="18"/>
  <c r="D155" i="18"/>
  <c r="BQ154" i="18"/>
  <c r="BG154" i="18"/>
  <c r="BF154" i="18"/>
  <c r="BD154" i="18"/>
  <c r="BA154" i="18"/>
  <c r="BL154" i="18" s="1"/>
  <c r="AZ154" i="18"/>
  <c r="AY154" i="18"/>
  <c r="AX154" i="18"/>
  <c r="AW154" i="18"/>
  <c r="AV154" i="18"/>
  <c r="AU154" i="18"/>
  <c r="AT154" i="18"/>
  <c r="AS154" i="18"/>
  <c r="AR154" i="18"/>
  <c r="AQ154" i="18"/>
  <c r="AP154" i="18"/>
  <c r="D153" i="18"/>
  <c r="BQ152" i="18"/>
  <c r="BM152" i="18"/>
  <c r="BG152" i="18"/>
  <c r="BP152" i="18" s="1"/>
  <c r="BF152" i="18"/>
  <c r="BD152" i="18"/>
  <c r="BS152" i="18" s="1"/>
  <c r="BA152" i="18"/>
  <c r="AZ152" i="18"/>
  <c r="AY152" i="18"/>
  <c r="AX152" i="18"/>
  <c r="AW152" i="18"/>
  <c r="AV152" i="18"/>
  <c r="AU152" i="18"/>
  <c r="AT152" i="18"/>
  <c r="AS152" i="18"/>
  <c r="AR152" i="18"/>
  <c r="AQ152" i="18"/>
  <c r="AP152" i="18"/>
  <c r="D151" i="18"/>
  <c r="BQ150" i="18"/>
  <c r="BG150" i="18"/>
  <c r="BP150" i="18" s="1"/>
  <c r="BF150" i="18"/>
  <c r="BD150" i="18"/>
  <c r="BA150" i="18"/>
  <c r="BL150" i="18" s="1"/>
  <c r="AZ150" i="18"/>
  <c r="AY150" i="18"/>
  <c r="AX150" i="18"/>
  <c r="AW150" i="18"/>
  <c r="AV150" i="18"/>
  <c r="AU150" i="18"/>
  <c r="AT150" i="18"/>
  <c r="AS150" i="18"/>
  <c r="AR150" i="18"/>
  <c r="AQ150" i="18"/>
  <c r="AP150" i="18"/>
  <c r="D149" i="18"/>
  <c r="BQ148" i="18"/>
  <c r="BG148" i="18"/>
  <c r="BF148" i="18"/>
  <c r="BD148" i="18"/>
  <c r="BA148" i="18"/>
  <c r="BL148" i="18" s="1"/>
  <c r="AZ148" i="18"/>
  <c r="AY148" i="18"/>
  <c r="AX148" i="18"/>
  <c r="AW148" i="18"/>
  <c r="AV148" i="18"/>
  <c r="AU148" i="18"/>
  <c r="AT148" i="18"/>
  <c r="AS148" i="18"/>
  <c r="AR148" i="18"/>
  <c r="AQ148" i="18"/>
  <c r="AP148" i="18"/>
  <c r="F147" i="18"/>
  <c r="D147" i="18"/>
  <c r="BS146" i="18"/>
  <c r="BQ146" i="18"/>
  <c r="BG146" i="18"/>
  <c r="BP146" i="18" s="1"/>
  <c r="BF146" i="18"/>
  <c r="BD146" i="18"/>
  <c r="BA146" i="18"/>
  <c r="BL146" i="18" s="1"/>
  <c r="AZ146" i="18"/>
  <c r="AY146" i="18"/>
  <c r="AX146" i="18"/>
  <c r="AW146" i="18"/>
  <c r="AV146" i="18"/>
  <c r="AU146" i="18"/>
  <c r="AT146" i="18"/>
  <c r="AS146" i="18"/>
  <c r="AR146" i="18"/>
  <c r="AQ146" i="18"/>
  <c r="AP146" i="18"/>
  <c r="F145" i="18"/>
  <c r="D145" i="18"/>
  <c r="BQ144" i="18"/>
  <c r="BG144" i="18"/>
  <c r="BP144" i="18" s="1"/>
  <c r="BF144" i="18"/>
  <c r="BD144" i="18"/>
  <c r="BA144" i="18"/>
  <c r="BL144" i="18" s="1"/>
  <c r="AZ144" i="18"/>
  <c r="AY144" i="18"/>
  <c r="AX144" i="18"/>
  <c r="AW144" i="18"/>
  <c r="AV144" i="18"/>
  <c r="AU144" i="18"/>
  <c r="AT144" i="18"/>
  <c r="AS144" i="18"/>
  <c r="AR144" i="18"/>
  <c r="AQ144" i="18"/>
  <c r="AP144" i="18"/>
  <c r="F143" i="18"/>
  <c r="BQ142" i="18"/>
  <c r="BG142" i="18"/>
  <c r="BP142" i="18" s="1"/>
  <c r="BF142" i="18"/>
  <c r="BD142" i="18"/>
  <c r="BA142" i="18"/>
  <c r="BL142" i="18" s="1"/>
  <c r="AZ142" i="18"/>
  <c r="AY142" i="18"/>
  <c r="AX142" i="18"/>
  <c r="AW142" i="18"/>
  <c r="AV142" i="18"/>
  <c r="AU142" i="18"/>
  <c r="AT142" i="18"/>
  <c r="AS142" i="18"/>
  <c r="AR142" i="18"/>
  <c r="AQ142" i="18"/>
  <c r="AP142" i="18"/>
  <c r="F141" i="18"/>
  <c r="D141" i="18"/>
  <c r="BQ140" i="18"/>
  <c r="BG140" i="18"/>
  <c r="BP140" i="18" s="1"/>
  <c r="BF140" i="18"/>
  <c r="BD140" i="18"/>
  <c r="BA140" i="18"/>
  <c r="BK140" i="18" s="1"/>
  <c r="AZ140" i="18"/>
  <c r="AY140" i="18"/>
  <c r="AX140" i="18"/>
  <c r="AW140" i="18"/>
  <c r="AV140" i="18"/>
  <c r="AU140" i="18"/>
  <c r="AT140" i="18"/>
  <c r="AS140" i="18"/>
  <c r="AR140" i="18"/>
  <c r="AQ140" i="18"/>
  <c r="AP140" i="18"/>
  <c r="F139" i="18"/>
  <c r="BQ138" i="18"/>
  <c r="BG138" i="18"/>
  <c r="BP138" i="18" s="1"/>
  <c r="BF138" i="18"/>
  <c r="BD138" i="18"/>
  <c r="BA138" i="18"/>
  <c r="BL138" i="18" s="1"/>
  <c r="AZ138" i="18"/>
  <c r="AY138" i="18"/>
  <c r="AX138" i="18"/>
  <c r="AW138" i="18"/>
  <c r="AV138" i="18"/>
  <c r="AU138" i="18"/>
  <c r="AT138" i="18"/>
  <c r="AS138" i="18"/>
  <c r="AR138" i="18"/>
  <c r="AQ138" i="18"/>
  <c r="AP138" i="18"/>
  <c r="F137" i="18"/>
  <c r="BQ136" i="18"/>
  <c r="BG136" i="18"/>
  <c r="BP136" i="18" s="1"/>
  <c r="BF136" i="18"/>
  <c r="BD136" i="18"/>
  <c r="BA136" i="18"/>
  <c r="BL136" i="18" s="1"/>
  <c r="AZ136" i="18"/>
  <c r="AY136" i="18"/>
  <c r="AX136" i="18"/>
  <c r="AW136" i="18"/>
  <c r="AV136" i="18"/>
  <c r="AU136" i="18"/>
  <c r="AT136" i="18"/>
  <c r="AS136" i="18"/>
  <c r="AR136" i="18"/>
  <c r="AQ136" i="18"/>
  <c r="AP136" i="18"/>
  <c r="F135" i="18"/>
  <c r="BQ134" i="18"/>
  <c r="BG134" i="18"/>
  <c r="BP134" i="18" s="1"/>
  <c r="BF134" i="18"/>
  <c r="BD134" i="18"/>
  <c r="BA134" i="18"/>
  <c r="BL134" i="18" s="1"/>
  <c r="AZ134" i="18"/>
  <c r="AY134" i="18"/>
  <c r="AX134" i="18"/>
  <c r="AW134" i="18"/>
  <c r="AV134" i="18"/>
  <c r="AU134" i="18"/>
  <c r="AT134" i="18"/>
  <c r="AS134" i="18"/>
  <c r="AR134" i="18"/>
  <c r="AQ134" i="18"/>
  <c r="AP134" i="18"/>
  <c r="F133" i="18"/>
  <c r="BQ132" i="18"/>
  <c r="BG132" i="18"/>
  <c r="BP132" i="18" s="1"/>
  <c r="BF132" i="18"/>
  <c r="BD132" i="18"/>
  <c r="BA132" i="18"/>
  <c r="BK132" i="18" s="1"/>
  <c r="AZ132" i="18"/>
  <c r="AY132" i="18"/>
  <c r="AX132" i="18"/>
  <c r="AW132" i="18"/>
  <c r="AV132" i="18"/>
  <c r="AU132" i="18"/>
  <c r="AT132" i="18"/>
  <c r="AS132" i="18"/>
  <c r="AR132" i="18"/>
  <c r="AQ132" i="18"/>
  <c r="AP132" i="18"/>
  <c r="F131" i="18"/>
  <c r="D131" i="18"/>
  <c r="BQ130" i="18"/>
  <c r="BG130" i="18"/>
  <c r="BP130" i="18" s="1"/>
  <c r="BF130" i="18"/>
  <c r="BD130" i="18"/>
  <c r="BA130" i="18"/>
  <c r="BL130" i="18" s="1"/>
  <c r="AZ130" i="18"/>
  <c r="AY130" i="18"/>
  <c r="AX130" i="18"/>
  <c r="AW130" i="18"/>
  <c r="AV130" i="18"/>
  <c r="AU130" i="18"/>
  <c r="AT130" i="18"/>
  <c r="AS130" i="18"/>
  <c r="AR130" i="18"/>
  <c r="AQ130" i="18"/>
  <c r="AP130" i="18"/>
  <c r="F129" i="18"/>
  <c r="BQ128" i="18"/>
  <c r="BG128" i="18"/>
  <c r="BP128" i="18" s="1"/>
  <c r="BF128" i="18"/>
  <c r="BD128" i="18"/>
  <c r="BA128" i="18"/>
  <c r="BL128" i="18" s="1"/>
  <c r="AZ128" i="18"/>
  <c r="AY128" i="18"/>
  <c r="AX128" i="18"/>
  <c r="AW128" i="18"/>
  <c r="AV128" i="18"/>
  <c r="AU128" i="18"/>
  <c r="AT128" i="18"/>
  <c r="AS128" i="18"/>
  <c r="AR128" i="18"/>
  <c r="AQ128" i="18"/>
  <c r="AP128" i="18"/>
  <c r="F127" i="18"/>
  <c r="BQ126" i="18"/>
  <c r="BG126" i="18"/>
  <c r="BP126" i="18" s="1"/>
  <c r="BF126" i="18"/>
  <c r="BD126" i="18"/>
  <c r="BA126" i="18"/>
  <c r="BL126" i="18" s="1"/>
  <c r="AZ126" i="18"/>
  <c r="AY126" i="18"/>
  <c r="AX126" i="18"/>
  <c r="AW126" i="18"/>
  <c r="AV126" i="18"/>
  <c r="AU126" i="18"/>
  <c r="AT126" i="18"/>
  <c r="AS126" i="18"/>
  <c r="AR126" i="18"/>
  <c r="AQ126" i="18"/>
  <c r="AP126" i="18"/>
  <c r="F125" i="18"/>
  <c r="BQ124" i="18"/>
  <c r="BG124" i="18"/>
  <c r="BP124" i="18" s="1"/>
  <c r="BF124" i="18"/>
  <c r="BD124" i="18"/>
  <c r="BA124" i="18"/>
  <c r="BK124" i="18" s="1"/>
  <c r="AZ124" i="18"/>
  <c r="AY124" i="18"/>
  <c r="AX124" i="18"/>
  <c r="AW124" i="18"/>
  <c r="AV124" i="18"/>
  <c r="AU124" i="18"/>
  <c r="AT124" i="18"/>
  <c r="AS124" i="18"/>
  <c r="AR124" i="18"/>
  <c r="AQ124" i="18"/>
  <c r="AP124" i="18"/>
  <c r="F123" i="18"/>
  <c r="BQ122" i="18"/>
  <c r="BM122" i="18"/>
  <c r="BG122" i="18"/>
  <c r="BP122" i="18" s="1"/>
  <c r="BF122" i="18"/>
  <c r="BO122" i="18" s="1"/>
  <c r="BD122" i="18"/>
  <c r="BS122" i="18" s="1"/>
  <c r="BA122" i="18"/>
  <c r="AZ122" i="18"/>
  <c r="AY122" i="18"/>
  <c r="AX122" i="18"/>
  <c r="AW122" i="18"/>
  <c r="AV122" i="18"/>
  <c r="AU122" i="18"/>
  <c r="AT122" i="18"/>
  <c r="AS122" i="18"/>
  <c r="AR122" i="18"/>
  <c r="AQ122" i="18"/>
  <c r="AP122" i="18"/>
  <c r="F121" i="18"/>
  <c r="BQ120" i="18"/>
  <c r="BG120" i="18"/>
  <c r="BP120" i="18" s="1"/>
  <c r="BF120" i="18"/>
  <c r="BD120" i="18"/>
  <c r="BA120" i="18"/>
  <c r="BL120" i="18" s="1"/>
  <c r="AZ120" i="18"/>
  <c r="AY120" i="18"/>
  <c r="AX120" i="18"/>
  <c r="AW120" i="18"/>
  <c r="AV120" i="18"/>
  <c r="AU120" i="18"/>
  <c r="AT120" i="18"/>
  <c r="AS120" i="18"/>
  <c r="AR120" i="18"/>
  <c r="AQ120" i="18"/>
  <c r="AP120" i="18"/>
  <c r="F119" i="18"/>
  <c r="BQ118" i="18"/>
  <c r="BG118" i="18"/>
  <c r="BP118" i="18" s="1"/>
  <c r="BF118" i="18"/>
  <c r="BD118" i="18"/>
  <c r="BA118" i="18"/>
  <c r="BL118" i="18" s="1"/>
  <c r="AZ118" i="18"/>
  <c r="AY118" i="18"/>
  <c r="AX118" i="18"/>
  <c r="AW118" i="18"/>
  <c r="AV118" i="18"/>
  <c r="AU118" i="18"/>
  <c r="AT118" i="18"/>
  <c r="AS118" i="18"/>
  <c r="AR118" i="18"/>
  <c r="AQ118" i="18"/>
  <c r="AP118" i="18"/>
  <c r="F117" i="18"/>
  <c r="BQ116" i="18"/>
  <c r="BG116" i="18"/>
  <c r="BP116" i="18" s="1"/>
  <c r="BF116" i="18"/>
  <c r="BD116" i="18"/>
  <c r="BA116" i="18"/>
  <c r="BL116" i="18" s="1"/>
  <c r="AZ116" i="18"/>
  <c r="AY116" i="18"/>
  <c r="AX116" i="18"/>
  <c r="AW116" i="18"/>
  <c r="AV116" i="18"/>
  <c r="AU116" i="18"/>
  <c r="AT116" i="18"/>
  <c r="AS116" i="18"/>
  <c r="AR116" i="18"/>
  <c r="AQ116" i="18"/>
  <c r="AP116" i="18"/>
  <c r="F115" i="18"/>
  <c r="D115" i="18"/>
  <c r="BQ114" i="18"/>
  <c r="BG114" i="18"/>
  <c r="BP114" i="18" s="1"/>
  <c r="BF114" i="18"/>
  <c r="BD114" i="18"/>
  <c r="BA114" i="18"/>
  <c r="BK114" i="18" s="1"/>
  <c r="AZ114" i="18"/>
  <c r="AY114" i="18"/>
  <c r="AX114" i="18"/>
  <c r="AW114" i="18"/>
  <c r="AV114" i="18"/>
  <c r="AU114" i="18"/>
  <c r="AT114" i="18"/>
  <c r="AS114" i="18"/>
  <c r="AR114" i="18"/>
  <c r="AQ114" i="18"/>
  <c r="AP114" i="18"/>
  <c r="F113" i="18"/>
  <c r="D113" i="18"/>
  <c r="BQ112" i="18"/>
  <c r="BG112" i="18"/>
  <c r="BP112" i="18" s="1"/>
  <c r="BF112" i="18"/>
  <c r="BD112" i="18"/>
  <c r="BA112" i="18"/>
  <c r="BL112" i="18" s="1"/>
  <c r="AZ112" i="18"/>
  <c r="AY112" i="18"/>
  <c r="AX112" i="18"/>
  <c r="AW112" i="18"/>
  <c r="AV112" i="18"/>
  <c r="AU112" i="18"/>
  <c r="AT112" i="18"/>
  <c r="AS112" i="18"/>
  <c r="AR112" i="18"/>
  <c r="AQ112" i="18"/>
  <c r="AP112" i="18"/>
  <c r="BB146" i="18" l="1"/>
  <c r="BB158" i="18"/>
  <c r="BB118" i="18"/>
  <c r="BO124" i="18"/>
  <c r="BR124" i="18" s="1"/>
  <c r="BI128" i="18"/>
  <c r="BI154" i="18"/>
  <c r="BB148" i="18"/>
  <c r="BB116" i="18"/>
  <c r="BP154" i="18"/>
  <c r="BB156" i="18"/>
  <c r="BO132" i="18"/>
  <c r="BR132" i="18" s="1"/>
  <c r="BE134" i="18"/>
  <c r="BN134" i="18" s="1"/>
  <c r="BB142" i="18"/>
  <c r="BI148" i="18"/>
  <c r="BB154" i="18"/>
  <c r="BK136" i="18"/>
  <c r="BM136" i="18" s="1"/>
  <c r="BB144" i="18"/>
  <c r="BK118" i="18"/>
  <c r="BM118" i="18" s="1"/>
  <c r="BB120" i="18"/>
  <c r="BI126" i="18"/>
  <c r="BI136" i="18"/>
  <c r="BI144" i="18"/>
  <c r="BK146" i="18"/>
  <c r="BM146" i="18" s="1"/>
  <c r="BP148" i="18"/>
  <c r="BI150" i="18"/>
  <c r="BI156" i="18"/>
  <c r="BI162" i="18"/>
  <c r="BE120" i="18"/>
  <c r="BS120" i="18" s="1"/>
  <c r="BE114" i="18"/>
  <c r="BN114" i="18" s="1"/>
  <c r="BI116" i="18"/>
  <c r="BI122" i="18"/>
  <c r="BB126" i="18"/>
  <c r="BB128" i="18"/>
  <c r="BK128" i="18"/>
  <c r="BO128" i="18" s="1"/>
  <c r="BR128" i="18" s="1"/>
  <c r="BB130" i="18"/>
  <c r="BK134" i="18"/>
  <c r="BM134" i="18" s="1"/>
  <c r="BB140" i="18"/>
  <c r="BI142" i="18"/>
  <c r="BO158" i="18"/>
  <c r="BR158" i="18" s="1"/>
  <c r="BB160" i="18"/>
  <c r="BB162" i="18"/>
  <c r="BK126" i="18"/>
  <c r="BO126" i="18" s="1"/>
  <c r="BR126" i="18" s="1"/>
  <c r="BE116" i="18"/>
  <c r="BN116" i="18" s="1"/>
  <c r="BB122" i="18"/>
  <c r="BE124" i="18"/>
  <c r="BN124" i="18" s="1"/>
  <c r="BB134" i="18"/>
  <c r="BB136" i="18"/>
  <c r="BE142" i="18"/>
  <c r="BS142" i="18" s="1"/>
  <c r="BB152" i="18"/>
  <c r="BK160" i="18"/>
  <c r="BO160" i="18" s="1"/>
  <c r="BR160" i="18" s="1"/>
  <c r="BB112" i="18"/>
  <c r="BK116" i="18"/>
  <c r="BM116" i="18" s="1"/>
  <c r="BI118" i="18"/>
  <c r="BR122" i="18"/>
  <c r="BE126" i="18"/>
  <c r="BN126" i="18" s="1"/>
  <c r="BB132" i="18"/>
  <c r="BI134" i="18"/>
  <c r="BB138" i="18"/>
  <c r="BK142" i="18"/>
  <c r="BM142" i="18" s="1"/>
  <c r="BI146" i="18"/>
  <c r="BB150" i="18"/>
  <c r="BI152" i="18"/>
  <c r="BL158" i="18"/>
  <c r="BM158" i="18" s="1"/>
  <c r="BE160" i="18"/>
  <c r="BN160" i="18" s="1"/>
  <c r="BS114" i="18"/>
  <c r="BM160" i="18"/>
  <c r="BO114" i="18"/>
  <c r="BR114" i="18" s="1"/>
  <c r="BS124" i="18"/>
  <c r="BO140" i="18"/>
  <c r="BR140" i="18" s="1"/>
  <c r="BL132" i="18"/>
  <c r="BM132" i="18" s="1"/>
  <c r="BB114" i="18"/>
  <c r="BE118" i="18"/>
  <c r="BN118" i="18" s="1"/>
  <c r="BI120" i="18"/>
  <c r="BB124" i="18"/>
  <c r="BE128" i="18"/>
  <c r="BN128" i="18" s="1"/>
  <c r="BI130" i="18"/>
  <c r="BE136" i="18"/>
  <c r="BN136" i="18" s="1"/>
  <c r="BI138" i="18"/>
  <c r="BE144" i="18"/>
  <c r="BN144" i="18" s="1"/>
  <c r="BK144" i="18"/>
  <c r="BE148" i="18"/>
  <c r="BN148" i="18" s="1"/>
  <c r="BK148" i="18"/>
  <c r="BE150" i="18"/>
  <c r="BN150" i="18" s="1"/>
  <c r="BK150" i="18"/>
  <c r="BO152" i="18"/>
  <c r="BR152" i="18" s="1"/>
  <c r="BE154" i="18"/>
  <c r="BN154" i="18" s="1"/>
  <c r="BK154" i="18"/>
  <c r="BM154" i="18" s="1"/>
  <c r="BK156" i="18"/>
  <c r="BL124" i="18"/>
  <c r="BM124" i="18" s="1"/>
  <c r="BL140" i="18"/>
  <c r="BM140" i="18" s="1"/>
  <c r="BI112" i="18"/>
  <c r="BE112" i="18"/>
  <c r="BN112" i="18" s="1"/>
  <c r="BK112" i="18"/>
  <c r="BM112" i="18" s="1"/>
  <c r="BI114" i="18"/>
  <c r="BK120" i="18"/>
  <c r="BI124" i="18"/>
  <c r="BE130" i="18"/>
  <c r="BN130" i="18" s="1"/>
  <c r="BK130" i="18"/>
  <c r="BM130" i="18" s="1"/>
  <c r="BI132" i="18"/>
  <c r="BE138" i="18"/>
  <c r="BN138" i="18" s="1"/>
  <c r="BK138" i="18"/>
  <c r="BI140" i="18"/>
  <c r="BI158" i="18"/>
  <c r="BP162" i="18"/>
  <c r="BR162" i="18" s="1"/>
  <c r="BL114" i="18"/>
  <c r="BM114" i="18" s="1"/>
  <c r="BE132" i="18"/>
  <c r="BN132" i="18" s="1"/>
  <c r="BE140" i="18"/>
  <c r="BN140" i="18" s="1"/>
  <c r="BO118" i="18" l="1"/>
  <c r="BR118" i="18" s="1"/>
  <c r="BS126" i="18"/>
  <c r="BS116" i="18"/>
  <c r="BS134" i="18"/>
  <c r="BN142" i="18"/>
  <c r="BO134" i="18"/>
  <c r="BR134" i="18" s="1"/>
  <c r="BO116" i="18"/>
  <c r="BR116" i="18" s="1"/>
  <c r="BO136" i="18"/>
  <c r="BR136" i="18" s="1"/>
  <c r="BO142" i="18"/>
  <c r="BR142" i="18" s="1"/>
  <c r="BO146" i="18"/>
  <c r="BR146" i="18" s="1"/>
  <c r="BS160" i="18"/>
  <c r="BM126" i="18"/>
  <c r="BM128" i="18"/>
  <c r="BS148" i="18"/>
  <c r="BO112" i="18"/>
  <c r="BR112" i="18" s="1"/>
  <c r="BO138" i="18"/>
  <c r="BR138" i="18" s="1"/>
  <c r="BM138" i="18"/>
  <c r="BS130" i="18"/>
  <c r="BS138" i="18"/>
  <c r="BO130" i="18"/>
  <c r="BR130" i="18" s="1"/>
  <c r="BS144" i="18"/>
  <c r="BO154" i="18"/>
  <c r="BR154" i="18" s="1"/>
  <c r="BM156" i="18"/>
  <c r="BO156" i="18"/>
  <c r="BR156" i="18" s="1"/>
  <c r="BM150" i="18"/>
  <c r="BO150" i="18"/>
  <c r="BR150" i="18" s="1"/>
  <c r="BM144" i="18"/>
  <c r="BO144" i="18"/>
  <c r="BR144" i="18" s="1"/>
  <c r="BM148" i="18"/>
  <c r="BO148" i="18"/>
  <c r="BR148" i="18" s="1"/>
  <c r="BS132" i="18"/>
  <c r="BS140" i="18"/>
  <c r="BS128" i="18"/>
  <c r="BS154" i="18"/>
  <c r="BM120" i="18"/>
  <c r="BO120" i="18"/>
  <c r="BR120" i="18" s="1"/>
  <c r="BS150" i="18"/>
  <c r="BS136" i="18"/>
  <c r="BS118" i="18"/>
  <c r="BS112" i="18"/>
  <c r="F111" i="18" l="1"/>
  <c r="BQ110" i="18"/>
  <c r="BG110" i="18"/>
  <c r="BP110" i="18" s="1"/>
  <c r="BF110" i="18"/>
  <c r="BD110" i="18"/>
  <c r="BA110" i="18"/>
  <c r="BL110" i="18" s="1"/>
  <c r="AZ110" i="18"/>
  <c r="AY110" i="18"/>
  <c r="AX110" i="18"/>
  <c r="AW110" i="18"/>
  <c r="AV110" i="18"/>
  <c r="AU110" i="18"/>
  <c r="AT110" i="18"/>
  <c r="AS110" i="18"/>
  <c r="AR110" i="18"/>
  <c r="AQ110" i="18"/>
  <c r="AP110" i="18"/>
  <c r="F109" i="18"/>
  <c r="BQ108" i="18"/>
  <c r="BM108" i="18"/>
  <c r="BG108" i="18"/>
  <c r="BP108" i="18" s="1"/>
  <c r="BF108" i="18"/>
  <c r="BD108" i="18"/>
  <c r="BS108" i="18" s="1"/>
  <c r="BA108" i="18"/>
  <c r="AZ108" i="18"/>
  <c r="AY108" i="18"/>
  <c r="AX108" i="18"/>
  <c r="AW108" i="18"/>
  <c r="AV108" i="18"/>
  <c r="AU108" i="18"/>
  <c r="AT108" i="18"/>
  <c r="AS108" i="18"/>
  <c r="AR108" i="18"/>
  <c r="AQ108" i="18"/>
  <c r="AP108" i="18"/>
  <c r="F107" i="18"/>
  <c r="BQ106" i="18"/>
  <c r="BG106" i="18"/>
  <c r="BP106" i="18" s="1"/>
  <c r="BF106" i="18"/>
  <c r="BD106" i="18"/>
  <c r="BA106" i="18"/>
  <c r="BK106" i="18" s="1"/>
  <c r="AZ106" i="18"/>
  <c r="AY106" i="18"/>
  <c r="AX106" i="18"/>
  <c r="AW106" i="18"/>
  <c r="AV106" i="18"/>
  <c r="AU106" i="18"/>
  <c r="AT106" i="18"/>
  <c r="AS106" i="18"/>
  <c r="AR106" i="18"/>
  <c r="AQ106" i="18"/>
  <c r="AP106" i="18"/>
  <c r="F105" i="18"/>
  <c r="BQ104" i="18"/>
  <c r="BG104" i="18"/>
  <c r="BP104" i="18" s="1"/>
  <c r="BF104" i="18"/>
  <c r="BD104" i="18"/>
  <c r="BA104" i="18"/>
  <c r="BL104" i="18" s="1"/>
  <c r="AZ104" i="18"/>
  <c r="AY104" i="18"/>
  <c r="AX104" i="18"/>
  <c r="AW104" i="18"/>
  <c r="AV104" i="18"/>
  <c r="AU104" i="18"/>
  <c r="AT104" i="18"/>
  <c r="AS104" i="18"/>
  <c r="AR104" i="18"/>
  <c r="AQ104" i="18"/>
  <c r="AP104" i="18"/>
  <c r="F103" i="18"/>
  <c r="BQ102" i="18"/>
  <c r="BG102" i="18"/>
  <c r="BP102" i="18" s="1"/>
  <c r="BF102" i="18"/>
  <c r="BD102" i="18"/>
  <c r="BA102" i="18"/>
  <c r="BL102" i="18" s="1"/>
  <c r="AZ102" i="18"/>
  <c r="AY102" i="18"/>
  <c r="AX102" i="18"/>
  <c r="AW102" i="18"/>
  <c r="AV102" i="18"/>
  <c r="AU102" i="18"/>
  <c r="AT102" i="18"/>
  <c r="AS102" i="18"/>
  <c r="AR102" i="18"/>
  <c r="AQ102" i="18"/>
  <c r="AP102" i="18"/>
  <c r="F101" i="18"/>
  <c r="BQ100" i="18"/>
  <c r="BN100" i="18"/>
  <c r="BG100" i="18"/>
  <c r="BP100" i="18" s="1"/>
  <c r="BF100" i="18"/>
  <c r="BD100" i="18"/>
  <c r="BS100" i="18" s="1"/>
  <c r="BA100" i="18"/>
  <c r="BL100" i="18" s="1"/>
  <c r="AZ100" i="18"/>
  <c r="AY100" i="18"/>
  <c r="AX100" i="18"/>
  <c r="AW100" i="18"/>
  <c r="AV100" i="18"/>
  <c r="AU100" i="18"/>
  <c r="AT100" i="18"/>
  <c r="AS100" i="18"/>
  <c r="AR100" i="18"/>
  <c r="AQ100" i="18"/>
  <c r="AP100" i="18"/>
  <c r="F99" i="18"/>
  <c r="BQ98" i="18"/>
  <c r="BG98" i="18"/>
  <c r="BP98" i="18" s="1"/>
  <c r="BF98" i="18"/>
  <c r="BD98" i="18"/>
  <c r="BA98" i="18"/>
  <c r="BL98" i="18" s="1"/>
  <c r="AZ98" i="18"/>
  <c r="AY98" i="18"/>
  <c r="AX98" i="18"/>
  <c r="AW98" i="18"/>
  <c r="AV98" i="18"/>
  <c r="AU98" i="18"/>
  <c r="AT98" i="18"/>
  <c r="AS98" i="18"/>
  <c r="AR98" i="18"/>
  <c r="AQ98" i="18"/>
  <c r="AP98" i="18"/>
  <c r="F97" i="18"/>
  <c r="BQ96" i="18"/>
  <c r="BG96" i="18"/>
  <c r="BP96" i="18" s="1"/>
  <c r="BF96" i="18"/>
  <c r="BD96" i="18"/>
  <c r="BA96" i="18"/>
  <c r="BL96" i="18" s="1"/>
  <c r="AZ96" i="18"/>
  <c r="AY96" i="18"/>
  <c r="AX96" i="18"/>
  <c r="AW96" i="18"/>
  <c r="AV96" i="18"/>
  <c r="AU96" i="18"/>
  <c r="AT96" i="18"/>
  <c r="AS96" i="18"/>
  <c r="AR96" i="18"/>
  <c r="AQ96" i="18"/>
  <c r="AP96" i="18"/>
  <c r="BQ94" i="18"/>
  <c r="BG94" i="18"/>
  <c r="BP94" i="18" s="1"/>
  <c r="BF94" i="18"/>
  <c r="BD94" i="18"/>
  <c r="BA94" i="18"/>
  <c r="BL94" i="18" s="1"/>
  <c r="AZ94" i="18"/>
  <c r="AY94" i="18"/>
  <c r="AX94" i="18"/>
  <c r="AW94" i="18"/>
  <c r="AV94" i="18"/>
  <c r="AU94" i="18"/>
  <c r="AT94" i="18"/>
  <c r="AS94" i="18"/>
  <c r="AR94" i="18"/>
  <c r="AQ94" i="18"/>
  <c r="AP94" i="18"/>
  <c r="F93" i="18"/>
  <c r="BQ92" i="18"/>
  <c r="BG92" i="18"/>
  <c r="BP92" i="18" s="1"/>
  <c r="BF92" i="18"/>
  <c r="BD92" i="18"/>
  <c r="BA92" i="18"/>
  <c r="BK92" i="18" s="1"/>
  <c r="AZ92" i="18"/>
  <c r="AY92" i="18"/>
  <c r="AX92" i="18"/>
  <c r="AW92" i="18"/>
  <c r="AV92" i="18"/>
  <c r="AU92" i="18"/>
  <c r="AT92" i="18"/>
  <c r="AS92" i="18"/>
  <c r="AR92" i="18"/>
  <c r="AQ92" i="18"/>
  <c r="AP92" i="18"/>
  <c r="F91" i="18"/>
  <c r="BQ90" i="18"/>
  <c r="BG90" i="18"/>
  <c r="BF90" i="18"/>
  <c r="BD90" i="18"/>
  <c r="BA90" i="18"/>
  <c r="BL90" i="18" s="1"/>
  <c r="AZ90" i="18"/>
  <c r="AY90" i="18"/>
  <c r="AX90" i="18"/>
  <c r="AW90" i="18"/>
  <c r="AV90" i="18"/>
  <c r="AU90" i="18"/>
  <c r="AT90" i="18"/>
  <c r="AS90" i="18"/>
  <c r="AR90" i="18"/>
  <c r="AQ90" i="18"/>
  <c r="AP90" i="18"/>
  <c r="F89" i="18"/>
  <c r="BQ88" i="18"/>
  <c r="BG88" i="18"/>
  <c r="BP88" i="18" s="1"/>
  <c r="BF88" i="18"/>
  <c r="BD88" i="18"/>
  <c r="BA88" i="18"/>
  <c r="BL88" i="18" s="1"/>
  <c r="AZ88" i="18"/>
  <c r="AY88" i="18"/>
  <c r="AX88" i="18"/>
  <c r="AW88" i="18"/>
  <c r="AV88" i="18"/>
  <c r="AU88" i="18"/>
  <c r="AT88" i="18"/>
  <c r="AS88" i="18"/>
  <c r="AR88" i="18"/>
  <c r="AQ88" i="18"/>
  <c r="AP88" i="18"/>
  <c r="F87" i="18"/>
  <c r="BS86" i="18"/>
  <c r="BQ86" i="18"/>
  <c r="BR86" i="18" s="1"/>
  <c r="BM86" i="18"/>
  <c r="BG86" i="18"/>
  <c r="BF86" i="18"/>
  <c r="BD86" i="18"/>
  <c r="BA86" i="18"/>
  <c r="AZ86" i="18"/>
  <c r="AY86" i="18"/>
  <c r="AX86" i="18"/>
  <c r="AW86" i="18"/>
  <c r="AV86" i="18"/>
  <c r="AU86" i="18"/>
  <c r="AT86" i="18"/>
  <c r="AS86" i="18"/>
  <c r="AR86" i="18"/>
  <c r="AQ86" i="18"/>
  <c r="AP86" i="18"/>
  <c r="F85" i="18"/>
  <c r="BQ84" i="18"/>
  <c r="BG84" i="18"/>
  <c r="BP84" i="18" s="1"/>
  <c r="BF84" i="18"/>
  <c r="BD84" i="18"/>
  <c r="BA84" i="18"/>
  <c r="BL84" i="18" s="1"/>
  <c r="AZ84" i="18"/>
  <c r="AY84" i="18"/>
  <c r="AX84" i="18"/>
  <c r="AW84" i="18"/>
  <c r="AV84" i="18"/>
  <c r="AU84" i="18"/>
  <c r="AT84" i="18"/>
  <c r="AS84" i="18"/>
  <c r="AR84" i="18"/>
  <c r="AQ84" i="18"/>
  <c r="AP84" i="18"/>
  <c r="F83" i="18"/>
  <c r="BQ82" i="18"/>
  <c r="BG82" i="18"/>
  <c r="BP82" i="18" s="1"/>
  <c r="BF82" i="18"/>
  <c r="BD82" i="18"/>
  <c r="BA82" i="18"/>
  <c r="BL82" i="18" s="1"/>
  <c r="AZ82" i="18"/>
  <c r="AY82" i="18"/>
  <c r="AX82" i="18"/>
  <c r="AW82" i="18"/>
  <c r="AV82" i="18"/>
  <c r="AU82" i="18"/>
  <c r="AT82" i="18"/>
  <c r="AS82" i="18"/>
  <c r="AR82" i="18"/>
  <c r="AQ82" i="18"/>
  <c r="AP82" i="18"/>
  <c r="F81" i="18"/>
  <c r="BQ80" i="18"/>
  <c r="BG80" i="18"/>
  <c r="BP80" i="18" s="1"/>
  <c r="BF80" i="18"/>
  <c r="BD80" i="18"/>
  <c r="BA80" i="18"/>
  <c r="BK80" i="18" s="1"/>
  <c r="AZ80" i="18"/>
  <c r="AY80" i="18"/>
  <c r="AX80" i="18"/>
  <c r="AW80" i="18"/>
  <c r="AV80" i="18"/>
  <c r="AU80" i="18"/>
  <c r="AT80" i="18"/>
  <c r="AS80" i="18"/>
  <c r="AR80" i="18"/>
  <c r="AQ80" i="18"/>
  <c r="AP80" i="18"/>
  <c r="BQ78" i="18"/>
  <c r="BG78" i="18"/>
  <c r="BP78" i="18" s="1"/>
  <c r="BF78" i="18"/>
  <c r="BD78" i="18"/>
  <c r="BA78" i="18"/>
  <c r="BK78" i="18" s="1"/>
  <c r="AZ78" i="18"/>
  <c r="AY78" i="18"/>
  <c r="AX78" i="18"/>
  <c r="AW78" i="18"/>
  <c r="AV78" i="18"/>
  <c r="AU78" i="18"/>
  <c r="AT78" i="18"/>
  <c r="AS78" i="18"/>
  <c r="AR78" i="18"/>
  <c r="AQ78" i="18"/>
  <c r="AP78" i="18"/>
  <c r="F77" i="18"/>
  <c r="BQ76" i="18"/>
  <c r="BG76" i="18"/>
  <c r="BF76" i="18"/>
  <c r="BD76" i="18"/>
  <c r="BA76" i="18"/>
  <c r="BL76" i="18" s="1"/>
  <c r="AZ76" i="18"/>
  <c r="AY76" i="18"/>
  <c r="AX76" i="18"/>
  <c r="AW76" i="18"/>
  <c r="AV76" i="18"/>
  <c r="AU76" i="18"/>
  <c r="AT76" i="18"/>
  <c r="AS76" i="18"/>
  <c r="AR76" i="18"/>
  <c r="AQ76" i="18"/>
  <c r="AP76" i="18"/>
  <c r="F75" i="18"/>
  <c r="BQ74" i="18"/>
  <c r="BG74" i="18"/>
  <c r="BF74" i="18"/>
  <c r="BD74" i="18"/>
  <c r="BA74" i="18"/>
  <c r="BL74" i="18" s="1"/>
  <c r="AZ74" i="18"/>
  <c r="AY74" i="18"/>
  <c r="AX74" i="18"/>
  <c r="AW74" i="18"/>
  <c r="AV74" i="18"/>
  <c r="AU74" i="18"/>
  <c r="AT74" i="18"/>
  <c r="AS74" i="18"/>
  <c r="AR74" i="18"/>
  <c r="AQ74" i="18"/>
  <c r="AP74" i="18"/>
  <c r="F73" i="18"/>
  <c r="BQ72" i="18"/>
  <c r="BG72" i="18"/>
  <c r="BP72" i="18" s="1"/>
  <c r="BF72" i="18"/>
  <c r="BD72" i="18"/>
  <c r="BA72" i="18"/>
  <c r="BL72" i="18" s="1"/>
  <c r="AZ72" i="18"/>
  <c r="AY72" i="18"/>
  <c r="AX72" i="18"/>
  <c r="AW72" i="18"/>
  <c r="AV72" i="18"/>
  <c r="AU72" i="18"/>
  <c r="AT72" i="18"/>
  <c r="AS72" i="18"/>
  <c r="AR72" i="18"/>
  <c r="AQ72" i="18"/>
  <c r="AP72" i="18"/>
  <c r="F71" i="18"/>
  <c r="BQ70" i="18"/>
  <c r="BN70" i="18"/>
  <c r="BG70" i="18"/>
  <c r="BF70" i="18"/>
  <c r="BD70" i="18"/>
  <c r="BS70" i="18" s="1"/>
  <c r="BA70" i="18"/>
  <c r="BL70" i="18" s="1"/>
  <c r="AZ70" i="18"/>
  <c r="AY70" i="18"/>
  <c r="AX70" i="18"/>
  <c r="AW70" i="18"/>
  <c r="AV70" i="18"/>
  <c r="AU70" i="18"/>
  <c r="AT70" i="18"/>
  <c r="AS70" i="18"/>
  <c r="AR70" i="18"/>
  <c r="AQ70" i="18"/>
  <c r="AP70" i="18"/>
  <c r="F69" i="18"/>
  <c r="BS68" i="18"/>
  <c r="BQ68" i="18"/>
  <c r="BM68" i="18"/>
  <c r="BG68" i="18"/>
  <c r="BP68" i="18" s="1"/>
  <c r="BF68" i="18"/>
  <c r="BD68" i="18"/>
  <c r="BA68" i="18"/>
  <c r="AZ68" i="18"/>
  <c r="AY68" i="18"/>
  <c r="AX68" i="18"/>
  <c r="AW68" i="18"/>
  <c r="AV68" i="18"/>
  <c r="AU68" i="18"/>
  <c r="AT68" i="18"/>
  <c r="AS68" i="18"/>
  <c r="AR68" i="18"/>
  <c r="AQ68" i="18"/>
  <c r="AP68" i="18"/>
  <c r="F67" i="18"/>
  <c r="BQ66" i="18"/>
  <c r="BG66" i="18"/>
  <c r="BP66" i="18" s="1"/>
  <c r="BF66" i="18"/>
  <c r="BD66" i="18"/>
  <c r="BA66" i="18"/>
  <c r="BK66" i="18" s="1"/>
  <c r="AZ66" i="18"/>
  <c r="AY66" i="18"/>
  <c r="AX66" i="18"/>
  <c r="AW66" i="18"/>
  <c r="AV66" i="18"/>
  <c r="AU66" i="18"/>
  <c r="AT66" i="18"/>
  <c r="AS66" i="18"/>
  <c r="AR66" i="18"/>
  <c r="AQ66" i="18"/>
  <c r="AP66" i="18"/>
  <c r="F65" i="18"/>
  <c r="BQ64" i="18"/>
  <c r="BG64" i="18"/>
  <c r="BF64" i="18"/>
  <c r="BD64" i="18"/>
  <c r="BA64" i="18"/>
  <c r="BL64" i="18" s="1"/>
  <c r="AZ64" i="18"/>
  <c r="AY64" i="18"/>
  <c r="AX64" i="18"/>
  <c r="AW64" i="18"/>
  <c r="AV64" i="18"/>
  <c r="AU64" i="18"/>
  <c r="AT64" i="18"/>
  <c r="AS64" i="18"/>
  <c r="AR64" i="18"/>
  <c r="AQ64" i="18"/>
  <c r="AP64" i="18"/>
  <c r="F63" i="18"/>
  <c r="BQ62" i="18"/>
  <c r="BM62" i="18"/>
  <c r="BG62" i="18"/>
  <c r="BP62" i="18" s="1"/>
  <c r="BF62" i="18"/>
  <c r="BD62" i="18"/>
  <c r="BS62" i="18" s="1"/>
  <c r="BA62" i="18"/>
  <c r="AZ62" i="18"/>
  <c r="AY62" i="18"/>
  <c r="AX62" i="18"/>
  <c r="AW62" i="18"/>
  <c r="AV62" i="18"/>
  <c r="AU62" i="18"/>
  <c r="AT62" i="18"/>
  <c r="AS62" i="18"/>
  <c r="AR62" i="18"/>
  <c r="AQ62" i="18"/>
  <c r="AP62" i="18"/>
  <c r="F61" i="18"/>
  <c r="BQ60" i="18"/>
  <c r="BG60" i="18"/>
  <c r="BP60" i="18" s="1"/>
  <c r="BF60" i="18"/>
  <c r="BD60" i="18"/>
  <c r="BA60" i="18"/>
  <c r="BL60" i="18" s="1"/>
  <c r="AZ60" i="18"/>
  <c r="AY60" i="18"/>
  <c r="AX60" i="18"/>
  <c r="AW60" i="18"/>
  <c r="AV60" i="18"/>
  <c r="AU60" i="18"/>
  <c r="AT60" i="18"/>
  <c r="AS60" i="18"/>
  <c r="AR60" i="18"/>
  <c r="AQ60" i="18"/>
  <c r="AP60" i="18"/>
  <c r="F59" i="18"/>
  <c r="BQ58" i="18"/>
  <c r="BG58" i="18"/>
  <c r="BP58" i="18" s="1"/>
  <c r="BF58" i="18"/>
  <c r="BD58" i="18"/>
  <c r="BS58" i="18" s="1"/>
  <c r="BA58" i="18"/>
  <c r="BL58" i="18" s="1"/>
  <c r="AZ58" i="18"/>
  <c r="AY58" i="18"/>
  <c r="AX58" i="18"/>
  <c r="AW58" i="18"/>
  <c r="AV58" i="18"/>
  <c r="AU58" i="18"/>
  <c r="AT58" i="18"/>
  <c r="AS58" i="18"/>
  <c r="AR58" i="18"/>
  <c r="AQ58" i="18"/>
  <c r="AP58" i="18"/>
  <c r="F57" i="18"/>
  <c r="BQ56" i="18"/>
  <c r="BG56" i="18"/>
  <c r="BP56" i="18" s="1"/>
  <c r="BF56" i="18"/>
  <c r="BD56" i="18"/>
  <c r="BA56" i="18"/>
  <c r="BL56" i="18" s="1"/>
  <c r="AZ56" i="18"/>
  <c r="AY56" i="18"/>
  <c r="AX56" i="18"/>
  <c r="AW56" i="18"/>
  <c r="AV56" i="18"/>
  <c r="AU56" i="18"/>
  <c r="AT56" i="18"/>
  <c r="AS56" i="18"/>
  <c r="AR56" i="18"/>
  <c r="AQ56" i="18"/>
  <c r="AP56" i="18"/>
  <c r="F55" i="18"/>
  <c r="BQ54" i="18"/>
  <c r="BG54" i="18"/>
  <c r="BP54" i="18" s="1"/>
  <c r="BF54" i="18"/>
  <c r="BD54" i="18"/>
  <c r="BA54" i="18"/>
  <c r="BL54" i="18" s="1"/>
  <c r="AZ54" i="18"/>
  <c r="AY54" i="18"/>
  <c r="AX54" i="18"/>
  <c r="AW54" i="18"/>
  <c r="AV54" i="18"/>
  <c r="AU54" i="18"/>
  <c r="AT54" i="18"/>
  <c r="AS54" i="18"/>
  <c r="AR54" i="18"/>
  <c r="AQ54" i="18"/>
  <c r="AP54" i="18"/>
  <c r="F53" i="18"/>
  <c r="BQ52" i="18"/>
  <c r="BG52" i="18"/>
  <c r="BP52" i="18" s="1"/>
  <c r="BF52" i="18"/>
  <c r="BD52" i="18"/>
  <c r="BA52" i="18"/>
  <c r="BL52" i="18" s="1"/>
  <c r="AZ52" i="18"/>
  <c r="AY52" i="18"/>
  <c r="AX52" i="18"/>
  <c r="AW52" i="18"/>
  <c r="AV52" i="18"/>
  <c r="AU52" i="18"/>
  <c r="AT52" i="18"/>
  <c r="AS52" i="18"/>
  <c r="AR52" i="18"/>
  <c r="AQ52" i="18"/>
  <c r="AP52" i="18"/>
  <c r="F51" i="18"/>
  <c r="BQ50" i="18"/>
  <c r="BG50" i="18"/>
  <c r="BP50" i="18" s="1"/>
  <c r="BF50" i="18"/>
  <c r="BD50" i="18"/>
  <c r="BA50" i="18"/>
  <c r="BK50" i="18" s="1"/>
  <c r="AZ50" i="18"/>
  <c r="AY50" i="18"/>
  <c r="AX50" i="18"/>
  <c r="AW50" i="18"/>
  <c r="AV50" i="18"/>
  <c r="AU50" i="18"/>
  <c r="AT50" i="18"/>
  <c r="AS50" i="18"/>
  <c r="AR50" i="18"/>
  <c r="AQ50" i="18"/>
  <c r="AP50" i="18"/>
  <c r="F49" i="18"/>
  <c r="BQ48" i="18"/>
  <c r="BG48" i="18"/>
  <c r="BP48" i="18" s="1"/>
  <c r="BF48" i="18"/>
  <c r="BD48" i="18"/>
  <c r="BA48" i="18"/>
  <c r="BL48" i="18" s="1"/>
  <c r="AZ48" i="18"/>
  <c r="AY48" i="18"/>
  <c r="AX48" i="18"/>
  <c r="AW48" i="18"/>
  <c r="AV48" i="18"/>
  <c r="AU48" i="18"/>
  <c r="AT48" i="18"/>
  <c r="AS48" i="18"/>
  <c r="AR48" i="18"/>
  <c r="AQ48" i="18"/>
  <c r="AP48" i="18"/>
  <c r="F47" i="18"/>
  <c r="BQ46" i="18"/>
  <c r="BM46" i="18"/>
  <c r="BG46" i="18"/>
  <c r="BP46" i="18" s="1"/>
  <c r="BF46" i="18"/>
  <c r="BO46" i="18" s="1"/>
  <c r="BD46" i="18"/>
  <c r="BS46" i="18" s="1"/>
  <c r="BA46" i="18"/>
  <c r="AZ46" i="18"/>
  <c r="AY46" i="18"/>
  <c r="AX46" i="18"/>
  <c r="AW46" i="18"/>
  <c r="AV46" i="18"/>
  <c r="AU46" i="18"/>
  <c r="AT46" i="18"/>
  <c r="AS46" i="18"/>
  <c r="AR46" i="18"/>
  <c r="AQ46" i="18"/>
  <c r="AP46" i="18"/>
  <c r="F45" i="18"/>
  <c r="BQ44" i="18"/>
  <c r="BG44" i="18"/>
  <c r="BP44" i="18" s="1"/>
  <c r="BF44" i="18"/>
  <c r="BD44" i="18"/>
  <c r="BA44" i="18"/>
  <c r="BL44" i="18" s="1"/>
  <c r="AZ44" i="18"/>
  <c r="AY44" i="18"/>
  <c r="AX44" i="18"/>
  <c r="AW44" i="18"/>
  <c r="AV44" i="18"/>
  <c r="AU44" i="18"/>
  <c r="AT44" i="18"/>
  <c r="AS44" i="18"/>
  <c r="AR44" i="18"/>
  <c r="AQ44" i="18"/>
  <c r="AP44" i="18"/>
  <c r="F43" i="18"/>
  <c r="BQ42" i="18"/>
  <c r="BG42" i="18"/>
  <c r="BP42" i="18" s="1"/>
  <c r="BF42" i="18"/>
  <c r="BD42" i="18"/>
  <c r="BA42" i="18"/>
  <c r="BL42" i="18" s="1"/>
  <c r="AZ42" i="18"/>
  <c r="AY42" i="18"/>
  <c r="AX42" i="18"/>
  <c r="AW42" i="18"/>
  <c r="AV42" i="18"/>
  <c r="AU42" i="18"/>
  <c r="AT42" i="18"/>
  <c r="AS42" i="18"/>
  <c r="AR42" i="18"/>
  <c r="AQ42" i="18"/>
  <c r="AP42" i="18"/>
  <c r="F41" i="18"/>
  <c r="BQ40" i="18"/>
  <c r="BG40" i="18"/>
  <c r="BP40" i="18" s="1"/>
  <c r="BF40" i="18"/>
  <c r="BD40" i="18"/>
  <c r="BA40" i="18"/>
  <c r="BK40" i="18" s="1"/>
  <c r="AZ40" i="18"/>
  <c r="AY40" i="18"/>
  <c r="AX40" i="18"/>
  <c r="AW40" i="18"/>
  <c r="AV40" i="18"/>
  <c r="AU40" i="18"/>
  <c r="AT40" i="18"/>
  <c r="AS40" i="18"/>
  <c r="AR40" i="18"/>
  <c r="AQ40" i="18"/>
  <c r="AP40" i="18"/>
  <c r="F39" i="18"/>
  <c r="BQ38" i="18"/>
  <c r="BR38" i="18" s="1"/>
  <c r="BG38" i="18"/>
  <c r="BF38" i="18"/>
  <c r="BD38" i="18"/>
  <c r="BS38" i="18" s="1"/>
  <c r="BA38" i="18"/>
  <c r="BL38" i="18" s="1"/>
  <c r="AZ38" i="18"/>
  <c r="AY38" i="18"/>
  <c r="AX38" i="18"/>
  <c r="AW38" i="18"/>
  <c r="AV38" i="18"/>
  <c r="AU38" i="18"/>
  <c r="AT38" i="18"/>
  <c r="AS38" i="18"/>
  <c r="AR38" i="18"/>
  <c r="AQ38" i="18"/>
  <c r="AP38" i="18"/>
  <c r="BQ36" i="18"/>
  <c r="BR36" i="18" s="1"/>
  <c r="BG36" i="18"/>
  <c r="BF36" i="18"/>
  <c r="BD36" i="18"/>
  <c r="BS36" i="18" s="1"/>
  <c r="BA36" i="18"/>
  <c r="BL36" i="18" s="1"/>
  <c r="AZ36" i="18"/>
  <c r="AY36" i="18"/>
  <c r="AX36" i="18"/>
  <c r="AW36" i="18"/>
  <c r="AV36" i="18"/>
  <c r="AU36" i="18"/>
  <c r="AT36" i="18"/>
  <c r="AS36" i="18"/>
  <c r="AR36" i="18"/>
  <c r="AQ36" i="18"/>
  <c r="AP36" i="18"/>
  <c r="D35" i="18"/>
  <c r="BQ34" i="18"/>
  <c r="BG34" i="18"/>
  <c r="BP34" i="18" s="1"/>
  <c r="BF34" i="18"/>
  <c r="BD34" i="18"/>
  <c r="BA34" i="18"/>
  <c r="BL34" i="18" s="1"/>
  <c r="AZ34" i="18"/>
  <c r="AY34" i="18"/>
  <c r="AX34" i="18"/>
  <c r="AW34" i="18"/>
  <c r="AV34" i="18"/>
  <c r="AU34" i="18"/>
  <c r="AT34" i="18"/>
  <c r="AS34" i="18"/>
  <c r="AR34" i="18"/>
  <c r="AQ34" i="18"/>
  <c r="AP34" i="18"/>
  <c r="BQ32" i="18"/>
  <c r="BG32" i="18"/>
  <c r="BP32" i="18" s="1"/>
  <c r="BF32" i="18"/>
  <c r="BD32" i="18"/>
  <c r="BA32" i="18"/>
  <c r="BL32" i="18" s="1"/>
  <c r="AZ32" i="18"/>
  <c r="AY32" i="18"/>
  <c r="AX32" i="18"/>
  <c r="AW32" i="18"/>
  <c r="AV32" i="18"/>
  <c r="AU32" i="18"/>
  <c r="AT32" i="18"/>
  <c r="AS32" i="18"/>
  <c r="AR32" i="18"/>
  <c r="AQ32" i="18"/>
  <c r="AP32" i="18"/>
  <c r="F31" i="18"/>
  <c r="D31" i="18"/>
  <c r="BQ30" i="18"/>
  <c r="BG30" i="18"/>
  <c r="BF30" i="18"/>
  <c r="BD30" i="18"/>
  <c r="BA30" i="18"/>
  <c r="BL30" i="18" s="1"/>
  <c r="AZ30" i="18"/>
  <c r="AY30" i="18"/>
  <c r="AX30" i="18"/>
  <c r="AW30" i="18"/>
  <c r="AV30" i="18"/>
  <c r="AU30" i="18"/>
  <c r="AT30" i="18"/>
  <c r="AS30" i="18"/>
  <c r="AR30" i="18"/>
  <c r="AQ30" i="18"/>
  <c r="AP30" i="18"/>
  <c r="BI86" i="18" l="1"/>
  <c r="BI88" i="18"/>
  <c r="BB30" i="18"/>
  <c r="BI36" i="18"/>
  <c r="BO40" i="18"/>
  <c r="BR40" i="18" s="1"/>
  <c r="BI44" i="18"/>
  <c r="BI74" i="18"/>
  <c r="BI98" i="18"/>
  <c r="BP74" i="18"/>
  <c r="BE76" i="18"/>
  <c r="BS76" i="18" s="1"/>
  <c r="BI84" i="18"/>
  <c r="BI38" i="18"/>
  <c r="BI42" i="18"/>
  <c r="BI68" i="18"/>
  <c r="BI70" i="18"/>
  <c r="BK72" i="18"/>
  <c r="BM72" i="18" s="1"/>
  <c r="BI30" i="18"/>
  <c r="BE52" i="18"/>
  <c r="BS52" i="18" s="1"/>
  <c r="BE56" i="18"/>
  <c r="BN56" i="18" s="1"/>
  <c r="BB72" i="18"/>
  <c r="BE72" i="18"/>
  <c r="BN72" i="18" s="1"/>
  <c r="BE82" i="18"/>
  <c r="BN82" i="18" s="1"/>
  <c r="BK30" i="18"/>
  <c r="BM30" i="18" s="1"/>
  <c r="BB50" i="18"/>
  <c r="BE60" i="18"/>
  <c r="BN60" i="18" s="1"/>
  <c r="BI72" i="18"/>
  <c r="BI96" i="18"/>
  <c r="BK32" i="18"/>
  <c r="BO32" i="18" s="1"/>
  <c r="BR32" i="18" s="1"/>
  <c r="BK100" i="18"/>
  <c r="BO100" i="18" s="1"/>
  <c r="BR100" i="18" s="1"/>
  <c r="BK42" i="18"/>
  <c r="BO42" i="18" s="1"/>
  <c r="BR42" i="18" s="1"/>
  <c r="BK94" i="18"/>
  <c r="BM94" i="18" s="1"/>
  <c r="BP30" i="18"/>
  <c r="BB32" i="18"/>
  <c r="BB36" i="18"/>
  <c r="BK36" i="18"/>
  <c r="BM36" i="18" s="1"/>
  <c r="BB38" i="18"/>
  <c r="BK38" i="18"/>
  <c r="BM38" i="18" s="1"/>
  <c r="BB42" i="18"/>
  <c r="BB44" i="18"/>
  <c r="BK44" i="18"/>
  <c r="BO44" i="18" s="1"/>
  <c r="BR44" i="18" s="1"/>
  <c r="BI46" i="18"/>
  <c r="BI52" i="18"/>
  <c r="BI54" i="18"/>
  <c r="BI56" i="18"/>
  <c r="BK60" i="18"/>
  <c r="BO60" i="18" s="1"/>
  <c r="BR60" i="18" s="1"/>
  <c r="BE64" i="18"/>
  <c r="BN64" i="18" s="1"/>
  <c r="BB82" i="18"/>
  <c r="BK82" i="18"/>
  <c r="BM82" i="18" s="1"/>
  <c r="BB86" i="18"/>
  <c r="BK90" i="18"/>
  <c r="BB94" i="18"/>
  <c r="BE96" i="18"/>
  <c r="BS96" i="18" s="1"/>
  <c r="BB100" i="18"/>
  <c r="BI102" i="18"/>
  <c r="BK104" i="18"/>
  <c r="BO104" i="18" s="1"/>
  <c r="BI108" i="18"/>
  <c r="BK64" i="18"/>
  <c r="BO64" i="18" s="1"/>
  <c r="BB40" i="18"/>
  <c r="BB46" i="18"/>
  <c r="BB48" i="18"/>
  <c r="BE48" i="18"/>
  <c r="BS48" i="18" s="1"/>
  <c r="BE54" i="18"/>
  <c r="BN54" i="18" s="1"/>
  <c r="BB62" i="18"/>
  <c r="BK70" i="18"/>
  <c r="BR70" i="18" s="1"/>
  <c r="BB80" i="18"/>
  <c r="BE90" i="18"/>
  <c r="BS90" i="18" s="1"/>
  <c r="BI94" i="18"/>
  <c r="BK96" i="18"/>
  <c r="BM96" i="18" s="1"/>
  <c r="BB98" i="18"/>
  <c r="BI100" i="18"/>
  <c r="BE104" i="18"/>
  <c r="BN104" i="18" s="1"/>
  <c r="BK58" i="18"/>
  <c r="BO58" i="18" s="1"/>
  <c r="BR58" i="18" s="1"/>
  <c r="BK34" i="18"/>
  <c r="BO34" i="18" s="1"/>
  <c r="BR34" i="18" s="1"/>
  <c r="BB34" i="18"/>
  <c r="BE42" i="18"/>
  <c r="BS42" i="18" s="1"/>
  <c r="BR46" i="18"/>
  <c r="BB52" i="18"/>
  <c r="BK52" i="18"/>
  <c r="BM52" i="18" s="1"/>
  <c r="BK54" i="18"/>
  <c r="BM54" i="18" s="1"/>
  <c r="BB56" i="18"/>
  <c r="BK56" i="18"/>
  <c r="BM56" i="18" s="1"/>
  <c r="BI60" i="18"/>
  <c r="BI62" i="18"/>
  <c r="BK76" i="18"/>
  <c r="BI82" i="18"/>
  <c r="BE94" i="18"/>
  <c r="BS94" i="18" s="1"/>
  <c r="BI110" i="18"/>
  <c r="BN42" i="18"/>
  <c r="BB76" i="18"/>
  <c r="BL92" i="18"/>
  <c r="BM92" i="18" s="1"/>
  <c r="BI34" i="18"/>
  <c r="BE44" i="18"/>
  <c r="BN44" i="18" s="1"/>
  <c r="BO50" i="18"/>
  <c r="BR50" i="18" s="1"/>
  <c r="BI50" i="18"/>
  <c r="BB64" i="18"/>
  <c r="BL66" i="18"/>
  <c r="BM66" i="18" s="1"/>
  <c r="BB78" i="18"/>
  <c r="BO80" i="18"/>
  <c r="BR80" i="18" s="1"/>
  <c r="BI80" i="18"/>
  <c r="BB92" i="18"/>
  <c r="BB104" i="18"/>
  <c r="BR104" i="18"/>
  <c r="BL106" i="18"/>
  <c r="BM106" i="18" s="1"/>
  <c r="BL40" i="18"/>
  <c r="BM40" i="18" s="1"/>
  <c r="BP64" i="18"/>
  <c r="BI64" i="18"/>
  <c r="BI32" i="18"/>
  <c r="BE32" i="18"/>
  <c r="BN32" i="18" s="1"/>
  <c r="BE34" i="18"/>
  <c r="BN34" i="18" s="1"/>
  <c r="BI40" i="18"/>
  <c r="BI48" i="18"/>
  <c r="BB54" i="18"/>
  <c r="BB66" i="18"/>
  <c r="BB68" i="18"/>
  <c r="BO68" i="18"/>
  <c r="BR68" i="18" s="1"/>
  <c r="BB74" i="18"/>
  <c r="BE74" i="18"/>
  <c r="BN74" i="18" s="1"/>
  <c r="BO78" i="18"/>
  <c r="BR78" i="18" s="1"/>
  <c r="BI78" i="18"/>
  <c r="BB84" i="18"/>
  <c r="BE84" i="18"/>
  <c r="BN84" i="18" s="1"/>
  <c r="BB88" i="18"/>
  <c r="BE88" i="18"/>
  <c r="BN88" i="18" s="1"/>
  <c r="BO92" i="18"/>
  <c r="BR92" i="18" s="1"/>
  <c r="BI92" i="18"/>
  <c r="BO94" i="18"/>
  <c r="BR94" i="18" s="1"/>
  <c r="BB96" i="18"/>
  <c r="BB106" i="18"/>
  <c r="BB108" i="18"/>
  <c r="BO108" i="18"/>
  <c r="BR108" i="18" s="1"/>
  <c r="BL78" i="18"/>
  <c r="BM78" i="18" s="1"/>
  <c r="BB90" i="18"/>
  <c r="BE98" i="18"/>
  <c r="BN98" i="18" s="1"/>
  <c r="BE30" i="18"/>
  <c r="BN30" i="18" s="1"/>
  <c r="BE40" i="18"/>
  <c r="BN40" i="18" s="1"/>
  <c r="BK48" i="18"/>
  <c r="BM48" i="18" s="1"/>
  <c r="BL50" i="18"/>
  <c r="BM50" i="18" s="1"/>
  <c r="BB58" i="18"/>
  <c r="BB60" i="18"/>
  <c r="BO66" i="18"/>
  <c r="BR66" i="18" s="1"/>
  <c r="BI66" i="18"/>
  <c r="BB70" i="18"/>
  <c r="BP76" i="18"/>
  <c r="BI76" i="18"/>
  <c r="BL80" i="18"/>
  <c r="BM80" i="18" s="1"/>
  <c r="BP90" i="18"/>
  <c r="BI90" i="18"/>
  <c r="BB102" i="18"/>
  <c r="BE102" i="18"/>
  <c r="BN102" i="18" s="1"/>
  <c r="BI104" i="18"/>
  <c r="BO106" i="18"/>
  <c r="BR106" i="18" s="1"/>
  <c r="BI106" i="18"/>
  <c r="BB110" i="18"/>
  <c r="BE110" i="18"/>
  <c r="BN110" i="18" s="1"/>
  <c r="BO62" i="18"/>
  <c r="BR62" i="18" s="1"/>
  <c r="BK74" i="18"/>
  <c r="BM74" i="18" s="1"/>
  <c r="BK84" i="18"/>
  <c r="BM84" i="18" s="1"/>
  <c r="BK88" i="18"/>
  <c r="BM88" i="18" s="1"/>
  <c r="BK98" i="18"/>
  <c r="BM98" i="18" s="1"/>
  <c r="BK102" i="18"/>
  <c r="BM102" i="18" s="1"/>
  <c r="BK110" i="18"/>
  <c r="BM110" i="18" s="1"/>
  <c r="BE50" i="18"/>
  <c r="BN50" i="18" s="1"/>
  <c r="BI58" i="18"/>
  <c r="BE66" i="18"/>
  <c r="BN66" i="18" s="1"/>
  <c r="BE78" i="18"/>
  <c r="BN78" i="18" s="1"/>
  <c r="BE80" i="18"/>
  <c r="BN80" i="18" s="1"/>
  <c r="BE92" i="18"/>
  <c r="BN92" i="18" s="1"/>
  <c r="BE106" i="18"/>
  <c r="BN106" i="18" s="1"/>
  <c r="BS54" i="18" l="1"/>
  <c r="BM100" i="18"/>
  <c r="BS104" i="18"/>
  <c r="BO52" i="18"/>
  <c r="BR52" i="18" s="1"/>
  <c r="BM44" i="18"/>
  <c r="BM32" i="18"/>
  <c r="BN96" i="18"/>
  <c r="BS72" i="18"/>
  <c r="BS60" i="18"/>
  <c r="BS82" i="18"/>
  <c r="BN94" i="18"/>
  <c r="BO54" i="18"/>
  <c r="BR54" i="18" s="1"/>
  <c r="BO30" i="18"/>
  <c r="BR30" i="18" s="1"/>
  <c r="BN76" i="18"/>
  <c r="BO82" i="18"/>
  <c r="BR82" i="18" s="1"/>
  <c r="BM70" i="18"/>
  <c r="BN52" i="18"/>
  <c r="BM60" i="18"/>
  <c r="BO72" i="18"/>
  <c r="BR72" i="18" s="1"/>
  <c r="BN90" i="18"/>
  <c r="BN48" i="18"/>
  <c r="BS56" i="18"/>
  <c r="BS64" i="18"/>
  <c r="BO56" i="18"/>
  <c r="BR56" i="18" s="1"/>
  <c r="BO90" i="18"/>
  <c r="BR90" i="18" s="1"/>
  <c r="BM90" i="18"/>
  <c r="BS98" i="18"/>
  <c r="BM58" i="18"/>
  <c r="BM42" i="18"/>
  <c r="BM34" i="18"/>
  <c r="BS44" i="18"/>
  <c r="BO76" i="18"/>
  <c r="BR76" i="18" s="1"/>
  <c r="BM76" i="18"/>
  <c r="BO96" i="18"/>
  <c r="BR96" i="18" s="1"/>
  <c r="BS110" i="18"/>
  <c r="BR64" i="18"/>
  <c r="BM64" i="18"/>
  <c r="BM104" i="18"/>
  <c r="BO84" i="18"/>
  <c r="BR84" i="18" s="1"/>
  <c r="BS66" i="18"/>
  <c r="BS92" i="18"/>
  <c r="BO110" i="18"/>
  <c r="BR110" i="18" s="1"/>
  <c r="BS78" i="18"/>
  <c r="BO102" i="18"/>
  <c r="BR102" i="18" s="1"/>
  <c r="BS32" i="18"/>
  <c r="BS102" i="18"/>
  <c r="BO74" i="18"/>
  <c r="BR74" i="18" s="1"/>
  <c r="BS80" i="18"/>
  <c r="BS84" i="18"/>
  <c r="BS50" i="18"/>
  <c r="BO98" i="18"/>
  <c r="BR98" i="18" s="1"/>
  <c r="BS30" i="18"/>
  <c r="BO88" i="18"/>
  <c r="BR88" i="18" s="1"/>
  <c r="BS106" i="18"/>
  <c r="BS88" i="18"/>
  <c r="BS74" i="18"/>
  <c r="BS40" i="18"/>
  <c r="BO48" i="18"/>
  <c r="BR48" i="18" s="1"/>
  <c r="BS34" i="18"/>
  <c r="BT168" i="18" l="1"/>
  <c r="F23" i="18" l="1"/>
  <c r="BQ22" i="18"/>
  <c r="BG22" i="18"/>
  <c r="BP22" i="18" s="1"/>
  <c r="BF22" i="18"/>
  <c r="BD22" i="18"/>
  <c r="BA22" i="18"/>
  <c r="BL22" i="18" s="1"/>
  <c r="AZ22" i="18"/>
  <c r="AY22" i="18"/>
  <c r="AX22" i="18"/>
  <c r="AW22" i="18"/>
  <c r="AV22" i="18"/>
  <c r="AU22" i="18"/>
  <c r="AT22" i="18"/>
  <c r="AS22" i="18"/>
  <c r="AR22" i="18"/>
  <c r="AQ22" i="18"/>
  <c r="AP22" i="18"/>
  <c r="BQ28" i="18"/>
  <c r="BN28" i="18"/>
  <c r="BG28" i="18"/>
  <c r="BP28" i="18" s="1"/>
  <c r="BF28" i="18"/>
  <c r="F29" i="18"/>
  <c r="BD28" i="18"/>
  <c r="BA28" i="18"/>
  <c r="BL28" i="18" s="1"/>
  <c r="AZ28" i="18"/>
  <c r="AY28" i="18"/>
  <c r="AX28" i="18"/>
  <c r="AW28" i="18"/>
  <c r="AV28" i="18"/>
  <c r="AU28" i="18"/>
  <c r="AT28" i="18"/>
  <c r="AS28" i="18"/>
  <c r="AR28" i="18"/>
  <c r="AQ28" i="18"/>
  <c r="AP28" i="18"/>
  <c r="F25" i="18"/>
  <c r="BQ24" i="18"/>
  <c r="BG24" i="18"/>
  <c r="BP24" i="18" s="1"/>
  <c r="BF24" i="18"/>
  <c r="BD24" i="18"/>
  <c r="BA24" i="18"/>
  <c r="BL24" i="18" s="1"/>
  <c r="AZ24" i="18"/>
  <c r="AY24" i="18"/>
  <c r="AX24" i="18"/>
  <c r="AW24" i="18"/>
  <c r="AV24" i="18"/>
  <c r="AU24" i="18"/>
  <c r="AT24" i="18"/>
  <c r="AS24" i="18"/>
  <c r="AR24" i="18"/>
  <c r="AQ24" i="18"/>
  <c r="AP24" i="18"/>
  <c r="BI28" i="18" l="1"/>
  <c r="BB22" i="18"/>
  <c r="BE22" i="18"/>
  <c r="BN22" i="18" s="1"/>
  <c r="BK22" i="18"/>
  <c r="BM22" i="18" s="1"/>
  <c r="BI22" i="18"/>
  <c r="BS28" i="18"/>
  <c r="BB28" i="18"/>
  <c r="BK28" i="18"/>
  <c r="BI24" i="18"/>
  <c r="BB24" i="18"/>
  <c r="BK24" i="18"/>
  <c r="BM24" i="18" s="1"/>
  <c r="BE24" i="18"/>
  <c r="BN24" i="18" s="1"/>
  <c r="BG166" i="18"/>
  <c r="BF166" i="18"/>
  <c r="BG164" i="18"/>
  <c r="BF164" i="18"/>
  <c r="BG20" i="18"/>
  <c r="BF20" i="18"/>
  <c r="BG8" i="18"/>
  <c r="BF8" i="18"/>
  <c r="BG10" i="18"/>
  <c r="BF10" i="18"/>
  <c r="BG12" i="18"/>
  <c r="BF12" i="18"/>
  <c r="BG16" i="18"/>
  <c r="BF16" i="18"/>
  <c r="BG26" i="18"/>
  <c r="BF26" i="18"/>
  <c r="BG14" i="18"/>
  <c r="BF14" i="18"/>
  <c r="BG18" i="18"/>
  <c r="BF18" i="18"/>
  <c r="BO22" i="18" l="1"/>
  <c r="BR22" i="18" s="1"/>
  <c r="BM28" i="18"/>
  <c r="BO28" i="18"/>
  <c r="BR28" i="18" s="1"/>
  <c r="BS22" i="18"/>
  <c r="BO24" i="18"/>
  <c r="BR24" i="18" s="1"/>
  <c r="BS24" i="18"/>
  <c r="F15" i="18"/>
  <c r="BQ14" i="18"/>
  <c r="BP14" i="18"/>
  <c r="BD14" i="18"/>
  <c r="BA14" i="18"/>
  <c r="BL14" i="18" s="1"/>
  <c r="AZ14" i="18"/>
  <c r="AY14" i="18"/>
  <c r="AX14" i="18"/>
  <c r="AW14" i="18"/>
  <c r="AV14" i="18"/>
  <c r="AU14" i="18"/>
  <c r="AT14" i="18"/>
  <c r="AS14" i="18"/>
  <c r="AR14" i="18"/>
  <c r="AQ14" i="18"/>
  <c r="AP14" i="18"/>
  <c r="BI14" i="18"/>
  <c r="BQ166" i="18"/>
  <c r="BP166" i="18"/>
  <c r="BQ164" i="18"/>
  <c r="BQ20" i="18"/>
  <c r="BP20" i="18"/>
  <c r="BQ8" i="18"/>
  <c r="BP8" i="18"/>
  <c r="BQ10" i="18"/>
  <c r="BP10" i="18"/>
  <c r="BQ12" i="18"/>
  <c r="BP12" i="18"/>
  <c r="BI12" i="18"/>
  <c r="BQ16" i="18"/>
  <c r="BQ26" i="18"/>
  <c r="BQ18" i="18"/>
  <c r="BP18" i="18"/>
  <c r="BP164" i="18"/>
  <c r="BP16" i="18"/>
  <c r="BD166" i="18"/>
  <c r="BA166" i="18"/>
  <c r="BL166" i="18" s="1"/>
  <c r="AZ166" i="18"/>
  <c r="AY166" i="18"/>
  <c r="AX166" i="18"/>
  <c r="AW166" i="18"/>
  <c r="AV166" i="18"/>
  <c r="AU166" i="18"/>
  <c r="AT166" i="18"/>
  <c r="AS166" i="18"/>
  <c r="AR166" i="18"/>
  <c r="AQ166" i="18"/>
  <c r="AP166" i="18"/>
  <c r="BD164" i="18"/>
  <c r="BA164" i="18"/>
  <c r="BL164" i="18" s="1"/>
  <c r="AZ164" i="18"/>
  <c r="AY164" i="18"/>
  <c r="AX164" i="18"/>
  <c r="AW164" i="18"/>
  <c r="AV164" i="18"/>
  <c r="AU164" i="18"/>
  <c r="AT164" i="18"/>
  <c r="AS164" i="18"/>
  <c r="AR164" i="18"/>
  <c r="AQ164" i="18"/>
  <c r="AP164" i="18"/>
  <c r="BD20" i="18"/>
  <c r="BA20" i="18"/>
  <c r="BK20" i="18" s="1"/>
  <c r="AZ20" i="18"/>
  <c r="AY20" i="18"/>
  <c r="AX20" i="18"/>
  <c r="AW20" i="18"/>
  <c r="AV20" i="18"/>
  <c r="AU20" i="18"/>
  <c r="AT20" i="18"/>
  <c r="AS20" i="18"/>
  <c r="AR20" i="18"/>
  <c r="AQ20" i="18"/>
  <c r="AP20" i="18"/>
  <c r="BD8" i="18"/>
  <c r="BA8" i="18"/>
  <c r="BL8" i="18" s="1"/>
  <c r="AZ8" i="18"/>
  <c r="AY8" i="18"/>
  <c r="AX8" i="18"/>
  <c r="AW8" i="18"/>
  <c r="AV8" i="18"/>
  <c r="AU8" i="18"/>
  <c r="AT8" i="18"/>
  <c r="AS8" i="18"/>
  <c r="AR8" i="18"/>
  <c r="AQ8" i="18"/>
  <c r="AP8" i="18"/>
  <c r="BD10" i="18"/>
  <c r="BA10" i="18"/>
  <c r="BL10" i="18" s="1"/>
  <c r="AZ10" i="18"/>
  <c r="AY10" i="18"/>
  <c r="AX10" i="18"/>
  <c r="AW10" i="18"/>
  <c r="AV10" i="18"/>
  <c r="AU10" i="18"/>
  <c r="AT10" i="18"/>
  <c r="AS10" i="18"/>
  <c r="AR10" i="18"/>
  <c r="AQ10" i="18"/>
  <c r="AP10" i="18"/>
  <c r="BD12" i="18"/>
  <c r="BA12" i="18"/>
  <c r="BL12" i="18" s="1"/>
  <c r="AZ12" i="18"/>
  <c r="AY12" i="18"/>
  <c r="AX12" i="18"/>
  <c r="AW12" i="18"/>
  <c r="AV12" i="18"/>
  <c r="AU12" i="18"/>
  <c r="AT12" i="18"/>
  <c r="AS12" i="18"/>
  <c r="AR12" i="18"/>
  <c r="AQ12" i="18"/>
  <c r="AP12" i="18"/>
  <c r="BD16" i="18"/>
  <c r="BA16" i="18"/>
  <c r="BK16" i="18" s="1"/>
  <c r="AZ16" i="18"/>
  <c r="AY16" i="18"/>
  <c r="AX16" i="18"/>
  <c r="AW16" i="18"/>
  <c r="AV16" i="18"/>
  <c r="AU16" i="18"/>
  <c r="AT16" i="18"/>
  <c r="AS16" i="18"/>
  <c r="AR16" i="18"/>
  <c r="AQ16" i="18"/>
  <c r="AP16" i="18"/>
  <c r="BD26" i="18"/>
  <c r="BA26" i="18"/>
  <c r="BL26" i="18" s="1"/>
  <c r="AZ26" i="18"/>
  <c r="AY26" i="18"/>
  <c r="AX26" i="18"/>
  <c r="AW26" i="18"/>
  <c r="AV26" i="18"/>
  <c r="AU26" i="18"/>
  <c r="AT26" i="18"/>
  <c r="AS26" i="18"/>
  <c r="AR26" i="18"/>
  <c r="AQ26" i="18"/>
  <c r="AP26" i="18"/>
  <c r="BD18" i="18"/>
  <c r="BA18" i="18"/>
  <c r="BK18" i="18" s="1"/>
  <c r="BO18" i="18" s="1"/>
  <c r="AZ18" i="18"/>
  <c r="AY18" i="18"/>
  <c r="AX18" i="18"/>
  <c r="AW18" i="18"/>
  <c r="AV18" i="18"/>
  <c r="AU18" i="18"/>
  <c r="AT18" i="18"/>
  <c r="AS18" i="18"/>
  <c r="AR18" i="18"/>
  <c r="AQ18" i="18"/>
  <c r="AP18" i="18"/>
  <c r="F21" i="18"/>
  <c r="F9" i="18"/>
  <c r="D9" i="18"/>
  <c r="F11" i="18"/>
  <c r="F13" i="18"/>
  <c r="F17" i="18"/>
  <c r="F27" i="18"/>
  <c r="F19" i="18"/>
  <c r="BC168" i="18"/>
  <c r="BI18" i="18"/>
  <c r="BI10" i="18"/>
  <c r="BI20" i="18"/>
  <c r="BI26" i="18"/>
  <c r="CD168" i="18"/>
  <c r="K168" i="18"/>
  <c r="C168" i="18"/>
  <c r="CG168" i="18"/>
  <c r="BW168" i="18"/>
  <c r="BV168" i="18"/>
  <c r="BU168" i="18"/>
  <c r="CH168" i="18"/>
  <c r="BX168" i="18"/>
  <c r="AO168" i="18"/>
  <c r="L168" i="18"/>
  <c r="M168" i="18"/>
  <c r="N168" i="18"/>
  <c r="O168" i="18"/>
  <c r="P168" i="18"/>
  <c r="Q168" i="18"/>
  <c r="R168" i="18"/>
  <c r="S168" i="18"/>
  <c r="T168" i="18"/>
  <c r="U168" i="18"/>
  <c r="V168" i="18"/>
  <c r="W168" i="18"/>
  <c r="X168" i="18"/>
  <c r="Y168" i="18"/>
  <c r="Z168" i="18"/>
  <c r="AA168" i="18"/>
  <c r="AB168" i="18"/>
  <c r="AC168" i="18"/>
  <c r="AD168" i="18"/>
  <c r="AE168" i="18"/>
  <c r="AF168" i="18"/>
  <c r="AG168" i="18"/>
  <c r="AH168" i="18"/>
  <c r="AI168" i="18"/>
  <c r="AJ168" i="18"/>
  <c r="AK168" i="18"/>
  <c r="AL168" i="18"/>
  <c r="AM168" i="18"/>
  <c r="AN168" i="18"/>
  <c r="CB168" i="18"/>
  <c r="CA168" i="18"/>
  <c r="BZ168" i="18"/>
  <c r="BY168" i="18"/>
  <c r="BJ168" i="18"/>
  <c r="AO6" i="18"/>
  <c r="AO7" i="18" s="1"/>
  <c r="AN6" i="18"/>
  <c r="AN7" i="18" s="1"/>
  <c r="AM6" i="18"/>
  <c r="AM7" i="18" s="1"/>
  <c r="AL6" i="18"/>
  <c r="AL7" i="18" s="1"/>
  <c r="AK6" i="18"/>
  <c r="AK7" i="18" s="1"/>
  <c r="AJ6" i="18"/>
  <c r="AJ7" i="18" s="1"/>
  <c r="AI6" i="18"/>
  <c r="AI7" i="18" s="1"/>
  <c r="AH6" i="18"/>
  <c r="AH7" i="18" s="1"/>
  <c r="AG6" i="18"/>
  <c r="AG7" i="18" s="1"/>
  <c r="AF6" i="18"/>
  <c r="AF7" i="18" s="1"/>
  <c r="AE6" i="18"/>
  <c r="AE7" i="18" s="1"/>
  <c r="AD6" i="18"/>
  <c r="AD7" i="18" s="1"/>
  <c r="AC6" i="18"/>
  <c r="AC7" i="18" s="1"/>
  <c r="AB6" i="18"/>
  <c r="AB7" i="18" s="1"/>
  <c r="AA6" i="18"/>
  <c r="AA7" i="18" s="1"/>
  <c r="Z6" i="18"/>
  <c r="Z7" i="18" s="1"/>
  <c r="Y6" i="18"/>
  <c r="Y7" i="18" s="1"/>
  <c r="X6" i="18"/>
  <c r="X7" i="18" s="1"/>
  <c r="W6" i="18"/>
  <c r="W7" i="18" s="1"/>
  <c r="V6" i="18"/>
  <c r="V7" i="18" s="1"/>
  <c r="U6" i="18"/>
  <c r="U7" i="18" s="1"/>
  <c r="T6" i="18"/>
  <c r="T7" i="18" s="1"/>
  <c r="S6" i="18"/>
  <c r="S7" i="18" s="1"/>
  <c r="R6" i="18"/>
  <c r="R7" i="18" s="1"/>
  <c r="Q6" i="18"/>
  <c r="Q7" i="18" s="1"/>
  <c r="P6" i="18"/>
  <c r="P7" i="18" s="1"/>
  <c r="O6" i="18"/>
  <c r="O7" i="18" s="1"/>
  <c r="N6" i="18"/>
  <c r="N7" i="18" s="1"/>
  <c r="M6" i="18"/>
  <c r="M7" i="18" s="1"/>
  <c r="L6" i="18"/>
  <c r="L7" i="18" s="1"/>
  <c r="K6" i="18"/>
  <c r="K7" i="18" s="1"/>
  <c r="BI166" i="18"/>
  <c r="CF168" i="18"/>
  <c r="CC168" i="18"/>
  <c r="BF168" i="18"/>
  <c r="BG168" i="18"/>
  <c r="CE168" i="18"/>
  <c r="BK12" i="18" l="1"/>
  <c r="BO12" i="18" s="1"/>
  <c r="BK166" i="18"/>
  <c r="BO166" i="18" s="1"/>
  <c r="BR166" i="18" s="1"/>
  <c r="BK14" i="18"/>
  <c r="BO14" i="18" s="1"/>
  <c r="BR14" i="18" s="1"/>
  <c r="BL18" i="18"/>
  <c r="BM18" i="18" s="1"/>
  <c r="BS26" i="18"/>
  <c r="BD168" i="18"/>
  <c r="BL16" i="18"/>
  <c r="BM16" i="18" s="1"/>
  <c r="D168" i="18"/>
  <c r="BN164" i="18"/>
  <c r="BB166" i="18"/>
  <c r="BL20" i="18"/>
  <c r="BM20" i="18" s="1"/>
  <c r="BE14" i="18"/>
  <c r="BS14" i="18" s="1"/>
  <c r="BK26" i="18"/>
  <c r="BM26" i="18" s="1"/>
  <c r="BB16" i="18"/>
  <c r="BB12" i="18"/>
  <c r="BK8" i="18"/>
  <c r="BO8" i="18" s="1"/>
  <c r="BR8" i="18" s="1"/>
  <c r="AV168" i="18"/>
  <c r="BE12" i="18"/>
  <c r="BK164" i="18"/>
  <c r="BE16" i="18"/>
  <c r="BS16" i="18" s="1"/>
  <c r="BB14" i="18"/>
  <c r="BM12" i="18"/>
  <c r="BB10" i="18"/>
  <c r="BB20" i="18"/>
  <c r="BE10" i="18"/>
  <c r="BK10" i="18"/>
  <c r="BO10" i="18" s="1"/>
  <c r="BR10" i="18" s="1"/>
  <c r="BB26" i="18"/>
  <c r="BB164" i="18"/>
  <c r="AQ168" i="18"/>
  <c r="AU168" i="18"/>
  <c r="AX168" i="18"/>
  <c r="AT168" i="18"/>
  <c r="AP168" i="18"/>
  <c r="BO20" i="18"/>
  <c r="BR20" i="18" s="1"/>
  <c r="AW168" i="18"/>
  <c r="AS168" i="18"/>
  <c r="BR18" i="18"/>
  <c r="BS166" i="18"/>
  <c r="BE18" i="18"/>
  <c r="BN18" i="18" s="1"/>
  <c r="BE20" i="18"/>
  <c r="BS20" i="18" s="1"/>
  <c r="BE8" i="18"/>
  <c r="BS8" i="18" s="1"/>
  <c r="BQ168" i="18"/>
  <c r="BO16" i="18"/>
  <c r="BR16" i="18" s="1"/>
  <c r="BR12" i="18"/>
  <c r="AR168" i="18"/>
  <c r="BI164" i="18"/>
  <c r="BH168" i="18"/>
  <c r="BP168" i="18"/>
  <c r="AZ168" i="18"/>
  <c r="BM166" i="18"/>
  <c r="BB18" i="18"/>
  <c r="AY168" i="18"/>
  <c r="BI16" i="18"/>
  <c r="BI8" i="18"/>
  <c r="BB8" i="18"/>
  <c r="BA168" i="18"/>
  <c r="BM8" i="18" l="1"/>
  <c r="BM14" i="18"/>
  <c r="BN14" i="18"/>
  <c r="BS164" i="18"/>
  <c r="BN20" i="18"/>
  <c r="BK168" i="18"/>
  <c r="BN16" i="18"/>
  <c r="BR26" i="18"/>
  <c r="BM10" i="18"/>
  <c r="BN166" i="18"/>
  <c r="BI168" i="18"/>
  <c r="BO164" i="18"/>
  <c r="BR164" i="18" s="1"/>
  <c r="BM164" i="18"/>
  <c r="BS18" i="18"/>
  <c r="BL168" i="18"/>
  <c r="BS10" i="18"/>
  <c r="BN10" i="18"/>
  <c r="BN12" i="18"/>
  <c r="BS12" i="18"/>
  <c r="BN8" i="18"/>
  <c r="BB168" i="18"/>
  <c r="BE168" i="18"/>
  <c r="BO168" i="18" l="1"/>
  <c r="BM168" i="18"/>
  <c r="BR168" i="18"/>
  <c r="BN168" i="18"/>
  <c r="BS168" i="18"/>
</calcChain>
</file>

<file path=xl/sharedStrings.xml><?xml version="1.0" encoding="utf-8"?>
<sst xmlns="http://schemas.openxmlformats.org/spreadsheetml/2006/main" count="2388" uniqueCount="194">
  <si>
    <t>年</t>
  </si>
  <si>
    <t>月</t>
  </si>
  <si>
    <t>本月工作日天数：</t>
  </si>
  <si>
    <t>天</t>
  </si>
  <si>
    <t>序号</t>
  </si>
  <si>
    <t>工号</t>
  </si>
  <si>
    <t>姓名</t>
  </si>
  <si>
    <t>部门</t>
  </si>
  <si>
    <t>职位</t>
  </si>
  <si>
    <t>所属</t>
  </si>
  <si>
    <t>入职日期</t>
  </si>
  <si>
    <t>离职日期</t>
  </si>
  <si>
    <t>班段</t>
  </si>
  <si>
    <t>本月</t>
  </si>
  <si>
    <t>全勤Y/N</t>
  </si>
  <si>
    <t>员工签字</t>
  </si>
  <si>
    <t>周末</t>
  </si>
  <si>
    <t>合计</t>
  </si>
  <si>
    <t>上月</t>
  </si>
  <si>
    <t>已调</t>
  </si>
  <si>
    <t>剩余合计</t>
  </si>
  <si>
    <t>正班</t>
  </si>
  <si>
    <t>加班</t>
  </si>
  <si>
    <t>-</t>
  </si>
  <si>
    <t>出勤天数</t>
    <phoneticPr fontId="12" type="noConversion"/>
  </si>
  <si>
    <t>迟到早退总小时数</t>
    <phoneticPr fontId="12" type="noConversion"/>
  </si>
  <si>
    <t>节假日</t>
    <phoneticPr fontId="12" type="noConversion"/>
  </si>
  <si>
    <t>应出勤</t>
    <phoneticPr fontId="12" type="noConversion"/>
  </si>
  <si>
    <t>实出勤</t>
    <phoneticPr fontId="12" type="noConversion"/>
  </si>
  <si>
    <t>时间账户/H</t>
    <phoneticPr fontId="12" type="noConversion"/>
  </si>
  <si>
    <t>岗级</t>
    <phoneticPr fontId="12" type="noConversion"/>
  </si>
  <si>
    <t>加款</t>
  </si>
  <si>
    <t>加款备注</t>
  </si>
  <si>
    <t>扣款</t>
  </si>
  <si>
    <t>扣款备注</t>
  </si>
  <si>
    <t>用餐明细</t>
  </si>
  <si>
    <t>奖惩/元</t>
    <phoneticPr fontId="12" type="noConversion"/>
  </si>
  <si>
    <t xml:space="preserve">公司支付总费用/元
</t>
    <phoneticPr fontId="12" type="noConversion"/>
  </si>
  <si>
    <t>员工支付餐费/元</t>
    <phoneticPr fontId="12" type="noConversion"/>
  </si>
  <si>
    <t>平时</t>
    <phoneticPr fontId="12" type="noConversion"/>
  </si>
  <si>
    <t>计费加班/H</t>
    <phoneticPr fontId="12" type="noConversion"/>
  </si>
  <si>
    <t>本月加班/H</t>
    <phoneticPr fontId="12" type="noConversion"/>
  </si>
  <si>
    <t>本月出勤/H</t>
    <phoneticPr fontId="12" type="noConversion"/>
  </si>
  <si>
    <t>缺勤/H</t>
    <phoneticPr fontId="12" type="noConversion"/>
  </si>
  <si>
    <t>病假</t>
    <phoneticPr fontId="12" type="noConversion"/>
  </si>
  <si>
    <t>事假</t>
    <phoneticPr fontId="12" type="noConversion"/>
  </si>
  <si>
    <t>旷工</t>
    <phoneticPr fontId="12" type="noConversion"/>
  </si>
  <si>
    <t>探亲</t>
    <phoneticPr fontId="12" type="noConversion"/>
  </si>
  <si>
    <t>产假</t>
  </si>
  <si>
    <t>陪产假</t>
  </si>
  <si>
    <t>婚丧假</t>
  </si>
  <si>
    <t>年假</t>
  </si>
  <si>
    <t>新进离职</t>
  </si>
  <si>
    <t>工伤</t>
  </si>
  <si>
    <t>育儿假</t>
  </si>
  <si>
    <t>其他/H</t>
    <phoneticPr fontId="12" type="noConversion"/>
  </si>
  <si>
    <t>用餐次数</t>
    <phoneticPr fontId="12" type="noConversion"/>
  </si>
  <si>
    <t>调休</t>
    <phoneticPr fontId="12" type="noConversion"/>
  </si>
  <si>
    <t>高温</t>
    <phoneticPr fontId="12" type="noConversion"/>
  </si>
  <si>
    <t>低温</t>
    <phoneticPr fontId="12" type="noConversion"/>
  </si>
  <si>
    <t>夜班</t>
    <phoneticPr fontId="12" type="noConversion"/>
  </si>
  <si>
    <t>其他补贴/天</t>
    <phoneticPr fontId="12" type="noConversion"/>
  </si>
  <si>
    <t>★部门：泛网络备件项目</t>
    <phoneticPr fontId="12" type="noConversion"/>
  </si>
  <si>
    <t>安吉智行物流有限公司广州增城分公司（泛网络备件项目）考勤</t>
    <phoneticPr fontId="12" type="noConversion"/>
  </si>
  <si>
    <t>备注</t>
    <phoneticPr fontId="12" type="noConversion"/>
  </si>
  <si>
    <t>计算正常工时</t>
    <phoneticPr fontId="12" type="noConversion"/>
  </si>
  <si>
    <t>核查：</t>
  </si>
  <si>
    <t>防暑饮品费用明细</t>
    <phoneticPr fontId="12" type="noConversion"/>
  </si>
  <si>
    <t>饮品数量</t>
  </si>
  <si>
    <t>需支付费用</t>
  </si>
  <si>
    <t>组长</t>
    <phoneticPr fontId="12" type="noConversion"/>
  </si>
  <si>
    <t>劳务工</t>
  </si>
  <si>
    <t>普工</t>
    <phoneticPr fontId="12" type="noConversion"/>
  </si>
  <si>
    <t>蕴力</t>
  </si>
  <si>
    <t>数据员</t>
    <phoneticPr fontId="12" type="noConversion"/>
  </si>
  <si>
    <t>首信</t>
  </si>
  <si>
    <t>组长</t>
  </si>
  <si>
    <t>普工</t>
  </si>
  <si>
    <t>杨丹丹</t>
    <phoneticPr fontId="12" type="noConversion"/>
  </si>
  <si>
    <t>李开发</t>
    <phoneticPr fontId="12" type="noConversion"/>
  </si>
  <si>
    <t>尹俊红</t>
    <phoneticPr fontId="12" type="noConversion"/>
  </si>
  <si>
    <t>梁滨新</t>
    <phoneticPr fontId="12" type="noConversion"/>
  </si>
  <si>
    <t>陈伟</t>
    <phoneticPr fontId="12" type="noConversion"/>
  </si>
  <si>
    <t>帅胜兰</t>
    <phoneticPr fontId="12" type="noConversion"/>
  </si>
  <si>
    <t>李发亮</t>
    <phoneticPr fontId="12" type="noConversion"/>
  </si>
  <si>
    <t>吴荣荣</t>
    <phoneticPr fontId="12" type="noConversion"/>
  </si>
  <si>
    <t>出勤：√   事假：▽   病假：○   旷工：※   产假：☆   外派：◆   调休：▽   陪产假：●   年假：×   丧假：$   未入职：-   离职：/   探亲：□   婚假：◎   工伤：G   疫情未出勤：&amp;   育儿假：E</t>
    <phoneticPr fontId="12" type="noConversion"/>
  </si>
  <si>
    <t>个人原因</t>
    <phoneticPr fontId="12" type="noConversion"/>
  </si>
  <si>
    <t>涂智东</t>
    <phoneticPr fontId="12" type="noConversion"/>
  </si>
  <si>
    <t>√</t>
  </si>
  <si>
    <t>▽</t>
  </si>
  <si>
    <t>刘博</t>
    <phoneticPr fontId="12" type="noConversion"/>
  </si>
  <si>
    <t>离职</t>
    <phoneticPr fontId="12" type="noConversion"/>
  </si>
  <si>
    <t>王财宝</t>
    <phoneticPr fontId="12" type="noConversion"/>
  </si>
  <si>
    <t>退回</t>
    <phoneticPr fontId="12" type="noConversion"/>
  </si>
  <si>
    <t>11/30下午退回劳务公司</t>
    <phoneticPr fontId="12" type="noConversion"/>
  </si>
  <si>
    <t>黄东</t>
    <phoneticPr fontId="12" type="noConversion"/>
  </si>
  <si>
    <t>杨建举</t>
    <phoneticPr fontId="12" type="noConversion"/>
  </si>
  <si>
    <t>首信</t>
    <phoneticPr fontId="12" type="noConversion"/>
  </si>
  <si>
    <t>王长明</t>
    <phoneticPr fontId="12" type="noConversion"/>
  </si>
  <si>
    <t>邹声伟</t>
    <phoneticPr fontId="12" type="noConversion"/>
  </si>
  <si>
    <t>王可可</t>
    <phoneticPr fontId="12" type="noConversion"/>
  </si>
  <si>
    <t>廖传林</t>
    <phoneticPr fontId="12" type="noConversion"/>
  </si>
  <si>
    <t>蓝凌强</t>
    <phoneticPr fontId="12" type="noConversion"/>
  </si>
  <si>
    <t>/</t>
  </si>
  <si>
    <t>谢敏敏</t>
    <phoneticPr fontId="12" type="noConversion"/>
  </si>
  <si>
    <t>吴江毅</t>
    <phoneticPr fontId="12" type="noConversion"/>
  </si>
  <si>
    <t>叉车司机</t>
    <phoneticPr fontId="12" type="noConversion"/>
  </si>
  <si>
    <t>▽4</t>
  </si>
  <si>
    <t>于发辉</t>
    <phoneticPr fontId="12" type="noConversion"/>
  </si>
  <si>
    <t>刘华</t>
    <phoneticPr fontId="12" type="noConversion"/>
  </si>
  <si>
    <t>李亚婷</t>
    <phoneticPr fontId="12" type="noConversion"/>
  </si>
  <si>
    <t>蒙仕莲</t>
    <phoneticPr fontId="12" type="noConversion"/>
  </si>
  <si>
    <t>数据员</t>
  </si>
  <si>
    <t>龙伟长</t>
    <phoneticPr fontId="12" type="noConversion"/>
  </si>
  <si>
    <t>李春江</t>
    <phoneticPr fontId="12" type="noConversion"/>
  </si>
  <si>
    <t>年休</t>
    <phoneticPr fontId="12" type="noConversion"/>
  </si>
  <si>
    <t>胡智杰</t>
    <phoneticPr fontId="12" type="noConversion"/>
  </si>
  <si>
    <t>×</t>
  </si>
  <si>
    <t>11/21年休8H</t>
    <phoneticPr fontId="12" type="noConversion"/>
  </si>
  <si>
    <t>邓秀文</t>
    <phoneticPr fontId="12" type="noConversion"/>
  </si>
  <si>
    <t>佘海月</t>
    <phoneticPr fontId="12" type="noConversion"/>
  </si>
  <si>
    <t>苏桥伟</t>
    <phoneticPr fontId="12" type="noConversion"/>
  </si>
  <si>
    <t>姚亚莎</t>
    <phoneticPr fontId="12" type="noConversion"/>
  </si>
  <si>
    <t>司恬恬</t>
    <phoneticPr fontId="12" type="noConversion"/>
  </si>
  <si>
    <t>王东维</t>
    <phoneticPr fontId="12" type="noConversion"/>
  </si>
  <si>
    <t>王仲文</t>
    <phoneticPr fontId="12" type="noConversion"/>
  </si>
  <si>
    <t>潘涛</t>
    <phoneticPr fontId="12" type="noConversion"/>
  </si>
  <si>
    <t>李根洪</t>
    <phoneticPr fontId="12" type="noConversion"/>
  </si>
  <si>
    <t>王顺华</t>
    <phoneticPr fontId="12" type="noConversion"/>
  </si>
  <si>
    <t>韦杉</t>
    <phoneticPr fontId="12" type="noConversion"/>
  </si>
  <si>
    <t>刘兴华</t>
  </si>
  <si>
    <t>高级组长</t>
  </si>
  <si>
    <t>李文杰</t>
    <phoneticPr fontId="12" type="noConversion"/>
  </si>
  <si>
    <t>连福聪</t>
    <phoneticPr fontId="12" type="noConversion"/>
  </si>
  <si>
    <t>王俊华</t>
    <phoneticPr fontId="12" type="noConversion"/>
  </si>
  <si>
    <t>李苏霞</t>
    <phoneticPr fontId="12" type="noConversion"/>
  </si>
  <si>
    <t>晏琨</t>
    <phoneticPr fontId="12" type="noConversion"/>
  </si>
  <si>
    <t>泓翰</t>
    <phoneticPr fontId="12" type="noConversion"/>
  </si>
  <si>
    <t>王亚杰</t>
    <phoneticPr fontId="12" type="noConversion"/>
  </si>
  <si>
    <t>陈英</t>
    <phoneticPr fontId="12" type="noConversion"/>
  </si>
  <si>
    <t>潘忠敏</t>
    <phoneticPr fontId="12" type="noConversion"/>
  </si>
  <si>
    <t>×4</t>
  </si>
  <si>
    <t>11/16上午年休3.5H、11/28年休8H</t>
    <phoneticPr fontId="12" type="noConversion"/>
  </si>
  <si>
    <t>卢世合</t>
    <phoneticPr fontId="12" type="noConversion"/>
  </si>
  <si>
    <t>11/6-11/7年休16H</t>
    <phoneticPr fontId="12" type="noConversion"/>
  </si>
  <si>
    <t>韦荣铭</t>
    <phoneticPr fontId="12" type="noConversion"/>
  </si>
  <si>
    <t>唐春勇</t>
    <phoneticPr fontId="12" type="noConversion"/>
  </si>
  <si>
    <t>龙林波</t>
    <phoneticPr fontId="12" type="noConversion"/>
  </si>
  <si>
    <t>杨悦熙</t>
    <phoneticPr fontId="12" type="noConversion"/>
  </si>
  <si>
    <t>朱雄杰</t>
    <phoneticPr fontId="12" type="noConversion"/>
  </si>
  <si>
    <t>中国区坏件</t>
    <phoneticPr fontId="12" type="noConversion"/>
  </si>
  <si>
    <t>何珍英</t>
    <phoneticPr fontId="12" type="noConversion"/>
  </si>
  <si>
    <t>顾木兴</t>
    <phoneticPr fontId="12" type="noConversion"/>
  </si>
  <si>
    <t>罗干</t>
    <phoneticPr fontId="12" type="noConversion"/>
  </si>
  <si>
    <t>急辞</t>
    <phoneticPr fontId="12" type="noConversion"/>
  </si>
  <si>
    <t>旷高飞</t>
    <phoneticPr fontId="12" type="noConversion"/>
  </si>
  <si>
    <t>急辞扣当月40H正班工时</t>
    <phoneticPr fontId="12" type="noConversion"/>
  </si>
  <si>
    <t>胡亚飞</t>
    <phoneticPr fontId="12" type="noConversion"/>
  </si>
  <si>
    <t>张松山</t>
    <phoneticPr fontId="12" type="noConversion"/>
  </si>
  <si>
    <t>朱勇</t>
    <phoneticPr fontId="12" type="noConversion"/>
  </si>
  <si>
    <t>班组长</t>
    <phoneticPr fontId="12" type="noConversion"/>
  </si>
  <si>
    <t>李广</t>
    <phoneticPr fontId="12" type="noConversion"/>
  </si>
  <si>
    <t>正班</t>
    <phoneticPr fontId="12" type="noConversion"/>
  </si>
  <si>
    <t>夏园园</t>
    <phoneticPr fontId="12" type="noConversion"/>
  </si>
  <si>
    <t>卢善豪</t>
    <phoneticPr fontId="12" type="noConversion"/>
  </si>
  <si>
    <t>11/27年休8H</t>
    <phoneticPr fontId="12" type="noConversion"/>
  </si>
  <si>
    <t>卢其庆</t>
    <phoneticPr fontId="12" type="noConversion"/>
  </si>
  <si>
    <t>陆佳颖</t>
    <phoneticPr fontId="12" type="noConversion"/>
  </si>
  <si>
    <t>龚洪春</t>
    <phoneticPr fontId="12" type="noConversion"/>
  </si>
  <si>
    <t>黎红艳</t>
    <phoneticPr fontId="12" type="noConversion"/>
  </si>
  <si>
    <t>周双福</t>
    <phoneticPr fontId="12" type="noConversion"/>
  </si>
  <si>
    <t>11/13年休8H</t>
    <phoneticPr fontId="12" type="noConversion"/>
  </si>
  <si>
    <t>项叙</t>
    <phoneticPr fontId="12" type="noConversion"/>
  </si>
  <si>
    <t>李文财</t>
    <phoneticPr fontId="12" type="noConversion"/>
  </si>
  <si>
    <t>张骋清</t>
    <phoneticPr fontId="12" type="noConversion"/>
  </si>
  <si>
    <t>雷强</t>
    <phoneticPr fontId="12" type="noConversion"/>
  </si>
  <si>
    <t>王长波</t>
    <phoneticPr fontId="12" type="noConversion"/>
  </si>
  <si>
    <t>邓军民</t>
    <phoneticPr fontId="12" type="noConversion"/>
  </si>
  <si>
    <t>徐家强</t>
    <phoneticPr fontId="12" type="noConversion"/>
  </si>
  <si>
    <t>唐振华</t>
    <phoneticPr fontId="12" type="noConversion"/>
  </si>
  <si>
    <t>11/10下午年休4.5H、11/24年休8H</t>
    <phoneticPr fontId="12" type="noConversion"/>
  </si>
  <si>
    <t>龙胜波</t>
    <phoneticPr fontId="12" type="noConversion"/>
  </si>
  <si>
    <t>赵伟民</t>
    <phoneticPr fontId="12" type="noConversion"/>
  </si>
  <si>
    <t>11/27下午岗位业务不饱和调休4.5H</t>
    <phoneticPr fontId="12" type="noConversion"/>
  </si>
  <si>
    <t>11/23-11/24年休16H</t>
    <phoneticPr fontId="12" type="noConversion"/>
  </si>
  <si>
    <t>蓝思34栋</t>
  </si>
  <si>
    <t>蓝思34栋</t>
    <phoneticPr fontId="12" type="noConversion"/>
  </si>
  <si>
    <t>蓝思7栋</t>
  </si>
  <si>
    <t>蓝思7栋</t>
    <phoneticPr fontId="12" type="noConversion"/>
  </si>
  <si>
    <t>蓝思8栋</t>
  </si>
  <si>
    <t>蓝思8栋</t>
    <phoneticPr fontId="12" type="noConversion"/>
  </si>
  <si>
    <t>中国区原件</t>
  </si>
  <si>
    <t>中国区原件</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</si>
</sst>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yyyy/mm/dd;@"/>
  </numFmts>
  <fonts count="20" x14ac:knownFonts="1">
    <font>
      <sz val="11"/>
      <color theme="1"/>
      <name val="等线"/>
      <charset val="134"/>
      <scheme val="minor"/>
    </font>
    <font>
      <sz val="11"/>
      <color theme="1"/>
      <name val="等线"/>
      <family val="2"/>
      <scheme val="minor"/>
    </font>
    <font>
      <sz val="11"/>
      <color theme="1"/>
      <name val="等线"/>
      <family val="2"/>
      <scheme val="minor"/>
    </font>
    <font>
      <sz val="11"/>
      <color theme="1"/>
      <name val="微软雅黑"/>
      <family val="2"/>
      <charset val="134"/>
    </font>
    <font>
      <sz val="10"/>
      <color theme="1"/>
      <name val="微软雅黑"/>
      <family val="2"/>
      <charset val="134"/>
    </font>
    <font>
      <b/>
      <sz val="8"/>
      <color theme="0"/>
      <name val="微软雅黑"/>
      <family val="2"/>
      <charset val="134"/>
    </font>
    <font>
      <b/>
      <sz val="9"/>
      <color theme="0"/>
      <name val="微软雅黑"/>
      <family val="2"/>
      <charset val="134"/>
    </font>
    <font>
      <b/>
      <sz val="11"/>
      <color theme="0"/>
      <name val="微软雅黑"/>
      <family val="2"/>
      <charset val="134"/>
    </font>
    <font>
      <b/>
      <sz val="24"/>
      <color theme="1"/>
      <name val="微软雅黑"/>
      <family val="2"/>
      <charset val="134"/>
    </font>
    <font>
      <sz val="9"/>
      <color theme="1"/>
      <name val="微软雅黑"/>
      <family val="2"/>
      <charset val="134"/>
    </font>
    <font>
      <b/>
      <sz val="22"/>
      <color theme="1"/>
      <name val="微软雅黑"/>
      <family val="2"/>
      <charset val="134"/>
    </font>
    <font>
      <b/>
      <sz val="11"/>
      <color theme="1"/>
      <name val="微软雅黑"/>
      <family val="2"/>
      <charset val="134"/>
    </font>
    <font>
      <sz val="9"/>
      <name val="等线"/>
      <family val="3"/>
      <charset val="134"/>
      <scheme val="minor"/>
    </font>
    <font>
      <b/>
      <sz val="10"/>
      <color rgb="FFFFFFFF"/>
      <name val="微软雅黑"/>
      <family val="2"/>
      <charset val="134"/>
    </font>
    <font>
      <b/>
      <sz val="9"/>
      <color rgb="FFFFFFFF"/>
      <name val="微软雅黑"/>
      <family val="2"/>
      <charset val="134"/>
    </font>
    <font>
      <sz val="10"/>
      <name val="微软雅黑"/>
      <family val="2"/>
      <charset val="134"/>
    </font>
    <font>
      <sz val="9"/>
      <color rgb="FFFF0000"/>
      <name val="微软雅黑"/>
      <family val="2"/>
      <charset val="134"/>
    </font>
    <font>
      <sz val="10"/>
      <color rgb="FFFF0000"/>
      <name val="微软雅黑"/>
      <family val="2"/>
      <charset val="134"/>
    </font>
    <font>
      <sz val="9"/>
      <name val="微软雅黑"/>
      <family val="2"/>
      <charset val="134"/>
    </font>
    <font>
      <b/>
      <sz val="9"/>
      <color rgb="FFC00000"/>
      <name val="微软雅黑"/>
      <family val="2"/>
      <charset val="134"/>
    </font>
  </fonts>
  <fills count="22">
    <fill>
      <patternFill patternType="none"/>
    </fill>
    <fill>
      <patternFill patternType="gray125"/>
    </fill>
    <fill>
      <patternFill patternType="solid">
        <fgColor theme="6" tint="-0.249977111117893"/>
        <bgColor indexed="64"/>
      </patternFill>
    </fill>
    <fill>
      <patternFill patternType="solid">
        <fgColor theme="3" tint="-0.249977111117893"/>
        <bgColor indexed="64"/>
      </patternFill>
    </fill>
    <fill>
      <patternFill patternType="solid">
        <fgColor theme="4" tint="0.79995117038483843"/>
        <bgColor indexed="64"/>
      </patternFill>
    </fill>
    <fill>
      <patternFill patternType="solid">
        <fgColor rgb="FFC00000"/>
        <bgColor indexed="64"/>
      </patternFill>
    </fill>
    <fill>
      <patternFill patternType="solid">
        <fgColor theme="9" tint="0.79995117038483843"/>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8" tint="0.79995117038483843"/>
        <bgColor indexed="64"/>
      </patternFill>
    </fill>
    <fill>
      <patternFill patternType="solid">
        <fgColor theme="5" tint="-0.499984740745262"/>
        <bgColor indexed="64"/>
      </patternFill>
    </fill>
    <fill>
      <patternFill patternType="solid">
        <fgColor theme="7" tint="0.79995117038483843"/>
        <bgColor indexed="64"/>
      </patternFill>
    </fill>
    <fill>
      <patternFill patternType="solid">
        <fgColor rgb="FF305496"/>
        <bgColor rgb="FF000000"/>
      </patternFill>
    </fill>
    <fill>
      <patternFill patternType="solid">
        <fgColor theme="7" tint="-0.249977111117893"/>
        <bgColor rgb="FF000000"/>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40">
    <border>
      <left/>
      <right/>
      <top/>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double">
        <color auto="1"/>
      </left>
      <right style="hair">
        <color auto="1"/>
      </right>
      <top style="hair">
        <color auto="1"/>
      </top>
      <bottom/>
      <diagonal/>
    </border>
    <border>
      <left style="hair">
        <color auto="1"/>
      </left>
      <right/>
      <top style="hair">
        <color auto="1"/>
      </top>
      <bottom style="hair">
        <color auto="1"/>
      </bottom>
      <diagonal/>
    </border>
    <border>
      <left style="hair">
        <color theme="2" tint="-0.499984740745262"/>
      </left>
      <right style="hair">
        <color theme="2" tint="-0.499984740745262"/>
      </right>
      <top style="hair">
        <color theme="2" tint="-0.499984740745262"/>
      </top>
      <bottom/>
      <diagonal/>
    </border>
    <border>
      <left/>
      <right style="hair">
        <color auto="1"/>
      </right>
      <top style="hair">
        <color auto="1"/>
      </top>
      <bottom style="hair">
        <color auto="1"/>
      </bottom>
      <diagonal/>
    </border>
    <border>
      <left style="double">
        <color auto="1"/>
      </left>
      <right style="hair">
        <color auto="1"/>
      </right>
      <top/>
      <bottom style="hair">
        <color auto="1"/>
      </bottom>
      <diagonal/>
    </border>
    <border>
      <left style="hair">
        <color auto="1"/>
      </left>
      <right style="hair">
        <color auto="1"/>
      </right>
      <top/>
      <bottom style="hair">
        <color auto="1"/>
      </bottom>
      <diagonal/>
    </border>
    <border>
      <left style="hair">
        <color theme="2" tint="-0.499984740745262"/>
      </left>
      <right style="hair">
        <color theme="2" tint="-0.499984740745262"/>
      </right>
      <top/>
      <bottom style="hair">
        <color theme="2" tint="-0.499984740745262"/>
      </bottom>
      <diagonal/>
    </border>
    <border>
      <left style="double">
        <color auto="1"/>
      </left>
      <right style="hair">
        <color auto="1"/>
      </right>
      <top/>
      <bottom style="double">
        <color auto="1"/>
      </bottom>
      <diagonal/>
    </border>
    <border>
      <left style="hair">
        <color auto="1"/>
      </left>
      <right style="hair">
        <color auto="1"/>
      </right>
      <top/>
      <bottom style="double">
        <color auto="1"/>
      </bottom>
      <diagonal/>
    </border>
    <border>
      <left/>
      <right/>
      <top/>
      <bottom style="double">
        <color auto="1"/>
      </bottom>
      <diagonal/>
    </border>
    <border>
      <left style="hair">
        <color auto="1"/>
      </left>
      <right style="hair">
        <color auto="1"/>
      </right>
      <top style="double">
        <color auto="1"/>
      </top>
      <bottom/>
      <diagonal/>
    </border>
    <border>
      <left style="hair">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right style="double">
        <color auto="1"/>
      </right>
      <top style="double">
        <color auto="1"/>
      </top>
      <bottom style="hair">
        <color auto="1"/>
      </bottom>
      <diagonal/>
    </border>
    <border>
      <left style="hair">
        <color auto="1"/>
      </left>
      <right style="double">
        <color auto="1"/>
      </right>
      <top style="hair">
        <color auto="1"/>
      </top>
      <bottom style="double">
        <color auto="1"/>
      </bottom>
      <diagonal/>
    </border>
    <border>
      <left/>
      <right style="double">
        <color auto="1"/>
      </right>
      <top style="hair">
        <color auto="1"/>
      </top>
      <bottom style="hair">
        <color auto="1"/>
      </bottom>
      <diagonal/>
    </border>
    <border>
      <left style="hair">
        <color auto="1"/>
      </left>
      <right style="double">
        <color auto="1"/>
      </right>
      <top style="hair">
        <color auto="1"/>
      </top>
      <bottom/>
      <diagonal/>
    </border>
    <border>
      <left style="hair">
        <color auto="1"/>
      </left>
      <right style="double">
        <color auto="1"/>
      </right>
      <top/>
      <bottom style="hair">
        <color auto="1"/>
      </bottom>
      <diagonal/>
    </border>
    <border>
      <left style="hair">
        <color auto="1"/>
      </left>
      <right style="double">
        <color auto="1"/>
      </right>
      <top style="double">
        <color auto="1"/>
      </top>
      <bottom/>
      <diagonal/>
    </border>
    <border>
      <left style="hair">
        <color theme="2" tint="-0.499984740745262"/>
      </left>
      <right style="hair">
        <color auto="1"/>
      </right>
      <top style="hair">
        <color auto="1"/>
      </top>
      <bottom/>
      <diagonal/>
    </border>
    <border>
      <left style="hair">
        <color theme="2" tint="-0.499984740745262"/>
      </left>
      <right style="hair">
        <color auto="1"/>
      </right>
      <top/>
      <bottom style="hair">
        <color auto="1"/>
      </bottom>
      <diagonal/>
    </border>
    <border>
      <left style="double">
        <color auto="1"/>
      </left>
      <right/>
      <top style="double">
        <color auto="1"/>
      </top>
      <bottom style="hair">
        <color auto="1"/>
      </bottom>
      <diagonal/>
    </border>
    <border>
      <left style="double">
        <color auto="1"/>
      </left>
      <right style="double">
        <color auto="1"/>
      </right>
      <top style="hair">
        <color auto="1"/>
      </top>
      <bottom/>
      <diagonal/>
    </border>
    <border>
      <left style="double">
        <color auto="1"/>
      </left>
      <right style="double">
        <color auto="1"/>
      </right>
      <top/>
      <bottom style="hair">
        <color auto="1"/>
      </bottom>
      <diagonal/>
    </border>
    <border>
      <left style="hair">
        <color auto="1"/>
      </left>
      <right/>
      <top/>
      <bottom style="double">
        <color auto="1"/>
      </bottom>
      <diagonal/>
    </border>
    <border>
      <left style="double">
        <color auto="1"/>
      </left>
      <right/>
      <top style="double">
        <color auto="1"/>
      </top>
      <bottom/>
      <diagonal/>
    </border>
    <border>
      <left style="double">
        <color auto="1"/>
      </left>
      <right/>
      <top/>
      <bottom style="hair">
        <color auto="1"/>
      </bottom>
      <diagonal/>
    </border>
    <border>
      <left style="hair">
        <color auto="1"/>
      </left>
      <right style="hair">
        <color theme="2" tint="-0.499984740745262"/>
      </right>
      <top style="hair">
        <color theme="2" tint="-0.499984740745262"/>
      </top>
      <bottom/>
      <diagonal/>
    </border>
    <border>
      <left style="hair">
        <color auto="1"/>
      </left>
      <right style="hair">
        <color theme="2" tint="-0.499984740745262"/>
      </right>
      <top/>
      <bottom style="hair">
        <color theme="2" tint="-0.499984740745262"/>
      </bottom>
      <diagonal/>
    </border>
    <border>
      <left style="hair">
        <color auto="1"/>
      </left>
      <right style="hair">
        <color theme="2" tint="-0.499984740745262"/>
      </right>
      <top style="hair">
        <color auto="1"/>
      </top>
      <bottom/>
      <diagonal/>
    </border>
    <border>
      <left style="hair">
        <color auto="1"/>
      </left>
      <right style="hair">
        <color theme="2" tint="-0.499984740745262"/>
      </right>
      <top/>
      <bottom style="hair">
        <color auto="1"/>
      </bottom>
      <diagonal/>
    </border>
  </borders>
  <cellStyleXfs count="3">
    <xf numFmtId="0" fontId="0" fillId="0" borderId="0"/>
    <xf numFmtId="0" fontId="2" fillId="0" borderId="0"/>
    <xf numFmtId="0" fontId="1" fillId="0" borderId="0"/>
  </cellStyleXfs>
  <cellXfs count="194">
    <xf numFmtId="0" fontId="0" fillId="0" borderId="0" xfId="0"/>
    <xf numFmtId="0" fontId="3" fillId="0" borderId="0" xfId="0" applyFont="1" applyProtection="1">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3" fillId="0" borderId="0" xfId="0" applyFont="1" applyAlignment="1" applyProtection="1">
      <alignment horizontal="left" vertical="center"/>
      <protection locked="0"/>
    </xf>
    <xf numFmtId="0" fontId="7" fillId="2" borderId="14" xfId="0" applyFont="1" applyFill="1" applyBorder="1" applyAlignment="1" applyProtection="1">
      <alignment horizontal="center" vertical="center"/>
      <protection locked="0"/>
    </xf>
    <xf numFmtId="0" fontId="9" fillId="0" borderId="4" xfId="0" applyFont="1" applyBorder="1" applyAlignment="1" applyProtection="1">
      <alignment horizontal="center" vertical="center" wrapText="1"/>
      <protection locked="0"/>
    </xf>
    <xf numFmtId="0" fontId="3" fillId="0" borderId="15" xfId="0" applyFont="1" applyBorder="1" applyAlignment="1" applyProtection="1">
      <alignment vertical="center"/>
      <protection locked="0"/>
    </xf>
    <xf numFmtId="0" fontId="6" fillId="5" borderId="4" xfId="0" applyFont="1" applyFill="1" applyBorder="1" applyAlignment="1" applyProtection="1">
      <alignment horizontal="center" vertical="center" wrapText="1"/>
      <protection locked="0"/>
    </xf>
    <xf numFmtId="0" fontId="3" fillId="0" borderId="15" xfId="0" applyFont="1" applyBorder="1" applyAlignment="1" applyProtection="1">
      <alignment horizontal="center" vertical="center"/>
      <protection locked="0"/>
    </xf>
    <xf numFmtId="0" fontId="11" fillId="7" borderId="0" xfId="0" applyFont="1" applyFill="1" applyAlignment="1" applyProtection="1">
      <alignment horizontal="center" vertical="center"/>
      <protection locked="0"/>
    </xf>
    <xf numFmtId="0" fontId="6" fillId="8" borderId="4" xfId="0" applyFont="1" applyFill="1" applyBorder="1" applyAlignment="1" applyProtection="1">
      <alignment horizontal="center" vertical="center" wrapText="1"/>
      <protection locked="0"/>
    </xf>
    <xf numFmtId="0" fontId="3" fillId="0" borderId="0" xfId="0" applyFont="1" applyAlignment="1" applyProtection="1">
      <alignment wrapText="1"/>
      <protection locked="0"/>
    </xf>
    <xf numFmtId="0" fontId="6" fillId="10"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top" wrapText="1"/>
      <protection locked="0"/>
    </xf>
    <xf numFmtId="0" fontId="6" fillId="3" borderId="4" xfId="0" applyFont="1" applyFill="1" applyBorder="1" applyAlignment="1" applyProtection="1">
      <alignment horizontal="center" vertical="top" wrapText="1"/>
      <protection locked="0"/>
    </xf>
    <xf numFmtId="0" fontId="3" fillId="0" borderId="0" xfId="0" applyFont="1" applyAlignment="1" applyProtection="1">
      <alignment vertical="center" wrapText="1"/>
      <protection locked="0"/>
    </xf>
    <xf numFmtId="0" fontId="13" fillId="12" borderId="4" xfId="0" applyFont="1" applyFill="1" applyBorder="1" applyAlignment="1" applyProtection="1">
      <alignment horizontal="center" vertical="top" wrapText="1"/>
      <protection locked="0"/>
    </xf>
    <xf numFmtId="0" fontId="13" fillId="12" borderId="21" xfId="0" applyFont="1" applyFill="1" applyBorder="1" applyAlignment="1" applyProtection="1">
      <alignment horizontal="center" vertical="top" wrapText="1"/>
      <protection locked="0"/>
    </xf>
    <xf numFmtId="0" fontId="14" fillId="13" borderId="3" xfId="0" applyFont="1" applyFill="1" applyBorder="1" applyAlignment="1" applyProtection="1">
      <alignment horizontal="center" vertical="center" wrapText="1"/>
      <protection locked="0"/>
    </xf>
    <xf numFmtId="0" fontId="14" fillId="13" borderId="4" xfId="0" applyFont="1" applyFill="1" applyBorder="1" applyAlignment="1" applyProtection="1">
      <alignment horizontal="center" vertical="center" wrapText="1"/>
      <protection locked="0"/>
    </xf>
    <xf numFmtId="0" fontId="14" fillId="13" borderId="21" xfId="0" applyFont="1" applyFill="1" applyBorder="1" applyAlignment="1" applyProtection="1">
      <alignment horizontal="center" vertical="center" wrapText="1"/>
      <protection locked="0"/>
    </xf>
    <xf numFmtId="0" fontId="13" fillId="12" borderId="9" xfId="0" applyFont="1" applyFill="1" applyBorder="1" applyAlignment="1" applyProtection="1">
      <alignment horizontal="center" vertical="top" wrapText="1"/>
      <protection locked="0"/>
    </xf>
    <xf numFmtId="176" fontId="6" fillId="2" borderId="2" xfId="0" applyNumberFormat="1" applyFont="1" applyFill="1" applyBorder="1" applyAlignment="1" applyProtection="1">
      <alignment horizontal="center" vertical="center" wrapText="1"/>
      <protection locked="0"/>
    </xf>
    <xf numFmtId="0" fontId="7" fillId="2" borderId="23" xfId="0" applyFont="1" applyFill="1" applyBorder="1" applyAlignment="1" applyProtection="1">
      <alignment horizontal="center" vertical="center"/>
      <protection locked="0"/>
    </xf>
    <xf numFmtId="0" fontId="9" fillId="0" borderId="0" xfId="0" applyFont="1" applyAlignment="1" applyProtection="1">
      <alignment wrapText="1"/>
      <protection locked="0"/>
    </xf>
    <xf numFmtId="0" fontId="4" fillId="0" borderId="15" xfId="0" applyFont="1" applyBorder="1" applyProtection="1">
      <protection locked="0"/>
    </xf>
    <xf numFmtId="176" fontId="6" fillId="17" borderId="2" xfId="0" applyNumberFormat="1" applyFont="1" applyFill="1" applyBorder="1" applyAlignment="1" applyProtection="1">
      <alignment horizontal="center" vertical="center" wrapText="1"/>
      <protection locked="0"/>
    </xf>
    <xf numFmtId="0" fontId="6" fillId="17" borderId="4" xfId="0" applyFont="1" applyFill="1" applyBorder="1" applyAlignment="1" applyProtection="1">
      <alignment horizontal="center" vertical="top" wrapText="1"/>
      <protection locked="0"/>
    </xf>
    <xf numFmtId="0" fontId="9" fillId="0" borderId="4" xfId="0" applyFont="1" applyBorder="1" applyAlignment="1" applyProtection="1">
      <alignment horizontal="center" vertical="center" shrinkToFit="1"/>
      <protection locked="0"/>
    </xf>
    <xf numFmtId="0" fontId="9" fillId="15" borderId="4" xfId="0" applyFont="1" applyFill="1" applyBorder="1" applyAlignment="1" applyProtection="1">
      <alignment horizontal="center" vertical="center" shrinkToFit="1"/>
      <protection locked="0"/>
    </xf>
    <xf numFmtId="0" fontId="7" fillId="2" borderId="14" xfId="0" applyFont="1" applyFill="1" applyBorder="1" applyAlignment="1" applyProtection="1">
      <alignment vertical="center"/>
      <protection locked="0"/>
    </xf>
    <xf numFmtId="0" fontId="3" fillId="0" borderId="0" xfId="0" applyFont="1" applyAlignment="1" applyProtection="1">
      <alignment vertical="center"/>
      <protection locked="0"/>
    </xf>
    <xf numFmtId="177" fontId="3" fillId="0" borderId="0" xfId="0" applyNumberFormat="1" applyFont="1" applyProtection="1">
      <protection locked="0"/>
    </xf>
    <xf numFmtId="177" fontId="3" fillId="0" borderId="0" xfId="0" applyNumberFormat="1" applyFont="1" applyAlignment="1" applyProtection="1">
      <alignment horizontal="center" vertical="center"/>
      <protection locked="0"/>
    </xf>
    <xf numFmtId="0" fontId="7" fillId="2" borderId="33" xfId="0" applyFont="1" applyFill="1" applyBorder="1" applyAlignment="1" applyProtection="1">
      <alignment vertical="center"/>
      <protection locked="0"/>
    </xf>
    <xf numFmtId="176" fontId="19" fillId="19" borderId="2" xfId="0" applyNumberFormat="1" applyFont="1" applyFill="1" applyBorder="1" applyAlignment="1" applyProtection="1">
      <alignment horizontal="center" vertical="center" wrapText="1"/>
      <protection locked="0"/>
    </xf>
    <xf numFmtId="0" fontId="19" fillId="19" borderId="4" xfId="0" applyFont="1" applyFill="1" applyBorder="1" applyAlignment="1" applyProtection="1">
      <alignment horizontal="center" vertical="top" wrapText="1"/>
      <protection locked="0"/>
    </xf>
    <xf numFmtId="176" fontId="6" fillId="19" borderId="2" xfId="0" applyNumberFormat="1" applyFont="1" applyFill="1" applyBorder="1" applyAlignment="1" applyProtection="1">
      <alignment horizontal="center" vertical="center" wrapText="1"/>
      <protection locked="0"/>
    </xf>
    <xf numFmtId="0" fontId="6" fillId="19" borderId="4" xfId="0" applyFont="1" applyFill="1" applyBorder="1" applyAlignment="1" applyProtection="1">
      <alignment horizontal="center" vertical="top" wrapText="1"/>
      <protection locked="0"/>
    </xf>
    <xf numFmtId="0" fontId="9" fillId="15" borderId="4" xfId="2" applyFont="1" applyFill="1" applyBorder="1" applyAlignment="1" applyProtection="1">
      <alignment horizontal="center" vertical="center" shrinkToFit="1"/>
      <protection locked="0"/>
    </xf>
    <xf numFmtId="0" fontId="9" fillId="15" borderId="4" xfId="1" applyFont="1" applyFill="1" applyBorder="1" applyAlignment="1" applyProtection="1">
      <alignment horizontal="center" vertical="center" shrinkToFit="1"/>
      <protection locked="0"/>
    </xf>
    <xf numFmtId="0" fontId="9" fillId="6" borderId="25" xfId="0" applyFont="1" applyFill="1" applyBorder="1" applyAlignment="1" applyProtection="1">
      <alignment horizontal="center" vertical="center" wrapText="1"/>
      <protection locked="0"/>
    </xf>
    <xf numFmtId="0" fontId="9" fillId="6" borderId="26" xfId="0" applyFont="1" applyFill="1" applyBorder="1" applyAlignment="1" applyProtection="1">
      <alignment horizontal="center" vertical="center" wrapText="1"/>
      <protection locked="0"/>
    </xf>
    <xf numFmtId="0" fontId="9" fillId="14" borderId="5" xfId="0" applyFont="1" applyFill="1" applyBorder="1" applyAlignment="1" applyProtection="1">
      <alignment horizontal="center" vertical="center" wrapText="1"/>
      <protection locked="0"/>
    </xf>
    <xf numFmtId="0" fontId="9" fillId="14" borderId="11" xfId="0" applyFont="1" applyFill="1" applyBorder="1" applyAlignment="1" applyProtection="1">
      <alignment horizontal="center" vertical="center" wrapText="1"/>
      <protection locked="0"/>
    </xf>
    <xf numFmtId="0" fontId="9" fillId="14" borderId="25" xfId="0" applyFont="1" applyFill="1" applyBorder="1" applyAlignment="1" applyProtection="1">
      <alignment horizontal="center" vertical="center" wrapText="1"/>
      <protection locked="0"/>
    </xf>
    <xf numFmtId="0" fontId="9" fillId="14" borderId="26" xfId="0" applyFont="1" applyFill="1" applyBorder="1" applyAlignment="1" applyProtection="1">
      <alignment horizontal="center" vertical="center" wrapText="1"/>
      <protection locked="0"/>
    </xf>
    <xf numFmtId="0" fontId="9" fillId="14" borderId="31" xfId="0" applyFont="1" applyFill="1" applyBorder="1" applyAlignment="1" applyProtection="1">
      <alignment horizontal="center" vertical="center" wrapText="1"/>
      <protection locked="0"/>
    </xf>
    <xf numFmtId="0" fontId="9" fillId="14" borderId="32" xfId="0" applyFont="1" applyFill="1" applyBorder="1" applyAlignment="1" applyProtection="1">
      <alignment horizontal="center" vertical="center" wrapText="1"/>
      <protection locked="0"/>
    </xf>
    <xf numFmtId="0" fontId="9" fillId="0" borderId="24" xfId="0" applyFont="1" applyBorder="1" applyAlignment="1" applyProtection="1">
      <alignment horizontal="center" vertical="center" wrapText="1"/>
      <protection locked="0"/>
    </xf>
    <xf numFmtId="0" fontId="9" fillId="0" borderId="24" xfId="0" applyFont="1" applyBorder="1" applyAlignment="1" applyProtection="1">
      <alignment vertical="center" wrapText="1"/>
      <protection locked="0"/>
    </xf>
    <xf numFmtId="0" fontId="9" fillId="9" borderId="5" xfId="0" applyFont="1" applyFill="1" applyBorder="1" applyAlignment="1" applyProtection="1">
      <alignment horizontal="center" vertical="center" shrinkToFit="1"/>
      <protection locked="0"/>
    </xf>
    <xf numFmtId="0" fontId="9" fillId="9" borderId="11" xfId="0" applyFont="1" applyFill="1" applyBorder="1" applyAlignment="1" applyProtection="1">
      <alignment horizontal="center" vertical="center" shrinkToFit="1"/>
      <protection locked="0"/>
    </xf>
    <xf numFmtId="0" fontId="9" fillId="11" borderId="5" xfId="0" applyFont="1" applyFill="1" applyBorder="1" applyAlignment="1" applyProtection="1">
      <alignment horizontal="center" vertical="center" shrinkToFit="1"/>
      <protection locked="0"/>
    </xf>
    <xf numFmtId="0" fontId="9" fillId="11" borderId="11" xfId="0" applyFont="1" applyFill="1" applyBorder="1" applyAlignment="1" applyProtection="1">
      <alignment horizontal="center" vertical="center" shrinkToFit="1"/>
      <protection locked="0"/>
    </xf>
    <xf numFmtId="0" fontId="9" fillId="11" borderId="4" xfId="0" applyFont="1" applyFill="1" applyBorder="1" applyAlignment="1" applyProtection="1">
      <alignment horizontal="center" vertical="center" shrinkToFit="1"/>
      <protection locked="0"/>
    </xf>
    <xf numFmtId="0" fontId="9" fillId="6" borderId="31" xfId="0" applyFont="1" applyFill="1" applyBorder="1" applyAlignment="1" applyProtection="1">
      <alignment horizontal="center" vertical="center" wrapText="1"/>
      <protection locked="0"/>
    </xf>
    <xf numFmtId="0" fontId="9" fillId="6" borderId="32" xfId="0" applyFont="1" applyFill="1" applyBorder="1" applyAlignment="1" applyProtection="1">
      <alignment horizontal="center" vertical="center" wrapText="1"/>
      <protection locked="0"/>
    </xf>
    <xf numFmtId="0" fontId="9" fillId="6" borderId="6" xfId="0" applyFont="1" applyFill="1" applyBorder="1" applyAlignment="1" applyProtection="1">
      <alignment horizontal="center" vertical="center" wrapText="1"/>
      <protection locked="0"/>
    </xf>
    <xf numFmtId="0" fontId="9" fillId="6" borderId="10" xfId="0" applyFont="1" applyFill="1" applyBorder="1" applyAlignment="1" applyProtection="1">
      <alignment horizontal="center" vertical="center" wrapText="1"/>
      <protection locked="0"/>
    </xf>
    <xf numFmtId="0" fontId="9" fillId="6" borderId="5" xfId="0" applyFont="1" applyFill="1" applyBorder="1" applyAlignment="1" applyProtection="1">
      <alignment horizontal="center" vertical="center" wrapText="1"/>
      <protection locked="0"/>
    </xf>
    <xf numFmtId="0" fontId="9" fillId="6" borderId="11" xfId="0" applyFont="1" applyFill="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16" fillId="0" borderId="4" xfId="0" applyFont="1" applyBorder="1" applyAlignment="1">
      <alignment horizontal="center" vertical="center" wrapText="1"/>
    </xf>
    <xf numFmtId="0" fontId="15" fillId="0" borderId="4" xfId="0" applyFont="1" applyBorder="1" applyAlignment="1">
      <alignment horizontal="center" vertical="center"/>
    </xf>
    <xf numFmtId="0" fontId="15" fillId="0" borderId="8" xfId="0" applyFont="1" applyBorder="1" applyAlignment="1">
      <alignment horizontal="center" vertical="center"/>
    </xf>
    <xf numFmtId="0" fontId="15" fillId="0" borderId="12" xfId="0" applyFont="1" applyBorder="1" applyAlignment="1">
      <alignment horizontal="center" vertical="center"/>
    </xf>
    <xf numFmtId="0" fontId="15" fillId="0" borderId="7" xfId="0" applyFont="1" applyBorder="1" applyAlignment="1">
      <alignment horizontal="center" vertical="center"/>
    </xf>
    <xf numFmtId="0" fontId="18" fillId="0" borderId="8" xfId="0" applyFont="1" applyBorder="1" applyAlignment="1">
      <alignment horizontal="center" vertical="center" wrapText="1"/>
    </xf>
    <xf numFmtId="0" fontId="18" fillId="0" borderId="12" xfId="0" applyFont="1" applyBorder="1" applyAlignment="1">
      <alignment horizontal="center" vertical="center" wrapText="1"/>
    </xf>
    <xf numFmtId="14" fontId="15" fillId="0" borderId="9" xfId="0" applyNumberFormat="1" applyFont="1" applyBorder="1" applyAlignment="1">
      <alignment horizontal="center" vertical="center"/>
    </xf>
    <xf numFmtId="0" fontId="16" fillId="0" borderId="4" xfId="0" applyFont="1" applyBorder="1" applyAlignment="1" applyProtection="1">
      <alignment horizontal="center" vertical="center" wrapText="1"/>
      <protection locked="0"/>
    </xf>
    <xf numFmtId="0" fontId="9" fillId="4" borderId="4" xfId="0" applyFont="1" applyFill="1" applyBorder="1" applyAlignment="1" applyProtection="1">
      <alignment horizontal="center" vertical="center" shrinkToFit="1"/>
      <protection locked="0"/>
    </xf>
    <xf numFmtId="0" fontId="9" fillId="4" borderId="5" xfId="0" applyFont="1" applyFill="1" applyBorder="1" applyAlignment="1" applyProtection="1">
      <alignment horizontal="center" vertical="center" shrinkToFit="1"/>
      <protection locked="0"/>
    </xf>
    <xf numFmtId="0" fontId="9" fillId="4" borderId="11" xfId="0" applyFont="1" applyFill="1" applyBorder="1" applyAlignment="1" applyProtection="1">
      <alignment horizontal="center" vertical="center" shrinkToFit="1"/>
      <protection locked="0"/>
    </xf>
    <xf numFmtId="0" fontId="9" fillId="6" borderId="4" xfId="0" applyFont="1" applyFill="1" applyBorder="1" applyAlignment="1" applyProtection="1">
      <alignment horizontal="center" vertical="center" shrinkToFit="1"/>
      <protection locked="0"/>
    </xf>
    <xf numFmtId="0" fontId="9" fillId="6" borderId="4" xfId="0" applyFont="1" applyFill="1" applyBorder="1" applyAlignment="1" applyProtection="1">
      <alignment horizontal="center" vertical="center" wrapText="1"/>
      <protection locked="0"/>
    </xf>
    <xf numFmtId="0" fontId="9" fillId="6" borderId="5" xfId="0" applyFont="1" applyFill="1" applyBorder="1" applyAlignment="1" applyProtection="1">
      <alignment horizontal="center" vertical="center" shrinkToFit="1"/>
      <protection locked="0"/>
    </xf>
    <xf numFmtId="0" fontId="9" fillId="6" borderId="11" xfId="0" applyFont="1" applyFill="1" applyBorder="1" applyAlignment="1" applyProtection="1">
      <alignment horizontal="center" vertical="center" shrinkToFit="1"/>
      <protection locked="0"/>
    </xf>
    <xf numFmtId="0" fontId="9" fillId="20" borderId="4" xfId="0" applyFont="1" applyFill="1" applyBorder="1" applyAlignment="1" applyProtection="1">
      <alignment horizontal="center" vertical="center" wrapText="1"/>
      <protection locked="0"/>
    </xf>
    <xf numFmtId="0" fontId="17" fillId="0" borderId="4" xfId="0" applyFont="1" applyBorder="1" applyAlignment="1">
      <alignment horizontal="center" vertical="center"/>
    </xf>
    <xf numFmtId="0" fontId="17" fillId="0" borderId="8" xfId="0" applyFont="1" applyBorder="1" applyAlignment="1">
      <alignment horizontal="center" vertical="center"/>
    </xf>
    <xf numFmtId="0" fontId="17" fillId="0" borderId="12" xfId="0" applyFont="1" applyBorder="1" applyAlignment="1">
      <alignment horizontal="center" vertical="center"/>
    </xf>
    <xf numFmtId="0" fontId="17" fillId="0" borderId="7" xfId="0" applyFont="1" applyBorder="1" applyAlignment="1">
      <alignment horizontal="center" vertical="center"/>
    </xf>
    <xf numFmtId="0" fontId="16" fillId="0" borderId="8" xfId="0" applyFont="1" applyBorder="1" applyAlignment="1">
      <alignment horizontal="center" vertical="center" wrapText="1"/>
    </xf>
    <xf numFmtId="0" fontId="16" fillId="0" borderId="12" xfId="0" applyFont="1" applyBorder="1" applyAlignment="1">
      <alignment horizontal="center" vertical="center" wrapText="1"/>
    </xf>
    <xf numFmtId="14" fontId="17" fillId="0" borderId="9" xfId="0" applyNumberFormat="1" applyFont="1" applyBorder="1" applyAlignment="1">
      <alignment horizontal="center" vertical="center"/>
    </xf>
    <xf numFmtId="14" fontId="16" fillId="0" borderId="4" xfId="0" applyNumberFormat="1" applyFont="1" applyBorder="1" applyAlignment="1" applyProtection="1">
      <alignment horizontal="center" vertical="center" wrapText="1"/>
      <protection locked="0"/>
    </xf>
    <xf numFmtId="0" fontId="18" fillId="0" borderId="4"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2" xfId="0" applyFont="1" applyBorder="1" applyAlignment="1">
      <alignment horizontal="center" vertical="center" wrapText="1"/>
    </xf>
    <xf numFmtId="0" fontId="3" fillId="0" borderId="0" xfId="0" applyFont="1" applyAlignment="1" applyProtection="1">
      <alignment horizontal="center" vertical="center"/>
      <protection locked="0"/>
    </xf>
    <xf numFmtId="0" fontId="14" fillId="13" borderId="30" xfId="0" applyFont="1" applyFill="1" applyBorder="1" applyAlignment="1" applyProtection="1">
      <alignment horizontal="center" vertical="center" wrapText="1"/>
      <protection locked="0"/>
    </xf>
    <xf numFmtId="0" fontId="14" fillId="13" borderId="22" xfId="0" applyFont="1" applyFill="1" applyBorder="1" applyAlignment="1" applyProtection="1">
      <alignment horizontal="center" vertical="center" wrapText="1"/>
      <protection locked="0"/>
    </xf>
    <xf numFmtId="177" fontId="3" fillId="0" borderId="0" xfId="0" applyNumberFormat="1" applyFont="1" applyAlignment="1" applyProtection="1">
      <alignment horizontal="center" vertical="center"/>
      <protection locked="0"/>
    </xf>
    <xf numFmtId="0" fontId="6" fillId="2" borderId="20" xfId="0" applyFont="1" applyFill="1" applyBorder="1" applyAlignment="1" applyProtection="1">
      <alignment horizontal="center" vertical="center" wrapText="1"/>
      <protection locked="0"/>
    </xf>
    <xf numFmtId="0" fontId="6" fillId="2" borderId="21" xfId="0" applyFont="1" applyFill="1" applyBorder="1" applyAlignment="1" applyProtection="1">
      <alignment horizontal="center" vertical="center" wrapText="1"/>
      <protection locked="0"/>
    </xf>
    <xf numFmtId="0" fontId="6" fillId="16" borderId="20" xfId="0" applyFont="1" applyFill="1" applyBorder="1" applyAlignment="1" applyProtection="1">
      <alignment horizontal="center" vertical="center" wrapText="1"/>
      <protection locked="0"/>
    </xf>
    <xf numFmtId="0" fontId="6" fillId="16" borderId="21" xfId="0" applyFont="1" applyFill="1" applyBorder="1" applyAlignment="1" applyProtection="1">
      <alignment horizontal="center" vertical="center" wrapText="1"/>
      <protection locked="0"/>
    </xf>
    <xf numFmtId="176" fontId="13" fillId="12" borderId="18" xfId="0" applyNumberFormat="1" applyFont="1" applyFill="1" applyBorder="1" applyAlignment="1" applyProtection="1">
      <alignment horizontal="center" vertical="top" wrapText="1"/>
      <protection locked="0"/>
    </xf>
    <xf numFmtId="176" fontId="13" fillId="12" borderId="22" xfId="0" applyNumberFormat="1" applyFont="1" applyFill="1" applyBorder="1" applyAlignment="1" applyProtection="1">
      <alignment horizontal="center" vertical="top" wrapText="1"/>
      <protection locked="0"/>
    </xf>
    <xf numFmtId="0" fontId="14" fillId="13" borderId="1" xfId="0" applyFont="1" applyFill="1" applyBorder="1" applyAlignment="1" applyProtection="1">
      <alignment horizontal="center" vertical="center" wrapText="1"/>
      <protection locked="0"/>
    </xf>
    <xf numFmtId="0" fontId="14" fillId="13" borderId="2" xfId="0" applyFont="1" applyFill="1" applyBorder="1" applyAlignment="1" applyProtection="1">
      <alignment horizontal="center" vertical="center" wrapText="1"/>
      <protection locked="0"/>
    </xf>
    <xf numFmtId="0" fontId="14" fillId="13" borderId="20" xfId="0" applyFont="1" applyFill="1" applyBorder="1" applyAlignment="1" applyProtection="1">
      <alignment horizontal="center" vertical="center" wrapText="1"/>
      <protection locked="0"/>
    </xf>
    <xf numFmtId="0" fontId="6" fillId="2" borderId="2" xfId="0"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wrapText="1"/>
      <protection locked="0"/>
    </xf>
    <xf numFmtId="177" fontId="6" fillId="2" borderId="2" xfId="0" applyNumberFormat="1" applyFont="1" applyFill="1" applyBorder="1" applyAlignment="1" applyProtection="1">
      <alignment horizontal="center" vertical="center" wrapText="1"/>
      <protection locked="0"/>
    </xf>
    <xf numFmtId="177" fontId="6" fillId="2" borderId="4" xfId="0" applyNumberFormat="1"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7" fillId="2" borderId="13"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8" fillId="0" borderId="0" xfId="0" applyFont="1" applyAlignment="1" applyProtection="1">
      <alignment horizontal="left" vertical="center"/>
      <protection locked="0"/>
    </xf>
    <xf numFmtId="0" fontId="8" fillId="0" borderId="0" xfId="0" applyFont="1" applyAlignment="1" applyProtection="1">
      <alignment horizontal="center" vertical="center"/>
      <protection locked="0"/>
    </xf>
    <xf numFmtId="0" fontId="10" fillId="0" borderId="0" xfId="0" applyFont="1" applyAlignment="1" applyProtection="1">
      <alignment horizontal="left" vertical="center"/>
      <protection locked="0"/>
    </xf>
    <xf numFmtId="176" fontId="5" fillId="5" borderId="27" xfId="0" applyNumberFormat="1" applyFont="1" applyFill="1" applyBorder="1" applyAlignment="1" applyProtection="1">
      <alignment horizontal="center" vertical="center" wrapText="1"/>
      <protection locked="0"/>
    </xf>
    <xf numFmtId="176" fontId="5" fillId="5" borderId="26" xfId="0" applyNumberFormat="1" applyFont="1" applyFill="1" applyBorder="1" applyAlignment="1" applyProtection="1">
      <alignment horizontal="center" vertical="center" wrapText="1"/>
      <protection locked="0"/>
    </xf>
    <xf numFmtId="176" fontId="6" fillId="3" borderId="16" xfId="0" applyNumberFormat="1" applyFont="1" applyFill="1" applyBorder="1" applyAlignment="1" applyProtection="1">
      <alignment horizontal="center" vertical="center" wrapText="1"/>
      <protection locked="0"/>
    </xf>
    <xf numFmtId="176" fontId="6" fillId="3" borderId="11" xfId="0" applyNumberFormat="1" applyFont="1" applyFill="1" applyBorder="1" applyAlignment="1" applyProtection="1">
      <alignment horizontal="center" vertical="center" wrapText="1"/>
      <protection locked="0"/>
    </xf>
    <xf numFmtId="176" fontId="6" fillId="5" borderId="17" xfId="0" applyNumberFormat="1" applyFont="1" applyFill="1" applyBorder="1" applyAlignment="1" applyProtection="1">
      <alignment horizontal="center" vertical="center" wrapText="1"/>
      <protection locked="0"/>
    </xf>
    <xf numFmtId="176" fontId="6" fillId="5" borderId="18" xfId="0" applyNumberFormat="1" applyFont="1" applyFill="1" applyBorder="1" applyAlignment="1" applyProtection="1">
      <alignment horizontal="center" vertical="center" wrapText="1"/>
      <protection locked="0"/>
    </xf>
    <xf numFmtId="176" fontId="6" fillId="5" borderId="19" xfId="0" applyNumberFormat="1" applyFont="1" applyFill="1" applyBorder="1" applyAlignment="1" applyProtection="1">
      <alignment horizontal="center" vertical="center" wrapText="1"/>
      <protection locked="0"/>
    </xf>
    <xf numFmtId="176" fontId="6" fillId="8" borderId="17" xfId="0" applyNumberFormat="1" applyFont="1" applyFill="1" applyBorder="1" applyAlignment="1" applyProtection="1">
      <alignment horizontal="center" vertical="center" wrapText="1"/>
      <protection locked="0"/>
    </xf>
    <xf numFmtId="176" fontId="6" fillId="8" borderId="18" xfId="0" applyNumberFormat="1" applyFont="1" applyFill="1" applyBorder="1" applyAlignment="1" applyProtection="1">
      <alignment horizontal="center" vertical="center" wrapText="1"/>
      <protection locked="0"/>
    </xf>
    <xf numFmtId="176" fontId="6" fillId="8" borderId="19" xfId="0" applyNumberFormat="1" applyFont="1" applyFill="1" applyBorder="1" applyAlignment="1" applyProtection="1">
      <alignment horizontal="center" vertical="center" wrapText="1"/>
      <protection locked="0"/>
    </xf>
    <xf numFmtId="0" fontId="3" fillId="0" borderId="0" xfId="0" applyFont="1" applyAlignment="1" applyProtection="1">
      <alignment horizontal="left" vertical="center"/>
      <protection locked="0"/>
    </xf>
    <xf numFmtId="0" fontId="4" fillId="0" borderId="0" xfId="0" applyFont="1" applyAlignment="1" applyProtection="1">
      <alignment wrapText="1"/>
      <protection locked="0"/>
    </xf>
    <xf numFmtId="0" fontId="4" fillId="0" borderId="0" xfId="0" applyFont="1" applyProtection="1">
      <protection locked="0"/>
    </xf>
    <xf numFmtId="176" fontId="6" fillId="3" borderId="17" xfId="0" applyNumberFormat="1" applyFont="1" applyFill="1" applyBorder="1" applyAlignment="1" applyProtection="1">
      <alignment horizontal="center" vertical="center" wrapText="1"/>
      <protection locked="0"/>
    </xf>
    <xf numFmtId="176" fontId="6" fillId="3" borderId="18" xfId="0" applyNumberFormat="1" applyFont="1" applyFill="1" applyBorder="1" applyAlignment="1" applyProtection="1">
      <alignment horizontal="center" vertical="center" wrapText="1"/>
      <protection locked="0"/>
    </xf>
    <xf numFmtId="176" fontId="6" fillId="3" borderId="19" xfId="0" applyNumberFormat="1" applyFont="1" applyFill="1" applyBorder="1" applyAlignment="1" applyProtection="1">
      <alignment horizontal="center" vertical="center" wrapText="1"/>
      <protection locked="0"/>
    </xf>
    <xf numFmtId="176" fontId="6" fillId="10" borderId="17" xfId="0" applyNumberFormat="1" applyFont="1" applyFill="1" applyBorder="1" applyAlignment="1" applyProtection="1">
      <alignment horizontal="center" vertical="center" wrapText="1"/>
      <protection locked="0"/>
    </xf>
    <xf numFmtId="176" fontId="6" fillId="10" borderId="18" xfId="0" applyNumberFormat="1" applyFont="1" applyFill="1" applyBorder="1" applyAlignment="1" applyProtection="1">
      <alignment horizontal="center" vertical="center" wrapText="1"/>
      <protection locked="0"/>
    </xf>
    <xf numFmtId="176" fontId="6" fillId="10" borderId="19" xfId="0" applyNumberFormat="1" applyFont="1" applyFill="1" applyBorder="1" applyAlignment="1" applyProtection="1">
      <alignment horizontal="center" vertical="center" wrapText="1"/>
      <protection locked="0"/>
    </xf>
    <xf numFmtId="176" fontId="6" fillId="5" borderId="2" xfId="0"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2" xfId="0" applyFont="1" applyBorder="1" applyAlignment="1">
      <alignment horizontal="center" vertical="center"/>
    </xf>
    <xf numFmtId="177" fontId="16" fillId="0" borderId="4" xfId="0" applyNumberFormat="1" applyFont="1" applyBorder="1" applyAlignment="1" applyProtection="1">
      <alignment horizontal="center" vertical="center" wrapText="1"/>
      <protection locked="0"/>
    </xf>
    <xf numFmtId="176" fontId="5" fillId="18" borderId="34" xfId="0" applyNumberFormat="1" applyFont="1" applyFill="1" applyBorder="1" applyAlignment="1" applyProtection="1">
      <alignment horizontal="center" vertical="center" wrapText="1"/>
      <protection locked="0"/>
    </xf>
    <xf numFmtId="176" fontId="5" fillId="18" borderId="35" xfId="0" applyNumberFormat="1" applyFont="1" applyFill="1" applyBorder="1" applyAlignment="1" applyProtection="1">
      <alignment horizontal="center" vertical="center" wrapText="1"/>
      <protection locked="0"/>
    </xf>
    <xf numFmtId="14" fontId="4" fillId="0" borderId="9" xfId="0" applyNumberFormat="1" applyFont="1" applyBorder="1" applyAlignment="1">
      <alignment horizontal="center" vertical="center"/>
    </xf>
    <xf numFmtId="14" fontId="15" fillId="0" borderId="28" xfId="0" applyNumberFormat="1" applyFont="1" applyBorder="1" applyAlignment="1">
      <alignment horizontal="center" vertical="center"/>
    </xf>
    <xf numFmtId="14" fontId="15" fillId="0" borderId="29" xfId="0" applyNumberFormat="1" applyFont="1" applyBorder="1" applyAlignment="1">
      <alignment horizontal="center" vertical="center"/>
    </xf>
    <xf numFmtId="0" fontId="7" fillId="2" borderId="14" xfId="0" applyFont="1" applyFill="1" applyBorder="1" applyAlignment="1" applyProtection="1">
      <alignment vertical="center"/>
      <protection locked="0"/>
    </xf>
    <xf numFmtId="0" fontId="3" fillId="0" borderId="0" xfId="0" applyFont="1" applyAlignment="1" applyProtection="1">
      <alignment vertical="center"/>
      <protection locked="0"/>
    </xf>
    <xf numFmtId="0" fontId="15" fillId="0" borderId="5" xfId="0" applyFont="1" applyBorder="1" applyAlignment="1">
      <alignment horizontal="center" vertical="center"/>
    </xf>
    <xf numFmtId="0" fontId="15" fillId="0" borderId="11" xfId="0" applyFont="1" applyBorder="1" applyAlignment="1">
      <alignment horizontal="center" vertical="center"/>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16" fillId="0" borderId="5"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9" fillId="14" borderId="6" xfId="0" applyFont="1" applyFill="1" applyBorder="1" applyAlignment="1" applyProtection="1">
      <alignment horizontal="center" vertical="center" wrapText="1"/>
      <protection locked="0"/>
    </xf>
    <xf numFmtId="0" fontId="9" fillId="14" borderId="10" xfId="0" applyFont="1" applyFill="1" applyBorder="1" applyAlignment="1" applyProtection="1">
      <alignment horizontal="center" vertical="center" wrapText="1"/>
      <protection locked="0"/>
    </xf>
    <xf numFmtId="0" fontId="9" fillId="0" borderId="31" xfId="0" applyFont="1" applyBorder="1" applyAlignment="1" applyProtection="1">
      <alignment horizontal="center" vertical="center" wrapText="1"/>
      <protection locked="0"/>
    </xf>
    <xf numFmtId="0" fontId="9" fillId="0" borderId="32" xfId="0" applyFont="1" applyBorder="1" applyAlignment="1" applyProtection="1">
      <alignment horizontal="center" vertical="center" wrapText="1"/>
      <protection locked="0"/>
    </xf>
    <xf numFmtId="0" fontId="9" fillId="0" borderId="31" xfId="0" applyFont="1" applyBorder="1" applyAlignment="1" applyProtection="1">
      <alignment vertical="center" wrapText="1"/>
      <protection locked="0"/>
    </xf>
    <xf numFmtId="0" fontId="9" fillId="0" borderId="32" xfId="0" applyFont="1" applyBorder="1" applyAlignment="1" applyProtection="1">
      <alignment vertical="center" wrapText="1"/>
      <protection locked="0"/>
    </xf>
    <xf numFmtId="0" fontId="16" fillId="0" borderId="5" xfId="0" applyFont="1" applyBorder="1" applyAlignment="1">
      <alignment horizontal="center" vertical="center" wrapText="1"/>
    </xf>
    <xf numFmtId="0" fontId="16" fillId="0" borderId="11" xfId="0" applyFont="1" applyBorder="1" applyAlignment="1">
      <alignment horizontal="center" vertical="center" wrapText="1"/>
    </xf>
    <xf numFmtId="14" fontId="16" fillId="0" borderId="9" xfId="0" applyNumberFormat="1" applyFont="1" applyBorder="1" applyAlignment="1">
      <alignment horizontal="center" vertical="center" wrapText="1"/>
    </xf>
    <xf numFmtId="0" fontId="9" fillId="0" borderId="5"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9" xfId="0" applyNumberFormat="1" applyFont="1" applyBorder="1" applyAlignment="1">
      <alignment horizontal="center" vertical="center" wrapText="1"/>
    </xf>
    <xf numFmtId="0" fontId="17" fillId="0" borderId="5" xfId="0" applyFont="1" applyBorder="1" applyAlignment="1">
      <alignment horizontal="center" vertical="center"/>
    </xf>
    <xf numFmtId="0" fontId="17" fillId="0" borderId="11" xfId="0" applyFont="1" applyBorder="1" applyAlignment="1">
      <alignment horizontal="center" vertical="center"/>
    </xf>
    <xf numFmtId="177" fontId="17" fillId="0" borderId="9" xfId="0" applyNumberFormat="1" applyFont="1" applyBorder="1" applyAlignment="1">
      <alignment horizontal="center" vertical="center"/>
    </xf>
    <xf numFmtId="0" fontId="15" fillId="20" borderId="4" xfId="0" applyFont="1" applyFill="1" applyBorder="1" applyAlignment="1">
      <alignment horizontal="center" vertical="center"/>
    </xf>
    <xf numFmtId="177" fontId="15" fillId="0" borderId="9" xfId="0" applyNumberFormat="1" applyFont="1" applyBorder="1" applyAlignment="1">
      <alignment horizontal="center" vertical="center"/>
    </xf>
    <xf numFmtId="0" fontId="9" fillId="21" borderId="4" xfId="0"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177" fontId="15" fillId="0" borderId="28" xfId="0" applyNumberFormat="1" applyFont="1" applyBorder="1" applyAlignment="1">
      <alignment horizontal="center" vertical="center"/>
    </xf>
    <xf numFmtId="177" fontId="15" fillId="0" borderId="29" xfId="0" applyNumberFormat="1"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14" fontId="4" fillId="0" borderId="28" xfId="0" applyNumberFormat="1" applyFont="1" applyBorder="1" applyAlignment="1">
      <alignment horizontal="center" vertical="center"/>
    </xf>
    <xf numFmtId="14" fontId="4" fillId="0" borderId="29" xfId="0" applyNumberFormat="1" applyFont="1" applyBorder="1" applyAlignment="1">
      <alignment horizontal="center" vertical="center"/>
    </xf>
    <xf numFmtId="0" fontId="18" fillId="0" borderId="5" xfId="0" applyFont="1" applyBorder="1" applyAlignment="1">
      <alignment horizontal="center" vertical="center" wrapText="1"/>
    </xf>
    <xf numFmtId="0" fontId="18" fillId="0" borderId="11" xfId="0" applyFont="1" applyBorder="1" applyAlignment="1">
      <alignment horizontal="center" vertical="center" wrapText="1"/>
    </xf>
    <xf numFmtId="0" fontId="18" fillId="6" borderId="4" xfId="0" applyFont="1" applyFill="1" applyBorder="1" applyAlignment="1" applyProtection="1">
      <alignment horizontal="center" vertical="center" wrapText="1"/>
      <protection locked="0"/>
    </xf>
    <xf numFmtId="0" fontId="18" fillId="6" borderId="4" xfId="0" applyFont="1" applyFill="1" applyBorder="1" applyAlignment="1" applyProtection="1">
      <alignment horizontal="center" vertical="center" shrinkToFit="1"/>
      <protection locked="0"/>
    </xf>
    <xf numFmtId="0" fontId="18" fillId="6" borderId="5" xfId="0" applyFont="1" applyFill="1" applyBorder="1" applyAlignment="1" applyProtection="1">
      <alignment horizontal="center" vertical="center" shrinkToFit="1"/>
      <protection locked="0"/>
    </xf>
    <xf numFmtId="0" fontId="18" fillId="6" borderId="11" xfId="0" applyFont="1" applyFill="1" applyBorder="1" applyAlignment="1" applyProtection="1">
      <alignment horizontal="center" vertical="center" shrinkToFit="1"/>
      <protection locked="0"/>
    </xf>
    <xf numFmtId="0" fontId="18" fillId="9" borderId="5" xfId="0" applyFont="1" applyFill="1" applyBorder="1" applyAlignment="1" applyProtection="1">
      <alignment horizontal="center" vertical="center" shrinkToFit="1"/>
      <protection locked="0"/>
    </xf>
    <xf numFmtId="0" fontId="18" fillId="9" borderId="11" xfId="0" applyFont="1" applyFill="1" applyBorder="1" applyAlignment="1" applyProtection="1">
      <alignment horizontal="center" vertical="center" shrinkToFit="1"/>
      <protection locked="0"/>
    </xf>
    <xf numFmtId="0" fontId="18" fillId="11" borderId="5" xfId="0" applyFont="1" applyFill="1" applyBorder="1" applyAlignment="1" applyProtection="1">
      <alignment horizontal="center" vertical="center" shrinkToFit="1"/>
      <protection locked="0"/>
    </xf>
    <xf numFmtId="0" fontId="18" fillId="11" borderId="11" xfId="0" applyFont="1" applyFill="1" applyBorder="1" applyAlignment="1" applyProtection="1">
      <alignment horizontal="center" vertical="center" shrinkToFit="1"/>
      <protection locked="0"/>
    </xf>
  </cellXfs>
  <cellStyles count="3">
    <cellStyle name="常规" xfId="0" builtinId="0"/>
    <cellStyle name="常规 3" xfId="1" xr:uid="{A980F719-0695-4443-A4BB-A76C232CB846}"/>
    <cellStyle name="常规 4" xfId="2" xr:uid="{E10A1FA6-7D79-4997-9AFB-2DA22F1C78A4}"/>
  </cellStyles>
  <dxfs count="189">
    <dxf>
      <font>
        <b val="0"/>
        <i val="0"/>
        <color theme="0"/>
      </font>
    </dxf>
    <dxf>
      <font>
        <color rgb="FFF8F8F8"/>
      </font>
    </dxf>
    <dxf>
      <font>
        <b val="0"/>
        <i val="0"/>
        <color theme="0"/>
      </font>
    </dxf>
    <dxf>
      <font>
        <b val="0"/>
        <i val="0"/>
        <color theme="0"/>
      </font>
    </dxf>
    <dxf>
      <font>
        <color rgb="FFF8F8F8"/>
      </font>
    </dxf>
    <dxf>
      <font>
        <b val="0"/>
        <i val="0"/>
        <color theme="0"/>
      </font>
    </dxf>
    <dxf>
      <font>
        <color rgb="FFF8F8F8"/>
      </font>
    </dxf>
    <dxf>
      <font>
        <b val="0"/>
        <i val="0"/>
        <color theme="0"/>
      </font>
    </dxf>
    <dxf>
      <font>
        <b val="0"/>
        <i val="0"/>
        <color theme="0"/>
      </font>
    </dxf>
    <dxf>
      <font>
        <color rgb="FFF8F8F8"/>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fill>
        <patternFill>
          <bgColor theme="0" tint="-0.499984740745262"/>
        </patternFill>
      </fill>
    </dxf>
    <dxf>
      <font>
        <color rgb="FFC00000"/>
      </font>
      <fill>
        <patternFill>
          <bgColor theme="5" tint="0.399945066682943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bgColor theme="5" tint="0.399945066682943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fill>
        <patternFill>
          <bgColor theme="0" tint="-0.49998474074526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theme="5"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66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22" fmlaLink="$K$1" max="2030" min="2019" page="10" val="2023"/>
</file>

<file path=xl/ctrlProps/ctrlProp2.xml><?xml version="1.0" encoding="utf-8"?>
<formControlPr xmlns="http://schemas.microsoft.com/office/spreadsheetml/2009/9/main" objectType="Spin" dx="22" fmlaLink="$S$1" max="12" min="1" page="10" val="11"/>
</file>

<file path=xl/ctrlProps/ctrlProp3.xml><?xml version="1.0" encoding="utf-8"?>
<formControlPr xmlns="http://schemas.microsoft.com/office/spreadsheetml/2009/9/main" objectType="Spin" dx="22" fmlaLink="$K$1" max="2030" min="2019" page="10" val="2023"/>
</file>

<file path=xl/ctrlProps/ctrlProp4.xml><?xml version="1.0" encoding="utf-8"?>
<formControlPr xmlns="http://schemas.microsoft.com/office/spreadsheetml/2009/9/main" objectType="Spin" dx="22" fmlaLink="$S$1" max="12" min="1" page="10" val="11"/>
</file>

<file path=xl/ctrlProps/ctrlProp5.xml><?xml version="1.0" encoding="utf-8"?>
<formControlPr xmlns="http://schemas.microsoft.com/office/spreadsheetml/2009/9/main" objectType="Spin" dx="22" fmlaLink="$K$1" max="2030" min="2019" page="10" val="2023"/>
</file>

<file path=xl/ctrlProps/ctrlProp6.xml><?xml version="1.0" encoding="utf-8"?>
<formControlPr xmlns="http://schemas.microsoft.com/office/spreadsheetml/2009/9/main" objectType="Spin" dx="22" fmlaLink="$S$1" max="12" min="1" page="10" val="1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247650</xdr:colOff>
          <xdr:row>0</xdr:row>
          <xdr:rowOff>28575</xdr:rowOff>
        </xdr:from>
        <xdr:to>
          <xdr:col>14</xdr:col>
          <xdr:colOff>266700</xdr:colOff>
          <xdr:row>3</xdr:row>
          <xdr:rowOff>142875</xdr:rowOff>
        </xdr:to>
        <xdr:sp macro="" textlink="">
          <xdr:nvSpPr>
            <xdr:cNvPr id="19457" name="Spinner 1" hidden="1">
              <a:extLst>
                <a:ext uri="{63B3BB69-23CF-44E3-9099-C40C66FF867C}">
                  <a14:compatExt spid="_x0000_s19457"/>
                </a:ext>
                <a:ext uri="{FF2B5EF4-FFF2-40B4-BE49-F238E27FC236}">
                  <a16:creationId xmlns:a16="http://schemas.microsoft.com/office/drawing/2014/main" id="{00000000-0008-0000-0000-000001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247650</xdr:colOff>
          <xdr:row>0</xdr:row>
          <xdr:rowOff>28575</xdr:rowOff>
        </xdr:from>
        <xdr:to>
          <xdr:col>21</xdr:col>
          <xdr:colOff>266700</xdr:colOff>
          <xdr:row>3</xdr:row>
          <xdr:rowOff>142875</xdr:rowOff>
        </xdr:to>
        <xdr:sp macro="" textlink="">
          <xdr:nvSpPr>
            <xdr:cNvPr id="19458" name="Spinner 2" hidden="1">
              <a:extLst>
                <a:ext uri="{63B3BB69-23CF-44E3-9099-C40C66FF867C}">
                  <a14:compatExt spid="_x0000_s19458"/>
                </a:ext>
                <a:ext uri="{FF2B5EF4-FFF2-40B4-BE49-F238E27FC236}">
                  <a16:creationId xmlns:a16="http://schemas.microsoft.com/office/drawing/2014/main" id="{00000000-0008-0000-0000-000002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247650</xdr:colOff>
          <xdr:row>0</xdr:row>
          <xdr:rowOff>28575</xdr:rowOff>
        </xdr:from>
        <xdr:to>
          <xdr:col>14</xdr:col>
          <xdr:colOff>266700</xdr:colOff>
          <xdr:row>3</xdr:row>
          <xdr:rowOff>142875</xdr:rowOff>
        </xdr:to>
        <xdr:sp macro="" textlink="">
          <xdr:nvSpPr>
            <xdr:cNvPr id="19459" name="Spinner 3" hidden="1">
              <a:extLst>
                <a:ext uri="{63B3BB69-23CF-44E3-9099-C40C66FF867C}">
                  <a14:compatExt spid="_x0000_s19459"/>
                </a:ext>
                <a:ext uri="{FF2B5EF4-FFF2-40B4-BE49-F238E27FC236}">
                  <a16:creationId xmlns:a16="http://schemas.microsoft.com/office/drawing/2014/main" id="{00000000-0008-0000-0000-000003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247650</xdr:colOff>
          <xdr:row>0</xdr:row>
          <xdr:rowOff>28575</xdr:rowOff>
        </xdr:from>
        <xdr:to>
          <xdr:col>21</xdr:col>
          <xdr:colOff>266700</xdr:colOff>
          <xdr:row>3</xdr:row>
          <xdr:rowOff>142875</xdr:rowOff>
        </xdr:to>
        <xdr:sp macro="" textlink="">
          <xdr:nvSpPr>
            <xdr:cNvPr id="19460" name="Spinner 4" hidden="1">
              <a:extLst>
                <a:ext uri="{63B3BB69-23CF-44E3-9099-C40C66FF867C}">
                  <a14:compatExt spid="_x0000_s19460"/>
                </a:ext>
                <a:ext uri="{FF2B5EF4-FFF2-40B4-BE49-F238E27FC236}">
                  <a16:creationId xmlns:a16="http://schemas.microsoft.com/office/drawing/2014/main" id="{00000000-0008-0000-0000-000004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247650</xdr:colOff>
          <xdr:row>0</xdr:row>
          <xdr:rowOff>28575</xdr:rowOff>
        </xdr:from>
        <xdr:to>
          <xdr:col>14</xdr:col>
          <xdr:colOff>266700</xdr:colOff>
          <xdr:row>3</xdr:row>
          <xdr:rowOff>142875</xdr:rowOff>
        </xdr:to>
        <xdr:sp macro="" textlink="">
          <xdr:nvSpPr>
            <xdr:cNvPr id="19461" name="Spinner 5" hidden="1">
              <a:extLst>
                <a:ext uri="{63B3BB69-23CF-44E3-9099-C40C66FF867C}">
                  <a14:compatExt spid="_x0000_s19461"/>
                </a:ext>
                <a:ext uri="{FF2B5EF4-FFF2-40B4-BE49-F238E27FC236}">
                  <a16:creationId xmlns:a16="http://schemas.microsoft.com/office/drawing/2014/main" id="{00000000-0008-0000-0000-000005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247650</xdr:colOff>
          <xdr:row>0</xdr:row>
          <xdr:rowOff>28575</xdr:rowOff>
        </xdr:from>
        <xdr:to>
          <xdr:col>21</xdr:col>
          <xdr:colOff>266700</xdr:colOff>
          <xdr:row>3</xdr:row>
          <xdr:rowOff>142875</xdr:rowOff>
        </xdr:to>
        <xdr:sp macro="" textlink="">
          <xdr:nvSpPr>
            <xdr:cNvPr id="19462" name="Spinner 6" hidden="1">
              <a:extLst>
                <a:ext uri="{63B3BB69-23CF-44E3-9099-C40C66FF867C}">
                  <a14:compatExt spid="_x0000_s19462"/>
                </a:ext>
                <a:ext uri="{FF2B5EF4-FFF2-40B4-BE49-F238E27FC236}">
                  <a16:creationId xmlns:a16="http://schemas.microsoft.com/office/drawing/2014/main" id="{00000000-0008-0000-0000-0000064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75"/>
  <sheetViews>
    <sheetView showGridLines="0" showZeros="0" tabSelected="1" zoomScaleNormal="100" zoomScaleSheetLayoutView="80" workbookViewId="0">
      <pane xSplit="10" ySplit="7" topLeftCell="K140" activePane="bottomRight" state="frozen"/>
      <selection pane="topRight" activeCell="K1" sqref="K1"/>
      <selection pane="bottomLeft" activeCell="A8" sqref="A8"/>
      <selection pane="bottomRight" activeCell="H164" sqref="H164:H165"/>
    </sheetView>
  </sheetViews>
  <sheetFormatPr defaultColWidth="0" defaultRowHeight="16.5" x14ac:dyDescent="0.3"/>
  <cols>
    <col min="1" max="1" width="4.75" style="3" customWidth="1"/>
    <col min="2" max="2" width="6.25" style="2" customWidth="1"/>
    <col min="3" max="3" width="7.125" style="2" customWidth="1"/>
    <col min="4" max="4" width="11" style="2" customWidth="1"/>
    <col min="5" max="5" width="7.125" style="2" customWidth="1"/>
    <col min="6" max="6" width="5.625" style="2" customWidth="1"/>
    <col min="7" max="7" width="6.625" style="2" customWidth="1"/>
    <col min="8" max="8" width="12.5" style="2" customWidth="1"/>
    <col min="9" max="9" width="10.5" style="34" customWidth="1"/>
    <col min="10" max="10" width="4.75" style="2" customWidth="1"/>
    <col min="11" max="41" width="3.625" style="2" customWidth="1"/>
    <col min="42" max="44" width="4.5" style="2" customWidth="1"/>
    <col min="45" max="45" width="4.5" style="2" hidden="1" customWidth="1"/>
    <col min="46" max="50" width="4.5" style="2" customWidth="1"/>
    <col min="51" max="52" width="4.5" style="2" hidden="1" customWidth="1"/>
    <col min="53" max="53" width="4.5" style="2" customWidth="1"/>
    <col min="54" max="54" width="4.125" style="2" customWidth="1"/>
    <col min="55" max="55" width="4.5" style="2" customWidth="1"/>
    <col min="56" max="57" width="6.5" style="2" customWidth="1"/>
    <col min="58" max="58" width="5.375" style="2" customWidth="1"/>
    <col min="59" max="59" width="5.875" style="2" customWidth="1"/>
    <col min="60" max="60" width="5.375" style="2" customWidth="1"/>
    <col min="61" max="61" width="6.625" style="2" customWidth="1"/>
    <col min="62" max="62" width="5.125" style="2" customWidth="1"/>
    <col min="63" max="63" width="6.125" style="2" customWidth="1"/>
    <col min="64" max="65" width="5.5" style="2" customWidth="1"/>
    <col min="66" max="66" width="6.5" style="2" customWidth="1"/>
    <col min="67" max="68" width="5.375" style="2" customWidth="1"/>
    <col min="69" max="69" width="6.375" style="2" customWidth="1"/>
    <col min="70" max="70" width="6.625" style="2" customWidth="1"/>
    <col min="71" max="71" width="4.75" style="2" customWidth="1"/>
    <col min="72" max="72" width="4.875" style="2" customWidth="1"/>
    <col min="73" max="79" width="4.75" style="2" customWidth="1"/>
    <col min="80" max="84" width="8" style="2" customWidth="1"/>
    <col min="85" max="85" width="24.25" style="2" customWidth="1"/>
    <col min="86" max="86" width="19.125" style="2" customWidth="1"/>
    <col min="87" max="87" width="4.5" style="1" customWidth="1"/>
    <col min="88" max="88" width="3.875" style="1" hidden="1" customWidth="1"/>
    <col min="89" max="16384" width="3.875" style="1" hidden="1"/>
  </cols>
  <sheetData>
    <row r="1" spans="1:86" x14ac:dyDescent="0.3">
      <c r="B1" s="1"/>
      <c r="C1" s="1"/>
      <c r="D1" s="1"/>
      <c r="E1" s="1"/>
      <c r="F1" s="1"/>
      <c r="G1" s="1"/>
      <c r="H1" s="1"/>
      <c r="I1" s="33"/>
      <c r="K1" s="115">
        <v>2023</v>
      </c>
      <c r="L1" s="115"/>
      <c r="M1" s="115"/>
      <c r="N1" s="115"/>
      <c r="O1" s="115"/>
      <c r="P1" s="116" t="s">
        <v>0</v>
      </c>
      <c r="Q1" s="116"/>
      <c r="R1" s="116"/>
      <c r="S1" s="116">
        <v>11</v>
      </c>
      <c r="T1" s="116"/>
      <c r="U1" s="116"/>
      <c r="V1" s="116"/>
      <c r="W1" s="116" t="s">
        <v>1</v>
      </c>
      <c r="X1" s="116"/>
      <c r="Y1" s="116"/>
      <c r="Z1" s="117" t="s">
        <v>63</v>
      </c>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
      <c r="BJ1" s="1"/>
      <c r="BK1" s="1"/>
      <c r="BL1" s="1"/>
      <c r="BM1" s="1"/>
      <c r="BN1" s="1"/>
      <c r="BO1" s="1"/>
      <c r="BP1" s="1"/>
      <c r="BQ1" s="1"/>
      <c r="BR1" s="1"/>
      <c r="BS1" s="1"/>
      <c r="BT1" s="1"/>
      <c r="BU1" s="1"/>
      <c r="BV1" s="1"/>
      <c r="BW1" s="1"/>
      <c r="BX1" s="1"/>
      <c r="BY1" s="1"/>
      <c r="BZ1" s="1"/>
      <c r="CA1" s="1"/>
      <c r="CB1" s="1"/>
      <c r="CC1" s="1"/>
      <c r="CD1" s="1"/>
      <c r="CE1" s="1"/>
      <c r="CF1" s="1"/>
      <c r="CG1" s="1"/>
      <c r="CH1" s="1"/>
    </row>
    <row r="2" spans="1:86" x14ac:dyDescent="0.3">
      <c r="B2" s="1"/>
      <c r="C2" s="1"/>
      <c r="D2" s="1"/>
      <c r="E2" s="1"/>
      <c r="F2" s="1"/>
      <c r="G2" s="1"/>
      <c r="H2" s="1"/>
      <c r="I2" s="33"/>
      <c r="K2" s="115"/>
      <c r="L2" s="115"/>
      <c r="M2" s="115"/>
      <c r="N2" s="115"/>
      <c r="O2" s="115"/>
      <c r="P2" s="116"/>
      <c r="Q2" s="116"/>
      <c r="R2" s="116"/>
      <c r="S2" s="116"/>
      <c r="T2" s="116"/>
      <c r="U2" s="116"/>
      <c r="V2" s="116"/>
      <c r="W2" s="116"/>
      <c r="X2" s="116"/>
      <c r="Y2" s="116"/>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
      <c r="BJ2" s="1"/>
      <c r="BK2" s="1"/>
      <c r="BL2" s="1"/>
      <c r="BM2" s="1"/>
      <c r="BN2" s="1"/>
      <c r="BO2" s="1"/>
      <c r="BP2" s="1"/>
      <c r="BQ2" s="1"/>
      <c r="BR2" s="1"/>
      <c r="BS2" s="1"/>
      <c r="BT2" s="1"/>
      <c r="BU2" s="1"/>
      <c r="BV2" s="1"/>
      <c r="BW2" s="1"/>
      <c r="BX2" s="1"/>
      <c r="BY2" s="1"/>
      <c r="BZ2" s="1"/>
      <c r="CA2" s="1"/>
      <c r="CB2" s="1"/>
      <c r="CC2" s="1"/>
      <c r="CD2" s="1"/>
      <c r="CE2" s="1"/>
      <c r="CF2" s="1"/>
      <c r="CG2" s="1"/>
      <c r="CH2" s="1"/>
    </row>
    <row r="3" spans="1:86" x14ac:dyDescent="0.3">
      <c r="B3" s="1"/>
      <c r="C3" s="1"/>
      <c r="D3" s="1"/>
      <c r="E3" s="1"/>
      <c r="F3" s="1"/>
      <c r="G3" s="1"/>
      <c r="H3" s="1"/>
      <c r="I3" s="33"/>
      <c r="K3" s="115"/>
      <c r="L3" s="115"/>
      <c r="M3" s="115"/>
      <c r="N3" s="115"/>
      <c r="O3" s="115"/>
      <c r="P3" s="116"/>
      <c r="Q3" s="116"/>
      <c r="R3" s="116"/>
      <c r="S3" s="116"/>
      <c r="T3" s="116"/>
      <c r="U3" s="116"/>
      <c r="V3" s="116"/>
      <c r="W3" s="116"/>
      <c r="X3" s="116"/>
      <c r="Y3" s="116"/>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
      <c r="BJ3" s="1"/>
      <c r="BK3" s="1"/>
      <c r="BL3" s="1"/>
      <c r="BM3" s="1"/>
      <c r="BN3" s="1"/>
      <c r="BO3" s="1"/>
      <c r="BP3" s="1"/>
      <c r="BQ3" s="1"/>
      <c r="BR3" s="1"/>
      <c r="BS3" s="1"/>
      <c r="BT3" s="1"/>
      <c r="BU3" s="1"/>
      <c r="BV3" s="1"/>
      <c r="BW3" s="1"/>
      <c r="BX3" s="1"/>
      <c r="BY3" s="1"/>
      <c r="BZ3" s="1"/>
      <c r="CA3" s="1"/>
      <c r="CB3" s="1"/>
      <c r="CC3" s="1"/>
      <c r="CD3" s="1"/>
      <c r="CE3" s="1"/>
      <c r="CF3" s="1"/>
      <c r="CG3" s="1"/>
      <c r="CH3" s="1"/>
    </row>
    <row r="4" spans="1:86" x14ac:dyDescent="0.3">
      <c r="B4" s="1"/>
      <c r="C4" s="1"/>
      <c r="D4" s="1"/>
      <c r="E4" s="1"/>
      <c r="F4" s="1"/>
      <c r="G4" s="1"/>
      <c r="H4" s="1"/>
      <c r="I4" s="33"/>
      <c r="K4" s="115"/>
      <c r="L4" s="115"/>
      <c r="M4" s="115"/>
      <c r="N4" s="115"/>
      <c r="O4" s="115"/>
      <c r="P4" s="116"/>
      <c r="Q4" s="116"/>
      <c r="R4" s="116"/>
      <c r="S4" s="116"/>
      <c r="T4" s="116"/>
      <c r="U4" s="116"/>
      <c r="V4" s="116"/>
      <c r="W4" s="116"/>
      <c r="X4" s="116"/>
      <c r="Y4" s="116"/>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
      <c r="BJ4" s="1"/>
      <c r="BK4" s="1"/>
      <c r="BL4" s="1"/>
      <c r="BM4" s="1"/>
      <c r="BN4" s="1"/>
      <c r="BO4" s="1"/>
      <c r="BP4" s="1"/>
      <c r="BQ4" s="1"/>
      <c r="BR4" s="1"/>
      <c r="BS4" s="1"/>
      <c r="BT4" s="1"/>
      <c r="BU4" s="1"/>
      <c r="BV4" s="1"/>
      <c r="BW4" s="1"/>
      <c r="BX4" s="1"/>
      <c r="BY4" s="1"/>
      <c r="BZ4" s="1"/>
      <c r="CA4" s="1"/>
      <c r="CB4" s="1"/>
      <c r="CC4" s="1"/>
      <c r="CD4" s="1"/>
      <c r="CE4" s="1"/>
      <c r="CF4" s="1"/>
      <c r="CG4" s="1"/>
      <c r="CH4" s="1"/>
    </row>
    <row r="5" spans="1:86" s="2" customFormat="1" ht="18" customHeight="1" thickBot="1" x14ac:dyDescent="0.4">
      <c r="A5" s="128" t="s">
        <v>62</v>
      </c>
      <c r="B5" s="128"/>
      <c r="C5" s="128"/>
      <c r="D5" s="128"/>
      <c r="I5" s="34"/>
      <c r="K5" s="129" t="s">
        <v>86</v>
      </c>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C5" s="7" t="s">
        <v>2</v>
      </c>
      <c r="BD5" s="7"/>
      <c r="BE5" s="7"/>
      <c r="BF5" s="9"/>
      <c r="BG5" s="10">
        <v>22</v>
      </c>
      <c r="BH5" s="2" t="s">
        <v>3</v>
      </c>
      <c r="BI5" s="26" t="s">
        <v>66</v>
      </c>
      <c r="BN5" s="4"/>
      <c r="BO5" s="4"/>
      <c r="CG5" s="4"/>
      <c r="CH5" s="4"/>
    </row>
    <row r="6" spans="1:86" s="12" customFormat="1" ht="22.5" customHeight="1" thickTop="1" x14ac:dyDescent="0.3">
      <c r="A6" s="113" t="s">
        <v>4</v>
      </c>
      <c r="B6" s="106" t="s">
        <v>5</v>
      </c>
      <c r="C6" s="106" t="s">
        <v>6</v>
      </c>
      <c r="D6" s="106" t="s">
        <v>7</v>
      </c>
      <c r="E6" s="106" t="s">
        <v>8</v>
      </c>
      <c r="F6" s="106" t="s">
        <v>9</v>
      </c>
      <c r="G6" s="106" t="s">
        <v>30</v>
      </c>
      <c r="H6" s="106" t="s">
        <v>10</v>
      </c>
      <c r="I6" s="108" t="s">
        <v>11</v>
      </c>
      <c r="J6" s="106" t="s">
        <v>12</v>
      </c>
      <c r="K6" s="27">
        <f t="shared" ref="K6:AO6" si="0">IF(MONTH(DATE($K$1,$S$1,COLUMN(A4)))=$S$1,DATE($K$1,$S$1,COLUMN(A3)),"")</f>
        <v>45231</v>
      </c>
      <c r="L6" s="27">
        <f t="shared" si="0"/>
        <v>45232</v>
      </c>
      <c r="M6" s="27">
        <f t="shared" si="0"/>
        <v>45233</v>
      </c>
      <c r="N6" s="36">
        <f t="shared" si="0"/>
        <v>45234</v>
      </c>
      <c r="O6" s="36">
        <f t="shared" si="0"/>
        <v>45235</v>
      </c>
      <c r="P6" s="27">
        <f t="shared" si="0"/>
        <v>45236</v>
      </c>
      <c r="Q6" s="23">
        <f t="shared" si="0"/>
        <v>45237</v>
      </c>
      <c r="R6" s="23">
        <f t="shared" si="0"/>
        <v>45238</v>
      </c>
      <c r="S6" s="23">
        <f t="shared" si="0"/>
        <v>45239</v>
      </c>
      <c r="T6" s="23">
        <f t="shared" si="0"/>
        <v>45240</v>
      </c>
      <c r="U6" s="23">
        <f t="shared" si="0"/>
        <v>45241</v>
      </c>
      <c r="V6" s="23">
        <f t="shared" si="0"/>
        <v>45242</v>
      </c>
      <c r="W6" s="23">
        <f t="shared" si="0"/>
        <v>45243</v>
      </c>
      <c r="X6" s="23">
        <f t="shared" si="0"/>
        <v>45244</v>
      </c>
      <c r="Y6" s="23">
        <f t="shared" si="0"/>
        <v>45245</v>
      </c>
      <c r="Z6" s="23">
        <f t="shared" si="0"/>
        <v>45246</v>
      </c>
      <c r="AA6" s="23">
        <f t="shared" si="0"/>
        <v>45247</v>
      </c>
      <c r="AB6" s="23">
        <f t="shared" si="0"/>
        <v>45248</v>
      </c>
      <c r="AC6" s="23">
        <f t="shared" si="0"/>
        <v>45249</v>
      </c>
      <c r="AD6" s="23">
        <f t="shared" si="0"/>
        <v>45250</v>
      </c>
      <c r="AE6" s="23">
        <f t="shared" si="0"/>
        <v>45251</v>
      </c>
      <c r="AF6" s="27">
        <f t="shared" si="0"/>
        <v>45252</v>
      </c>
      <c r="AG6" s="27">
        <f t="shared" si="0"/>
        <v>45253</v>
      </c>
      <c r="AH6" s="27">
        <f t="shared" si="0"/>
        <v>45254</v>
      </c>
      <c r="AI6" s="38">
        <f t="shared" si="0"/>
        <v>45255</v>
      </c>
      <c r="AJ6" s="27">
        <f t="shared" si="0"/>
        <v>45256</v>
      </c>
      <c r="AK6" s="27">
        <f t="shared" si="0"/>
        <v>45257</v>
      </c>
      <c r="AL6" s="27">
        <f t="shared" si="0"/>
        <v>45258</v>
      </c>
      <c r="AM6" s="27">
        <f t="shared" si="0"/>
        <v>45259</v>
      </c>
      <c r="AN6" s="23">
        <f t="shared" si="0"/>
        <v>45260</v>
      </c>
      <c r="AO6" s="23" t="str">
        <f t="shared" si="0"/>
        <v/>
      </c>
      <c r="AP6" s="131" t="s">
        <v>43</v>
      </c>
      <c r="AQ6" s="132"/>
      <c r="AR6" s="133"/>
      <c r="AS6" s="131" t="s">
        <v>55</v>
      </c>
      <c r="AT6" s="132"/>
      <c r="AU6" s="132"/>
      <c r="AV6" s="132"/>
      <c r="AW6" s="132"/>
      <c r="AX6" s="132"/>
      <c r="AY6" s="132"/>
      <c r="AZ6" s="132"/>
      <c r="BA6" s="133"/>
      <c r="BB6" s="120" t="s">
        <v>24</v>
      </c>
      <c r="BC6" s="120" t="s">
        <v>25</v>
      </c>
      <c r="BD6" s="137" t="s">
        <v>42</v>
      </c>
      <c r="BE6" s="137"/>
      <c r="BF6" s="122" t="s">
        <v>41</v>
      </c>
      <c r="BG6" s="123"/>
      <c r="BH6" s="123"/>
      <c r="BI6" s="124"/>
      <c r="BJ6" s="125" t="s">
        <v>29</v>
      </c>
      <c r="BK6" s="126"/>
      <c r="BL6" s="126"/>
      <c r="BM6" s="127"/>
      <c r="BN6" s="134" t="s">
        <v>40</v>
      </c>
      <c r="BO6" s="135"/>
      <c r="BP6" s="135"/>
      <c r="BQ6" s="135"/>
      <c r="BR6" s="136"/>
      <c r="BS6" s="118" t="s">
        <v>14</v>
      </c>
      <c r="BT6" s="145" t="s">
        <v>87</v>
      </c>
      <c r="BU6" s="101" t="s">
        <v>61</v>
      </c>
      <c r="BV6" s="101"/>
      <c r="BW6" s="102"/>
      <c r="BX6" s="101" t="s">
        <v>36</v>
      </c>
      <c r="BY6" s="101"/>
      <c r="BZ6" s="101"/>
      <c r="CA6" s="102"/>
      <c r="CB6" s="103" t="s">
        <v>35</v>
      </c>
      <c r="CC6" s="104"/>
      <c r="CD6" s="105"/>
      <c r="CE6" s="94" t="s">
        <v>67</v>
      </c>
      <c r="CF6" s="95"/>
      <c r="CG6" s="99" t="s">
        <v>64</v>
      </c>
      <c r="CH6" s="97" t="s">
        <v>15</v>
      </c>
    </row>
    <row r="7" spans="1:86" s="16" customFormat="1" ht="40.5" customHeight="1" x14ac:dyDescent="0.2">
      <c r="A7" s="114"/>
      <c r="B7" s="110"/>
      <c r="C7" s="110"/>
      <c r="D7" s="110"/>
      <c r="E7" s="110"/>
      <c r="F7" s="107"/>
      <c r="G7" s="107"/>
      <c r="H7" s="110"/>
      <c r="I7" s="109"/>
      <c r="J7" s="110"/>
      <c r="K7" s="28" t="str">
        <f t="shared" ref="K7:AO7" si="1">TEXT(K6,"AAA")</f>
        <v>三</v>
      </c>
      <c r="L7" s="28" t="str">
        <f t="shared" si="1"/>
        <v>四</v>
      </c>
      <c r="M7" s="28" t="str">
        <f t="shared" si="1"/>
        <v>五</v>
      </c>
      <c r="N7" s="37" t="str">
        <f t="shared" si="1"/>
        <v>六</v>
      </c>
      <c r="O7" s="37" t="str">
        <f t="shared" si="1"/>
        <v>日</v>
      </c>
      <c r="P7" s="28" t="str">
        <f t="shared" si="1"/>
        <v>一</v>
      </c>
      <c r="Q7" s="14" t="str">
        <f t="shared" si="1"/>
        <v>二</v>
      </c>
      <c r="R7" s="14" t="str">
        <f t="shared" si="1"/>
        <v>三</v>
      </c>
      <c r="S7" s="14" t="str">
        <f t="shared" si="1"/>
        <v>四</v>
      </c>
      <c r="T7" s="14" t="str">
        <f t="shared" si="1"/>
        <v>五</v>
      </c>
      <c r="U7" s="14" t="str">
        <f t="shared" si="1"/>
        <v>六</v>
      </c>
      <c r="V7" s="14" t="str">
        <f t="shared" si="1"/>
        <v>日</v>
      </c>
      <c r="W7" s="14" t="str">
        <f t="shared" si="1"/>
        <v>一</v>
      </c>
      <c r="X7" s="14" t="str">
        <f t="shared" si="1"/>
        <v>二</v>
      </c>
      <c r="Y7" s="14" t="str">
        <f t="shared" si="1"/>
        <v>三</v>
      </c>
      <c r="Z7" s="14" t="str">
        <f t="shared" si="1"/>
        <v>四</v>
      </c>
      <c r="AA7" s="14" t="str">
        <f t="shared" si="1"/>
        <v>五</v>
      </c>
      <c r="AB7" s="14" t="str">
        <f t="shared" si="1"/>
        <v>六</v>
      </c>
      <c r="AC7" s="14" t="str">
        <f t="shared" si="1"/>
        <v>日</v>
      </c>
      <c r="AD7" s="14" t="str">
        <f t="shared" si="1"/>
        <v>一</v>
      </c>
      <c r="AE7" s="14" t="str">
        <f t="shared" si="1"/>
        <v>二</v>
      </c>
      <c r="AF7" s="28" t="str">
        <f t="shared" si="1"/>
        <v>三</v>
      </c>
      <c r="AG7" s="28" t="str">
        <f t="shared" si="1"/>
        <v>四</v>
      </c>
      <c r="AH7" s="28" t="str">
        <f t="shared" si="1"/>
        <v>五</v>
      </c>
      <c r="AI7" s="39" t="str">
        <f t="shared" si="1"/>
        <v>六</v>
      </c>
      <c r="AJ7" s="28" t="str">
        <f t="shared" si="1"/>
        <v>日</v>
      </c>
      <c r="AK7" s="28" t="str">
        <f t="shared" si="1"/>
        <v>一</v>
      </c>
      <c r="AL7" s="28" t="str">
        <f t="shared" si="1"/>
        <v>二</v>
      </c>
      <c r="AM7" s="28" t="str">
        <f t="shared" si="1"/>
        <v>三</v>
      </c>
      <c r="AN7" s="14" t="str">
        <f t="shared" si="1"/>
        <v>四</v>
      </c>
      <c r="AO7" s="14" t="str">
        <f t="shared" si="1"/>
        <v/>
      </c>
      <c r="AP7" s="15" t="s">
        <v>44</v>
      </c>
      <c r="AQ7" s="15" t="s">
        <v>45</v>
      </c>
      <c r="AR7" s="15" t="s">
        <v>46</v>
      </c>
      <c r="AS7" s="15" t="s">
        <v>47</v>
      </c>
      <c r="AT7" s="15" t="s">
        <v>48</v>
      </c>
      <c r="AU7" s="15" t="s">
        <v>49</v>
      </c>
      <c r="AV7" s="15" t="s">
        <v>50</v>
      </c>
      <c r="AW7" s="15" t="s">
        <v>51</v>
      </c>
      <c r="AX7" s="15" t="s">
        <v>52</v>
      </c>
      <c r="AY7" s="15" t="s">
        <v>53</v>
      </c>
      <c r="AZ7" s="15" t="s">
        <v>54</v>
      </c>
      <c r="BA7" s="15" t="s">
        <v>57</v>
      </c>
      <c r="BB7" s="121"/>
      <c r="BC7" s="121"/>
      <c r="BD7" s="8" t="s">
        <v>27</v>
      </c>
      <c r="BE7" s="8" t="s">
        <v>28</v>
      </c>
      <c r="BF7" s="8" t="s">
        <v>39</v>
      </c>
      <c r="BG7" s="8" t="s">
        <v>16</v>
      </c>
      <c r="BH7" s="8" t="s">
        <v>26</v>
      </c>
      <c r="BI7" s="8" t="s">
        <v>17</v>
      </c>
      <c r="BJ7" s="11" t="s">
        <v>18</v>
      </c>
      <c r="BK7" s="11" t="s">
        <v>13</v>
      </c>
      <c r="BL7" s="11" t="s">
        <v>19</v>
      </c>
      <c r="BM7" s="11" t="s">
        <v>20</v>
      </c>
      <c r="BN7" s="13" t="s">
        <v>65</v>
      </c>
      <c r="BO7" s="13" t="s">
        <v>39</v>
      </c>
      <c r="BP7" s="13" t="s">
        <v>16</v>
      </c>
      <c r="BQ7" s="13" t="s">
        <v>26</v>
      </c>
      <c r="BR7" s="13" t="s">
        <v>17</v>
      </c>
      <c r="BS7" s="119"/>
      <c r="BT7" s="146"/>
      <c r="BU7" s="22" t="s">
        <v>58</v>
      </c>
      <c r="BV7" s="17" t="s">
        <v>59</v>
      </c>
      <c r="BW7" s="18" t="s">
        <v>60</v>
      </c>
      <c r="BX7" s="22" t="s">
        <v>31</v>
      </c>
      <c r="BY7" s="17" t="s">
        <v>32</v>
      </c>
      <c r="BZ7" s="17" t="s">
        <v>33</v>
      </c>
      <c r="CA7" s="18" t="s">
        <v>34</v>
      </c>
      <c r="CB7" s="19" t="s">
        <v>56</v>
      </c>
      <c r="CC7" s="20" t="s">
        <v>37</v>
      </c>
      <c r="CD7" s="21" t="s">
        <v>38</v>
      </c>
      <c r="CE7" s="21" t="s">
        <v>68</v>
      </c>
      <c r="CF7" s="21" t="s">
        <v>69</v>
      </c>
      <c r="CG7" s="100"/>
      <c r="CH7" s="98"/>
    </row>
    <row r="8" spans="1:86" s="25" customFormat="1" ht="18" customHeight="1" x14ac:dyDescent="0.3">
      <c r="A8" s="63">
        <v>1</v>
      </c>
      <c r="B8" s="90"/>
      <c r="C8" s="66" t="s">
        <v>84</v>
      </c>
      <c r="D8" s="67" t="s">
        <v>187</v>
      </c>
      <c r="E8" s="69" t="s">
        <v>70</v>
      </c>
      <c r="F8" s="67" t="s">
        <v>73</v>
      </c>
      <c r="G8" s="70" t="s">
        <v>71</v>
      </c>
      <c r="H8" s="72">
        <v>45124</v>
      </c>
      <c r="I8" s="73"/>
      <c r="J8" s="6" t="s">
        <v>21</v>
      </c>
      <c r="K8" s="29" t="s">
        <v>89</v>
      </c>
      <c r="L8" s="29" t="s">
        <v>89</v>
      </c>
      <c r="M8" s="29" t="s">
        <v>89</v>
      </c>
      <c r="N8" s="29"/>
      <c r="O8" s="29"/>
      <c r="P8" s="29" t="s">
        <v>89</v>
      </c>
      <c r="Q8" s="29" t="s">
        <v>89</v>
      </c>
      <c r="R8" s="29" t="s">
        <v>89</v>
      </c>
      <c r="S8" s="29" t="s">
        <v>89</v>
      </c>
      <c r="T8" s="29" t="s">
        <v>89</v>
      </c>
      <c r="U8" s="29"/>
      <c r="V8" s="29"/>
      <c r="W8" s="29" t="s">
        <v>89</v>
      </c>
      <c r="X8" s="29" t="s">
        <v>89</v>
      </c>
      <c r="Y8" s="29" t="s">
        <v>89</v>
      </c>
      <c r="Z8" s="29" t="s">
        <v>89</v>
      </c>
      <c r="AA8" s="29" t="s">
        <v>89</v>
      </c>
      <c r="AB8" s="29"/>
      <c r="AC8" s="29"/>
      <c r="AD8" s="29" t="s">
        <v>89</v>
      </c>
      <c r="AE8" s="29" t="s">
        <v>89</v>
      </c>
      <c r="AF8" s="29" t="s">
        <v>89</v>
      </c>
      <c r="AG8" s="29" t="s">
        <v>89</v>
      </c>
      <c r="AH8" s="29" t="s">
        <v>89</v>
      </c>
      <c r="AI8" s="29"/>
      <c r="AJ8" s="29"/>
      <c r="AK8" s="29" t="s">
        <v>89</v>
      </c>
      <c r="AL8" s="29" t="s">
        <v>89</v>
      </c>
      <c r="AM8" s="29" t="s">
        <v>89</v>
      </c>
      <c r="AN8" s="29" t="s">
        <v>89</v>
      </c>
      <c r="AO8" s="29"/>
      <c r="AP8" s="74">
        <f t="shared" ref="AP8" si="2">(COUNTIF(K8:AO8,"=○")+COUNTIF(K8:AO8,"=○4")*0.5)*8</f>
        <v>0</v>
      </c>
      <c r="AQ8" s="74">
        <f t="shared" ref="AQ8" si="3">(COUNTIF(K8:AO8,"=×")+COUNTIF(K8:AO8,"=×4")*0.5)*8</f>
        <v>0</v>
      </c>
      <c r="AR8" s="74">
        <f t="shared" ref="AR8" si="4">(COUNTIF(K8:AO8,"=※")+COUNTIF(K8:AO8,"=※4")*0.5)*8</f>
        <v>0</v>
      </c>
      <c r="AS8" s="74">
        <f t="shared" ref="AS8" si="5">COUNTIF(K8:AO8,"□")*8</f>
        <v>0</v>
      </c>
      <c r="AT8" s="74">
        <f t="shared" ref="AT8" si="6">COUNTIF(K8:AO8,"=☆")*8</f>
        <v>0</v>
      </c>
      <c r="AU8" s="75">
        <f t="shared" ref="AU8" si="7">COUNTIF(K8:AO8,"=●")*8</f>
        <v>0</v>
      </c>
      <c r="AV8" s="75">
        <f t="shared" ref="AV8" si="8">(COUNTIF(K8:AO8,"=$")+COUNTIF(K8:AO8,"=H"))*8</f>
        <v>0</v>
      </c>
      <c r="AW8" s="75">
        <f t="shared" ref="AW8" si="9">(COUNTIF(K8:AO8,"▲")+COUNTIF(K8:AO8,"=▲4")*0.5)*8</f>
        <v>0</v>
      </c>
      <c r="AX8" s="74">
        <f t="shared" ref="AX8" si="10">(COUNTIF(K8:AO8,"-")+COUNTIF(K8:AO8,"/"))*8</f>
        <v>0</v>
      </c>
      <c r="AY8" s="75">
        <f t="shared" ref="AY8" si="11">(COUNTIF(K8:AO8,"G")+COUNTIF(K8:AO8,"=G4")*0.5)*8</f>
        <v>0</v>
      </c>
      <c r="AZ8" s="75">
        <f t="shared" ref="AZ8" si="12">(COUNTIF(K8:AO8,"E")+COUNTIF(K8:AO8,"=E4")*0.5)*8</f>
        <v>0</v>
      </c>
      <c r="BA8" s="75">
        <f t="shared" ref="BA8" si="13">(COUNTIF(K8:AO8,"=▽")+COUNTIF(K8:AO8,"=▽4")*0.5)*8</f>
        <v>0</v>
      </c>
      <c r="BB8" s="75">
        <f t="shared" ref="BB8" si="14">$BG$5-(SUM(AP8:AZ9)+BC8)/8</f>
        <v>22</v>
      </c>
      <c r="BC8" s="75"/>
      <c r="BD8" s="77">
        <f t="shared" ref="BD8:BD166" si="15">$BG$5*8</f>
        <v>176</v>
      </c>
      <c r="BE8" s="78">
        <f t="shared" ref="BE8" si="16">BD8-(SUM(AP8:AZ9)+BC8)</f>
        <v>176</v>
      </c>
      <c r="BF8" s="77">
        <f t="shared" ref="BF8" si="17">SUM(K9:M9,P9:T9,W9:AA9,AD9:AH9,AK9:AN9)</f>
        <v>48.5</v>
      </c>
      <c r="BG8" s="77">
        <f t="shared" ref="BG8" si="18">SUM(N9:O9,U9:V9,AB9:AC9,AI9:AJ9)</f>
        <v>30</v>
      </c>
      <c r="BH8" s="79"/>
      <c r="BI8" s="79">
        <f t="shared" ref="BI8" si="19">SUM(BF8:BH9)</f>
        <v>78.5</v>
      </c>
      <c r="BJ8" s="52"/>
      <c r="BK8" s="52">
        <f t="shared" ref="BK8" si="20">BA8</f>
        <v>0</v>
      </c>
      <c r="BL8" s="52">
        <f t="shared" ref="BL8" si="21">BA8</f>
        <v>0</v>
      </c>
      <c r="BM8" s="52">
        <f t="shared" ref="BM8" si="22">BJ8+BK8-BL8</f>
        <v>0</v>
      </c>
      <c r="BN8" s="54">
        <f t="shared" ref="BN8" si="23">BE8</f>
        <v>176</v>
      </c>
      <c r="BO8" s="54">
        <f t="shared" ref="BO8" si="24">BF8-(BK8-BT8)</f>
        <v>48.5</v>
      </c>
      <c r="BP8" s="54">
        <f t="shared" ref="BP8" si="25">BG8-BT8</f>
        <v>30</v>
      </c>
      <c r="BQ8" s="56">
        <f t="shared" ref="BQ8" si="26">BH8</f>
        <v>0</v>
      </c>
      <c r="BR8" s="56">
        <f t="shared" ref="BR8" si="27">SUM(BO8:BQ9)</f>
        <v>78.5</v>
      </c>
      <c r="BS8" s="42" t="str">
        <f t="shared" ref="BS8" si="28">IF(BD8=BE8,"Y","N")</f>
        <v>Y</v>
      </c>
      <c r="BT8" s="57"/>
      <c r="BU8" s="59"/>
      <c r="BV8" s="61"/>
      <c r="BW8" s="42"/>
      <c r="BX8" s="59"/>
      <c r="BY8" s="61"/>
      <c r="BZ8" s="61"/>
      <c r="CA8" s="42"/>
      <c r="CB8" s="44"/>
      <c r="CC8" s="44"/>
      <c r="CD8" s="46"/>
      <c r="CE8" s="48"/>
      <c r="CF8" s="48"/>
      <c r="CG8" s="50"/>
      <c r="CH8" s="50"/>
    </row>
    <row r="9" spans="1:86" s="25" customFormat="1" ht="18" customHeight="1" x14ac:dyDescent="0.3">
      <c r="A9" s="64"/>
      <c r="B9" s="90"/>
      <c r="C9" s="66"/>
      <c r="D9" s="68" t="str">
        <f>D8</f>
        <v>蓝思34栋</v>
      </c>
      <c r="E9" s="69"/>
      <c r="F9" s="68" t="str">
        <f>F8</f>
        <v>蕴力</v>
      </c>
      <c r="G9" s="71"/>
      <c r="H9" s="72"/>
      <c r="I9" s="73"/>
      <c r="J9" s="6" t="s">
        <v>22</v>
      </c>
      <c r="K9" s="30">
        <v>1.5</v>
      </c>
      <c r="L9" s="30">
        <v>1.5</v>
      </c>
      <c r="M9" s="30">
        <v>1.5</v>
      </c>
      <c r="N9" s="30">
        <v>10</v>
      </c>
      <c r="O9" s="30"/>
      <c r="P9" s="30">
        <v>1.5</v>
      </c>
      <c r="Q9" s="30">
        <v>3</v>
      </c>
      <c r="R9" s="30">
        <v>3</v>
      </c>
      <c r="S9" s="30">
        <v>1.5</v>
      </c>
      <c r="T9" s="30">
        <v>1.5</v>
      </c>
      <c r="U9" s="30"/>
      <c r="V9" s="30"/>
      <c r="W9" s="30">
        <v>3</v>
      </c>
      <c r="X9" s="30">
        <v>1.5</v>
      </c>
      <c r="Y9" s="30">
        <v>1.5</v>
      </c>
      <c r="Z9" s="30">
        <v>1.5</v>
      </c>
      <c r="AA9" s="30">
        <v>1.5</v>
      </c>
      <c r="AB9" s="30">
        <v>10</v>
      </c>
      <c r="AC9" s="30"/>
      <c r="AD9" s="30">
        <v>1.5</v>
      </c>
      <c r="AE9" s="30">
        <v>3</v>
      </c>
      <c r="AF9" s="30">
        <v>3</v>
      </c>
      <c r="AG9" s="30">
        <v>3</v>
      </c>
      <c r="AH9" s="30">
        <v>3.5</v>
      </c>
      <c r="AI9" s="30">
        <v>10</v>
      </c>
      <c r="AJ9" s="30"/>
      <c r="AK9" s="30">
        <v>1.5</v>
      </c>
      <c r="AL9" s="30">
        <v>3</v>
      </c>
      <c r="AM9" s="30">
        <v>3</v>
      </c>
      <c r="AN9" s="30">
        <v>3</v>
      </c>
      <c r="AO9" s="30"/>
      <c r="AP9" s="74"/>
      <c r="AQ9" s="74"/>
      <c r="AR9" s="74"/>
      <c r="AS9" s="74"/>
      <c r="AT9" s="74"/>
      <c r="AU9" s="76"/>
      <c r="AV9" s="76"/>
      <c r="AW9" s="76"/>
      <c r="AX9" s="74"/>
      <c r="AY9" s="76"/>
      <c r="AZ9" s="76"/>
      <c r="BA9" s="76"/>
      <c r="BB9" s="76"/>
      <c r="BC9" s="76"/>
      <c r="BD9" s="77"/>
      <c r="BE9" s="78"/>
      <c r="BF9" s="77"/>
      <c r="BG9" s="77"/>
      <c r="BH9" s="80"/>
      <c r="BI9" s="80"/>
      <c r="BJ9" s="53"/>
      <c r="BK9" s="53"/>
      <c r="BL9" s="53"/>
      <c r="BM9" s="53"/>
      <c r="BN9" s="55"/>
      <c r="BO9" s="55"/>
      <c r="BP9" s="55"/>
      <c r="BQ9" s="56"/>
      <c r="BR9" s="56"/>
      <c r="BS9" s="43"/>
      <c r="BT9" s="58"/>
      <c r="BU9" s="60"/>
      <c r="BV9" s="62"/>
      <c r="BW9" s="43"/>
      <c r="BX9" s="60"/>
      <c r="BY9" s="62"/>
      <c r="BZ9" s="62"/>
      <c r="CA9" s="43"/>
      <c r="CB9" s="45"/>
      <c r="CC9" s="45"/>
      <c r="CD9" s="47"/>
      <c r="CE9" s="49"/>
      <c r="CF9" s="49"/>
      <c r="CG9" s="50"/>
      <c r="CH9" s="50"/>
    </row>
    <row r="10" spans="1:86" s="25" customFormat="1" ht="18" customHeight="1" x14ac:dyDescent="0.3">
      <c r="A10" s="63">
        <v>2</v>
      </c>
      <c r="B10" s="65"/>
      <c r="C10" s="66" t="s">
        <v>83</v>
      </c>
      <c r="D10" s="67" t="s">
        <v>187</v>
      </c>
      <c r="E10" s="69" t="s">
        <v>74</v>
      </c>
      <c r="F10" s="67" t="s">
        <v>73</v>
      </c>
      <c r="G10" s="70" t="s">
        <v>71</v>
      </c>
      <c r="H10" s="148">
        <v>45070</v>
      </c>
      <c r="I10" s="73"/>
      <c r="J10" s="6" t="s">
        <v>21</v>
      </c>
      <c r="K10" s="29" t="s">
        <v>89</v>
      </c>
      <c r="L10" s="29" t="s">
        <v>89</v>
      </c>
      <c r="M10" s="29" t="s">
        <v>89</v>
      </c>
      <c r="N10" s="29"/>
      <c r="O10" s="29"/>
      <c r="P10" s="29" t="s">
        <v>89</v>
      </c>
      <c r="Q10" s="29" t="s">
        <v>89</v>
      </c>
      <c r="R10" s="29" t="s">
        <v>89</v>
      </c>
      <c r="S10" s="29" t="s">
        <v>89</v>
      </c>
      <c r="T10" s="29" t="s">
        <v>89</v>
      </c>
      <c r="U10" s="29"/>
      <c r="V10" s="29"/>
      <c r="W10" s="29" t="s">
        <v>89</v>
      </c>
      <c r="X10" s="29" t="s">
        <v>89</v>
      </c>
      <c r="Y10" s="29" t="s">
        <v>89</v>
      </c>
      <c r="Z10" s="29" t="s">
        <v>89</v>
      </c>
      <c r="AA10" s="29" t="s">
        <v>89</v>
      </c>
      <c r="AB10" s="29"/>
      <c r="AC10" s="29"/>
      <c r="AD10" s="29" t="s">
        <v>89</v>
      </c>
      <c r="AE10" s="29" t="s">
        <v>89</v>
      </c>
      <c r="AF10" s="29" t="s">
        <v>89</v>
      </c>
      <c r="AG10" s="29" t="s">
        <v>89</v>
      </c>
      <c r="AH10" s="29" t="s">
        <v>89</v>
      </c>
      <c r="AI10" s="29"/>
      <c r="AJ10" s="29"/>
      <c r="AK10" s="29" t="s">
        <v>89</v>
      </c>
      <c r="AL10" s="29" t="s">
        <v>89</v>
      </c>
      <c r="AM10" s="29" t="s">
        <v>89</v>
      </c>
      <c r="AN10" s="29" t="s">
        <v>89</v>
      </c>
      <c r="AO10" s="29"/>
      <c r="AP10" s="74">
        <f t="shared" ref="AP10" si="29">(COUNTIF(K10:AO10,"=○")+COUNTIF(K10:AO10,"=○4")*0.5)*8</f>
        <v>0</v>
      </c>
      <c r="AQ10" s="74">
        <f t="shared" ref="AQ10" si="30">(COUNTIF(K10:AO10,"=×")+COUNTIF(K10:AO10,"=×4")*0.5)*8</f>
        <v>0</v>
      </c>
      <c r="AR10" s="74">
        <f t="shared" ref="AR10" si="31">(COUNTIF(K10:AO10,"=※")+COUNTIF(K10:AO10,"=※4")*0.5)*8</f>
        <v>0</v>
      </c>
      <c r="AS10" s="74">
        <f t="shared" ref="AS10" si="32">COUNTIF(K10:AO10,"□")*8</f>
        <v>0</v>
      </c>
      <c r="AT10" s="74">
        <f t="shared" ref="AT10" si="33">COUNTIF(K10:AO10,"=☆")*8</f>
        <v>0</v>
      </c>
      <c r="AU10" s="75">
        <f t="shared" ref="AU10" si="34">COUNTIF(K10:AO10,"=●")*8</f>
        <v>0</v>
      </c>
      <c r="AV10" s="75">
        <f t="shared" ref="AV10" si="35">(COUNTIF(K10:AO10,"=$")+COUNTIF(K10:AO10,"=H"))*8</f>
        <v>0</v>
      </c>
      <c r="AW10" s="75">
        <f t="shared" ref="AW10" si="36">(COUNTIF(K10:AO10,"▲")+COUNTIF(K10:AO10,"=▲4")*0.5)*8</f>
        <v>0</v>
      </c>
      <c r="AX10" s="74">
        <f t="shared" ref="AX10" si="37">(COUNTIF(K10:AO10,"-")+COUNTIF(K10:AO10,"/"))*8</f>
        <v>0</v>
      </c>
      <c r="AY10" s="75">
        <f t="shared" ref="AY10" si="38">(COUNTIF(K10:AO10,"G")+COUNTIF(K10:AO10,"=G4")*0.5)*8</f>
        <v>0</v>
      </c>
      <c r="AZ10" s="75">
        <f t="shared" ref="AZ10" si="39">(COUNTIF(K10:AO10,"E")+COUNTIF(K10:AO10,"=E4")*0.5)*8</f>
        <v>0</v>
      </c>
      <c r="BA10" s="75">
        <f t="shared" ref="BA10" si="40">(COUNTIF(K10:AO10,"=▽")+COUNTIF(K10:AO10,"=▽4")*0.5)*8</f>
        <v>0</v>
      </c>
      <c r="BB10" s="75">
        <f t="shared" ref="BB10" si="41">$BG$5-(SUM(AP10:AZ11)+BC10)/8</f>
        <v>22</v>
      </c>
      <c r="BC10" s="75"/>
      <c r="BD10" s="77">
        <f t="shared" si="15"/>
        <v>176</v>
      </c>
      <c r="BE10" s="78">
        <f t="shared" ref="BE10" si="42">BD10-(SUM(AP10:AZ11)+BC10)</f>
        <v>176</v>
      </c>
      <c r="BF10" s="77">
        <f t="shared" ref="BF10" si="43">SUM(K11:M11,P11:T11,W11:AA11,AD11:AH11,AK11:AN11)</f>
        <v>34</v>
      </c>
      <c r="BG10" s="77">
        <f t="shared" ref="BG10" si="44">SUM(N11:O11,U11:V11,AB11:AC11,AI11:AJ11)</f>
        <v>38</v>
      </c>
      <c r="BH10" s="79"/>
      <c r="BI10" s="79">
        <f t="shared" ref="BI10" si="45">SUM(BF10:BH11)</f>
        <v>72</v>
      </c>
      <c r="BJ10" s="52"/>
      <c r="BK10" s="52">
        <f t="shared" ref="BK10" si="46">BA10</f>
        <v>0</v>
      </c>
      <c r="BL10" s="52">
        <f t="shared" ref="BL10" si="47">BA10</f>
        <v>0</v>
      </c>
      <c r="BM10" s="52">
        <f t="shared" ref="BM10" si="48">BJ10+BK10-BL10</f>
        <v>0</v>
      </c>
      <c r="BN10" s="54">
        <f t="shared" ref="BN10" si="49">BE10</f>
        <v>176</v>
      </c>
      <c r="BO10" s="54">
        <f t="shared" ref="BO10" si="50">BF10-(BK10-BT10)</f>
        <v>34</v>
      </c>
      <c r="BP10" s="54">
        <f t="shared" ref="BP10" si="51">BG10-BT10</f>
        <v>38</v>
      </c>
      <c r="BQ10" s="56">
        <f t="shared" ref="BQ10" si="52">BH10</f>
        <v>0</v>
      </c>
      <c r="BR10" s="56">
        <f t="shared" ref="BR10" si="53">SUM(BO10:BQ11)</f>
        <v>72</v>
      </c>
      <c r="BS10" s="42" t="str">
        <f t="shared" ref="BS10" si="54">IF(BD10=BE10,"Y","N")</f>
        <v>Y</v>
      </c>
      <c r="BT10" s="57"/>
      <c r="BU10" s="59"/>
      <c r="BV10" s="61"/>
      <c r="BW10" s="42"/>
      <c r="BX10" s="59"/>
      <c r="BY10" s="61"/>
      <c r="BZ10" s="61"/>
      <c r="CA10" s="42"/>
      <c r="CB10" s="44"/>
      <c r="CC10" s="44"/>
      <c r="CD10" s="46"/>
      <c r="CE10" s="48"/>
      <c r="CF10" s="48"/>
      <c r="CG10" s="50"/>
      <c r="CH10" s="50"/>
    </row>
    <row r="11" spans="1:86" s="25" customFormat="1" ht="18" customHeight="1" x14ac:dyDescent="0.3">
      <c r="A11" s="64"/>
      <c r="B11" s="65"/>
      <c r="C11" s="66"/>
      <c r="D11" s="68" t="str">
        <f>D10</f>
        <v>蓝思34栋</v>
      </c>
      <c r="E11" s="69"/>
      <c r="F11" s="68" t="str">
        <f>F10</f>
        <v>蕴力</v>
      </c>
      <c r="G11" s="71"/>
      <c r="H11" s="149"/>
      <c r="I11" s="73"/>
      <c r="J11" s="6" t="s">
        <v>22</v>
      </c>
      <c r="K11" s="30">
        <v>2</v>
      </c>
      <c r="L11" s="30">
        <v>2</v>
      </c>
      <c r="M11" s="30">
        <v>2</v>
      </c>
      <c r="N11" s="30">
        <v>10</v>
      </c>
      <c r="O11" s="30"/>
      <c r="P11" s="30">
        <v>2</v>
      </c>
      <c r="Q11" s="30">
        <v>2</v>
      </c>
      <c r="R11" s="30">
        <v>2</v>
      </c>
      <c r="S11" s="30"/>
      <c r="T11" s="30"/>
      <c r="U11" s="30">
        <v>8</v>
      </c>
      <c r="V11" s="30"/>
      <c r="W11" s="30">
        <v>2</v>
      </c>
      <c r="X11" s="30">
        <v>2</v>
      </c>
      <c r="Y11" s="30"/>
      <c r="Z11" s="30">
        <v>2</v>
      </c>
      <c r="AA11" s="30">
        <v>2</v>
      </c>
      <c r="AB11" s="30">
        <v>10</v>
      </c>
      <c r="AC11" s="30"/>
      <c r="AD11" s="30">
        <v>2</v>
      </c>
      <c r="AE11" s="30">
        <v>2</v>
      </c>
      <c r="AF11" s="30">
        <v>2</v>
      </c>
      <c r="AG11" s="30"/>
      <c r="AH11" s="30">
        <v>2</v>
      </c>
      <c r="AI11" s="30">
        <v>10</v>
      </c>
      <c r="AJ11" s="30"/>
      <c r="AK11" s="30">
        <v>2</v>
      </c>
      <c r="AL11" s="30">
        <v>2</v>
      </c>
      <c r="AM11" s="30"/>
      <c r="AN11" s="30">
        <v>2</v>
      </c>
      <c r="AO11" s="30"/>
      <c r="AP11" s="74"/>
      <c r="AQ11" s="74"/>
      <c r="AR11" s="74"/>
      <c r="AS11" s="74"/>
      <c r="AT11" s="74"/>
      <c r="AU11" s="76"/>
      <c r="AV11" s="76"/>
      <c r="AW11" s="76"/>
      <c r="AX11" s="74"/>
      <c r="AY11" s="76"/>
      <c r="AZ11" s="76"/>
      <c r="BA11" s="76"/>
      <c r="BB11" s="76"/>
      <c r="BC11" s="76"/>
      <c r="BD11" s="77"/>
      <c r="BE11" s="78"/>
      <c r="BF11" s="77"/>
      <c r="BG11" s="77"/>
      <c r="BH11" s="80"/>
      <c r="BI11" s="80"/>
      <c r="BJ11" s="53"/>
      <c r="BK11" s="53"/>
      <c r="BL11" s="53"/>
      <c r="BM11" s="53"/>
      <c r="BN11" s="55"/>
      <c r="BO11" s="55"/>
      <c r="BP11" s="55"/>
      <c r="BQ11" s="56"/>
      <c r="BR11" s="56"/>
      <c r="BS11" s="43"/>
      <c r="BT11" s="58"/>
      <c r="BU11" s="60"/>
      <c r="BV11" s="62"/>
      <c r="BW11" s="43"/>
      <c r="BX11" s="60"/>
      <c r="BY11" s="62"/>
      <c r="BZ11" s="62"/>
      <c r="CA11" s="43"/>
      <c r="CB11" s="45"/>
      <c r="CC11" s="45"/>
      <c r="CD11" s="47"/>
      <c r="CE11" s="49"/>
      <c r="CF11" s="49"/>
      <c r="CG11" s="50"/>
      <c r="CH11" s="50"/>
    </row>
    <row r="12" spans="1:86" s="25" customFormat="1" ht="18" customHeight="1" x14ac:dyDescent="0.3">
      <c r="A12" s="63">
        <v>3</v>
      </c>
      <c r="B12" s="65"/>
      <c r="C12" s="66" t="s">
        <v>82</v>
      </c>
      <c r="D12" s="67" t="s">
        <v>187</v>
      </c>
      <c r="E12" s="69" t="s">
        <v>77</v>
      </c>
      <c r="F12" s="67" t="s">
        <v>73</v>
      </c>
      <c r="G12" s="70" t="s">
        <v>71</v>
      </c>
      <c r="H12" s="148">
        <v>44973</v>
      </c>
      <c r="I12" s="73"/>
      <c r="J12" s="6" t="s">
        <v>21</v>
      </c>
      <c r="K12" s="29" t="s">
        <v>89</v>
      </c>
      <c r="L12" s="29" t="s">
        <v>89</v>
      </c>
      <c r="M12" s="29" t="s">
        <v>89</v>
      </c>
      <c r="N12" s="29"/>
      <c r="O12" s="29"/>
      <c r="P12" s="29" t="s">
        <v>89</v>
      </c>
      <c r="Q12" s="29" t="s">
        <v>89</v>
      </c>
      <c r="R12" s="29" t="s">
        <v>89</v>
      </c>
      <c r="S12" s="29" t="s">
        <v>89</v>
      </c>
      <c r="T12" s="29" t="s">
        <v>89</v>
      </c>
      <c r="U12" s="29"/>
      <c r="V12" s="29"/>
      <c r="W12" s="29" t="s">
        <v>89</v>
      </c>
      <c r="X12" s="29" t="s">
        <v>89</v>
      </c>
      <c r="Y12" s="29" t="s">
        <v>89</v>
      </c>
      <c r="Z12" s="29" t="s">
        <v>89</v>
      </c>
      <c r="AA12" s="29" t="s">
        <v>89</v>
      </c>
      <c r="AB12" s="29"/>
      <c r="AC12" s="29"/>
      <c r="AD12" s="29" t="s">
        <v>89</v>
      </c>
      <c r="AE12" s="29" t="s">
        <v>89</v>
      </c>
      <c r="AF12" s="29" t="s">
        <v>89</v>
      </c>
      <c r="AG12" s="29" t="s">
        <v>89</v>
      </c>
      <c r="AH12" s="29" t="s">
        <v>89</v>
      </c>
      <c r="AI12" s="29"/>
      <c r="AJ12" s="29"/>
      <c r="AK12" s="29" t="s">
        <v>89</v>
      </c>
      <c r="AL12" s="29" t="s">
        <v>89</v>
      </c>
      <c r="AM12" s="29" t="s">
        <v>89</v>
      </c>
      <c r="AN12" s="29" t="s">
        <v>89</v>
      </c>
      <c r="AO12" s="29"/>
      <c r="AP12" s="74">
        <f t="shared" ref="AP12" si="55">(COUNTIF(K12:AO12,"=○")+COUNTIF(K12:AO12,"=○4")*0.5)*8</f>
        <v>0</v>
      </c>
      <c r="AQ12" s="74">
        <f t="shared" ref="AQ12" si="56">(COUNTIF(K12:AO12,"=×")+COUNTIF(K12:AO12,"=×4")*0.5)*8</f>
        <v>0</v>
      </c>
      <c r="AR12" s="74">
        <f t="shared" ref="AR12" si="57">(COUNTIF(K12:AO12,"=※")+COUNTIF(K12:AO12,"=※4")*0.5)*8</f>
        <v>0</v>
      </c>
      <c r="AS12" s="74">
        <f t="shared" ref="AS12" si="58">COUNTIF(K12:AO12,"□")*8</f>
        <v>0</v>
      </c>
      <c r="AT12" s="74">
        <f t="shared" ref="AT12" si="59">COUNTIF(K12:AO12,"=☆")*8</f>
        <v>0</v>
      </c>
      <c r="AU12" s="75">
        <f t="shared" ref="AU12" si="60">COUNTIF(K12:AO12,"=●")*8</f>
        <v>0</v>
      </c>
      <c r="AV12" s="75">
        <f t="shared" ref="AV12" si="61">(COUNTIF(K12:AO12,"=$")+COUNTIF(K12:AO12,"=H"))*8</f>
        <v>0</v>
      </c>
      <c r="AW12" s="75">
        <f t="shared" ref="AW12" si="62">(COUNTIF(K12:AO12,"▲")+COUNTIF(K12:AO12,"=▲4")*0.5)*8</f>
        <v>0</v>
      </c>
      <c r="AX12" s="74">
        <f t="shared" ref="AX12" si="63">(COUNTIF(K12:AO12,"-")+COUNTIF(K12:AO12,"/"))*8</f>
        <v>0</v>
      </c>
      <c r="AY12" s="75">
        <f t="shared" ref="AY12" si="64">(COUNTIF(K12:AO12,"G")+COUNTIF(K12:AO12,"=G4")*0.5)*8</f>
        <v>0</v>
      </c>
      <c r="AZ12" s="75">
        <f t="shared" ref="AZ12" si="65">(COUNTIF(K12:AO12,"E")+COUNTIF(K12:AO12,"=E4")*0.5)*8</f>
        <v>0</v>
      </c>
      <c r="BA12" s="75">
        <f t="shared" ref="BA12" si="66">(COUNTIF(K12:AO12,"=▽")+COUNTIF(K12:AO12,"=▽4")*0.5)*8</f>
        <v>0</v>
      </c>
      <c r="BB12" s="75">
        <f t="shared" ref="BB12" si="67">$BG$5-(SUM(AP12:AZ13)+BC12)/8</f>
        <v>22</v>
      </c>
      <c r="BC12" s="75"/>
      <c r="BD12" s="77">
        <f t="shared" si="15"/>
        <v>176</v>
      </c>
      <c r="BE12" s="78">
        <f t="shared" ref="BE12" si="68">BD12-(SUM(AP12:AZ13)+BC12)</f>
        <v>176</v>
      </c>
      <c r="BF12" s="77">
        <f t="shared" ref="BF12" si="69">SUM(K13:M13,P13:T13,W13:AA13,AD13:AH13,AK13:AN13)</f>
        <v>48</v>
      </c>
      <c r="BG12" s="77">
        <f t="shared" ref="BG12" si="70">SUM(N13:O13,U13:V13,AB13:AC13,AI13:AJ13)</f>
        <v>40</v>
      </c>
      <c r="BH12" s="79"/>
      <c r="BI12" s="79">
        <f t="shared" ref="BI12" si="71">SUM(BF12:BH13)</f>
        <v>88</v>
      </c>
      <c r="BJ12" s="52"/>
      <c r="BK12" s="52">
        <f t="shared" ref="BK12" si="72">BA12</f>
        <v>0</v>
      </c>
      <c r="BL12" s="52">
        <f t="shared" ref="BL12" si="73">BA12</f>
        <v>0</v>
      </c>
      <c r="BM12" s="52">
        <f t="shared" ref="BM12" si="74">BJ12+BK12-BL12</f>
        <v>0</v>
      </c>
      <c r="BN12" s="54">
        <f t="shared" ref="BN12" si="75">BE12</f>
        <v>176</v>
      </c>
      <c r="BO12" s="54">
        <f t="shared" ref="BO12" si="76">BF12-(BK12-BT12)</f>
        <v>48</v>
      </c>
      <c r="BP12" s="54">
        <f t="shared" ref="BP12" si="77">BG12-BT12</f>
        <v>40</v>
      </c>
      <c r="BQ12" s="56">
        <f t="shared" ref="BQ12" si="78">BH12</f>
        <v>0</v>
      </c>
      <c r="BR12" s="56">
        <f t="shared" ref="BR12" si="79">SUM(BO12:BQ13)</f>
        <v>88</v>
      </c>
      <c r="BS12" s="42" t="str">
        <f t="shared" ref="BS12" si="80">IF(BD12=BE12,"Y","N")</f>
        <v>Y</v>
      </c>
      <c r="BT12" s="57"/>
      <c r="BU12" s="59"/>
      <c r="BV12" s="61"/>
      <c r="BW12" s="42"/>
      <c r="BX12" s="59"/>
      <c r="BY12" s="61"/>
      <c r="BZ12" s="61"/>
      <c r="CA12" s="42"/>
      <c r="CB12" s="44"/>
      <c r="CC12" s="44"/>
      <c r="CD12" s="46"/>
      <c r="CE12" s="48"/>
      <c r="CF12" s="48"/>
      <c r="CG12" s="50"/>
      <c r="CH12" s="50"/>
    </row>
    <row r="13" spans="1:86" s="25" customFormat="1" ht="18" customHeight="1" x14ac:dyDescent="0.3">
      <c r="A13" s="64"/>
      <c r="B13" s="65"/>
      <c r="C13" s="66"/>
      <c r="D13" s="68" t="str">
        <f>D12</f>
        <v>蓝思34栋</v>
      </c>
      <c r="E13" s="69"/>
      <c r="F13" s="68" t="str">
        <f>F12</f>
        <v>蕴力</v>
      </c>
      <c r="G13" s="71"/>
      <c r="H13" s="149"/>
      <c r="I13" s="73"/>
      <c r="J13" s="6" t="s">
        <v>22</v>
      </c>
      <c r="K13" s="30">
        <v>1.5</v>
      </c>
      <c r="L13" s="30">
        <v>1.5</v>
      </c>
      <c r="M13" s="30">
        <v>1.5</v>
      </c>
      <c r="N13" s="30">
        <v>10</v>
      </c>
      <c r="O13" s="30"/>
      <c r="P13" s="30">
        <v>1.5</v>
      </c>
      <c r="Q13" s="30">
        <v>3</v>
      </c>
      <c r="R13" s="30">
        <v>3</v>
      </c>
      <c r="S13" s="30">
        <v>1.5</v>
      </c>
      <c r="T13" s="30">
        <v>1.5</v>
      </c>
      <c r="U13" s="30">
        <v>10</v>
      </c>
      <c r="V13" s="30"/>
      <c r="W13" s="30">
        <v>3</v>
      </c>
      <c r="X13" s="30">
        <v>1.5</v>
      </c>
      <c r="Y13" s="30">
        <v>1.5</v>
      </c>
      <c r="Z13" s="30">
        <v>1.5</v>
      </c>
      <c r="AA13" s="30">
        <v>1.5</v>
      </c>
      <c r="AB13" s="30">
        <v>10</v>
      </c>
      <c r="AC13" s="30"/>
      <c r="AD13" s="30">
        <v>1.5</v>
      </c>
      <c r="AE13" s="30">
        <v>3</v>
      </c>
      <c r="AF13" s="30">
        <v>3</v>
      </c>
      <c r="AG13" s="30">
        <v>3</v>
      </c>
      <c r="AH13" s="30">
        <v>3</v>
      </c>
      <c r="AI13" s="30">
        <v>10</v>
      </c>
      <c r="AJ13" s="30"/>
      <c r="AK13" s="30">
        <v>1.5</v>
      </c>
      <c r="AL13" s="30">
        <v>3</v>
      </c>
      <c r="AM13" s="30">
        <v>3</v>
      </c>
      <c r="AN13" s="30">
        <v>3</v>
      </c>
      <c r="AO13" s="30"/>
      <c r="AP13" s="74"/>
      <c r="AQ13" s="74"/>
      <c r="AR13" s="74"/>
      <c r="AS13" s="74"/>
      <c r="AT13" s="74"/>
      <c r="AU13" s="76"/>
      <c r="AV13" s="76"/>
      <c r="AW13" s="76"/>
      <c r="AX13" s="74"/>
      <c r="AY13" s="76"/>
      <c r="AZ13" s="76"/>
      <c r="BA13" s="76"/>
      <c r="BB13" s="76"/>
      <c r="BC13" s="76"/>
      <c r="BD13" s="77"/>
      <c r="BE13" s="78"/>
      <c r="BF13" s="77"/>
      <c r="BG13" s="77"/>
      <c r="BH13" s="80"/>
      <c r="BI13" s="80"/>
      <c r="BJ13" s="53"/>
      <c r="BK13" s="53"/>
      <c r="BL13" s="53"/>
      <c r="BM13" s="53"/>
      <c r="BN13" s="55"/>
      <c r="BO13" s="55"/>
      <c r="BP13" s="55"/>
      <c r="BQ13" s="56"/>
      <c r="BR13" s="56"/>
      <c r="BS13" s="43"/>
      <c r="BT13" s="58"/>
      <c r="BU13" s="60"/>
      <c r="BV13" s="62"/>
      <c r="BW13" s="43"/>
      <c r="BX13" s="60"/>
      <c r="BY13" s="62"/>
      <c r="BZ13" s="62"/>
      <c r="CA13" s="43"/>
      <c r="CB13" s="45"/>
      <c r="CC13" s="45"/>
      <c r="CD13" s="47"/>
      <c r="CE13" s="49"/>
      <c r="CF13" s="49"/>
      <c r="CG13" s="50"/>
      <c r="CH13" s="50"/>
    </row>
    <row r="14" spans="1:86" s="25" customFormat="1" ht="18" customHeight="1" x14ac:dyDescent="0.3">
      <c r="A14" s="63">
        <v>4</v>
      </c>
      <c r="B14" s="90"/>
      <c r="C14" s="66" t="s">
        <v>88</v>
      </c>
      <c r="D14" s="67" t="s">
        <v>187</v>
      </c>
      <c r="E14" s="69" t="s">
        <v>77</v>
      </c>
      <c r="F14" s="67" t="s">
        <v>73</v>
      </c>
      <c r="G14" s="91" t="s">
        <v>71</v>
      </c>
      <c r="H14" s="72">
        <v>45211</v>
      </c>
      <c r="I14" s="73"/>
      <c r="J14" s="6" t="s">
        <v>21</v>
      </c>
      <c r="K14" s="29" t="s">
        <v>89</v>
      </c>
      <c r="L14" s="29" t="s">
        <v>89</v>
      </c>
      <c r="M14" s="29" t="s">
        <v>89</v>
      </c>
      <c r="N14" s="29"/>
      <c r="O14" s="29"/>
      <c r="P14" s="29" t="s">
        <v>89</v>
      </c>
      <c r="Q14" s="29" t="s">
        <v>89</v>
      </c>
      <c r="R14" s="29" t="s">
        <v>89</v>
      </c>
      <c r="S14" s="29" t="s">
        <v>89</v>
      </c>
      <c r="T14" s="29" t="s">
        <v>89</v>
      </c>
      <c r="U14" s="29"/>
      <c r="V14" s="29"/>
      <c r="W14" s="29" t="s">
        <v>89</v>
      </c>
      <c r="X14" s="29" t="s">
        <v>89</v>
      </c>
      <c r="Y14" s="29" t="s">
        <v>89</v>
      </c>
      <c r="Z14" s="29" t="s">
        <v>89</v>
      </c>
      <c r="AA14" s="29" t="s">
        <v>89</v>
      </c>
      <c r="AB14" s="29"/>
      <c r="AC14" s="29"/>
      <c r="AD14" s="29" t="s">
        <v>89</v>
      </c>
      <c r="AE14" s="29" t="s">
        <v>89</v>
      </c>
      <c r="AF14" s="29" t="s">
        <v>89</v>
      </c>
      <c r="AG14" s="29" t="s">
        <v>89</v>
      </c>
      <c r="AH14" s="29" t="s">
        <v>89</v>
      </c>
      <c r="AI14" s="29"/>
      <c r="AJ14" s="29"/>
      <c r="AK14" s="29" t="s">
        <v>89</v>
      </c>
      <c r="AL14" s="29" t="s">
        <v>89</v>
      </c>
      <c r="AM14" s="29" t="s">
        <v>89</v>
      </c>
      <c r="AN14" s="29" t="s">
        <v>89</v>
      </c>
      <c r="AO14" s="29"/>
      <c r="AP14" s="74">
        <f t="shared" ref="AP14" si="81">(COUNTIF(K14:AO14,"=○")+COUNTIF(K14:AO14,"=○4")*0.5)*8</f>
        <v>0</v>
      </c>
      <c r="AQ14" s="74">
        <f t="shared" ref="AQ14" si="82">(COUNTIF(K14:AO14,"=×")+COUNTIF(K14:AO14,"=×4")*0.5)*8</f>
        <v>0</v>
      </c>
      <c r="AR14" s="74">
        <f t="shared" ref="AR14" si="83">(COUNTIF(K14:AO14,"=※")+COUNTIF(K14:AO14,"=※4")*0.5)*8</f>
        <v>0</v>
      </c>
      <c r="AS14" s="74">
        <f t="shared" ref="AS14" si="84">COUNTIF(K14:AO14,"□")*8</f>
        <v>0</v>
      </c>
      <c r="AT14" s="74">
        <f t="shared" ref="AT14" si="85">COUNTIF(K14:AO14,"=☆")*8</f>
        <v>0</v>
      </c>
      <c r="AU14" s="75">
        <f t="shared" ref="AU14" si="86">COUNTIF(K14:AO14,"=●")*8</f>
        <v>0</v>
      </c>
      <c r="AV14" s="75">
        <f t="shared" ref="AV14" si="87">(COUNTIF(K14:AO14,"=$")+COUNTIF(K14:AO14,"=H"))*8</f>
        <v>0</v>
      </c>
      <c r="AW14" s="75">
        <f t="shared" ref="AW14" si="88">(COUNTIF(K14:AO14,"▲")+COUNTIF(K14:AO14,"=▲4")*0.5)*8</f>
        <v>0</v>
      </c>
      <c r="AX14" s="74">
        <f t="shared" ref="AX14" si="89">(COUNTIF(K14:AO14,"-")+COUNTIF(K14:AO14,"/"))*8</f>
        <v>0</v>
      </c>
      <c r="AY14" s="75">
        <f t="shared" ref="AY14" si="90">(COUNTIF(K14:AO14,"G")+COUNTIF(K14:AO14,"=G4")*0.5)*8</f>
        <v>0</v>
      </c>
      <c r="AZ14" s="75">
        <f t="shared" ref="AZ14" si="91">(COUNTIF(K14:AO14,"E")+COUNTIF(K14:AO14,"=E4")*0.5)*8</f>
        <v>0</v>
      </c>
      <c r="BA14" s="75">
        <f t="shared" ref="BA14" si="92">(COUNTIF(K14:AO14,"=▽")+COUNTIF(K14:AO14,"=▽4")*0.5)*8</f>
        <v>0</v>
      </c>
      <c r="BB14" s="75">
        <f t="shared" ref="BB14" si="93">$BG$5-(SUM(AP14:AZ15)+BC14)/8</f>
        <v>22</v>
      </c>
      <c r="BC14" s="75"/>
      <c r="BD14" s="77">
        <f t="shared" si="15"/>
        <v>176</v>
      </c>
      <c r="BE14" s="78">
        <f t="shared" ref="BE14" si="94">BD14-(SUM(AP14:AZ15)+BC14)</f>
        <v>176</v>
      </c>
      <c r="BF14" s="77">
        <f t="shared" ref="BF14" si="95">SUM(K15:M15,P15:T15,W15:AA15,AD15:AH15,AK15:AN15)</f>
        <v>48.5</v>
      </c>
      <c r="BG14" s="77">
        <f t="shared" ref="BG14" si="96">SUM(N15:O15,U15:V15,AB15:AC15,AI15:AJ15)</f>
        <v>40</v>
      </c>
      <c r="BH14" s="79"/>
      <c r="BI14" s="79">
        <f t="shared" ref="BI14" si="97">SUM(BF14:BH15)</f>
        <v>88.5</v>
      </c>
      <c r="BJ14" s="52"/>
      <c r="BK14" s="52">
        <f t="shared" ref="BK14" si="98">BA14</f>
        <v>0</v>
      </c>
      <c r="BL14" s="52">
        <f t="shared" ref="BL14" si="99">BA14</f>
        <v>0</v>
      </c>
      <c r="BM14" s="52">
        <f t="shared" ref="BM14" si="100">BJ14+BK14-BL14</f>
        <v>0</v>
      </c>
      <c r="BN14" s="54">
        <f t="shared" ref="BN14" si="101">BE14</f>
        <v>176</v>
      </c>
      <c r="BO14" s="54">
        <f t="shared" ref="BO14" si="102">BF14-(BK14-BT14)</f>
        <v>48.5</v>
      </c>
      <c r="BP14" s="54">
        <f t="shared" ref="BP14" si="103">BG14-BT14</f>
        <v>40</v>
      </c>
      <c r="BQ14" s="56">
        <f t="shared" ref="BQ14" si="104">BH14</f>
        <v>0</v>
      </c>
      <c r="BR14" s="56">
        <f t="shared" ref="BR14" si="105">SUM(BO14:BQ15)</f>
        <v>88.5</v>
      </c>
      <c r="BS14" s="42" t="str">
        <f t="shared" ref="BS14" si="106">IF(BD14=BE14,"Y","N")</f>
        <v>Y</v>
      </c>
      <c r="BT14" s="57"/>
      <c r="BU14" s="59"/>
      <c r="BV14" s="61"/>
      <c r="BW14" s="42"/>
      <c r="BX14" s="59"/>
      <c r="BY14" s="61"/>
      <c r="BZ14" s="61"/>
      <c r="CA14" s="42"/>
      <c r="CB14" s="44"/>
      <c r="CC14" s="44"/>
      <c r="CD14" s="46"/>
      <c r="CE14" s="48"/>
      <c r="CF14" s="48"/>
      <c r="CG14" s="50"/>
      <c r="CH14" s="51"/>
    </row>
    <row r="15" spans="1:86" s="25" customFormat="1" ht="18" customHeight="1" x14ac:dyDescent="0.3">
      <c r="A15" s="64"/>
      <c r="B15" s="90"/>
      <c r="C15" s="66"/>
      <c r="D15" s="68" t="str">
        <f>D14</f>
        <v>蓝思34栋</v>
      </c>
      <c r="E15" s="69"/>
      <c r="F15" s="68" t="str">
        <f>F14</f>
        <v>蕴力</v>
      </c>
      <c r="G15" s="92"/>
      <c r="H15" s="72"/>
      <c r="I15" s="73"/>
      <c r="J15" s="6" t="s">
        <v>22</v>
      </c>
      <c r="K15" s="30">
        <v>1.5</v>
      </c>
      <c r="L15" s="30">
        <v>1.5</v>
      </c>
      <c r="M15" s="30">
        <v>1.5</v>
      </c>
      <c r="N15" s="30">
        <v>10</v>
      </c>
      <c r="O15" s="30"/>
      <c r="P15" s="30">
        <v>1.5</v>
      </c>
      <c r="Q15" s="30">
        <v>3</v>
      </c>
      <c r="R15" s="30">
        <v>3</v>
      </c>
      <c r="S15" s="30">
        <v>1.5</v>
      </c>
      <c r="T15" s="30">
        <v>1.5</v>
      </c>
      <c r="U15" s="30">
        <v>10</v>
      </c>
      <c r="V15" s="30"/>
      <c r="W15" s="30">
        <v>3</v>
      </c>
      <c r="X15" s="30">
        <v>1.5</v>
      </c>
      <c r="Y15" s="30">
        <v>2</v>
      </c>
      <c r="Z15" s="30">
        <v>1.5</v>
      </c>
      <c r="AA15" s="30">
        <v>1.5</v>
      </c>
      <c r="AB15" s="30">
        <v>10</v>
      </c>
      <c r="AC15" s="30"/>
      <c r="AD15" s="30">
        <v>1.5</v>
      </c>
      <c r="AE15" s="30">
        <v>3</v>
      </c>
      <c r="AF15" s="30">
        <v>3</v>
      </c>
      <c r="AG15" s="30">
        <v>3</v>
      </c>
      <c r="AH15" s="30">
        <v>3</v>
      </c>
      <c r="AI15" s="30">
        <v>10</v>
      </c>
      <c r="AJ15" s="30"/>
      <c r="AK15" s="30">
        <v>1.5</v>
      </c>
      <c r="AL15" s="30">
        <v>3</v>
      </c>
      <c r="AM15" s="30">
        <v>3</v>
      </c>
      <c r="AN15" s="30">
        <v>3</v>
      </c>
      <c r="AO15" s="30"/>
      <c r="AP15" s="74"/>
      <c r="AQ15" s="74"/>
      <c r="AR15" s="74"/>
      <c r="AS15" s="74"/>
      <c r="AT15" s="74"/>
      <c r="AU15" s="76"/>
      <c r="AV15" s="76"/>
      <c r="AW15" s="76"/>
      <c r="AX15" s="74"/>
      <c r="AY15" s="76"/>
      <c r="AZ15" s="76"/>
      <c r="BA15" s="76"/>
      <c r="BB15" s="76"/>
      <c r="BC15" s="76"/>
      <c r="BD15" s="77"/>
      <c r="BE15" s="78"/>
      <c r="BF15" s="77"/>
      <c r="BG15" s="77"/>
      <c r="BH15" s="80"/>
      <c r="BI15" s="80"/>
      <c r="BJ15" s="53"/>
      <c r="BK15" s="53"/>
      <c r="BL15" s="53"/>
      <c r="BM15" s="53"/>
      <c r="BN15" s="55"/>
      <c r="BO15" s="55"/>
      <c r="BP15" s="55"/>
      <c r="BQ15" s="56"/>
      <c r="BR15" s="56"/>
      <c r="BS15" s="43"/>
      <c r="BT15" s="58"/>
      <c r="BU15" s="60"/>
      <c r="BV15" s="62"/>
      <c r="BW15" s="43"/>
      <c r="BX15" s="60"/>
      <c r="BY15" s="62"/>
      <c r="BZ15" s="62"/>
      <c r="CA15" s="43"/>
      <c r="CB15" s="45"/>
      <c r="CC15" s="45"/>
      <c r="CD15" s="47"/>
      <c r="CE15" s="49"/>
      <c r="CF15" s="49"/>
      <c r="CG15" s="50"/>
      <c r="CH15" s="51"/>
    </row>
    <row r="16" spans="1:86" s="25" customFormat="1" ht="18" customHeight="1" x14ac:dyDescent="0.3">
      <c r="A16" s="63">
        <v>5</v>
      </c>
      <c r="B16" s="90"/>
      <c r="C16" s="66" t="s">
        <v>81</v>
      </c>
      <c r="D16" s="67" t="s">
        <v>187</v>
      </c>
      <c r="E16" s="69" t="s">
        <v>72</v>
      </c>
      <c r="F16" s="67" t="s">
        <v>73</v>
      </c>
      <c r="G16" s="91" t="s">
        <v>71</v>
      </c>
      <c r="H16" s="72">
        <v>44618</v>
      </c>
      <c r="I16" s="73"/>
      <c r="J16" s="6" t="s">
        <v>21</v>
      </c>
      <c r="K16" s="29" t="s">
        <v>89</v>
      </c>
      <c r="L16" s="29" t="s">
        <v>89</v>
      </c>
      <c r="M16" s="29" t="s">
        <v>89</v>
      </c>
      <c r="N16" s="29"/>
      <c r="O16" s="29"/>
      <c r="P16" s="29" t="s">
        <v>89</v>
      </c>
      <c r="Q16" s="29" t="s">
        <v>89</v>
      </c>
      <c r="R16" s="29" t="s">
        <v>89</v>
      </c>
      <c r="S16" s="29" t="s">
        <v>89</v>
      </c>
      <c r="T16" s="29" t="s">
        <v>89</v>
      </c>
      <c r="U16" s="29"/>
      <c r="V16" s="29"/>
      <c r="W16" s="29" t="s">
        <v>89</v>
      </c>
      <c r="X16" s="29" t="s">
        <v>89</v>
      </c>
      <c r="Y16" s="29" t="s">
        <v>89</v>
      </c>
      <c r="Z16" s="29" t="s">
        <v>89</v>
      </c>
      <c r="AA16" s="29" t="s">
        <v>89</v>
      </c>
      <c r="AB16" s="29"/>
      <c r="AC16" s="29"/>
      <c r="AD16" s="29" t="s">
        <v>89</v>
      </c>
      <c r="AE16" s="29" t="s">
        <v>89</v>
      </c>
      <c r="AF16" s="29" t="s">
        <v>89</v>
      </c>
      <c r="AG16" s="29" t="s">
        <v>89</v>
      </c>
      <c r="AH16" s="29" t="s">
        <v>89</v>
      </c>
      <c r="AI16" s="29"/>
      <c r="AJ16" s="29"/>
      <c r="AK16" s="29" t="s">
        <v>89</v>
      </c>
      <c r="AL16" s="29" t="s">
        <v>89</v>
      </c>
      <c r="AM16" s="29" t="s">
        <v>89</v>
      </c>
      <c r="AN16" s="29" t="s">
        <v>89</v>
      </c>
      <c r="AO16" s="29"/>
      <c r="AP16" s="74">
        <f t="shared" ref="AP16" si="107">(COUNTIF(K16:AO16,"=○")+COUNTIF(K16:AO16,"=○4")*0.5)*8</f>
        <v>0</v>
      </c>
      <c r="AQ16" s="74">
        <f t="shared" ref="AQ16" si="108">(COUNTIF(K16:AO16,"=×")+COUNTIF(K16:AO16,"=×4")*0.5)*8</f>
        <v>0</v>
      </c>
      <c r="AR16" s="74">
        <f t="shared" ref="AR16" si="109">(COUNTIF(K16:AO16,"=※")+COUNTIF(K16:AO16,"=※4")*0.5)*8</f>
        <v>0</v>
      </c>
      <c r="AS16" s="74">
        <f t="shared" ref="AS16" si="110">COUNTIF(K16:AO16,"□")*8</f>
        <v>0</v>
      </c>
      <c r="AT16" s="74">
        <f t="shared" ref="AT16" si="111">COUNTIF(K16:AO16,"=☆")*8</f>
        <v>0</v>
      </c>
      <c r="AU16" s="75">
        <f t="shared" ref="AU16" si="112">COUNTIF(K16:AO16,"=●")*8</f>
        <v>0</v>
      </c>
      <c r="AV16" s="75">
        <f t="shared" ref="AV16" si="113">(COUNTIF(K16:AO16,"=$")+COUNTIF(K16:AO16,"=H"))*8</f>
        <v>0</v>
      </c>
      <c r="AW16" s="75">
        <f t="shared" ref="AW16" si="114">(COUNTIF(K16:AO16,"▲")+COUNTIF(K16:AO16,"=▲4")*0.5)*8</f>
        <v>0</v>
      </c>
      <c r="AX16" s="74">
        <f t="shared" ref="AX16" si="115">(COUNTIF(K16:AO16,"-")+COUNTIF(K16:AO16,"/"))*8</f>
        <v>0</v>
      </c>
      <c r="AY16" s="75">
        <f t="shared" ref="AY16" si="116">(COUNTIF(K16:AO16,"G")+COUNTIF(K16:AO16,"=G4")*0.5)*8</f>
        <v>0</v>
      </c>
      <c r="AZ16" s="75">
        <f t="shared" ref="AZ16" si="117">(COUNTIF(K16:AO16,"E")+COUNTIF(K16:AO16,"=E4")*0.5)*8</f>
        <v>0</v>
      </c>
      <c r="BA16" s="75">
        <f t="shared" ref="BA16" si="118">(COUNTIF(K16:AO16,"=▽")+COUNTIF(K16:AO16,"=▽4")*0.5)*8</f>
        <v>0</v>
      </c>
      <c r="BB16" s="75">
        <f t="shared" ref="BB16" si="119">$BG$5-(SUM(AP16:AZ17)+BC16)/8</f>
        <v>22</v>
      </c>
      <c r="BC16" s="75"/>
      <c r="BD16" s="77">
        <f t="shared" si="15"/>
        <v>176</v>
      </c>
      <c r="BE16" s="78">
        <f t="shared" ref="BE16" si="120">BD16-(SUM(AP16:AZ17)+BC16)</f>
        <v>176</v>
      </c>
      <c r="BF16" s="77">
        <f t="shared" ref="BF16" si="121">SUM(K17:M17,P17:T17,W17:AA17,AD17:AH17,AK17:AN17)</f>
        <v>40.5</v>
      </c>
      <c r="BG16" s="77">
        <f t="shared" ref="BG16" si="122">SUM(N17:O17,U17:V17,AB17:AC17,AI17:AJ17)</f>
        <v>40</v>
      </c>
      <c r="BH16" s="79"/>
      <c r="BI16" s="79">
        <f t="shared" ref="BI16" si="123">SUM(BF16:BH17)</f>
        <v>80.5</v>
      </c>
      <c r="BJ16" s="52"/>
      <c r="BK16" s="52">
        <f t="shared" ref="BK16" si="124">BA16</f>
        <v>0</v>
      </c>
      <c r="BL16" s="52">
        <f t="shared" ref="BL16" si="125">BA16</f>
        <v>0</v>
      </c>
      <c r="BM16" s="52">
        <f t="shared" ref="BM16" si="126">BJ16+BK16-BL16</f>
        <v>0</v>
      </c>
      <c r="BN16" s="54">
        <f t="shared" ref="BN16" si="127">BE16</f>
        <v>176</v>
      </c>
      <c r="BO16" s="54">
        <f t="shared" ref="BO16" si="128">BF16-(BK16-BT16)</f>
        <v>40.5</v>
      </c>
      <c r="BP16" s="54">
        <f t="shared" ref="BP16" si="129">BG16-BT16</f>
        <v>40</v>
      </c>
      <c r="BQ16" s="56">
        <f t="shared" ref="BQ16" si="130">BH16</f>
        <v>0</v>
      </c>
      <c r="BR16" s="56">
        <f t="shared" ref="BR16" si="131">SUM(BO16:BQ17)</f>
        <v>80.5</v>
      </c>
      <c r="BS16" s="42" t="str">
        <f t="shared" ref="BS16" si="132">IF(BD16=BE16,"Y","N")</f>
        <v>Y</v>
      </c>
      <c r="BT16" s="57"/>
      <c r="BU16" s="59"/>
      <c r="BV16" s="61"/>
      <c r="BW16" s="42"/>
      <c r="BX16" s="59"/>
      <c r="BY16" s="61"/>
      <c r="BZ16" s="61"/>
      <c r="CA16" s="42"/>
      <c r="CB16" s="44"/>
      <c r="CC16" s="44"/>
      <c r="CD16" s="46"/>
      <c r="CE16" s="48"/>
      <c r="CF16" s="48"/>
      <c r="CG16" s="50"/>
      <c r="CH16" s="51"/>
    </row>
    <row r="17" spans="1:86" s="25" customFormat="1" ht="18" customHeight="1" x14ac:dyDescent="0.3">
      <c r="A17" s="64"/>
      <c r="B17" s="90"/>
      <c r="C17" s="66"/>
      <c r="D17" s="68" t="str">
        <f>D16</f>
        <v>蓝思34栋</v>
      </c>
      <c r="E17" s="69"/>
      <c r="F17" s="68" t="str">
        <f>F16</f>
        <v>蕴力</v>
      </c>
      <c r="G17" s="92"/>
      <c r="H17" s="72"/>
      <c r="I17" s="73"/>
      <c r="J17" s="6" t="s">
        <v>22</v>
      </c>
      <c r="K17" s="30"/>
      <c r="L17" s="30">
        <v>1.5</v>
      </c>
      <c r="M17" s="30">
        <v>1.5</v>
      </c>
      <c r="N17" s="30">
        <v>10</v>
      </c>
      <c r="O17" s="30"/>
      <c r="P17" s="30">
        <v>1.5</v>
      </c>
      <c r="Q17" s="30">
        <v>3</v>
      </c>
      <c r="R17" s="30"/>
      <c r="S17" s="30"/>
      <c r="T17" s="30"/>
      <c r="U17" s="30">
        <v>10</v>
      </c>
      <c r="V17" s="30"/>
      <c r="W17" s="30">
        <v>3</v>
      </c>
      <c r="X17" s="30">
        <v>1.5</v>
      </c>
      <c r="Y17" s="30">
        <v>1.5</v>
      </c>
      <c r="Z17" s="30">
        <v>1.5</v>
      </c>
      <c r="AA17" s="30">
        <v>1.5</v>
      </c>
      <c r="AB17" s="30">
        <v>10</v>
      </c>
      <c r="AC17" s="30"/>
      <c r="AD17" s="30">
        <v>1.5</v>
      </c>
      <c r="AE17" s="30">
        <v>3</v>
      </c>
      <c r="AF17" s="30">
        <v>3</v>
      </c>
      <c r="AG17" s="30">
        <v>3</v>
      </c>
      <c r="AH17" s="30">
        <v>3</v>
      </c>
      <c r="AI17" s="30">
        <v>10</v>
      </c>
      <c r="AJ17" s="30"/>
      <c r="AK17" s="30">
        <v>1.5</v>
      </c>
      <c r="AL17" s="30">
        <v>3</v>
      </c>
      <c r="AM17" s="30">
        <v>3</v>
      </c>
      <c r="AN17" s="30">
        <v>3</v>
      </c>
      <c r="AO17" s="30"/>
      <c r="AP17" s="74"/>
      <c r="AQ17" s="74"/>
      <c r="AR17" s="74"/>
      <c r="AS17" s="74"/>
      <c r="AT17" s="74"/>
      <c r="AU17" s="76"/>
      <c r="AV17" s="76"/>
      <c r="AW17" s="76"/>
      <c r="AX17" s="74"/>
      <c r="AY17" s="76"/>
      <c r="AZ17" s="76"/>
      <c r="BA17" s="76"/>
      <c r="BB17" s="76"/>
      <c r="BC17" s="76"/>
      <c r="BD17" s="77"/>
      <c r="BE17" s="78"/>
      <c r="BF17" s="77"/>
      <c r="BG17" s="77"/>
      <c r="BH17" s="80"/>
      <c r="BI17" s="80"/>
      <c r="BJ17" s="53"/>
      <c r="BK17" s="53"/>
      <c r="BL17" s="53"/>
      <c r="BM17" s="53"/>
      <c r="BN17" s="55"/>
      <c r="BO17" s="55"/>
      <c r="BP17" s="55"/>
      <c r="BQ17" s="56"/>
      <c r="BR17" s="56"/>
      <c r="BS17" s="43"/>
      <c r="BT17" s="58"/>
      <c r="BU17" s="60"/>
      <c r="BV17" s="62"/>
      <c r="BW17" s="43"/>
      <c r="BX17" s="60"/>
      <c r="BY17" s="62"/>
      <c r="BZ17" s="62"/>
      <c r="CA17" s="43"/>
      <c r="CB17" s="45"/>
      <c r="CC17" s="45"/>
      <c r="CD17" s="47"/>
      <c r="CE17" s="49"/>
      <c r="CF17" s="49"/>
      <c r="CG17" s="50"/>
      <c r="CH17" s="51"/>
    </row>
    <row r="18" spans="1:86" s="25" customFormat="1" ht="18" customHeight="1" x14ac:dyDescent="0.3">
      <c r="A18" s="63">
        <v>6</v>
      </c>
      <c r="B18" s="65" t="s">
        <v>92</v>
      </c>
      <c r="C18" s="82" t="s">
        <v>78</v>
      </c>
      <c r="D18" s="83" t="s">
        <v>186</v>
      </c>
      <c r="E18" s="85" t="s">
        <v>77</v>
      </c>
      <c r="F18" s="83" t="s">
        <v>73</v>
      </c>
      <c r="G18" s="86" t="s">
        <v>71</v>
      </c>
      <c r="H18" s="88">
        <v>43922</v>
      </c>
      <c r="I18" s="89">
        <v>45260</v>
      </c>
      <c r="J18" s="6" t="s">
        <v>21</v>
      </c>
      <c r="K18" s="29" t="s">
        <v>89</v>
      </c>
      <c r="L18" s="29" t="s">
        <v>89</v>
      </c>
      <c r="M18" s="29" t="s">
        <v>89</v>
      </c>
      <c r="N18" s="29"/>
      <c r="O18" s="29"/>
      <c r="P18" s="29" t="s">
        <v>89</v>
      </c>
      <c r="Q18" s="29" t="s">
        <v>89</v>
      </c>
      <c r="R18" s="29" t="s">
        <v>89</v>
      </c>
      <c r="S18" s="29" t="s">
        <v>89</v>
      </c>
      <c r="T18" s="29" t="s">
        <v>89</v>
      </c>
      <c r="U18" s="29"/>
      <c r="V18" s="29"/>
      <c r="W18" s="29" t="s">
        <v>89</v>
      </c>
      <c r="X18" s="29" t="s">
        <v>89</v>
      </c>
      <c r="Y18" s="29" t="s">
        <v>89</v>
      </c>
      <c r="Z18" s="29" t="s">
        <v>89</v>
      </c>
      <c r="AA18" s="29" t="s">
        <v>89</v>
      </c>
      <c r="AB18" s="29"/>
      <c r="AC18" s="29"/>
      <c r="AD18" s="29" t="s">
        <v>89</v>
      </c>
      <c r="AE18" s="29" t="s">
        <v>89</v>
      </c>
      <c r="AF18" s="29" t="s">
        <v>89</v>
      </c>
      <c r="AG18" s="29" t="s">
        <v>89</v>
      </c>
      <c r="AH18" s="29" t="s">
        <v>89</v>
      </c>
      <c r="AI18" s="29"/>
      <c r="AJ18" s="29"/>
      <c r="AK18" s="29" t="s">
        <v>89</v>
      </c>
      <c r="AL18" s="29" t="s">
        <v>89</v>
      </c>
      <c r="AM18" s="29" t="s">
        <v>89</v>
      </c>
      <c r="AN18" s="29" t="s">
        <v>89</v>
      </c>
      <c r="AO18" s="29"/>
      <c r="AP18" s="74">
        <f t="shared" ref="AP18" si="133">(COUNTIF(K18:AO18,"=○")+COUNTIF(K18:AO18,"=○4")*0.5)*8</f>
        <v>0</v>
      </c>
      <c r="AQ18" s="74">
        <f t="shared" ref="AQ18" si="134">(COUNTIF(K18:AO18,"=×")+COUNTIF(K18:AO18,"=×4")*0.5)*8</f>
        <v>0</v>
      </c>
      <c r="AR18" s="74">
        <f t="shared" ref="AR18" si="135">(COUNTIF(K18:AO18,"=※")+COUNTIF(K18:AO18,"=※4")*0.5)*8</f>
        <v>0</v>
      </c>
      <c r="AS18" s="74">
        <f t="shared" ref="AS18" si="136">COUNTIF(K18:AO18,"□")*8</f>
        <v>0</v>
      </c>
      <c r="AT18" s="74">
        <f t="shared" ref="AT18" si="137">COUNTIF(K18:AO18,"=☆")*8</f>
        <v>0</v>
      </c>
      <c r="AU18" s="75">
        <f t="shared" ref="AU18" si="138">COUNTIF(K18:AO18,"=●")*8</f>
        <v>0</v>
      </c>
      <c r="AV18" s="75">
        <f t="shared" ref="AV18" si="139">(COUNTIF(K18:AO18,"=$")+COUNTIF(K18:AO18,"=H"))*8</f>
        <v>0</v>
      </c>
      <c r="AW18" s="75">
        <f t="shared" ref="AW18" si="140">(COUNTIF(K18:AO18,"▲")+COUNTIF(K18:AO18,"=▲4")*0.5)*8</f>
        <v>0</v>
      </c>
      <c r="AX18" s="74">
        <f t="shared" ref="AX18" si="141">(COUNTIF(K18:AO18,"-")+COUNTIF(K18:AO18,"/"))*8</f>
        <v>0</v>
      </c>
      <c r="AY18" s="75">
        <f t="shared" ref="AY18" si="142">(COUNTIF(K18:AO18,"G")+COUNTIF(K18:AO18,"=G4")*0.5)*8</f>
        <v>0</v>
      </c>
      <c r="AZ18" s="75">
        <f t="shared" ref="AZ18" si="143">(COUNTIF(K18:AO18,"E")+COUNTIF(K18:AO18,"=E4")*0.5)*8</f>
        <v>0</v>
      </c>
      <c r="BA18" s="75">
        <f t="shared" ref="BA18" si="144">(COUNTIF(K18:AO18,"=▽")+COUNTIF(K18:AO18,"=▽4")*0.5)*8</f>
        <v>0</v>
      </c>
      <c r="BB18" s="75">
        <f t="shared" ref="BB18" si="145">$BG$5-(SUM(AP18:AZ19)+BC18)/8</f>
        <v>22</v>
      </c>
      <c r="BC18" s="75"/>
      <c r="BD18" s="77">
        <f t="shared" si="15"/>
        <v>176</v>
      </c>
      <c r="BE18" s="78">
        <f t="shared" ref="BE18" si="146">BD18-(SUM(AP18:AZ19)+BC18)</f>
        <v>176</v>
      </c>
      <c r="BF18" s="77">
        <f t="shared" ref="BF18" si="147">SUM(K19:M19,P19:T19,W19:AA19,AD19:AH19,AK19:AN19)</f>
        <v>42</v>
      </c>
      <c r="BG18" s="77">
        <f t="shared" ref="BG18" si="148">SUM(N19:O19,U19:V19,AB19:AC19,AI19:AJ19)</f>
        <v>30</v>
      </c>
      <c r="BH18" s="79"/>
      <c r="BI18" s="79">
        <f t="shared" ref="BI18" si="149">SUM(BF18:BH19)</f>
        <v>72</v>
      </c>
      <c r="BJ18" s="52"/>
      <c r="BK18" s="52">
        <f t="shared" ref="BK18" si="150">BA18</f>
        <v>0</v>
      </c>
      <c r="BL18" s="52">
        <f t="shared" ref="BL18" si="151">BA18</f>
        <v>0</v>
      </c>
      <c r="BM18" s="52">
        <f t="shared" ref="BM18" si="152">BJ18+BK18-BL18</f>
        <v>0</v>
      </c>
      <c r="BN18" s="54">
        <f t="shared" ref="BN18" si="153">BE18</f>
        <v>176</v>
      </c>
      <c r="BO18" s="54">
        <f t="shared" ref="BO18" si="154">BF18-(BK18-BT18)</f>
        <v>42</v>
      </c>
      <c r="BP18" s="54">
        <f t="shared" ref="BP18" si="155">BG18-BT18</f>
        <v>30</v>
      </c>
      <c r="BQ18" s="56">
        <f t="shared" ref="BQ18" si="156">BH18</f>
        <v>0</v>
      </c>
      <c r="BR18" s="56">
        <f t="shared" ref="BR18" si="157">SUM(BO18:BQ19)</f>
        <v>72</v>
      </c>
      <c r="BS18" s="42" t="str">
        <f t="shared" ref="BS18" si="158">IF(BD18=BE18,"Y","N")</f>
        <v>Y</v>
      </c>
      <c r="BT18" s="57"/>
      <c r="BU18" s="59"/>
      <c r="BV18" s="61"/>
      <c r="BW18" s="42"/>
      <c r="BX18" s="59"/>
      <c r="BY18" s="61"/>
      <c r="BZ18" s="61"/>
      <c r="CA18" s="42"/>
      <c r="CB18" s="44"/>
      <c r="CC18" s="44"/>
      <c r="CD18" s="46"/>
      <c r="CE18" s="48"/>
      <c r="CF18" s="48"/>
      <c r="CG18" s="50"/>
      <c r="CH18" s="51"/>
    </row>
    <row r="19" spans="1:86" s="25" customFormat="1" ht="18" customHeight="1" x14ac:dyDescent="0.3">
      <c r="A19" s="64"/>
      <c r="B19" s="65"/>
      <c r="C19" s="82"/>
      <c r="D19" s="84" t="s">
        <v>186</v>
      </c>
      <c r="E19" s="85"/>
      <c r="F19" s="84" t="str">
        <f>F18</f>
        <v>蕴力</v>
      </c>
      <c r="G19" s="87"/>
      <c r="H19" s="88"/>
      <c r="I19" s="73"/>
      <c r="J19" s="6" t="s">
        <v>22</v>
      </c>
      <c r="K19" s="30">
        <v>2</v>
      </c>
      <c r="L19" s="30">
        <v>2</v>
      </c>
      <c r="M19" s="30">
        <v>2</v>
      </c>
      <c r="N19" s="30">
        <v>10</v>
      </c>
      <c r="O19" s="30"/>
      <c r="P19" s="30">
        <v>2</v>
      </c>
      <c r="Q19" s="30">
        <v>2</v>
      </c>
      <c r="R19" s="30">
        <v>2</v>
      </c>
      <c r="S19" s="30">
        <v>2</v>
      </c>
      <c r="T19" s="30">
        <v>2</v>
      </c>
      <c r="U19" s="30"/>
      <c r="V19" s="30"/>
      <c r="W19" s="30">
        <v>2</v>
      </c>
      <c r="X19" s="30">
        <v>2</v>
      </c>
      <c r="Y19" s="30">
        <v>2</v>
      </c>
      <c r="Z19" s="30">
        <v>2</v>
      </c>
      <c r="AA19" s="30">
        <v>2</v>
      </c>
      <c r="AB19" s="30">
        <v>10</v>
      </c>
      <c r="AC19" s="30"/>
      <c r="AD19" s="30">
        <v>2</v>
      </c>
      <c r="AE19" s="30">
        <v>2</v>
      </c>
      <c r="AF19" s="30">
        <v>2</v>
      </c>
      <c r="AG19" s="30">
        <v>2</v>
      </c>
      <c r="AH19" s="30">
        <v>2</v>
      </c>
      <c r="AI19" s="30">
        <v>10</v>
      </c>
      <c r="AJ19" s="30"/>
      <c r="AK19" s="30">
        <v>2</v>
      </c>
      <c r="AL19" s="30">
        <v>2</v>
      </c>
      <c r="AM19" s="30">
        <v>2</v>
      </c>
      <c r="AN19" s="30"/>
      <c r="AO19" s="30"/>
      <c r="AP19" s="74"/>
      <c r="AQ19" s="74"/>
      <c r="AR19" s="74"/>
      <c r="AS19" s="74"/>
      <c r="AT19" s="74"/>
      <c r="AU19" s="76"/>
      <c r="AV19" s="76"/>
      <c r="AW19" s="76"/>
      <c r="AX19" s="74"/>
      <c r="AY19" s="76"/>
      <c r="AZ19" s="76"/>
      <c r="BA19" s="76"/>
      <c r="BB19" s="76"/>
      <c r="BC19" s="76"/>
      <c r="BD19" s="77"/>
      <c r="BE19" s="78"/>
      <c r="BF19" s="77"/>
      <c r="BG19" s="77"/>
      <c r="BH19" s="80"/>
      <c r="BI19" s="80"/>
      <c r="BJ19" s="53"/>
      <c r="BK19" s="53"/>
      <c r="BL19" s="53"/>
      <c r="BM19" s="53"/>
      <c r="BN19" s="55"/>
      <c r="BO19" s="55"/>
      <c r="BP19" s="55"/>
      <c r="BQ19" s="56"/>
      <c r="BR19" s="56"/>
      <c r="BS19" s="43"/>
      <c r="BT19" s="58"/>
      <c r="BU19" s="60"/>
      <c r="BV19" s="62"/>
      <c r="BW19" s="43"/>
      <c r="BX19" s="60"/>
      <c r="BY19" s="62"/>
      <c r="BZ19" s="62"/>
      <c r="CA19" s="43"/>
      <c r="CB19" s="45"/>
      <c r="CC19" s="45"/>
      <c r="CD19" s="47"/>
      <c r="CE19" s="49"/>
      <c r="CF19" s="49"/>
      <c r="CG19" s="50"/>
      <c r="CH19" s="51"/>
    </row>
    <row r="20" spans="1:86" s="25" customFormat="1" ht="18" customHeight="1" x14ac:dyDescent="0.3">
      <c r="A20" s="63">
        <v>7</v>
      </c>
      <c r="B20" s="90"/>
      <c r="C20" s="138" t="s">
        <v>85</v>
      </c>
      <c r="D20" s="67" t="s">
        <v>187</v>
      </c>
      <c r="E20" s="141" t="s">
        <v>72</v>
      </c>
      <c r="F20" s="67" t="s">
        <v>75</v>
      </c>
      <c r="G20" s="91" t="s">
        <v>71</v>
      </c>
      <c r="H20" s="147">
        <v>44540</v>
      </c>
      <c r="I20" s="73"/>
      <c r="J20" s="6" t="s">
        <v>21</v>
      </c>
      <c r="K20" s="29" t="s">
        <v>89</v>
      </c>
      <c r="L20" s="29" t="s">
        <v>89</v>
      </c>
      <c r="M20" s="29" t="s">
        <v>89</v>
      </c>
      <c r="N20" s="29"/>
      <c r="O20" s="29"/>
      <c r="P20" s="29" t="s">
        <v>89</v>
      </c>
      <c r="Q20" s="29" t="s">
        <v>89</v>
      </c>
      <c r="R20" s="29" t="s">
        <v>89</v>
      </c>
      <c r="S20" s="29" t="s">
        <v>89</v>
      </c>
      <c r="T20" s="29" t="s">
        <v>89</v>
      </c>
      <c r="U20" s="29"/>
      <c r="V20" s="29"/>
      <c r="W20" s="29" t="s">
        <v>89</v>
      </c>
      <c r="X20" s="29" t="s">
        <v>89</v>
      </c>
      <c r="Y20" s="29" t="s">
        <v>89</v>
      </c>
      <c r="Z20" s="29" t="s">
        <v>89</v>
      </c>
      <c r="AA20" s="29" t="s">
        <v>89</v>
      </c>
      <c r="AB20" s="29"/>
      <c r="AC20" s="29"/>
      <c r="AD20" s="29" t="s">
        <v>89</v>
      </c>
      <c r="AE20" s="29" t="s">
        <v>89</v>
      </c>
      <c r="AF20" s="29" t="s">
        <v>89</v>
      </c>
      <c r="AG20" s="29" t="s">
        <v>89</v>
      </c>
      <c r="AH20" s="29" t="s">
        <v>89</v>
      </c>
      <c r="AI20" s="29"/>
      <c r="AJ20" s="29"/>
      <c r="AK20" s="29" t="s">
        <v>89</v>
      </c>
      <c r="AL20" s="29" t="s">
        <v>89</v>
      </c>
      <c r="AM20" s="29" t="s">
        <v>89</v>
      </c>
      <c r="AN20" s="29" t="s">
        <v>89</v>
      </c>
      <c r="AO20" s="29"/>
      <c r="AP20" s="74">
        <f t="shared" ref="AP20" si="159">(COUNTIF(K20:AO20,"=○")+COUNTIF(K20:AO20,"=○4")*0.5)*8</f>
        <v>0</v>
      </c>
      <c r="AQ20" s="74">
        <f t="shared" ref="AQ20" si="160">(COUNTIF(K20:AO20,"=×")+COUNTIF(K20:AO20,"=×4")*0.5)*8</f>
        <v>0</v>
      </c>
      <c r="AR20" s="74">
        <f t="shared" ref="AR20" si="161">(COUNTIF(K20:AO20,"=※")+COUNTIF(K20:AO20,"=※4")*0.5)*8</f>
        <v>0</v>
      </c>
      <c r="AS20" s="74">
        <f t="shared" ref="AS20" si="162">COUNTIF(K20:AO20,"□")*8</f>
        <v>0</v>
      </c>
      <c r="AT20" s="74">
        <f t="shared" ref="AT20" si="163">COUNTIF(K20:AO20,"=☆")*8</f>
        <v>0</v>
      </c>
      <c r="AU20" s="75">
        <f t="shared" ref="AU20" si="164">COUNTIF(K20:AO20,"=●")*8</f>
        <v>0</v>
      </c>
      <c r="AV20" s="75">
        <f t="shared" ref="AV20" si="165">(COUNTIF(K20:AO20,"=$")+COUNTIF(K20:AO20,"=H"))*8</f>
        <v>0</v>
      </c>
      <c r="AW20" s="75">
        <f t="shared" ref="AW20" si="166">(COUNTIF(K20:AO20,"▲")+COUNTIF(K20:AO20,"=▲4")*0.5)*8</f>
        <v>0</v>
      </c>
      <c r="AX20" s="74">
        <f t="shared" ref="AX20" si="167">(COUNTIF(K20:AO20,"-")+COUNTIF(K20:AO20,"/"))*8</f>
        <v>0</v>
      </c>
      <c r="AY20" s="75">
        <f t="shared" ref="AY20" si="168">(COUNTIF(K20:AO20,"G")+COUNTIF(K20:AO20,"=G4")*0.5)*8</f>
        <v>0</v>
      </c>
      <c r="AZ20" s="75">
        <f t="shared" ref="AZ20" si="169">(COUNTIF(K20:AO20,"E")+COUNTIF(K20:AO20,"=E4")*0.5)*8</f>
        <v>0</v>
      </c>
      <c r="BA20" s="75">
        <f t="shared" ref="BA20" si="170">(COUNTIF(K20:AO20,"=▽")+COUNTIF(K20:AO20,"=▽4")*0.5)*8</f>
        <v>0</v>
      </c>
      <c r="BB20" s="75">
        <f t="shared" ref="BB20" si="171">$BG$5-(SUM(AP20:AZ21)+BC20)/8</f>
        <v>22</v>
      </c>
      <c r="BC20" s="75"/>
      <c r="BD20" s="77">
        <f t="shared" si="15"/>
        <v>176</v>
      </c>
      <c r="BE20" s="78">
        <f t="shared" ref="BE20" si="172">BD20-(SUM(AP20:AZ21)+BC20)</f>
        <v>176</v>
      </c>
      <c r="BF20" s="77">
        <f t="shared" ref="BF20" si="173">SUM(K21:M21,P21:T21,W21:AA21,AD21:AH21,AK21:AN21)</f>
        <v>42</v>
      </c>
      <c r="BG20" s="77">
        <f t="shared" ref="BG20" si="174">SUM(N21:O21,U21:V21,AB21:AC21,AI21:AJ21)</f>
        <v>30</v>
      </c>
      <c r="BH20" s="79"/>
      <c r="BI20" s="79">
        <f t="shared" ref="BI20" si="175">SUM(BF20:BH21)</f>
        <v>72</v>
      </c>
      <c r="BJ20" s="52"/>
      <c r="BK20" s="52">
        <f t="shared" ref="BK20" si="176">BA20</f>
        <v>0</v>
      </c>
      <c r="BL20" s="52">
        <f t="shared" ref="BL20" si="177">BA20</f>
        <v>0</v>
      </c>
      <c r="BM20" s="52">
        <f t="shared" ref="BM20" si="178">BJ20+BK20-BL20</f>
        <v>0</v>
      </c>
      <c r="BN20" s="54">
        <f t="shared" ref="BN20" si="179">BE20</f>
        <v>176</v>
      </c>
      <c r="BO20" s="54">
        <f t="shared" ref="BO20" si="180">BF20-(BK20-BT20)</f>
        <v>42</v>
      </c>
      <c r="BP20" s="54">
        <f t="shared" ref="BP20" si="181">BG20-BT20</f>
        <v>30</v>
      </c>
      <c r="BQ20" s="56">
        <f t="shared" ref="BQ20" si="182">BH20</f>
        <v>0</v>
      </c>
      <c r="BR20" s="56">
        <f t="shared" ref="BR20" si="183">SUM(BO20:BQ21)</f>
        <v>72</v>
      </c>
      <c r="BS20" s="42" t="str">
        <f t="shared" ref="BS20" si="184">IF(BD20=BE20,"Y","N")</f>
        <v>Y</v>
      </c>
      <c r="BT20" s="57"/>
      <c r="BU20" s="59"/>
      <c r="BV20" s="61"/>
      <c r="BW20" s="42"/>
      <c r="BX20" s="59"/>
      <c r="BY20" s="61"/>
      <c r="BZ20" s="61"/>
      <c r="CA20" s="42"/>
      <c r="CB20" s="44"/>
      <c r="CC20" s="44"/>
      <c r="CD20" s="46"/>
      <c r="CE20" s="48"/>
      <c r="CF20" s="48"/>
      <c r="CG20" s="50"/>
      <c r="CH20" s="50"/>
    </row>
    <row r="21" spans="1:86" s="25" customFormat="1" ht="18" customHeight="1" x14ac:dyDescent="0.3">
      <c r="A21" s="64"/>
      <c r="B21" s="90"/>
      <c r="C21" s="138"/>
      <c r="D21" s="68" t="str">
        <f>D20</f>
        <v>蓝思34栋</v>
      </c>
      <c r="E21" s="141"/>
      <c r="F21" s="68" t="str">
        <f>F20</f>
        <v>首信</v>
      </c>
      <c r="G21" s="92"/>
      <c r="H21" s="147"/>
      <c r="I21" s="73"/>
      <c r="J21" s="6" t="s">
        <v>22</v>
      </c>
      <c r="K21" s="30">
        <v>2</v>
      </c>
      <c r="L21" s="30">
        <v>2</v>
      </c>
      <c r="M21" s="30">
        <v>2</v>
      </c>
      <c r="N21" s="30">
        <v>10</v>
      </c>
      <c r="O21" s="30"/>
      <c r="P21" s="30">
        <v>2</v>
      </c>
      <c r="Q21" s="30">
        <v>2</v>
      </c>
      <c r="R21" s="30">
        <v>2</v>
      </c>
      <c r="S21" s="30">
        <v>2</v>
      </c>
      <c r="T21" s="30">
        <v>2</v>
      </c>
      <c r="U21" s="30"/>
      <c r="V21" s="30"/>
      <c r="W21" s="30">
        <v>2</v>
      </c>
      <c r="X21" s="30">
        <v>2</v>
      </c>
      <c r="Y21" s="30"/>
      <c r="Z21" s="30">
        <v>2</v>
      </c>
      <c r="AA21" s="30">
        <v>2</v>
      </c>
      <c r="AB21" s="30">
        <v>10</v>
      </c>
      <c r="AC21" s="30"/>
      <c r="AD21" s="30">
        <v>2</v>
      </c>
      <c r="AE21" s="30">
        <v>2</v>
      </c>
      <c r="AF21" s="30">
        <v>2</v>
      </c>
      <c r="AG21" s="30">
        <v>2</v>
      </c>
      <c r="AH21" s="30">
        <v>2</v>
      </c>
      <c r="AI21" s="30">
        <v>10</v>
      </c>
      <c r="AJ21" s="30"/>
      <c r="AK21" s="30">
        <v>2</v>
      </c>
      <c r="AL21" s="30">
        <v>2</v>
      </c>
      <c r="AM21" s="30">
        <v>2</v>
      </c>
      <c r="AN21" s="30">
        <v>2</v>
      </c>
      <c r="AO21" s="30"/>
      <c r="AP21" s="74"/>
      <c r="AQ21" s="74"/>
      <c r="AR21" s="74"/>
      <c r="AS21" s="74"/>
      <c r="AT21" s="74"/>
      <c r="AU21" s="76"/>
      <c r="AV21" s="76"/>
      <c r="AW21" s="76"/>
      <c r="AX21" s="74"/>
      <c r="AY21" s="76"/>
      <c r="AZ21" s="76"/>
      <c r="BA21" s="76"/>
      <c r="BB21" s="76"/>
      <c r="BC21" s="76"/>
      <c r="BD21" s="77"/>
      <c r="BE21" s="78"/>
      <c r="BF21" s="77"/>
      <c r="BG21" s="77"/>
      <c r="BH21" s="80"/>
      <c r="BI21" s="80"/>
      <c r="BJ21" s="53"/>
      <c r="BK21" s="53"/>
      <c r="BL21" s="53"/>
      <c r="BM21" s="53"/>
      <c r="BN21" s="55"/>
      <c r="BO21" s="55"/>
      <c r="BP21" s="55"/>
      <c r="BQ21" s="56"/>
      <c r="BR21" s="56"/>
      <c r="BS21" s="43"/>
      <c r="BT21" s="58"/>
      <c r="BU21" s="60"/>
      <c r="BV21" s="62"/>
      <c r="BW21" s="43"/>
      <c r="BX21" s="60"/>
      <c r="BY21" s="62"/>
      <c r="BZ21" s="62"/>
      <c r="CA21" s="43"/>
      <c r="CB21" s="45"/>
      <c r="CC21" s="45"/>
      <c r="CD21" s="47"/>
      <c r="CE21" s="49"/>
      <c r="CF21" s="49"/>
      <c r="CG21" s="50"/>
      <c r="CH21" s="50"/>
    </row>
    <row r="22" spans="1:86" s="25" customFormat="1" ht="18" customHeight="1" x14ac:dyDescent="0.3">
      <c r="A22" s="63">
        <v>8</v>
      </c>
      <c r="B22" s="65"/>
      <c r="C22" s="66" t="s">
        <v>80</v>
      </c>
      <c r="D22" s="67" t="s">
        <v>187</v>
      </c>
      <c r="E22" s="69" t="s">
        <v>76</v>
      </c>
      <c r="F22" s="67" t="s">
        <v>73</v>
      </c>
      <c r="G22" s="70" t="s">
        <v>71</v>
      </c>
      <c r="H22" s="72">
        <v>45257</v>
      </c>
      <c r="I22" s="73"/>
      <c r="J22" s="6" t="s">
        <v>21</v>
      </c>
      <c r="K22" s="29" t="s">
        <v>23</v>
      </c>
      <c r="L22" s="29" t="s">
        <v>23</v>
      </c>
      <c r="M22" s="29" t="s">
        <v>23</v>
      </c>
      <c r="N22" s="29"/>
      <c r="O22" s="29"/>
      <c r="P22" s="29" t="s">
        <v>23</v>
      </c>
      <c r="Q22" s="29" t="s">
        <v>23</v>
      </c>
      <c r="R22" s="29" t="s">
        <v>23</v>
      </c>
      <c r="S22" s="29" t="s">
        <v>23</v>
      </c>
      <c r="T22" s="29" t="s">
        <v>23</v>
      </c>
      <c r="U22" s="29"/>
      <c r="V22" s="29"/>
      <c r="W22" s="29" t="s">
        <v>23</v>
      </c>
      <c r="X22" s="29" t="s">
        <v>23</v>
      </c>
      <c r="Y22" s="29" t="s">
        <v>23</v>
      </c>
      <c r="Z22" s="29" t="s">
        <v>23</v>
      </c>
      <c r="AA22" s="29" t="s">
        <v>23</v>
      </c>
      <c r="AB22" s="29"/>
      <c r="AC22" s="29"/>
      <c r="AD22" s="29" t="s">
        <v>23</v>
      </c>
      <c r="AE22" s="29" t="s">
        <v>23</v>
      </c>
      <c r="AF22" s="29" t="s">
        <v>23</v>
      </c>
      <c r="AG22" s="29" t="s">
        <v>23</v>
      </c>
      <c r="AH22" s="29" t="s">
        <v>23</v>
      </c>
      <c r="AI22" s="29"/>
      <c r="AJ22" s="29"/>
      <c r="AK22" s="29" t="s">
        <v>89</v>
      </c>
      <c r="AL22" s="29" t="s">
        <v>89</v>
      </c>
      <c r="AM22" s="29" t="s">
        <v>89</v>
      </c>
      <c r="AN22" s="29" t="s">
        <v>89</v>
      </c>
      <c r="AO22" s="29"/>
      <c r="AP22" s="74">
        <f t="shared" ref="AP22" si="185">(COUNTIF(K22:AO22,"=○")+COUNTIF(K22:AO22,"=○4")*0.5)*8</f>
        <v>0</v>
      </c>
      <c r="AQ22" s="74">
        <f t="shared" ref="AQ22" si="186">(COUNTIF(K22:AO22,"=×")+COUNTIF(K22:AO22,"=×4")*0.5)*8</f>
        <v>0</v>
      </c>
      <c r="AR22" s="74">
        <f t="shared" ref="AR22" si="187">(COUNTIF(K22:AO22,"=※")+COUNTIF(K22:AO22,"=※4")*0.5)*8</f>
        <v>0</v>
      </c>
      <c r="AS22" s="74">
        <f t="shared" ref="AS22" si="188">COUNTIF(K22:AO22,"□")*8</f>
        <v>0</v>
      </c>
      <c r="AT22" s="74">
        <f t="shared" ref="AT22" si="189">COUNTIF(K22:AO22,"=☆")*8</f>
        <v>0</v>
      </c>
      <c r="AU22" s="75">
        <f t="shared" ref="AU22" si="190">COUNTIF(K22:AO22,"=●")*8</f>
        <v>0</v>
      </c>
      <c r="AV22" s="75">
        <f t="shared" ref="AV22" si="191">(COUNTIF(K22:AO22,"=$")+COUNTIF(K22:AO22,"=H"))*8</f>
        <v>0</v>
      </c>
      <c r="AW22" s="75">
        <f t="shared" ref="AW22" si="192">(COUNTIF(K22:AO22,"▲")+COUNTIF(K22:AO22,"=▲4")*0.5)*8</f>
        <v>0</v>
      </c>
      <c r="AX22" s="74">
        <f t="shared" ref="AX22" si="193">(COUNTIF(K22:AO22,"-")+COUNTIF(K22:AO22,"/"))*8</f>
        <v>144</v>
      </c>
      <c r="AY22" s="75">
        <f t="shared" ref="AY22" si="194">(COUNTIF(K22:AO22,"G")+COUNTIF(K22:AO22,"=G4")*0.5)*8</f>
        <v>0</v>
      </c>
      <c r="AZ22" s="75">
        <f t="shared" ref="AZ22" si="195">(COUNTIF(K22:AO22,"E")+COUNTIF(K22:AO22,"=E4")*0.5)*8</f>
        <v>0</v>
      </c>
      <c r="BA22" s="75">
        <f t="shared" ref="BA22" si="196">(COUNTIF(K22:AO22,"=▽")+COUNTIF(K22:AO22,"=▽4")*0.5)*8</f>
        <v>0</v>
      </c>
      <c r="BB22" s="75">
        <f t="shared" ref="BB22" si="197">$BG$5-(SUM(AP22:AZ23)+BC22)/8</f>
        <v>4</v>
      </c>
      <c r="BC22" s="75"/>
      <c r="BD22" s="77">
        <f t="shared" si="15"/>
        <v>176</v>
      </c>
      <c r="BE22" s="78">
        <f t="shared" ref="BE22" si="198">BD22-(SUM(AP22:AZ23)+BC22)</f>
        <v>32</v>
      </c>
      <c r="BF22" s="77">
        <f t="shared" ref="BF22" si="199">SUM(K23:M23,P23:T23,W23:AA23,AD23:AH23,AK23:AN23)</f>
        <v>8</v>
      </c>
      <c r="BG22" s="77">
        <f t="shared" ref="BG22" si="200">SUM(N23:O23,U23:V23,AB23:AC23,AI23:AJ23)</f>
        <v>0</v>
      </c>
      <c r="BH22" s="79"/>
      <c r="BI22" s="79">
        <f t="shared" ref="BI22" si="201">SUM(BF22:BH23)</f>
        <v>8</v>
      </c>
      <c r="BJ22" s="52"/>
      <c r="BK22" s="52">
        <f t="shared" ref="BK22" si="202">BA22</f>
        <v>0</v>
      </c>
      <c r="BL22" s="52">
        <f t="shared" ref="BL22" si="203">BA22</f>
        <v>0</v>
      </c>
      <c r="BM22" s="52">
        <f t="shared" ref="BM22" si="204">BJ22+BK22-BL22</f>
        <v>0</v>
      </c>
      <c r="BN22" s="54">
        <f t="shared" ref="BN22" si="205">BE22</f>
        <v>32</v>
      </c>
      <c r="BO22" s="54">
        <f t="shared" ref="BO22" si="206">BF22-(BK22-BT22)</f>
        <v>8</v>
      </c>
      <c r="BP22" s="54">
        <f t="shared" ref="BP22" si="207">BG22-BT22</f>
        <v>0</v>
      </c>
      <c r="BQ22" s="56">
        <f t="shared" ref="BQ22" si="208">BH22</f>
        <v>0</v>
      </c>
      <c r="BR22" s="56">
        <f t="shared" ref="BR22" si="209">SUM(BO22:BQ23)</f>
        <v>8</v>
      </c>
      <c r="BS22" s="42" t="str">
        <f t="shared" ref="BS22" si="210">IF(BD22=BE22,"Y","N")</f>
        <v>N</v>
      </c>
      <c r="BT22" s="57"/>
      <c r="BU22" s="59"/>
      <c r="BV22" s="61"/>
      <c r="BW22" s="42"/>
      <c r="BX22" s="59"/>
      <c r="BY22" s="61"/>
      <c r="BZ22" s="61"/>
      <c r="CA22" s="42"/>
      <c r="CB22" s="44"/>
      <c r="CC22" s="44"/>
      <c r="CD22" s="46"/>
      <c r="CE22" s="48"/>
      <c r="CF22" s="48"/>
      <c r="CG22" s="50"/>
      <c r="CH22" s="51"/>
    </row>
    <row r="23" spans="1:86" s="25" customFormat="1" ht="18" customHeight="1" x14ac:dyDescent="0.3">
      <c r="A23" s="64"/>
      <c r="B23" s="65"/>
      <c r="C23" s="66"/>
      <c r="D23" s="68" t="str">
        <f>D22</f>
        <v>蓝思34栋</v>
      </c>
      <c r="E23" s="69"/>
      <c r="F23" s="68" t="str">
        <f>F22</f>
        <v>蕴力</v>
      </c>
      <c r="G23" s="71"/>
      <c r="H23" s="72"/>
      <c r="I23" s="73"/>
      <c r="J23" s="6" t="s">
        <v>22</v>
      </c>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v>2</v>
      </c>
      <c r="AL23" s="30">
        <v>2</v>
      </c>
      <c r="AM23" s="30">
        <v>2</v>
      </c>
      <c r="AN23" s="30">
        <v>2</v>
      </c>
      <c r="AO23" s="30"/>
      <c r="AP23" s="74"/>
      <c r="AQ23" s="74"/>
      <c r="AR23" s="74"/>
      <c r="AS23" s="74"/>
      <c r="AT23" s="74"/>
      <c r="AU23" s="76"/>
      <c r="AV23" s="76"/>
      <c r="AW23" s="76"/>
      <c r="AX23" s="74"/>
      <c r="AY23" s="76"/>
      <c r="AZ23" s="76"/>
      <c r="BA23" s="76"/>
      <c r="BB23" s="76"/>
      <c r="BC23" s="76"/>
      <c r="BD23" s="77"/>
      <c r="BE23" s="78"/>
      <c r="BF23" s="77"/>
      <c r="BG23" s="77"/>
      <c r="BH23" s="80"/>
      <c r="BI23" s="80"/>
      <c r="BJ23" s="53"/>
      <c r="BK23" s="53"/>
      <c r="BL23" s="53"/>
      <c r="BM23" s="53"/>
      <c r="BN23" s="55"/>
      <c r="BO23" s="55"/>
      <c r="BP23" s="55"/>
      <c r="BQ23" s="56"/>
      <c r="BR23" s="56"/>
      <c r="BS23" s="43"/>
      <c r="BT23" s="58"/>
      <c r="BU23" s="60"/>
      <c r="BV23" s="62"/>
      <c r="BW23" s="43"/>
      <c r="BX23" s="60"/>
      <c r="BY23" s="62"/>
      <c r="BZ23" s="62"/>
      <c r="CA23" s="43"/>
      <c r="CB23" s="45"/>
      <c r="CC23" s="45"/>
      <c r="CD23" s="47"/>
      <c r="CE23" s="49"/>
      <c r="CF23" s="49"/>
      <c r="CG23" s="50"/>
      <c r="CH23" s="51"/>
    </row>
    <row r="24" spans="1:86" s="25" customFormat="1" ht="18" customHeight="1" x14ac:dyDescent="0.3">
      <c r="A24" s="63">
        <v>9</v>
      </c>
      <c r="B24" s="90"/>
      <c r="C24" s="66" t="s">
        <v>91</v>
      </c>
      <c r="D24" s="67" t="s">
        <v>187</v>
      </c>
      <c r="E24" s="69" t="s">
        <v>72</v>
      </c>
      <c r="F24" s="67" t="s">
        <v>73</v>
      </c>
      <c r="G24" s="91" t="s">
        <v>71</v>
      </c>
      <c r="H24" s="72">
        <v>45238</v>
      </c>
      <c r="I24" s="73"/>
      <c r="J24" s="6" t="s">
        <v>21</v>
      </c>
      <c r="K24" s="29" t="s">
        <v>23</v>
      </c>
      <c r="L24" s="29" t="s">
        <v>23</v>
      </c>
      <c r="M24" s="29" t="s">
        <v>23</v>
      </c>
      <c r="N24" s="29"/>
      <c r="O24" s="29"/>
      <c r="P24" s="29" t="s">
        <v>23</v>
      </c>
      <c r="Q24" s="29" t="s">
        <v>23</v>
      </c>
      <c r="R24" s="29" t="s">
        <v>89</v>
      </c>
      <c r="S24" s="29" t="s">
        <v>89</v>
      </c>
      <c r="T24" s="29" t="s">
        <v>89</v>
      </c>
      <c r="U24" s="29"/>
      <c r="V24" s="29"/>
      <c r="W24" s="29" t="s">
        <v>89</v>
      </c>
      <c r="X24" s="29" t="s">
        <v>89</v>
      </c>
      <c r="Y24" s="29" t="s">
        <v>89</v>
      </c>
      <c r="Z24" s="29" t="s">
        <v>89</v>
      </c>
      <c r="AA24" s="29" t="s">
        <v>89</v>
      </c>
      <c r="AB24" s="29"/>
      <c r="AC24" s="29"/>
      <c r="AD24" s="29" t="s">
        <v>89</v>
      </c>
      <c r="AE24" s="29" t="s">
        <v>89</v>
      </c>
      <c r="AF24" s="29" t="s">
        <v>89</v>
      </c>
      <c r="AG24" s="29" t="s">
        <v>89</v>
      </c>
      <c r="AH24" s="29" t="s">
        <v>89</v>
      </c>
      <c r="AI24" s="29"/>
      <c r="AJ24" s="29"/>
      <c r="AK24" s="29" t="s">
        <v>89</v>
      </c>
      <c r="AL24" s="29" t="s">
        <v>89</v>
      </c>
      <c r="AM24" s="29" t="s">
        <v>89</v>
      </c>
      <c r="AN24" s="29" t="s">
        <v>89</v>
      </c>
      <c r="AO24" s="29"/>
      <c r="AP24" s="74">
        <f t="shared" ref="AP24" si="211">(COUNTIF(K24:AO24,"=○")+COUNTIF(K24:AO24,"=○4")*0.5)*8</f>
        <v>0</v>
      </c>
      <c r="AQ24" s="74">
        <f t="shared" ref="AQ24" si="212">(COUNTIF(K24:AO24,"=×")+COUNTIF(K24:AO24,"=×4")*0.5)*8</f>
        <v>0</v>
      </c>
      <c r="AR24" s="74">
        <f t="shared" ref="AR24" si="213">(COUNTIF(K24:AO24,"=※")+COUNTIF(K24:AO24,"=※4")*0.5)*8</f>
        <v>0</v>
      </c>
      <c r="AS24" s="74">
        <f t="shared" ref="AS24" si="214">COUNTIF(K24:AO24,"□")*8</f>
        <v>0</v>
      </c>
      <c r="AT24" s="74">
        <f t="shared" ref="AT24" si="215">COUNTIF(K24:AO24,"=☆")*8</f>
        <v>0</v>
      </c>
      <c r="AU24" s="75">
        <f t="shared" ref="AU24" si="216">COUNTIF(K24:AO24,"=●")*8</f>
        <v>0</v>
      </c>
      <c r="AV24" s="75">
        <f t="shared" ref="AV24" si="217">(COUNTIF(K24:AO24,"=$")+COUNTIF(K24:AO24,"=H"))*8</f>
        <v>0</v>
      </c>
      <c r="AW24" s="75">
        <f t="shared" ref="AW24" si="218">(COUNTIF(K24:AO24,"▲")+COUNTIF(K24:AO24,"=▲4")*0.5)*8</f>
        <v>0</v>
      </c>
      <c r="AX24" s="74">
        <f t="shared" ref="AX24" si="219">(COUNTIF(K24:AO24,"-")+COUNTIF(K24:AO24,"/"))*8</f>
        <v>40</v>
      </c>
      <c r="AY24" s="75">
        <f t="shared" ref="AY24" si="220">(COUNTIF(K24:AO24,"G")+COUNTIF(K24:AO24,"=G4")*0.5)*8</f>
        <v>0</v>
      </c>
      <c r="AZ24" s="75">
        <f t="shared" ref="AZ24" si="221">(COUNTIF(K24:AO24,"E")+COUNTIF(K24:AO24,"=E4")*0.5)*8</f>
        <v>0</v>
      </c>
      <c r="BA24" s="75">
        <f t="shared" ref="BA24" si="222">(COUNTIF(K24:AO24,"=▽")+COUNTIF(K24:AO24,"=▽4")*0.5)*8</f>
        <v>0</v>
      </c>
      <c r="BB24" s="75">
        <f t="shared" ref="BB24" si="223">$BG$5-(SUM(AP24:AZ25)+BC24)/8</f>
        <v>17</v>
      </c>
      <c r="BC24" s="75"/>
      <c r="BD24" s="77">
        <f t="shared" si="15"/>
        <v>176</v>
      </c>
      <c r="BE24" s="78">
        <f t="shared" ref="BE24" si="224">BD24-(SUM(AP24:AZ25)+BC24)</f>
        <v>136</v>
      </c>
      <c r="BF24" s="77">
        <f t="shared" ref="BF24" si="225">SUM(K25:M25,P25:T25,W25:AA25,AD25:AH25,AK25:AN25)</f>
        <v>34</v>
      </c>
      <c r="BG24" s="77">
        <f t="shared" ref="BG24" si="226">SUM(N25:O25,U25:V25,AB25:AC25,AI25:AJ25)</f>
        <v>20</v>
      </c>
      <c r="BH24" s="79"/>
      <c r="BI24" s="79">
        <f t="shared" ref="BI24" si="227">SUM(BF24:BH25)</f>
        <v>54</v>
      </c>
      <c r="BJ24" s="52"/>
      <c r="BK24" s="52">
        <f t="shared" ref="BK24" si="228">BA24</f>
        <v>0</v>
      </c>
      <c r="BL24" s="52">
        <f t="shared" ref="BL24" si="229">BA24</f>
        <v>0</v>
      </c>
      <c r="BM24" s="52">
        <f t="shared" ref="BM24" si="230">BJ24+BK24-BL24</f>
        <v>0</v>
      </c>
      <c r="BN24" s="54">
        <f t="shared" ref="BN24" si="231">BE24</f>
        <v>136</v>
      </c>
      <c r="BO24" s="54">
        <f t="shared" ref="BO24" si="232">BF24-(BK24-BT24)</f>
        <v>34</v>
      </c>
      <c r="BP24" s="54">
        <f t="shared" ref="BP24" si="233">BG24-BT24</f>
        <v>20</v>
      </c>
      <c r="BQ24" s="56">
        <f t="shared" ref="BQ24" si="234">BH24</f>
        <v>0</v>
      </c>
      <c r="BR24" s="56">
        <f t="shared" ref="BR24" si="235">SUM(BO24:BQ25)</f>
        <v>54</v>
      </c>
      <c r="BS24" s="42" t="str">
        <f t="shared" ref="BS24" si="236">IF(BD24=BE24,"Y","N")</f>
        <v>N</v>
      </c>
      <c r="BT24" s="57"/>
      <c r="BU24" s="59"/>
      <c r="BV24" s="61"/>
      <c r="BW24" s="42"/>
      <c r="BX24" s="59"/>
      <c r="BY24" s="61"/>
      <c r="BZ24" s="61"/>
      <c r="CA24" s="42"/>
      <c r="CB24" s="44"/>
      <c r="CC24" s="44"/>
      <c r="CD24" s="46"/>
      <c r="CE24" s="48"/>
      <c r="CF24" s="48"/>
      <c r="CG24" s="50"/>
      <c r="CH24" s="50"/>
    </row>
    <row r="25" spans="1:86" s="25" customFormat="1" ht="18" customHeight="1" x14ac:dyDescent="0.3">
      <c r="A25" s="64"/>
      <c r="B25" s="90"/>
      <c r="C25" s="66"/>
      <c r="D25" s="68" t="str">
        <f>D24</f>
        <v>蓝思34栋</v>
      </c>
      <c r="E25" s="69"/>
      <c r="F25" s="68" t="str">
        <f>F24</f>
        <v>蕴力</v>
      </c>
      <c r="G25" s="92"/>
      <c r="H25" s="72"/>
      <c r="I25" s="73"/>
      <c r="J25" s="6" t="s">
        <v>22</v>
      </c>
      <c r="K25" s="30"/>
      <c r="L25" s="30"/>
      <c r="M25" s="30"/>
      <c r="N25" s="30"/>
      <c r="O25" s="30"/>
      <c r="P25" s="30"/>
      <c r="Q25" s="30"/>
      <c r="R25" s="30">
        <v>2</v>
      </c>
      <c r="S25" s="30">
        <v>2</v>
      </c>
      <c r="T25" s="30">
        <v>2</v>
      </c>
      <c r="U25" s="30"/>
      <c r="V25" s="30"/>
      <c r="W25" s="30">
        <v>2</v>
      </c>
      <c r="X25" s="30">
        <v>2</v>
      </c>
      <c r="Y25" s="30">
        <v>2</v>
      </c>
      <c r="Z25" s="30">
        <v>2</v>
      </c>
      <c r="AA25" s="30">
        <v>2</v>
      </c>
      <c r="AB25" s="30">
        <v>10</v>
      </c>
      <c r="AC25" s="30"/>
      <c r="AD25" s="30">
        <v>2</v>
      </c>
      <c r="AE25" s="30">
        <v>2</v>
      </c>
      <c r="AF25" s="30">
        <v>2</v>
      </c>
      <c r="AG25" s="30">
        <v>2</v>
      </c>
      <c r="AH25" s="30">
        <v>2</v>
      </c>
      <c r="AI25" s="30">
        <v>10</v>
      </c>
      <c r="AJ25" s="30"/>
      <c r="AK25" s="30">
        <v>2</v>
      </c>
      <c r="AL25" s="30">
        <v>2</v>
      </c>
      <c r="AM25" s="30">
        <v>2</v>
      </c>
      <c r="AN25" s="30">
        <v>2</v>
      </c>
      <c r="AO25" s="30"/>
      <c r="AP25" s="74"/>
      <c r="AQ25" s="74"/>
      <c r="AR25" s="74"/>
      <c r="AS25" s="74"/>
      <c r="AT25" s="74"/>
      <c r="AU25" s="76"/>
      <c r="AV25" s="76"/>
      <c r="AW25" s="76"/>
      <c r="AX25" s="74"/>
      <c r="AY25" s="76"/>
      <c r="AZ25" s="76"/>
      <c r="BA25" s="76"/>
      <c r="BB25" s="76"/>
      <c r="BC25" s="76"/>
      <c r="BD25" s="77"/>
      <c r="BE25" s="78"/>
      <c r="BF25" s="77"/>
      <c r="BG25" s="77"/>
      <c r="BH25" s="80"/>
      <c r="BI25" s="80"/>
      <c r="BJ25" s="53"/>
      <c r="BK25" s="53"/>
      <c r="BL25" s="53"/>
      <c r="BM25" s="53"/>
      <c r="BN25" s="55"/>
      <c r="BO25" s="55"/>
      <c r="BP25" s="55"/>
      <c r="BQ25" s="56"/>
      <c r="BR25" s="56"/>
      <c r="BS25" s="43"/>
      <c r="BT25" s="58"/>
      <c r="BU25" s="60"/>
      <c r="BV25" s="62"/>
      <c r="BW25" s="43"/>
      <c r="BX25" s="60"/>
      <c r="BY25" s="62"/>
      <c r="BZ25" s="62"/>
      <c r="CA25" s="43"/>
      <c r="CB25" s="45"/>
      <c r="CC25" s="45"/>
      <c r="CD25" s="47"/>
      <c r="CE25" s="49"/>
      <c r="CF25" s="49"/>
      <c r="CG25" s="50"/>
      <c r="CH25" s="50"/>
    </row>
    <row r="26" spans="1:86" s="25" customFormat="1" ht="18" customHeight="1" x14ac:dyDescent="0.3">
      <c r="A26" s="63">
        <v>10</v>
      </c>
      <c r="B26" s="65" t="s">
        <v>92</v>
      </c>
      <c r="C26" s="82" t="s">
        <v>79</v>
      </c>
      <c r="D26" s="83" t="s">
        <v>186</v>
      </c>
      <c r="E26" s="85" t="s">
        <v>72</v>
      </c>
      <c r="F26" s="83" t="s">
        <v>73</v>
      </c>
      <c r="G26" s="86" t="s">
        <v>71</v>
      </c>
      <c r="H26" s="88">
        <v>45096</v>
      </c>
      <c r="I26" s="89">
        <v>45260</v>
      </c>
      <c r="J26" s="6" t="s">
        <v>21</v>
      </c>
      <c r="K26" s="29" t="s">
        <v>90</v>
      </c>
      <c r="L26" s="29" t="s">
        <v>90</v>
      </c>
      <c r="M26" s="29" t="s">
        <v>90</v>
      </c>
      <c r="N26" s="29"/>
      <c r="O26" s="29"/>
      <c r="P26" s="29" t="s">
        <v>90</v>
      </c>
      <c r="Q26" s="29" t="s">
        <v>90</v>
      </c>
      <c r="R26" s="29" t="s">
        <v>89</v>
      </c>
      <c r="S26" s="29" t="s">
        <v>89</v>
      </c>
      <c r="T26" s="29" t="s">
        <v>89</v>
      </c>
      <c r="U26" s="29"/>
      <c r="V26" s="29"/>
      <c r="W26" s="29" t="s">
        <v>89</v>
      </c>
      <c r="X26" s="29" t="s">
        <v>89</v>
      </c>
      <c r="Y26" s="29" t="s">
        <v>89</v>
      </c>
      <c r="Z26" s="29" t="s">
        <v>89</v>
      </c>
      <c r="AA26" s="29" t="s">
        <v>89</v>
      </c>
      <c r="AB26" s="29"/>
      <c r="AC26" s="29"/>
      <c r="AD26" s="29" t="s">
        <v>89</v>
      </c>
      <c r="AE26" s="29" t="s">
        <v>89</v>
      </c>
      <c r="AF26" s="29" t="s">
        <v>89</v>
      </c>
      <c r="AG26" s="29" t="s">
        <v>89</v>
      </c>
      <c r="AH26" s="29" t="s">
        <v>89</v>
      </c>
      <c r="AI26" s="29"/>
      <c r="AJ26" s="29"/>
      <c r="AK26" s="29" t="s">
        <v>89</v>
      </c>
      <c r="AL26" s="29" t="s">
        <v>118</v>
      </c>
      <c r="AM26" s="29" t="s">
        <v>118</v>
      </c>
      <c r="AN26" s="29" t="s">
        <v>89</v>
      </c>
      <c r="AO26" s="29"/>
      <c r="AP26" s="74">
        <f t="shared" ref="AP26" si="237">(COUNTIF(K26:AO26,"=○")+COUNTIF(K26:AO26,"=○4")*0.5)*8</f>
        <v>0</v>
      </c>
      <c r="AQ26" s="74">
        <f t="shared" ref="AQ26" si="238">(COUNTIF(K26:AO26,"=×")+COUNTIF(K26:AO26,"=×4")*0.5)*8</f>
        <v>16</v>
      </c>
      <c r="AR26" s="74">
        <f t="shared" ref="AR26" si="239">(COUNTIF(K26:AO26,"=※")+COUNTIF(K26:AO26,"=※4")*0.5)*8</f>
        <v>0</v>
      </c>
      <c r="AS26" s="74">
        <f t="shared" ref="AS26" si="240">COUNTIF(K26:AO26,"□")*8</f>
        <v>0</v>
      </c>
      <c r="AT26" s="74">
        <f t="shared" ref="AT26" si="241">COUNTIF(K26:AO26,"=☆")*8</f>
        <v>0</v>
      </c>
      <c r="AU26" s="75">
        <f t="shared" ref="AU26" si="242">COUNTIF(K26:AO26,"=●")*8</f>
        <v>0</v>
      </c>
      <c r="AV26" s="75">
        <f t="shared" ref="AV26" si="243">(COUNTIF(K26:AO26,"=$")+COUNTIF(K26:AO26,"=H"))*8</f>
        <v>0</v>
      </c>
      <c r="AW26" s="75">
        <f t="shared" ref="AW26" si="244">(COUNTIF(K26:AO26,"▲")+COUNTIF(K26:AO26,"=▲4")*0.5)*8</f>
        <v>0</v>
      </c>
      <c r="AX26" s="74">
        <f t="shared" ref="AX26" si="245">(COUNTIF(K26:AO26,"-")+COUNTIF(K26:AO26,"/"))*8</f>
        <v>0</v>
      </c>
      <c r="AY26" s="75">
        <f t="shared" ref="AY26" si="246">(COUNTIF(K26:AO26,"G")+COUNTIF(K26:AO26,"=G4")*0.5)*8</f>
        <v>0</v>
      </c>
      <c r="AZ26" s="75">
        <f t="shared" ref="AZ26" si="247">(COUNTIF(K26:AO26,"E")+COUNTIF(K26:AO26,"=E4")*0.5)*8</f>
        <v>0</v>
      </c>
      <c r="BA26" s="75">
        <f t="shared" ref="BA26" si="248">(COUNTIF(K26:AO26,"=▽")+COUNTIF(K26:AO26,"=▽4")*0.5)*8</f>
        <v>40</v>
      </c>
      <c r="BB26" s="75">
        <f t="shared" ref="BB26" si="249">$BG$5-(SUM(AP26:AZ27)+BC26)/8</f>
        <v>20</v>
      </c>
      <c r="BC26" s="75"/>
      <c r="BD26" s="77">
        <f t="shared" si="15"/>
        <v>176</v>
      </c>
      <c r="BE26" s="81">
        <v>120</v>
      </c>
      <c r="BF26" s="77">
        <f t="shared" ref="BF26" si="250">SUM(K27:M27,P27:T27,W27:AA27,AD27:AH27,AK27:AN27)</f>
        <v>20</v>
      </c>
      <c r="BG26" s="77">
        <f t="shared" ref="BG26" si="251">SUM(N27:O27,U27:V27,AB27:AC27,AI27:AJ27)</f>
        <v>20</v>
      </c>
      <c r="BH26" s="79"/>
      <c r="BI26" s="79">
        <f t="shared" ref="BI26" si="252">SUM(BF26:BH27)</f>
        <v>40</v>
      </c>
      <c r="BJ26" s="52"/>
      <c r="BK26" s="52">
        <f t="shared" ref="BK26" si="253">BA26</f>
        <v>40</v>
      </c>
      <c r="BL26" s="52">
        <f t="shared" ref="BL26" si="254">BA26</f>
        <v>40</v>
      </c>
      <c r="BM26" s="52">
        <f t="shared" ref="BM26" si="255">BJ26+BK26-BL26</f>
        <v>0</v>
      </c>
      <c r="BN26" s="54">
        <v>160</v>
      </c>
      <c r="BO26" s="54">
        <v>0</v>
      </c>
      <c r="BP26" s="54">
        <v>0</v>
      </c>
      <c r="BQ26" s="56">
        <f t="shared" ref="BQ26" si="256">BH26</f>
        <v>0</v>
      </c>
      <c r="BR26" s="56">
        <f t="shared" ref="BR26" si="257">SUM(BO26:BQ27)</f>
        <v>0</v>
      </c>
      <c r="BS26" s="42" t="str">
        <f t="shared" ref="BS26" si="258">IF(BD26=BE26,"Y","N")</f>
        <v>N</v>
      </c>
      <c r="BT26" s="57">
        <v>56</v>
      </c>
      <c r="BU26" s="59"/>
      <c r="BV26" s="61"/>
      <c r="BW26" s="42"/>
      <c r="BX26" s="59"/>
      <c r="BY26" s="61"/>
      <c r="BZ26" s="61"/>
      <c r="CA26" s="42"/>
      <c r="CB26" s="44"/>
      <c r="CC26" s="44"/>
      <c r="CD26" s="46"/>
      <c r="CE26" s="48"/>
      <c r="CF26" s="48"/>
      <c r="CG26" s="50"/>
      <c r="CH26" s="50"/>
    </row>
    <row r="27" spans="1:86" s="25" customFormat="1" ht="18" customHeight="1" x14ac:dyDescent="0.3">
      <c r="A27" s="64"/>
      <c r="B27" s="65"/>
      <c r="C27" s="82"/>
      <c r="D27" s="84" t="s">
        <v>186</v>
      </c>
      <c r="E27" s="85"/>
      <c r="F27" s="84" t="str">
        <f>F26</f>
        <v>蕴力</v>
      </c>
      <c r="G27" s="87"/>
      <c r="H27" s="88"/>
      <c r="I27" s="73"/>
      <c r="J27" s="6" t="s">
        <v>22</v>
      </c>
      <c r="K27" s="30"/>
      <c r="L27" s="30"/>
      <c r="M27" s="30"/>
      <c r="N27" s="30"/>
      <c r="O27" s="30"/>
      <c r="P27" s="30"/>
      <c r="Q27" s="30"/>
      <c r="R27" s="30"/>
      <c r="S27" s="30">
        <v>2</v>
      </c>
      <c r="T27" s="30">
        <v>2</v>
      </c>
      <c r="U27" s="30"/>
      <c r="V27" s="30"/>
      <c r="W27" s="30">
        <v>2</v>
      </c>
      <c r="X27" s="30"/>
      <c r="Y27" s="30">
        <v>2</v>
      </c>
      <c r="Z27" s="30">
        <v>2</v>
      </c>
      <c r="AA27" s="30">
        <v>2</v>
      </c>
      <c r="AB27" s="30">
        <v>10</v>
      </c>
      <c r="AC27" s="30"/>
      <c r="AD27" s="30"/>
      <c r="AE27" s="30">
        <v>2</v>
      </c>
      <c r="AF27" s="30">
        <v>2</v>
      </c>
      <c r="AG27" s="30">
        <v>2</v>
      </c>
      <c r="AH27" s="30">
        <v>2</v>
      </c>
      <c r="AI27" s="30">
        <v>10</v>
      </c>
      <c r="AJ27" s="30"/>
      <c r="AK27" s="30"/>
      <c r="AL27" s="30"/>
      <c r="AM27" s="30"/>
      <c r="AN27" s="30"/>
      <c r="AO27" s="30"/>
      <c r="AP27" s="74"/>
      <c r="AQ27" s="74"/>
      <c r="AR27" s="74"/>
      <c r="AS27" s="74"/>
      <c r="AT27" s="74"/>
      <c r="AU27" s="76"/>
      <c r="AV27" s="76"/>
      <c r="AW27" s="76"/>
      <c r="AX27" s="74"/>
      <c r="AY27" s="76"/>
      <c r="AZ27" s="76"/>
      <c r="BA27" s="76"/>
      <c r="BB27" s="76"/>
      <c r="BC27" s="76"/>
      <c r="BD27" s="77"/>
      <c r="BE27" s="81"/>
      <c r="BF27" s="77"/>
      <c r="BG27" s="77"/>
      <c r="BH27" s="80"/>
      <c r="BI27" s="80"/>
      <c r="BJ27" s="53"/>
      <c r="BK27" s="53"/>
      <c r="BL27" s="53"/>
      <c r="BM27" s="53"/>
      <c r="BN27" s="55"/>
      <c r="BO27" s="55"/>
      <c r="BP27" s="55"/>
      <c r="BQ27" s="56"/>
      <c r="BR27" s="56"/>
      <c r="BS27" s="43"/>
      <c r="BT27" s="58"/>
      <c r="BU27" s="60"/>
      <c r="BV27" s="62"/>
      <c r="BW27" s="43"/>
      <c r="BX27" s="60"/>
      <c r="BY27" s="62"/>
      <c r="BZ27" s="62"/>
      <c r="CA27" s="43"/>
      <c r="CB27" s="45"/>
      <c r="CC27" s="45"/>
      <c r="CD27" s="47"/>
      <c r="CE27" s="49"/>
      <c r="CF27" s="49"/>
      <c r="CG27" s="50"/>
      <c r="CH27" s="50"/>
    </row>
    <row r="28" spans="1:86" s="25" customFormat="1" ht="18" customHeight="1" x14ac:dyDescent="0.3">
      <c r="A28" s="63">
        <v>11</v>
      </c>
      <c r="B28" s="65" t="s">
        <v>94</v>
      </c>
      <c r="C28" s="82" t="s">
        <v>93</v>
      </c>
      <c r="D28" s="83" t="s">
        <v>186</v>
      </c>
      <c r="E28" s="85" t="s">
        <v>72</v>
      </c>
      <c r="F28" s="83" t="s">
        <v>73</v>
      </c>
      <c r="G28" s="86" t="s">
        <v>71</v>
      </c>
      <c r="H28" s="88">
        <v>45257</v>
      </c>
      <c r="I28" s="89">
        <v>45260</v>
      </c>
      <c r="J28" s="6" t="s">
        <v>21</v>
      </c>
      <c r="K28" s="29" t="s">
        <v>23</v>
      </c>
      <c r="L28" s="29" t="s">
        <v>23</v>
      </c>
      <c r="M28" s="29" t="s">
        <v>23</v>
      </c>
      <c r="N28" s="29"/>
      <c r="O28" s="29"/>
      <c r="P28" s="29" t="s">
        <v>23</v>
      </c>
      <c r="Q28" s="29" t="s">
        <v>23</v>
      </c>
      <c r="R28" s="29" t="s">
        <v>23</v>
      </c>
      <c r="S28" s="29" t="s">
        <v>23</v>
      </c>
      <c r="T28" s="29" t="s">
        <v>23</v>
      </c>
      <c r="U28" s="29"/>
      <c r="V28" s="29"/>
      <c r="W28" s="29" t="s">
        <v>23</v>
      </c>
      <c r="X28" s="29" t="s">
        <v>23</v>
      </c>
      <c r="Y28" s="29" t="s">
        <v>23</v>
      </c>
      <c r="Z28" s="29" t="s">
        <v>23</v>
      </c>
      <c r="AA28" s="29" t="s">
        <v>23</v>
      </c>
      <c r="AB28" s="29"/>
      <c r="AC28" s="29"/>
      <c r="AD28" s="29" t="s">
        <v>23</v>
      </c>
      <c r="AE28" s="29" t="s">
        <v>23</v>
      </c>
      <c r="AF28" s="29" t="s">
        <v>23</v>
      </c>
      <c r="AG28" s="29" t="s">
        <v>23</v>
      </c>
      <c r="AH28" s="29" t="s">
        <v>23</v>
      </c>
      <c r="AI28" s="29"/>
      <c r="AJ28" s="29"/>
      <c r="AK28" s="29" t="s">
        <v>89</v>
      </c>
      <c r="AL28" s="29" t="s">
        <v>89</v>
      </c>
      <c r="AM28" s="29" t="s">
        <v>89</v>
      </c>
      <c r="AN28" s="29" t="s">
        <v>89</v>
      </c>
      <c r="AO28" s="29"/>
      <c r="AP28" s="74">
        <f t="shared" ref="AP28" si="259">(COUNTIF(K28:AO28,"=○")+COUNTIF(K28:AO28,"=○4")*0.5)*8</f>
        <v>0</v>
      </c>
      <c r="AQ28" s="74">
        <f t="shared" ref="AQ28" si="260">(COUNTIF(K28:AO28,"=×")+COUNTIF(K28:AO28,"=×4")*0.5)*8</f>
        <v>0</v>
      </c>
      <c r="AR28" s="74">
        <f t="shared" ref="AR28" si="261">(COUNTIF(K28:AO28,"=※")+COUNTIF(K28:AO28,"=※4")*0.5)*8</f>
        <v>0</v>
      </c>
      <c r="AS28" s="74">
        <f t="shared" ref="AS28" si="262">COUNTIF(K28:AO28,"□")*8</f>
        <v>0</v>
      </c>
      <c r="AT28" s="74">
        <f t="shared" ref="AT28" si="263">COUNTIF(K28:AO28,"=☆")*8</f>
        <v>0</v>
      </c>
      <c r="AU28" s="75">
        <f t="shared" ref="AU28" si="264">COUNTIF(K28:AO28,"=●")*8</f>
        <v>0</v>
      </c>
      <c r="AV28" s="75">
        <f t="shared" ref="AV28" si="265">(COUNTIF(K28:AO28,"=$")+COUNTIF(K28:AO28,"=H"))*8</f>
        <v>0</v>
      </c>
      <c r="AW28" s="75">
        <f t="shared" ref="AW28" si="266">(COUNTIF(K28:AO28,"▲")+COUNTIF(K28:AO28,"=▲4")*0.5)*8</f>
        <v>0</v>
      </c>
      <c r="AX28" s="74">
        <f t="shared" ref="AX28" si="267">(COUNTIF(K28:AO28,"-")+COUNTIF(K28:AO28,"/"))*8</f>
        <v>144</v>
      </c>
      <c r="AY28" s="75">
        <f t="shared" ref="AY28" si="268">(COUNTIF(K28:AO28,"G")+COUNTIF(K28:AO28,"=G4")*0.5)*8</f>
        <v>0</v>
      </c>
      <c r="AZ28" s="75">
        <f t="shared" ref="AZ28" si="269">(COUNTIF(K28:AO28,"E")+COUNTIF(K28:AO28,"=E4")*0.5)*8</f>
        <v>0</v>
      </c>
      <c r="BA28" s="75">
        <f t="shared" ref="BA28" si="270">(COUNTIF(K28:AO28,"=▽")+COUNTIF(K28:AO28,"=▽4")*0.5)*8</f>
        <v>0</v>
      </c>
      <c r="BB28" s="75">
        <f t="shared" ref="BB28" si="271">$BG$5-(SUM(AP28:AZ29)+BC28)/8</f>
        <v>4</v>
      </c>
      <c r="BC28" s="75"/>
      <c r="BD28" s="77">
        <f t="shared" si="15"/>
        <v>176</v>
      </c>
      <c r="BE28" s="81">
        <v>27.5</v>
      </c>
      <c r="BF28" s="77">
        <f t="shared" ref="BF28" si="272">SUM(K29:M29,P29:T29,W29:AA29,AD29:AH29,AK29:AN29)</f>
        <v>5</v>
      </c>
      <c r="BG28" s="77">
        <f t="shared" ref="BG28" si="273">SUM(N29:O29,U29:V29,AB29:AC29,AI29:AJ29)</f>
        <v>0</v>
      </c>
      <c r="BH28" s="79"/>
      <c r="BI28" s="79">
        <f t="shared" ref="BI28" si="274">SUM(BF28:BH29)</f>
        <v>5</v>
      </c>
      <c r="BJ28" s="52"/>
      <c r="BK28" s="52">
        <f t="shared" ref="BK28" si="275">BA28</f>
        <v>0</v>
      </c>
      <c r="BL28" s="52">
        <f t="shared" ref="BL28" si="276">BA28</f>
        <v>0</v>
      </c>
      <c r="BM28" s="52">
        <f t="shared" ref="BM28" si="277">BJ28+BK28-BL28</f>
        <v>0</v>
      </c>
      <c r="BN28" s="54">
        <f t="shared" ref="BN28" si="278">BE28</f>
        <v>27.5</v>
      </c>
      <c r="BO28" s="54">
        <f t="shared" ref="BO28" si="279">BF28-(BK28-BT28)</f>
        <v>5</v>
      </c>
      <c r="BP28" s="54">
        <f t="shared" ref="BP28" si="280">BG28-BT28</f>
        <v>0</v>
      </c>
      <c r="BQ28" s="56">
        <f t="shared" ref="BQ28" si="281">BH28</f>
        <v>0</v>
      </c>
      <c r="BR28" s="56">
        <f t="shared" ref="BR28" si="282">SUM(BO28:BQ29)</f>
        <v>5</v>
      </c>
      <c r="BS28" s="42" t="str">
        <f t="shared" ref="BS28" si="283">IF(BD28=BE28,"Y","N")</f>
        <v>N</v>
      </c>
      <c r="BT28" s="57"/>
      <c r="BU28" s="59"/>
      <c r="BV28" s="61"/>
      <c r="BW28" s="42"/>
      <c r="BX28" s="59"/>
      <c r="BY28" s="61"/>
      <c r="BZ28" s="61"/>
      <c r="CA28" s="42"/>
      <c r="CB28" s="44"/>
      <c r="CC28" s="44"/>
      <c r="CD28" s="46"/>
      <c r="CE28" s="48"/>
      <c r="CF28" s="48"/>
      <c r="CG28" s="50" t="s">
        <v>95</v>
      </c>
      <c r="CH28" s="50"/>
    </row>
    <row r="29" spans="1:86" s="25" customFormat="1" ht="18" customHeight="1" x14ac:dyDescent="0.3">
      <c r="A29" s="64"/>
      <c r="B29" s="65"/>
      <c r="C29" s="82"/>
      <c r="D29" s="84" t="s">
        <v>186</v>
      </c>
      <c r="E29" s="85"/>
      <c r="F29" s="84" t="str">
        <f>F28</f>
        <v>蕴力</v>
      </c>
      <c r="G29" s="87"/>
      <c r="H29" s="88"/>
      <c r="I29" s="73"/>
      <c r="J29" s="6" t="s">
        <v>22</v>
      </c>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v>3</v>
      </c>
      <c r="AM29" s="30">
        <v>2</v>
      </c>
      <c r="AN29" s="30"/>
      <c r="AO29" s="30"/>
      <c r="AP29" s="74"/>
      <c r="AQ29" s="74"/>
      <c r="AR29" s="74"/>
      <c r="AS29" s="74"/>
      <c r="AT29" s="74"/>
      <c r="AU29" s="76"/>
      <c r="AV29" s="76"/>
      <c r="AW29" s="76"/>
      <c r="AX29" s="74"/>
      <c r="AY29" s="76"/>
      <c r="AZ29" s="76"/>
      <c r="BA29" s="76"/>
      <c r="BB29" s="76"/>
      <c r="BC29" s="76"/>
      <c r="BD29" s="77"/>
      <c r="BE29" s="81"/>
      <c r="BF29" s="77"/>
      <c r="BG29" s="77"/>
      <c r="BH29" s="80"/>
      <c r="BI29" s="80"/>
      <c r="BJ29" s="53"/>
      <c r="BK29" s="53"/>
      <c r="BL29" s="53"/>
      <c r="BM29" s="53"/>
      <c r="BN29" s="55"/>
      <c r="BO29" s="55"/>
      <c r="BP29" s="55"/>
      <c r="BQ29" s="56"/>
      <c r="BR29" s="56"/>
      <c r="BS29" s="43"/>
      <c r="BT29" s="58"/>
      <c r="BU29" s="60"/>
      <c r="BV29" s="62"/>
      <c r="BW29" s="43"/>
      <c r="BX29" s="60"/>
      <c r="BY29" s="62"/>
      <c r="BZ29" s="62"/>
      <c r="CA29" s="43"/>
      <c r="CB29" s="45"/>
      <c r="CC29" s="45"/>
      <c r="CD29" s="47"/>
      <c r="CE29" s="49"/>
      <c r="CF29" s="49"/>
      <c r="CG29" s="50"/>
      <c r="CH29" s="50"/>
    </row>
    <row r="30" spans="1:86" s="25" customFormat="1" ht="18" customHeight="1" x14ac:dyDescent="0.3">
      <c r="A30" s="63">
        <v>1</v>
      </c>
      <c r="B30" s="152"/>
      <c r="C30" s="152" t="s">
        <v>96</v>
      </c>
      <c r="D30" s="66" t="s">
        <v>191</v>
      </c>
      <c r="E30" s="152" t="s">
        <v>72</v>
      </c>
      <c r="F30" s="66" t="s">
        <v>75</v>
      </c>
      <c r="G30" s="154" t="s">
        <v>71</v>
      </c>
      <c r="H30" s="148">
        <v>45208</v>
      </c>
      <c r="I30" s="156"/>
      <c r="J30" s="6" t="s">
        <v>21</v>
      </c>
      <c r="K30" s="29" t="s">
        <v>89</v>
      </c>
      <c r="L30" s="29" t="s">
        <v>89</v>
      </c>
      <c r="M30" s="29" t="s">
        <v>89</v>
      </c>
      <c r="N30" s="29"/>
      <c r="O30" s="29"/>
      <c r="P30" s="29" t="s">
        <v>89</v>
      </c>
      <c r="Q30" s="29" t="s">
        <v>89</v>
      </c>
      <c r="R30" s="29" t="s">
        <v>89</v>
      </c>
      <c r="S30" s="29" t="s">
        <v>89</v>
      </c>
      <c r="T30" s="29" t="s">
        <v>89</v>
      </c>
      <c r="U30" s="29"/>
      <c r="V30" s="29"/>
      <c r="W30" s="29" t="s">
        <v>89</v>
      </c>
      <c r="X30" s="29" t="s">
        <v>89</v>
      </c>
      <c r="Y30" s="29" t="s">
        <v>89</v>
      </c>
      <c r="Z30" s="29" t="s">
        <v>89</v>
      </c>
      <c r="AA30" s="29" t="s">
        <v>89</v>
      </c>
      <c r="AB30" s="29"/>
      <c r="AC30" s="29"/>
      <c r="AD30" s="29" t="s">
        <v>89</v>
      </c>
      <c r="AE30" s="29" t="s">
        <v>89</v>
      </c>
      <c r="AF30" s="29" t="s">
        <v>89</v>
      </c>
      <c r="AG30" s="29" t="s">
        <v>89</v>
      </c>
      <c r="AH30" s="29" t="s">
        <v>89</v>
      </c>
      <c r="AI30" s="29"/>
      <c r="AJ30" s="29"/>
      <c r="AK30" s="29" t="s">
        <v>89</v>
      </c>
      <c r="AL30" s="29" t="s">
        <v>89</v>
      </c>
      <c r="AM30" s="29" t="s">
        <v>89</v>
      </c>
      <c r="AN30" s="29" t="s">
        <v>89</v>
      </c>
      <c r="AO30" s="29"/>
      <c r="AP30" s="75">
        <f t="shared" ref="AP30" si="284">(COUNTIF(K30:AO30,"=○")+COUNTIF(K30:AO30,"=○4")*0.5)*8</f>
        <v>0</v>
      </c>
      <c r="AQ30" s="75">
        <f t="shared" ref="AQ30" si="285">(COUNTIF(K30:AO30,"=×")+COUNTIF(K30:AO30,"=×4")*0.5)*8</f>
        <v>0</v>
      </c>
      <c r="AR30" s="75">
        <f t="shared" ref="AR30" si="286">(COUNTIF(K30:AO30,"=※")+COUNTIF(K30:AO30,"=※4")*0.5)*8</f>
        <v>0</v>
      </c>
      <c r="AS30" s="75">
        <f t="shared" ref="AS30" si="287">COUNTIF(K30:AO30,"□")*8</f>
        <v>0</v>
      </c>
      <c r="AT30" s="75">
        <f t="shared" ref="AT30" si="288">COUNTIF(K30:AO30,"=☆")*8</f>
        <v>0</v>
      </c>
      <c r="AU30" s="75">
        <f t="shared" ref="AU30" si="289">COUNTIF(K30:AO30,"=●")*8</f>
        <v>0</v>
      </c>
      <c r="AV30" s="75">
        <f t="shared" ref="AV30" si="290">(COUNTIF(K30:AO30,"=$")+COUNTIF(K30:AO30,"=H"))*8</f>
        <v>0</v>
      </c>
      <c r="AW30" s="75">
        <f t="shared" ref="AW30" si="291">(COUNTIF(K30:AO30,"▲")+COUNTIF(K30:AO30,"=▲4")*0.5)*8</f>
        <v>0</v>
      </c>
      <c r="AX30" s="75">
        <f t="shared" ref="AX30" si="292">(COUNTIF(K30:AO30,"-")+COUNTIF(K30:AO30,"/"))*8</f>
        <v>0</v>
      </c>
      <c r="AY30" s="75">
        <f t="shared" ref="AY30" si="293">(COUNTIF(K30:AO30,"G")+COUNTIF(K30:AO30,"=G4")*0.5)*8</f>
        <v>0</v>
      </c>
      <c r="AZ30" s="75">
        <f t="shared" ref="AZ30" si="294">(COUNTIF(K30:AO30,"E")+COUNTIF(K30:AO30,"=E4")*0.5)*8</f>
        <v>0</v>
      </c>
      <c r="BA30" s="75">
        <f t="shared" ref="BA30" si="295">(COUNTIF(K30:AO30,"=▽")+COUNTIF(K30:AO30,"=▽4")*0.5)*8</f>
        <v>0</v>
      </c>
      <c r="BB30" s="75">
        <f t="shared" ref="BB30" si="296">$BG$5-(SUM(AP30:AZ31)+BC30)/8</f>
        <v>22</v>
      </c>
      <c r="BC30" s="75"/>
      <c r="BD30" s="79">
        <f t="shared" ref="BD30" si="297">$BG$5*8</f>
        <v>176</v>
      </c>
      <c r="BE30" s="61">
        <f t="shared" ref="BE30" si="298">BD30-(SUM(AP30:AZ31)+BC30)</f>
        <v>176</v>
      </c>
      <c r="BF30" s="79">
        <f t="shared" ref="BF30" si="299">SUM(K31:M31,P31:T31,W31:AA31,AD31:AH31,AK31:AN31)</f>
        <v>47</v>
      </c>
      <c r="BG30" s="79">
        <f t="shared" ref="BG30" si="300">SUM(N31:O31,U31:V31,AB31:AC31,AI31:AJ31)</f>
        <v>63</v>
      </c>
      <c r="BH30" s="79"/>
      <c r="BI30" s="79">
        <f t="shared" ref="BI30" si="301">SUM(BF30:BH31)</f>
        <v>110</v>
      </c>
      <c r="BJ30" s="52"/>
      <c r="BK30" s="52">
        <f t="shared" ref="BK30" si="302">BA30</f>
        <v>0</v>
      </c>
      <c r="BL30" s="52">
        <f t="shared" ref="BL30" si="303">BA30</f>
        <v>0</v>
      </c>
      <c r="BM30" s="52">
        <f t="shared" ref="BM30" si="304">BJ30+BK30-BL30</f>
        <v>0</v>
      </c>
      <c r="BN30" s="54">
        <f t="shared" ref="BN30" si="305">BE30</f>
        <v>176</v>
      </c>
      <c r="BO30" s="54">
        <f t="shared" ref="BO30" si="306">BF30-(BK30-BT30)</f>
        <v>47</v>
      </c>
      <c r="BP30" s="54">
        <f t="shared" ref="BP30" si="307">BG30-BT30</f>
        <v>63</v>
      </c>
      <c r="BQ30" s="54">
        <f t="shared" ref="BQ30" si="308">BH30</f>
        <v>0</v>
      </c>
      <c r="BR30" s="54">
        <f t="shared" ref="BR30" si="309">SUM(BO30:BQ31)</f>
        <v>110</v>
      </c>
      <c r="BS30" s="42" t="str">
        <f t="shared" ref="BS30" si="310">IF(BD30=BE30,"Y","N")</f>
        <v>Y</v>
      </c>
      <c r="BT30" s="57"/>
      <c r="BU30" s="59"/>
      <c r="BV30" s="61"/>
      <c r="BW30" s="42"/>
      <c r="BX30" s="59"/>
      <c r="BY30" s="61"/>
      <c r="BZ30" s="61"/>
      <c r="CA30" s="42"/>
      <c r="CB30" s="158"/>
      <c r="CC30" s="44"/>
      <c r="CD30" s="46"/>
      <c r="CE30" s="48"/>
      <c r="CF30" s="48"/>
      <c r="CG30" s="160"/>
      <c r="CH30" s="162"/>
    </row>
    <row r="31" spans="1:86" s="25" customFormat="1" ht="18" customHeight="1" x14ac:dyDescent="0.3">
      <c r="A31" s="64"/>
      <c r="B31" s="153"/>
      <c r="C31" s="153"/>
      <c r="D31" s="66" t="str">
        <f t="shared" ref="D31" si="311">D30</f>
        <v>蓝思8栋</v>
      </c>
      <c r="E31" s="153"/>
      <c r="F31" s="66" t="str">
        <f>F30</f>
        <v>首信</v>
      </c>
      <c r="G31" s="155"/>
      <c r="H31" s="149"/>
      <c r="I31" s="157"/>
      <c r="J31" s="6" t="s">
        <v>22</v>
      </c>
      <c r="K31" s="30">
        <v>2</v>
      </c>
      <c r="L31" s="30">
        <v>2</v>
      </c>
      <c r="M31" s="30">
        <v>2</v>
      </c>
      <c r="N31" s="30">
        <v>12</v>
      </c>
      <c r="O31" s="30"/>
      <c r="P31" s="40">
        <v>2</v>
      </c>
      <c r="Q31" s="40">
        <v>3</v>
      </c>
      <c r="R31" s="40">
        <v>2</v>
      </c>
      <c r="S31" s="40">
        <v>2</v>
      </c>
      <c r="T31" s="40">
        <v>2</v>
      </c>
      <c r="U31" s="41">
        <v>12</v>
      </c>
      <c r="V31" s="41"/>
      <c r="W31" s="30">
        <v>3</v>
      </c>
      <c r="X31" s="30">
        <v>2</v>
      </c>
      <c r="Y31" s="30">
        <v>2</v>
      </c>
      <c r="Z31" s="30">
        <v>2</v>
      </c>
      <c r="AA31" s="30">
        <v>2</v>
      </c>
      <c r="AB31" s="30">
        <v>11</v>
      </c>
      <c r="AC31" s="30">
        <v>8</v>
      </c>
      <c r="AD31" s="30">
        <v>2</v>
      </c>
      <c r="AE31" s="30">
        <v>3</v>
      </c>
      <c r="AF31" s="30"/>
      <c r="AG31" s="30">
        <v>3</v>
      </c>
      <c r="AH31" s="30">
        <v>1</v>
      </c>
      <c r="AI31" s="30">
        <v>12</v>
      </c>
      <c r="AJ31" s="30">
        <v>8</v>
      </c>
      <c r="AK31" s="30">
        <v>2</v>
      </c>
      <c r="AL31" s="30">
        <v>3</v>
      </c>
      <c r="AM31" s="30">
        <v>3</v>
      </c>
      <c r="AN31" s="30">
        <v>2</v>
      </c>
      <c r="AO31" s="30"/>
      <c r="AP31" s="76"/>
      <c r="AQ31" s="76"/>
      <c r="AR31" s="76"/>
      <c r="AS31" s="76"/>
      <c r="AT31" s="76"/>
      <c r="AU31" s="76"/>
      <c r="AV31" s="76"/>
      <c r="AW31" s="76"/>
      <c r="AX31" s="76"/>
      <c r="AY31" s="76"/>
      <c r="AZ31" s="76"/>
      <c r="BA31" s="76"/>
      <c r="BB31" s="76"/>
      <c r="BC31" s="76"/>
      <c r="BD31" s="80"/>
      <c r="BE31" s="62"/>
      <c r="BF31" s="80"/>
      <c r="BG31" s="80"/>
      <c r="BH31" s="80"/>
      <c r="BI31" s="80"/>
      <c r="BJ31" s="53"/>
      <c r="BK31" s="53"/>
      <c r="BL31" s="53"/>
      <c r="BM31" s="53"/>
      <c r="BN31" s="55"/>
      <c r="BO31" s="55"/>
      <c r="BP31" s="55"/>
      <c r="BQ31" s="55"/>
      <c r="BR31" s="55"/>
      <c r="BS31" s="43"/>
      <c r="BT31" s="58"/>
      <c r="BU31" s="60"/>
      <c r="BV31" s="62"/>
      <c r="BW31" s="43"/>
      <c r="BX31" s="60"/>
      <c r="BY31" s="62"/>
      <c r="BZ31" s="62"/>
      <c r="CA31" s="43"/>
      <c r="CB31" s="159"/>
      <c r="CC31" s="45"/>
      <c r="CD31" s="47"/>
      <c r="CE31" s="49"/>
      <c r="CF31" s="49"/>
      <c r="CG31" s="161"/>
      <c r="CH31" s="163"/>
    </row>
    <row r="32" spans="1:86" s="25" customFormat="1" ht="18" customHeight="1" x14ac:dyDescent="0.3">
      <c r="A32" s="63">
        <v>2</v>
      </c>
      <c r="B32" s="164" t="s">
        <v>92</v>
      </c>
      <c r="C32" s="164" t="s">
        <v>97</v>
      </c>
      <c r="D32" s="82" t="s">
        <v>190</v>
      </c>
      <c r="E32" s="85" t="s">
        <v>72</v>
      </c>
      <c r="F32" s="82" t="s">
        <v>98</v>
      </c>
      <c r="G32" s="86" t="s">
        <v>71</v>
      </c>
      <c r="H32" s="166">
        <v>44957</v>
      </c>
      <c r="I32" s="89">
        <v>45260</v>
      </c>
      <c r="J32" s="6" t="s">
        <v>21</v>
      </c>
      <c r="K32" s="29" t="s">
        <v>89</v>
      </c>
      <c r="L32" s="29" t="s">
        <v>89</v>
      </c>
      <c r="M32" s="29" t="s">
        <v>89</v>
      </c>
      <c r="N32" s="29"/>
      <c r="O32" s="29"/>
      <c r="P32" s="29" t="s">
        <v>89</v>
      </c>
      <c r="Q32" s="29" t="s">
        <v>89</v>
      </c>
      <c r="R32" s="29" t="s">
        <v>89</v>
      </c>
      <c r="S32" s="29" t="s">
        <v>89</v>
      </c>
      <c r="T32" s="29" t="s">
        <v>89</v>
      </c>
      <c r="U32" s="29"/>
      <c r="V32" s="29"/>
      <c r="W32" s="29" t="s">
        <v>89</v>
      </c>
      <c r="X32" s="29" t="s">
        <v>89</v>
      </c>
      <c r="Y32" s="29" t="s">
        <v>89</v>
      </c>
      <c r="Z32" s="29" t="s">
        <v>89</v>
      </c>
      <c r="AA32" s="29" t="s">
        <v>89</v>
      </c>
      <c r="AB32" s="29"/>
      <c r="AC32" s="29"/>
      <c r="AD32" s="29" t="s">
        <v>89</v>
      </c>
      <c r="AE32" s="29" t="s">
        <v>89</v>
      </c>
      <c r="AF32" s="29" t="s">
        <v>89</v>
      </c>
      <c r="AG32" s="29" t="s">
        <v>89</v>
      </c>
      <c r="AH32" s="29" t="s">
        <v>89</v>
      </c>
      <c r="AI32" s="29"/>
      <c r="AJ32" s="29"/>
      <c r="AK32" s="29" t="s">
        <v>89</v>
      </c>
      <c r="AL32" s="29" t="s">
        <v>89</v>
      </c>
      <c r="AM32" s="29" t="s">
        <v>89</v>
      </c>
      <c r="AN32" s="29" t="s">
        <v>89</v>
      </c>
      <c r="AO32" s="29"/>
      <c r="AP32" s="74">
        <f t="shared" ref="AP32" si="312">(COUNTIF(K32:AO32,"=○")+COUNTIF(K32:AO32,"=○4")*0.5)*8</f>
        <v>0</v>
      </c>
      <c r="AQ32" s="74">
        <f t="shared" ref="AQ32" si="313">(COUNTIF(K32:AO32,"=×")+COUNTIF(K32:AO32,"=×4")*0.5)*8</f>
        <v>0</v>
      </c>
      <c r="AR32" s="74">
        <f t="shared" ref="AR32" si="314">(COUNTIF(K32:AO32,"=※")+COUNTIF(K32:AO32,"=※4")*0.5)*8</f>
        <v>0</v>
      </c>
      <c r="AS32" s="74">
        <f t="shared" ref="AS32" si="315">COUNTIF(K32:AO32,"□")*8</f>
        <v>0</v>
      </c>
      <c r="AT32" s="74">
        <f t="shared" ref="AT32" si="316">COUNTIF(K32:AO32,"=☆")*8</f>
        <v>0</v>
      </c>
      <c r="AU32" s="75">
        <f t="shared" ref="AU32" si="317">COUNTIF(K32:AO32,"=●")*8</f>
        <v>0</v>
      </c>
      <c r="AV32" s="75">
        <f t="shared" ref="AV32" si="318">(COUNTIF(K32:AO32,"=$")+COUNTIF(K32:AO32,"=H"))*8</f>
        <v>0</v>
      </c>
      <c r="AW32" s="75">
        <f t="shared" ref="AW32" si="319">(COUNTIF(K32:AO32,"▲")+COUNTIF(K32:AO32,"=▲4")*0.5)*8</f>
        <v>0</v>
      </c>
      <c r="AX32" s="74">
        <f t="shared" ref="AX32" si="320">(COUNTIF(K32:AO32,"-")+COUNTIF(K32:AO32,"/"))*8</f>
        <v>0</v>
      </c>
      <c r="AY32" s="75">
        <f t="shared" ref="AY32" si="321">(COUNTIF(K32:AO32,"G")+COUNTIF(K32:AO32,"=G4")*0.5)*8</f>
        <v>0</v>
      </c>
      <c r="AZ32" s="75">
        <f t="shared" ref="AZ32" si="322">(COUNTIF(K32:AO32,"E")+COUNTIF(K32:AO32,"=E4")*0.5)*8</f>
        <v>0</v>
      </c>
      <c r="BA32" s="75">
        <f t="shared" ref="BA32" si="323">(COUNTIF(K32:AO32,"=▽")+COUNTIF(K32:AO32,"=▽4")*0.5)*8</f>
        <v>0</v>
      </c>
      <c r="BB32" s="75">
        <f t="shared" ref="BB32" si="324">$BG$5-(SUM(AP32:AZ33)+BC32)/8</f>
        <v>22</v>
      </c>
      <c r="BC32" s="75"/>
      <c r="BD32" s="77">
        <f t="shared" ref="BD32" si="325">$BG$5*8</f>
        <v>176</v>
      </c>
      <c r="BE32" s="78">
        <f t="shared" ref="BE32" si="326">BD32-(SUM(AP32:AZ33)+BC32)</f>
        <v>176</v>
      </c>
      <c r="BF32" s="77">
        <f t="shared" ref="BF32" si="327">SUM(K33:M33,P33:T33,W33:AA33,AD33:AH33,AK33:AN33)</f>
        <v>43</v>
      </c>
      <c r="BG32" s="77">
        <f t="shared" ref="BG32" si="328">SUM(N33:O33,U33:V33,AB33:AC33,AI33:AJ33)</f>
        <v>46</v>
      </c>
      <c r="BH32" s="79"/>
      <c r="BI32" s="79">
        <f t="shared" ref="BI32" si="329">SUM(BF32:BH33)</f>
        <v>89</v>
      </c>
      <c r="BJ32" s="52"/>
      <c r="BK32" s="52">
        <f t="shared" ref="BK32" si="330">BA32</f>
        <v>0</v>
      </c>
      <c r="BL32" s="52">
        <f t="shared" ref="BL32" si="331">BA32</f>
        <v>0</v>
      </c>
      <c r="BM32" s="52">
        <f t="shared" ref="BM32" si="332">BJ32+BK32-BL32</f>
        <v>0</v>
      </c>
      <c r="BN32" s="54">
        <f t="shared" ref="BN32" si="333">BE32</f>
        <v>176</v>
      </c>
      <c r="BO32" s="54">
        <f t="shared" ref="BO32" si="334">BF32-(BK32-BT32)</f>
        <v>43</v>
      </c>
      <c r="BP32" s="54">
        <f t="shared" ref="BP32" si="335">BG32-BT32</f>
        <v>46</v>
      </c>
      <c r="BQ32" s="56">
        <f t="shared" ref="BQ32" si="336">BH32</f>
        <v>0</v>
      </c>
      <c r="BR32" s="56">
        <f t="shared" ref="BR32" si="337">SUM(BO32:BQ33)</f>
        <v>89</v>
      </c>
      <c r="BS32" s="42" t="str">
        <f t="shared" ref="BS32" si="338">IF(BD32=BE32,"Y","N")</f>
        <v>Y</v>
      </c>
      <c r="BT32" s="57"/>
      <c r="BU32" s="59"/>
      <c r="BV32" s="61"/>
      <c r="BW32" s="42"/>
      <c r="BX32" s="59"/>
      <c r="BY32" s="61"/>
      <c r="BZ32" s="61"/>
      <c r="CA32" s="42"/>
      <c r="CB32" s="44"/>
      <c r="CC32" s="44"/>
      <c r="CD32" s="46"/>
      <c r="CE32" s="48"/>
      <c r="CF32" s="48"/>
      <c r="CG32" s="50"/>
      <c r="CH32" s="50"/>
    </row>
    <row r="33" spans="1:86" s="25" customFormat="1" ht="18" customHeight="1" x14ac:dyDescent="0.3">
      <c r="A33" s="64"/>
      <c r="B33" s="165"/>
      <c r="C33" s="165"/>
      <c r="D33" s="82" t="s">
        <v>190</v>
      </c>
      <c r="E33" s="85"/>
      <c r="F33" s="82" t="s">
        <v>75</v>
      </c>
      <c r="G33" s="87"/>
      <c r="H33" s="166"/>
      <c r="I33" s="73"/>
      <c r="J33" s="6" t="s">
        <v>22</v>
      </c>
      <c r="K33" s="30"/>
      <c r="L33" s="30">
        <v>3</v>
      </c>
      <c r="M33" s="30">
        <v>3</v>
      </c>
      <c r="N33" s="30">
        <v>12</v>
      </c>
      <c r="O33" s="30"/>
      <c r="P33" s="30"/>
      <c r="Q33" s="30">
        <v>3</v>
      </c>
      <c r="R33" s="30">
        <v>2</v>
      </c>
      <c r="S33" s="30">
        <v>2</v>
      </c>
      <c r="T33" s="30">
        <v>2</v>
      </c>
      <c r="U33" s="41">
        <v>11</v>
      </c>
      <c r="V33" s="41"/>
      <c r="W33" s="30">
        <v>2</v>
      </c>
      <c r="X33" s="30">
        <v>2</v>
      </c>
      <c r="Y33" s="30">
        <v>2</v>
      </c>
      <c r="Z33" s="30">
        <v>2</v>
      </c>
      <c r="AA33" s="30">
        <v>2</v>
      </c>
      <c r="AB33" s="30">
        <v>11</v>
      </c>
      <c r="AC33" s="30"/>
      <c r="AD33" s="30">
        <v>2</v>
      </c>
      <c r="AE33" s="30">
        <v>3</v>
      </c>
      <c r="AF33" s="30"/>
      <c r="AG33" s="30">
        <v>3</v>
      </c>
      <c r="AH33" s="30">
        <v>3</v>
      </c>
      <c r="AI33" s="30">
        <v>12</v>
      </c>
      <c r="AJ33" s="30"/>
      <c r="AK33" s="30">
        <v>2</v>
      </c>
      <c r="AL33" s="30">
        <v>2</v>
      </c>
      <c r="AM33" s="30">
        <v>3</v>
      </c>
      <c r="AN33" s="30"/>
      <c r="AO33" s="30"/>
      <c r="AP33" s="74"/>
      <c r="AQ33" s="74"/>
      <c r="AR33" s="74"/>
      <c r="AS33" s="74"/>
      <c r="AT33" s="74"/>
      <c r="AU33" s="76"/>
      <c r="AV33" s="76"/>
      <c r="AW33" s="76"/>
      <c r="AX33" s="74"/>
      <c r="AY33" s="76"/>
      <c r="AZ33" s="76"/>
      <c r="BA33" s="76"/>
      <c r="BB33" s="76"/>
      <c r="BC33" s="76"/>
      <c r="BD33" s="77"/>
      <c r="BE33" s="78"/>
      <c r="BF33" s="77"/>
      <c r="BG33" s="77"/>
      <c r="BH33" s="80"/>
      <c r="BI33" s="80"/>
      <c r="BJ33" s="53"/>
      <c r="BK33" s="53"/>
      <c r="BL33" s="53"/>
      <c r="BM33" s="53"/>
      <c r="BN33" s="55"/>
      <c r="BO33" s="55"/>
      <c r="BP33" s="55"/>
      <c r="BQ33" s="56"/>
      <c r="BR33" s="56"/>
      <c r="BS33" s="43"/>
      <c r="BT33" s="58"/>
      <c r="BU33" s="60"/>
      <c r="BV33" s="62"/>
      <c r="BW33" s="43"/>
      <c r="BX33" s="60"/>
      <c r="BY33" s="62"/>
      <c r="BZ33" s="62"/>
      <c r="CA33" s="43"/>
      <c r="CB33" s="45"/>
      <c r="CC33" s="45"/>
      <c r="CD33" s="47"/>
      <c r="CE33" s="49"/>
      <c r="CF33" s="49"/>
      <c r="CG33" s="50"/>
      <c r="CH33" s="50"/>
    </row>
    <row r="34" spans="1:86" s="25" customFormat="1" ht="18" customHeight="1" x14ac:dyDescent="0.3">
      <c r="A34" s="63">
        <v>3</v>
      </c>
      <c r="B34" s="167"/>
      <c r="C34" s="167" t="s">
        <v>99</v>
      </c>
      <c r="D34" s="66" t="s">
        <v>189</v>
      </c>
      <c r="E34" s="141" t="s">
        <v>72</v>
      </c>
      <c r="F34" s="66" t="s">
        <v>98</v>
      </c>
      <c r="G34" s="91" t="s">
        <v>71</v>
      </c>
      <c r="H34" s="169">
        <v>44957</v>
      </c>
      <c r="I34" s="73"/>
      <c r="J34" s="6" t="s">
        <v>21</v>
      </c>
      <c r="K34" s="29" t="s">
        <v>89</v>
      </c>
      <c r="L34" s="29" t="s">
        <v>89</v>
      </c>
      <c r="M34" s="29" t="s">
        <v>89</v>
      </c>
      <c r="N34" s="29"/>
      <c r="O34" s="29"/>
      <c r="P34" s="29" t="s">
        <v>89</v>
      </c>
      <c r="Q34" s="29" t="s">
        <v>89</v>
      </c>
      <c r="R34" s="29" t="s">
        <v>89</v>
      </c>
      <c r="S34" s="29" t="s">
        <v>89</v>
      </c>
      <c r="T34" s="29" t="s">
        <v>89</v>
      </c>
      <c r="U34" s="29"/>
      <c r="V34" s="29"/>
      <c r="W34" s="29" t="s">
        <v>89</v>
      </c>
      <c r="X34" s="29" t="s">
        <v>89</v>
      </c>
      <c r="Y34" s="29" t="s">
        <v>89</v>
      </c>
      <c r="Z34" s="29" t="s">
        <v>89</v>
      </c>
      <c r="AA34" s="29" t="s">
        <v>89</v>
      </c>
      <c r="AB34" s="29"/>
      <c r="AC34" s="29"/>
      <c r="AD34" s="29" t="s">
        <v>89</v>
      </c>
      <c r="AE34" s="29" t="s">
        <v>89</v>
      </c>
      <c r="AF34" s="29" t="s">
        <v>89</v>
      </c>
      <c r="AG34" s="29" t="s">
        <v>89</v>
      </c>
      <c r="AH34" s="29" t="s">
        <v>89</v>
      </c>
      <c r="AI34" s="29"/>
      <c r="AJ34" s="29"/>
      <c r="AK34" s="29" t="s">
        <v>89</v>
      </c>
      <c r="AL34" s="29" t="s">
        <v>89</v>
      </c>
      <c r="AM34" s="29" t="s">
        <v>89</v>
      </c>
      <c r="AN34" s="29" t="s">
        <v>89</v>
      </c>
      <c r="AO34" s="29"/>
      <c r="AP34" s="74">
        <f t="shared" ref="AP34" si="339">(COUNTIF(K34:AO34,"=○")+COUNTIF(K34:AO34,"=○4")*0.5)*8</f>
        <v>0</v>
      </c>
      <c r="AQ34" s="74">
        <f t="shared" ref="AQ34" si="340">(COUNTIF(K34:AO34,"=×")+COUNTIF(K34:AO34,"=×4")*0.5)*8</f>
        <v>0</v>
      </c>
      <c r="AR34" s="74">
        <f t="shared" ref="AR34" si="341">(COUNTIF(K34:AO34,"=※")+COUNTIF(K34:AO34,"=※4")*0.5)*8</f>
        <v>0</v>
      </c>
      <c r="AS34" s="74">
        <f t="shared" ref="AS34" si="342">COUNTIF(K34:AO34,"□")*8</f>
        <v>0</v>
      </c>
      <c r="AT34" s="74">
        <f t="shared" ref="AT34" si="343">COUNTIF(K34:AO34,"=☆")*8</f>
        <v>0</v>
      </c>
      <c r="AU34" s="75">
        <f t="shared" ref="AU34" si="344">COUNTIF(K34:AO34,"=●")*8</f>
        <v>0</v>
      </c>
      <c r="AV34" s="75">
        <f t="shared" ref="AV34" si="345">(COUNTIF(K34:AO34,"=$")+COUNTIF(K34:AO34,"=H"))*8</f>
        <v>0</v>
      </c>
      <c r="AW34" s="75">
        <f t="shared" ref="AW34" si="346">(COUNTIF(K34:AO34,"▲")+COUNTIF(K34:AO34,"=▲4")*0.5)*8</f>
        <v>0</v>
      </c>
      <c r="AX34" s="74">
        <f t="shared" ref="AX34" si="347">(COUNTIF(K34:AO34,"-")+COUNTIF(K34:AO34,"/"))*8</f>
        <v>0</v>
      </c>
      <c r="AY34" s="75">
        <f t="shared" ref="AY34" si="348">(COUNTIF(K34:AO34,"G")+COUNTIF(K34:AO34,"=G4")*0.5)*8</f>
        <v>0</v>
      </c>
      <c r="AZ34" s="75">
        <f t="shared" ref="AZ34" si="349">(COUNTIF(K34:AO34,"E")+COUNTIF(K34:AO34,"=E4")*0.5)*8</f>
        <v>0</v>
      </c>
      <c r="BA34" s="75">
        <f t="shared" ref="BA34" si="350">(COUNTIF(K34:AO34,"=▽")+COUNTIF(K34:AO34,"=▽4")*0.5)*8</f>
        <v>0</v>
      </c>
      <c r="BB34" s="75">
        <f t="shared" ref="BB34" si="351">$BG$5-(SUM(AP34:AZ35)+BC34)/8</f>
        <v>22</v>
      </c>
      <c r="BC34" s="75"/>
      <c r="BD34" s="77">
        <f t="shared" ref="BD34" si="352">$BG$5*8</f>
        <v>176</v>
      </c>
      <c r="BE34" s="78">
        <f t="shared" ref="BE34" si="353">BD34-(SUM(AP34:AZ35)+BC34)</f>
        <v>176</v>
      </c>
      <c r="BF34" s="77">
        <f t="shared" ref="BF34" si="354">SUM(K35:M35,P35:T35,W35:AA35,AD35:AH35,AK35:AN35)</f>
        <v>57</v>
      </c>
      <c r="BG34" s="77">
        <f t="shared" ref="BG34" si="355">SUM(N35:O35,U35:V35,AB35:AC35,AI35:AJ35)</f>
        <v>72</v>
      </c>
      <c r="BH34" s="79"/>
      <c r="BI34" s="79">
        <f t="shared" ref="BI34" si="356">SUM(BF34:BH35)</f>
        <v>129</v>
      </c>
      <c r="BJ34" s="52"/>
      <c r="BK34" s="52">
        <f t="shared" ref="BK34" si="357">BA34</f>
        <v>0</v>
      </c>
      <c r="BL34" s="52">
        <f t="shared" ref="BL34" si="358">BA34</f>
        <v>0</v>
      </c>
      <c r="BM34" s="52">
        <f t="shared" ref="BM34" si="359">BJ34+BK34-BL34</f>
        <v>0</v>
      </c>
      <c r="BN34" s="54">
        <f t="shared" ref="BN34" si="360">BE34</f>
        <v>176</v>
      </c>
      <c r="BO34" s="54">
        <f t="shared" ref="BO34" si="361">BF34-(BK34-BT34)</f>
        <v>57</v>
      </c>
      <c r="BP34" s="54">
        <f t="shared" ref="BP34" si="362">BG34-BT34</f>
        <v>72</v>
      </c>
      <c r="BQ34" s="56">
        <f t="shared" ref="BQ34" si="363">BH34</f>
        <v>0</v>
      </c>
      <c r="BR34" s="56">
        <f t="shared" ref="BR34" si="364">SUM(BO34:BQ35)</f>
        <v>129</v>
      </c>
      <c r="BS34" s="42" t="str">
        <f t="shared" ref="BS34" si="365">IF(BD34=BE34,"Y","N")</f>
        <v>Y</v>
      </c>
      <c r="BT34" s="57"/>
      <c r="BU34" s="59"/>
      <c r="BV34" s="61"/>
      <c r="BW34" s="42"/>
      <c r="BX34" s="59"/>
      <c r="BY34" s="61"/>
      <c r="BZ34" s="61"/>
      <c r="CA34" s="42"/>
      <c r="CB34" s="44"/>
      <c r="CC34" s="44"/>
      <c r="CD34" s="46"/>
      <c r="CE34" s="48"/>
      <c r="CF34" s="48"/>
      <c r="CG34" s="50"/>
      <c r="CH34" s="51"/>
    </row>
    <row r="35" spans="1:86" s="25" customFormat="1" ht="18" customHeight="1" x14ac:dyDescent="0.3">
      <c r="A35" s="64"/>
      <c r="B35" s="168"/>
      <c r="C35" s="168"/>
      <c r="D35" s="66" t="str">
        <f t="shared" ref="D35" si="366">D34</f>
        <v>蓝思7栋</v>
      </c>
      <c r="E35" s="141"/>
      <c r="F35" s="66" t="s">
        <v>75</v>
      </c>
      <c r="G35" s="92"/>
      <c r="H35" s="169"/>
      <c r="I35" s="73"/>
      <c r="J35" s="6" t="s">
        <v>22</v>
      </c>
      <c r="K35" s="30">
        <v>2</v>
      </c>
      <c r="L35" s="30">
        <v>2</v>
      </c>
      <c r="M35" s="30">
        <v>2</v>
      </c>
      <c r="N35" s="30">
        <v>10</v>
      </c>
      <c r="O35" s="30">
        <v>8</v>
      </c>
      <c r="P35" s="30">
        <v>3</v>
      </c>
      <c r="Q35" s="30">
        <v>3</v>
      </c>
      <c r="R35" s="30">
        <v>2</v>
      </c>
      <c r="S35" s="30">
        <v>2.5</v>
      </c>
      <c r="T35" s="30">
        <v>3</v>
      </c>
      <c r="U35" s="30">
        <v>10</v>
      </c>
      <c r="V35" s="30">
        <v>8</v>
      </c>
      <c r="W35" s="30">
        <v>3</v>
      </c>
      <c r="X35" s="30">
        <v>2.5</v>
      </c>
      <c r="Y35" s="30">
        <v>2.5</v>
      </c>
      <c r="Z35" s="30">
        <v>4</v>
      </c>
      <c r="AA35" s="30">
        <v>4</v>
      </c>
      <c r="AB35" s="30">
        <v>10</v>
      </c>
      <c r="AC35" s="30">
        <v>8</v>
      </c>
      <c r="AD35" s="30">
        <v>2</v>
      </c>
      <c r="AE35" s="30">
        <v>2</v>
      </c>
      <c r="AF35" s="30">
        <v>2.5</v>
      </c>
      <c r="AG35" s="30">
        <v>2</v>
      </c>
      <c r="AH35" s="30">
        <v>3</v>
      </c>
      <c r="AI35" s="30">
        <v>10</v>
      </c>
      <c r="AJ35" s="30">
        <v>8</v>
      </c>
      <c r="AK35" s="30">
        <v>2</v>
      </c>
      <c r="AL35" s="30">
        <v>2</v>
      </c>
      <c r="AM35" s="30">
        <v>3</v>
      </c>
      <c r="AN35" s="30">
        <v>3</v>
      </c>
      <c r="AO35" s="30"/>
      <c r="AP35" s="74"/>
      <c r="AQ35" s="74"/>
      <c r="AR35" s="74"/>
      <c r="AS35" s="74"/>
      <c r="AT35" s="74"/>
      <c r="AU35" s="76"/>
      <c r="AV35" s="76"/>
      <c r="AW35" s="76"/>
      <c r="AX35" s="74"/>
      <c r="AY35" s="76"/>
      <c r="AZ35" s="76"/>
      <c r="BA35" s="76"/>
      <c r="BB35" s="76"/>
      <c r="BC35" s="76"/>
      <c r="BD35" s="77"/>
      <c r="BE35" s="78"/>
      <c r="BF35" s="77"/>
      <c r="BG35" s="77"/>
      <c r="BH35" s="80"/>
      <c r="BI35" s="80"/>
      <c r="BJ35" s="53"/>
      <c r="BK35" s="53"/>
      <c r="BL35" s="53"/>
      <c r="BM35" s="53"/>
      <c r="BN35" s="55"/>
      <c r="BO35" s="55"/>
      <c r="BP35" s="55"/>
      <c r="BQ35" s="56"/>
      <c r="BR35" s="56"/>
      <c r="BS35" s="43"/>
      <c r="BT35" s="58"/>
      <c r="BU35" s="60"/>
      <c r="BV35" s="62"/>
      <c r="BW35" s="43"/>
      <c r="BX35" s="60"/>
      <c r="BY35" s="62"/>
      <c r="BZ35" s="62"/>
      <c r="CA35" s="43"/>
      <c r="CB35" s="45"/>
      <c r="CC35" s="45"/>
      <c r="CD35" s="47"/>
      <c r="CE35" s="49"/>
      <c r="CF35" s="49"/>
      <c r="CG35" s="50"/>
      <c r="CH35" s="51"/>
    </row>
    <row r="36" spans="1:86" s="25" customFormat="1" ht="18" customHeight="1" x14ac:dyDescent="0.3">
      <c r="A36" s="63">
        <v>4</v>
      </c>
      <c r="B36" s="167"/>
      <c r="C36" s="138" t="s">
        <v>100</v>
      </c>
      <c r="D36" s="66" t="s">
        <v>191</v>
      </c>
      <c r="E36" s="141" t="s">
        <v>72</v>
      </c>
      <c r="F36" s="66" t="s">
        <v>98</v>
      </c>
      <c r="G36" s="91" t="s">
        <v>71</v>
      </c>
      <c r="H36" s="169">
        <v>45051</v>
      </c>
      <c r="I36" s="73"/>
      <c r="J36" s="6" t="s">
        <v>21</v>
      </c>
      <c r="K36" s="29" t="s">
        <v>89</v>
      </c>
      <c r="L36" s="29" t="s">
        <v>89</v>
      </c>
      <c r="M36" s="29" t="s">
        <v>89</v>
      </c>
      <c r="N36" s="29"/>
      <c r="O36" s="29"/>
      <c r="P36" s="29" t="s">
        <v>90</v>
      </c>
      <c r="Q36" s="29" t="s">
        <v>90</v>
      </c>
      <c r="R36" s="29" t="s">
        <v>90</v>
      </c>
      <c r="S36" s="29" t="s">
        <v>89</v>
      </c>
      <c r="T36" s="29" t="s">
        <v>89</v>
      </c>
      <c r="U36" s="29"/>
      <c r="V36" s="29"/>
      <c r="W36" s="29" t="s">
        <v>89</v>
      </c>
      <c r="X36" s="29" t="s">
        <v>89</v>
      </c>
      <c r="Y36" s="29" t="s">
        <v>89</v>
      </c>
      <c r="Z36" s="29" t="s">
        <v>89</v>
      </c>
      <c r="AA36" s="29" t="s">
        <v>89</v>
      </c>
      <c r="AB36" s="29"/>
      <c r="AC36" s="29"/>
      <c r="AD36" s="29" t="s">
        <v>89</v>
      </c>
      <c r="AE36" s="29" t="s">
        <v>89</v>
      </c>
      <c r="AF36" s="29" t="s">
        <v>89</v>
      </c>
      <c r="AG36" s="29" t="s">
        <v>89</v>
      </c>
      <c r="AH36" s="29" t="s">
        <v>89</v>
      </c>
      <c r="AI36" s="29"/>
      <c r="AJ36" s="29"/>
      <c r="AK36" s="29" t="s">
        <v>89</v>
      </c>
      <c r="AL36" s="29" t="s">
        <v>89</v>
      </c>
      <c r="AM36" s="29" t="s">
        <v>89</v>
      </c>
      <c r="AN36" s="29" t="s">
        <v>89</v>
      </c>
      <c r="AO36" s="29"/>
      <c r="AP36" s="74">
        <f t="shared" ref="AP36" si="367">(COUNTIF(K36:AO36,"=○")+COUNTIF(K36:AO36,"=○4")*0.5)*8</f>
        <v>0</v>
      </c>
      <c r="AQ36" s="74">
        <f t="shared" ref="AQ36" si="368">(COUNTIF(K36:AO36,"=×")+COUNTIF(K36:AO36,"=×4")*0.5)*8</f>
        <v>0</v>
      </c>
      <c r="AR36" s="74">
        <f t="shared" ref="AR36" si="369">(COUNTIF(K36:AO36,"=※")+COUNTIF(K36:AO36,"=※4")*0.5)*8</f>
        <v>0</v>
      </c>
      <c r="AS36" s="74">
        <f t="shared" ref="AS36" si="370">COUNTIF(K36:AO36,"□")*8</f>
        <v>0</v>
      </c>
      <c r="AT36" s="74">
        <f t="shared" ref="AT36" si="371">COUNTIF(K36:AO36,"=☆")*8</f>
        <v>0</v>
      </c>
      <c r="AU36" s="75">
        <f t="shared" ref="AU36" si="372">COUNTIF(K36:AO36,"=●")*8</f>
        <v>0</v>
      </c>
      <c r="AV36" s="75">
        <f t="shared" ref="AV36" si="373">(COUNTIF(K36:AO36,"=$")+COUNTIF(K36:AO36,"=H"))*8</f>
        <v>0</v>
      </c>
      <c r="AW36" s="75">
        <f t="shared" ref="AW36" si="374">(COUNTIF(K36:AO36,"▲")+COUNTIF(K36:AO36,"=▲4")*0.5)*8</f>
        <v>0</v>
      </c>
      <c r="AX36" s="74">
        <f t="shared" ref="AX36" si="375">(COUNTIF(K36:AO36,"-")+COUNTIF(K36:AO36,"/"))*8</f>
        <v>0</v>
      </c>
      <c r="AY36" s="75">
        <f t="shared" ref="AY36" si="376">(COUNTIF(K36:AO36,"G")+COUNTIF(K36:AO36,"=G4")*0.5)*8</f>
        <v>0</v>
      </c>
      <c r="AZ36" s="75">
        <f t="shared" ref="AZ36" si="377">(COUNTIF(K36:AO36,"E")+COUNTIF(K36:AO36,"=E4")*0.5)*8</f>
        <v>0</v>
      </c>
      <c r="BA36" s="75">
        <f t="shared" ref="BA36" si="378">(COUNTIF(K36:AO36,"=▽")+COUNTIF(K36:AO36,"=▽4")*0.5)*8</f>
        <v>24</v>
      </c>
      <c r="BB36" s="75">
        <f t="shared" ref="BB36" si="379">$BG$5-(SUM(AP36:AZ37)+BC36)/8</f>
        <v>22</v>
      </c>
      <c r="BC36" s="75"/>
      <c r="BD36" s="77">
        <f t="shared" ref="BD36" si="380">$BG$5*8</f>
        <v>176</v>
      </c>
      <c r="BE36" s="81">
        <v>152</v>
      </c>
      <c r="BF36" s="77">
        <f t="shared" ref="BF36" si="381">SUM(K37:M37,P37:T37,W37:AA37,AD37:AH37,AK37:AN37)</f>
        <v>22</v>
      </c>
      <c r="BG36" s="77">
        <f t="shared" ref="BG36" si="382">SUM(N37:O37,U37:V37,AB37:AC37,AI37:AJ37)</f>
        <v>20</v>
      </c>
      <c r="BH36" s="79"/>
      <c r="BI36" s="79">
        <f t="shared" ref="BI36" si="383">SUM(BF36:BH37)</f>
        <v>42</v>
      </c>
      <c r="BJ36" s="52"/>
      <c r="BK36" s="52">
        <f t="shared" ref="BK36" si="384">BA36</f>
        <v>24</v>
      </c>
      <c r="BL36" s="52">
        <f t="shared" ref="BL36" si="385">BA36</f>
        <v>24</v>
      </c>
      <c r="BM36" s="52">
        <f t="shared" ref="BM36" si="386">BJ36+BK36-BL36</f>
        <v>0</v>
      </c>
      <c r="BN36" s="54">
        <v>176</v>
      </c>
      <c r="BO36" s="54">
        <v>18</v>
      </c>
      <c r="BP36" s="54">
        <v>0</v>
      </c>
      <c r="BQ36" s="56">
        <f t="shared" ref="BQ36" si="387">BH36</f>
        <v>0</v>
      </c>
      <c r="BR36" s="56">
        <f t="shared" ref="BR36" si="388">SUM(BO36:BQ37)</f>
        <v>18</v>
      </c>
      <c r="BS36" s="42" t="str">
        <f t="shared" ref="BS36" si="389">IF(BD36=BE36,"Y","N")</f>
        <v>N</v>
      </c>
      <c r="BT36" s="57">
        <v>24</v>
      </c>
      <c r="BU36" s="59"/>
      <c r="BV36" s="61"/>
      <c r="BW36" s="42"/>
      <c r="BX36" s="59"/>
      <c r="BY36" s="61"/>
      <c r="BZ36" s="61"/>
      <c r="CA36" s="42"/>
      <c r="CB36" s="44"/>
      <c r="CC36" s="44"/>
      <c r="CD36" s="46"/>
      <c r="CE36" s="48"/>
      <c r="CF36" s="48"/>
      <c r="CG36" s="50"/>
      <c r="CH36" s="50"/>
    </row>
    <row r="37" spans="1:86" s="25" customFormat="1" ht="18" customHeight="1" x14ac:dyDescent="0.3">
      <c r="A37" s="64"/>
      <c r="B37" s="168"/>
      <c r="C37" s="138"/>
      <c r="D37" s="66" t="str">
        <f t="shared" ref="D37" si="390">D36</f>
        <v>蓝思8栋</v>
      </c>
      <c r="E37" s="141"/>
      <c r="F37" s="66" t="s">
        <v>75</v>
      </c>
      <c r="G37" s="92"/>
      <c r="H37" s="169"/>
      <c r="I37" s="73"/>
      <c r="J37" s="6" t="s">
        <v>22</v>
      </c>
      <c r="K37" s="30">
        <v>2</v>
      </c>
      <c r="L37" s="30">
        <v>2</v>
      </c>
      <c r="M37" s="30"/>
      <c r="N37" s="30"/>
      <c r="O37" s="30"/>
      <c r="P37" s="30"/>
      <c r="Q37" s="30"/>
      <c r="R37" s="30"/>
      <c r="S37" s="30"/>
      <c r="T37" s="30">
        <v>2</v>
      </c>
      <c r="U37" s="41">
        <v>8</v>
      </c>
      <c r="V37" s="41"/>
      <c r="W37" s="30">
        <v>2</v>
      </c>
      <c r="X37" s="30">
        <v>2</v>
      </c>
      <c r="Y37" s="30"/>
      <c r="Z37" s="30"/>
      <c r="AA37" s="30">
        <v>2</v>
      </c>
      <c r="AB37" s="30"/>
      <c r="AC37" s="30"/>
      <c r="AD37" s="30"/>
      <c r="AE37" s="30">
        <v>3</v>
      </c>
      <c r="AF37" s="30"/>
      <c r="AG37" s="30"/>
      <c r="AH37" s="30"/>
      <c r="AI37" s="30">
        <v>12</v>
      </c>
      <c r="AJ37" s="30"/>
      <c r="AK37" s="30">
        <v>2</v>
      </c>
      <c r="AL37" s="30">
        <v>3</v>
      </c>
      <c r="AM37" s="30">
        <v>2</v>
      </c>
      <c r="AN37" s="30"/>
      <c r="AO37" s="30"/>
      <c r="AP37" s="74"/>
      <c r="AQ37" s="74"/>
      <c r="AR37" s="74"/>
      <c r="AS37" s="74"/>
      <c r="AT37" s="74"/>
      <c r="AU37" s="76"/>
      <c r="AV37" s="76"/>
      <c r="AW37" s="76"/>
      <c r="AX37" s="74"/>
      <c r="AY37" s="76"/>
      <c r="AZ37" s="76"/>
      <c r="BA37" s="76"/>
      <c r="BB37" s="76"/>
      <c r="BC37" s="76"/>
      <c r="BD37" s="77"/>
      <c r="BE37" s="81"/>
      <c r="BF37" s="77"/>
      <c r="BG37" s="77"/>
      <c r="BH37" s="80"/>
      <c r="BI37" s="80"/>
      <c r="BJ37" s="53"/>
      <c r="BK37" s="53"/>
      <c r="BL37" s="53"/>
      <c r="BM37" s="53"/>
      <c r="BN37" s="55"/>
      <c r="BO37" s="55"/>
      <c r="BP37" s="55"/>
      <c r="BQ37" s="56"/>
      <c r="BR37" s="56"/>
      <c r="BS37" s="43"/>
      <c r="BT37" s="58"/>
      <c r="BU37" s="60"/>
      <c r="BV37" s="62"/>
      <c r="BW37" s="43"/>
      <c r="BX37" s="60"/>
      <c r="BY37" s="62"/>
      <c r="BZ37" s="62"/>
      <c r="CA37" s="43"/>
      <c r="CB37" s="45"/>
      <c r="CC37" s="45"/>
      <c r="CD37" s="47"/>
      <c r="CE37" s="49"/>
      <c r="CF37" s="49"/>
      <c r="CG37" s="50"/>
      <c r="CH37" s="50"/>
    </row>
    <row r="38" spans="1:86" s="25" customFormat="1" ht="18" customHeight="1" x14ac:dyDescent="0.3">
      <c r="A38" s="63">
        <v>5</v>
      </c>
      <c r="B38" s="152"/>
      <c r="C38" s="152" t="s">
        <v>101</v>
      </c>
      <c r="D38" s="66" t="s">
        <v>189</v>
      </c>
      <c r="E38" s="66" t="s">
        <v>72</v>
      </c>
      <c r="F38" s="66" t="s">
        <v>73</v>
      </c>
      <c r="G38" s="91" t="s">
        <v>71</v>
      </c>
      <c r="H38" s="72">
        <v>44991</v>
      </c>
      <c r="I38" s="73"/>
      <c r="J38" s="6" t="s">
        <v>21</v>
      </c>
      <c r="K38" s="29" t="s">
        <v>89</v>
      </c>
      <c r="L38" s="29" t="s">
        <v>89</v>
      </c>
      <c r="M38" s="29" t="s">
        <v>89</v>
      </c>
      <c r="N38" s="29"/>
      <c r="O38" s="29"/>
      <c r="P38" s="29" t="s">
        <v>89</v>
      </c>
      <c r="Q38" s="29" t="s">
        <v>89</v>
      </c>
      <c r="R38" s="29" t="s">
        <v>89</v>
      </c>
      <c r="S38" s="29" t="s">
        <v>89</v>
      </c>
      <c r="T38" s="29" t="s">
        <v>89</v>
      </c>
      <c r="U38" s="29"/>
      <c r="V38" s="29"/>
      <c r="W38" s="29" t="s">
        <v>90</v>
      </c>
      <c r="X38" s="29" t="s">
        <v>90</v>
      </c>
      <c r="Y38" s="29" t="s">
        <v>90</v>
      </c>
      <c r="Z38" s="29" t="s">
        <v>90</v>
      </c>
      <c r="AA38" s="29" t="s">
        <v>90</v>
      </c>
      <c r="AB38" s="29"/>
      <c r="AC38" s="29"/>
      <c r="AD38" s="29" t="s">
        <v>89</v>
      </c>
      <c r="AE38" s="29" t="s">
        <v>89</v>
      </c>
      <c r="AF38" s="29" t="s">
        <v>89</v>
      </c>
      <c r="AG38" s="29" t="s">
        <v>89</v>
      </c>
      <c r="AH38" s="29" t="s">
        <v>89</v>
      </c>
      <c r="AI38" s="29"/>
      <c r="AJ38" s="29"/>
      <c r="AK38" s="29" t="s">
        <v>89</v>
      </c>
      <c r="AL38" s="29" t="s">
        <v>89</v>
      </c>
      <c r="AM38" s="29" t="s">
        <v>89</v>
      </c>
      <c r="AN38" s="29" t="s">
        <v>89</v>
      </c>
      <c r="AO38" s="29"/>
      <c r="AP38" s="74">
        <f t="shared" ref="AP38" si="391">(COUNTIF(K38:AO38,"=○")+COUNTIF(K38:AO38,"=○4")*0.5)*8</f>
        <v>0</v>
      </c>
      <c r="AQ38" s="74">
        <f t="shared" ref="AQ38" si="392">(COUNTIF(K38:AO38,"=×")+COUNTIF(K38:AO38,"=×4")*0.5)*8</f>
        <v>0</v>
      </c>
      <c r="AR38" s="74">
        <f t="shared" ref="AR38" si="393">(COUNTIF(K38:AO38,"=※")+COUNTIF(K38:AO38,"=※4")*0.5)*8</f>
        <v>0</v>
      </c>
      <c r="AS38" s="74">
        <f t="shared" ref="AS38" si="394">COUNTIF(K38:AO38,"□")*8</f>
        <v>0</v>
      </c>
      <c r="AT38" s="74">
        <f t="shared" ref="AT38" si="395">COUNTIF(K38:AO38,"=☆")*8</f>
        <v>0</v>
      </c>
      <c r="AU38" s="75">
        <f t="shared" ref="AU38" si="396">COUNTIF(K38:AO38,"=●")*8</f>
        <v>0</v>
      </c>
      <c r="AV38" s="75">
        <f t="shared" ref="AV38" si="397">(COUNTIF(K38:AO38,"=$")+COUNTIF(K38:AO38,"=H"))*8</f>
        <v>0</v>
      </c>
      <c r="AW38" s="75">
        <f t="shared" ref="AW38" si="398">(COUNTIF(K38:AO38,"▲")+COUNTIF(K38:AO38,"=▲4")*0.5)*8</f>
        <v>0</v>
      </c>
      <c r="AX38" s="74">
        <f t="shared" ref="AX38" si="399">(COUNTIF(K38:AO38,"-")+COUNTIF(K38:AO38,"/"))*8</f>
        <v>0</v>
      </c>
      <c r="AY38" s="75">
        <f t="shared" ref="AY38" si="400">(COUNTIF(K38:AO38,"G")+COUNTIF(K38:AO38,"=G4")*0.5)*8</f>
        <v>0</v>
      </c>
      <c r="AZ38" s="75">
        <f t="shared" ref="AZ38" si="401">(COUNTIF(K38:AO38,"E")+COUNTIF(K38:AO38,"=E4")*0.5)*8</f>
        <v>0</v>
      </c>
      <c r="BA38" s="75">
        <f t="shared" ref="BA38" si="402">(COUNTIF(K38:AO38,"=▽")+COUNTIF(K38:AO38,"=▽4")*0.5)*8</f>
        <v>40</v>
      </c>
      <c r="BB38" s="75">
        <f t="shared" ref="BB38" si="403">$BG$5-(SUM(AP38:AZ39)+BC38)/8</f>
        <v>22</v>
      </c>
      <c r="BC38" s="75"/>
      <c r="BD38" s="77">
        <f t="shared" ref="BD38" si="404">$BG$5*8</f>
        <v>176</v>
      </c>
      <c r="BE38" s="81">
        <v>136</v>
      </c>
      <c r="BF38" s="77">
        <f t="shared" ref="BF38" si="405">SUM(K39:M39,P39:T39,W39:AA39,AD39:AH39,AK39:AN39)</f>
        <v>47</v>
      </c>
      <c r="BG38" s="77">
        <f t="shared" ref="BG38" si="406">SUM(N39:O39,U39:V39,AB39:AC39,AI39:AJ39)</f>
        <v>37</v>
      </c>
      <c r="BH38" s="79"/>
      <c r="BI38" s="79">
        <f t="shared" ref="BI38" si="407">SUM(BF38:BH39)</f>
        <v>84</v>
      </c>
      <c r="BJ38" s="52"/>
      <c r="BK38" s="52">
        <f t="shared" ref="BK38" si="408">BA38</f>
        <v>40</v>
      </c>
      <c r="BL38" s="52">
        <f t="shared" ref="BL38" si="409">BA38</f>
        <v>40</v>
      </c>
      <c r="BM38" s="52">
        <f t="shared" ref="BM38" si="410">BJ38+BK38-BL38</f>
        <v>0</v>
      </c>
      <c r="BN38" s="54">
        <v>176</v>
      </c>
      <c r="BO38" s="54">
        <v>44</v>
      </c>
      <c r="BP38" s="54">
        <v>0</v>
      </c>
      <c r="BQ38" s="56">
        <f t="shared" ref="BQ38" si="411">BH38</f>
        <v>0</v>
      </c>
      <c r="BR38" s="56">
        <f t="shared" ref="BR38" si="412">SUM(BO38:BQ39)</f>
        <v>44</v>
      </c>
      <c r="BS38" s="42" t="str">
        <f t="shared" ref="BS38" si="413">IF(BD38=BE38,"Y","N")</f>
        <v>N</v>
      </c>
      <c r="BT38" s="57">
        <v>40</v>
      </c>
      <c r="BU38" s="59"/>
      <c r="BV38" s="61"/>
      <c r="BW38" s="42"/>
      <c r="BX38" s="59"/>
      <c r="BY38" s="61"/>
      <c r="BZ38" s="61"/>
      <c r="CA38" s="42"/>
      <c r="CB38" s="44"/>
      <c r="CC38" s="44"/>
      <c r="CD38" s="46"/>
      <c r="CE38" s="48"/>
      <c r="CF38" s="48"/>
      <c r="CG38" s="50"/>
      <c r="CH38" s="50"/>
    </row>
    <row r="39" spans="1:86" s="25" customFormat="1" ht="18" customHeight="1" x14ac:dyDescent="0.3">
      <c r="A39" s="64"/>
      <c r="B39" s="153"/>
      <c r="C39" s="153"/>
      <c r="D39" s="66" t="str">
        <f t="shared" ref="D39" si="414">D38</f>
        <v>蓝思7栋</v>
      </c>
      <c r="E39" s="66"/>
      <c r="F39" s="66" t="str">
        <f t="shared" ref="F39" si="415">F38</f>
        <v>蕴力</v>
      </c>
      <c r="G39" s="92"/>
      <c r="H39" s="72"/>
      <c r="I39" s="73"/>
      <c r="J39" s="6" t="s">
        <v>22</v>
      </c>
      <c r="K39" s="30">
        <v>3.5</v>
      </c>
      <c r="L39" s="30">
        <v>3</v>
      </c>
      <c r="M39" s="30">
        <v>2</v>
      </c>
      <c r="N39" s="30">
        <v>10</v>
      </c>
      <c r="O39" s="30">
        <v>8</v>
      </c>
      <c r="P39" s="30">
        <v>3</v>
      </c>
      <c r="Q39" s="30">
        <v>3.5</v>
      </c>
      <c r="R39" s="30">
        <v>2</v>
      </c>
      <c r="S39" s="30">
        <v>3</v>
      </c>
      <c r="T39" s="30">
        <v>3</v>
      </c>
      <c r="U39" s="41"/>
      <c r="V39" s="41"/>
      <c r="W39" s="30"/>
      <c r="X39" s="30"/>
      <c r="Y39" s="30"/>
      <c r="Z39" s="30"/>
      <c r="AA39" s="30"/>
      <c r="AB39" s="30"/>
      <c r="AC39" s="30"/>
      <c r="AD39" s="30">
        <v>2</v>
      </c>
      <c r="AE39" s="30">
        <v>2.5</v>
      </c>
      <c r="AF39" s="30">
        <v>3</v>
      </c>
      <c r="AG39" s="30">
        <v>2.5</v>
      </c>
      <c r="AH39" s="30">
        <v>3.5</v>
      </c>
      <c r="AI39" s="30">
        <v>11</v>
      </c>
      <c r="AJ39" s="30">
        <v>8</v>
      </c>
      <c r="AK39" s="30">
        <v>2.5</v>
      </c>
      <c r="AL39" s="30">
        <v>2</v>
      </c>
      <c r="AM39" s="30">
        <v>3</v>
      </c>
      <c r="AN39" s="30">
        <v>3</v>
      </c>
      <c r="AO39" s="30"/>
      <c r="AP39" s="74"/>
      <c r="AQ39" s="74"/>
      <c r="AR39" s="74"/>
      <c r="AS39" s="74"/>
      <c r="AT39" s="74"/>
      <c r="AU39" s="76"/>
      <c r="AV39" s="76"/>
      <c r="AW39" s="76"/>
      <c r="AX39" s="74"/>
      <c r="AY39" s="76"/>
      <c r="AZ39" s="76"/>
      <c r="BA39" s="76"/>
      <c r="BB39" s="76"/>
      <c r="BC39" s="76"/>
      <c r="BD39" s="77"/>
      <c r="BE39" s="81"/>
      <c r="BF39" s="77"/>
      <c r="BG39" s="77"/>
      <c r="BH39" s="80"/>
      <c r="BI39" s="80"/>
      <c r="BJ39" s="53"/>
      <c r="BK39" s="53"/>
      <c r="BL39" s="53"/>
      <c r="BM39" s="53"/>
      <c r="BN39" s="55"/>
      <c r="BO39" s="55"/>
      <c r="BP39" s="55"/>
      <c r="BQ39" s="56"/>
      <c r="BR39" s="56"/>
      <c r="BS39" s="43"/>
      <c r="BT39" s="58"/>
      <c r="BU39" s="60"/>
      <c r="BV39" s="62"/>
      <c r="BW39" s="43"/>
      <c r="BX39" s="60"/>
      <c r="BY39" s="62"/>
      <c r="BZ39" s="62"/>
      <c r="CA39" s="43"/>
      <c r="CB39" s="45"/>
      <c r="CC39" s="45"/>
      <c r="CD39" s="47"/>
      <c r="CE39" s="49"/>
      <c r="CF39" s="49"/>
      <c r="CG39" s="50"/>
      <c r="CH39" s="50"/>
    </row>
    <row r="40" spans="1:86" s="25" customFormat="1" ht="18" customHeight="1" x14ac:dyDescent="0.3">
      <c r="A40" s="63">
        <v>6</v>
      </c>
      <c r="B40" s="170"/>
      <c r="C40" s="152" t="s">
        <v>102</v>
      </c>
      <c r="D40" s="66" t="s">
        <v>189</v>
      </c>
      <c r="E40" s="66" t="s">
        <v>72</v>
      </c>
      <c r="F40" s="66" t="s">
        <v>73</v>
      </c>
      <c r="G40" s="91" t="s">
        <v>71</v>
      </c>
      <c r="H40" s="72">
        <v>45243</v>
      </c>
      <c r="I40" s="73"/>
      <c r="J40" s="6" t="s">
        <v>21</v>
      </c>
      <c r="K40" s="29" t="s">
        <v>23</v>
      </c>
      <c r="L40" s="29" t="s">
        <v>23</v>
      </c>
      <c r="M40" s="29" t="s">
        <v>23</v>
      </c>
      <c r="N40" s="29"/>
      <c r="O40" s="29"/>
      <c r="P40" s="29" t="s">
        <v>23</v>
      </c>
      <c r="Q40" s="29" t="s">
        <v>23</v>
      </c>
      <c r="R40" s="29" t="s">
        <v>23</v>
      </c>
      <c r="S40" s="29" t="s">
        <v>23</v>
      </c>
      <c r="T40" s="29" t="s">
        <v>23</v>
      </c>
      <c r="U40" s="29"/>
      <c r="V40" s="29"/>
      <c r="W40" s="29" t="s">
        <v>89</v>
      </c>
      <c r="X40" s="29" t="s">
        <v>89</v>
      </c>
      <c r="Y40" s="29" t="s">
        <v>89</v>
      </c>
      <c r="Z40" s="29" t="s">
        <v>89</v>
      </c>
      <c r="AA40" s="29" t="s">
        <v>89</v>
      </c>
      <c r="AB40" s="29"/>
      <c r="AC40" s="29"/>
      <c r="AD40" s="29" t="s">
        <v>89</v>
      </c>
      <c r="AE40" s="29" t="s">
        <v>89</v>
      </c>
      <c r="AF40" s="29" t="s">
        <v>89</v>
      </c>
      <c r="AG40" s="29" t="s">
        <v>89</v>
      </c>
      <c r="AH40" s="29" t="s">
        <v>89</v>
      </c>
      <c r="AI40" s="29"/>
      <c r="AJ40" s="29"/>
      <c r="AK40" s="29" t="s">
        <v>89</v>
      </c>
      <c r="AL40" s="29" t="s">
        <v>89</v>
      </c>
      <c r="AM40" s="29" t="s">
        <v>89</v>
      </c>
      <c r="AN40" s="29" t="s">
        <v>89</v>
      </c>
      <c r="AO40" s="29"/>
      <c r="AP40" s="74">
        <f t="shared" ref="AP40" si="416">(COUNTIF(K40:AO40,"=○")+COUNTIF(K40:AO40,"=○4")*0.5)*8</f>
        <v>0</v>
      </c>
      <c r="AQ40" s="74">
        <f t="shared" ref="AQ40" si="417">(COUNTIF(K40:AO40,"=×")+COUNTIF(K40:AO40,"=×4")*0.5)*8</f>
        <v>0</v>
      </c>
      <c r="AR40" s="74">
        <f t="shared" ref="AR40" si="418">(COUNTIF(K40:AO40,"=※")+COUNTIF(K40:AO40,"=※4")*0.5)*8</f>
        <v>0</v>
      </c>
      <c r="AS40" s="74">
        <f t="shared" ref="AS40" si="419">COUNTIF(K40:AO40,"□")*8</f>
        <v>0</v>
      </c>
      <c r="AT40" s="74">
        <f t="shared" ref="AT40" si="420">COUNTIF(K40:AO40,"=☆")*8</f>
        <v>0</v>
      </c>
      <c r="AU40" s="75">
        <f t="shared" ref="AU40" si="421">COUNTIF(K40:AO40,"=●")*8</f>
        <v>0</v>
      </c>
      <c r="AV40" s="75">
        <f t="shared" ref="AV40" si="422">(COUNTIF(K40:AO40,"=$")+COUNTIF(K40:AO40,"=H"))*8</f>
        <v>0</v>
      </c>
      <c r="AW40" s="75">
        <f t="shared" ref="AW40" si="423">(COUNTIF(K40:AO40,"▲")+COUNTIF(K40:AO40,"=▲4")*0.5)*8</f>
        <v>0</v>
      </c>
      <c r="AX40" s="74">
        <f t="shared" ref="AX40" si="424">(COUNTIF(K40:AO40,"-")+COUNTIF(K40:AO40,"/"))*8</f>
        <v>64</v>
      </c>
      <c r="AY40" s="75">
        <f t="shared" ref="AY40" si="425">(COUNTIF(K40:AO40,"G")+COUNTIF(K40:AO40,"=G4")*0.5)*8</f>
        <v>0</v>
      </c>
      <c r="AZ40" s="75">
        <f t="shared" ref="AZ40" si="426">(COUNTIF(K40:AO40,"E")+COUNTIF(K40:AO40,"=E4")*0.5)*8</f>
        <v>0</v>
      </c>
      <c r="BA40" s="75">
        <f t="shared" ref="BA40" si="427">(COUNTIF(K40:AO40,"=▽")+COUNTIF(K40:AO40,"=▽4")*0.5)*8</f>
        <v>0</v>
      </c>
      <c r="BB40" s="75">
        <f t="shared" ref="BB40" si="428">$BG$5-(SUM(AP40:AZ41)+BC40)/8</f>
        <v>14</v>
      </c>
      <c r="BC40" s="75"/>
      <c r="BD40" s="77">
        <f t="shared" ref="BD40" si="429">$BG$5*8</f>
        <v>176</v>
      </c>
      <c r="BE40" s="78">
        <f t="shared" ref="BE40" si="430">BD40-(SUM(AP40:AZ41)+BC40)</f>
        <v>112</v>
      </c>
      <c r="BF40" s="77">
        <f t="shared" ref="BF40" si="431">SUM(K41:M41,P41:T41,W41:AA41,AD41:AH41,AK41:AN41)</f>
        <v>23.5</v>
      </c>
      <c r="BG40" s="77">
        <f t="shared" ref="BG40" si="432">SUM(N41:O41,U41:V41,AB41:AC41,AI41:AJ41)</f>
        <v>20.5</v>
      </c>
      <c r="BH40" s="79"/>
      <c r="BI40" s="79">
        <f t="shared" ref="BI40" si="433">SUM(BF40:BH41)</f>
        <v>44</v>
      </c>
      <c r="BJ40" s="52"/>
      <c r="BK40" s="52">
        <f t="shared" ref="BK40" si="434">BA40</f>
        <v>0</v>
      </c>
      <c r="BL40" s="52">
        <f t="shared" ref="BL40" si="435">BA40</f>
        <v>0</v>
      </c>
      <c r="BM40" s="52">
        <f t="shared" ref="BM40" si="436">BJ40+BK40-BL40</f>
        <v>0</v>
      </c>
      <c r="BN40" s="54">
        <f t="shared" ref="BN40" si="437">BE40</f>
        <v>112</v>
      </c>
      <c r="BO40" s="54">
        <f t="shared" ref="BO40" si="438">BF40-(BK40-BT40)</f>
        <v>23.5</v>
      </c>
      <c r="BP40" s="54">
        <f t="shared" ref="BP40" si="439">BG40-BT40</f>
        <v>20.5</v>
      </c>
      <c r="BQ40" s="56">
        <f t="shared" ref="BQ40" si="440">BH40</f>
        <v>0</v>
      </c>
      <c r="BR40" s="56">
        <f t="shared" ref="BR40" si="441">SUM(BO40:BQ41)</f>
        <v>44</v>
      </c>
      <c r="BS40" s="42" t="str">
        <f t="shared" ref="BS40" si="442">IF(BD40=BE40,"Y","N")</f>
        <v>N</v>
      </c>
      <c r="BT40" s="57"/>
      <c r="BU40" s="59"/>
      <c r="BV40" s="61"/>
      <c r="BW40" s="42"/>
      <c r="BX40" s="59"/>
      <c r="BY40" s="61"/>
      <c r="BZ40" s="61"/>
      <c r="CA40" s="42"/>
      <c r="CB40" s="44"/>
      <c r="CC40" s="44"/>
      <c r="CD40" s="46"/>
      <c r="CE40" s="48"/>
      <c r="CF40" s="48"/>
      <c r="CG40" s="50"/>
      <c r="CH40" s="50"/>
    </row>
    <row r="41" spans="1:86" s="25" customFormat="1" ht="18" customHeight="1" x14ac:dyDescent="0.3">
      <c r="A41" s="64"/>
      <c r="B41" s="153"/>
      <c r="C41" s="153"/>
      <c r="D41" s="66" t="str">
        <f t="shared" ref="D41" si="443">D40</f>
        <v>蓝思7栋</v>
      </c>
      <c r="E41" s="66"/>
      <c r="F41" s="66" t="str">
        <f t="shared" ref="F41" si="444">F40</f>
        <v>蕴力</v>
      </c>
      <c r="G41" s="92"/>
      <c r="H41" s="72"/>
      <c r="I41" s="73"/>
      <c r="J41" s="6" t="s">
        <v>22</v>
      </c>
      <c r="K41" s="30"/>
      <c r="L41" s="30"/>
      <c r="M41" s="30"/>
      <c r="N41" s="30"/>
      <c r="O41" s="30"/>
      <c r="P41" s="30"/>
      <c r="Q41" s="30"/>
      <c r="R41" s="30"/>
      <c r="S41" s="30"/>
      <c r="T41" s="30"/>
      <c r="U41" s="30"/>
      <c r="V41" s="30"/>
      <c r="W41" s="30">
        <v>2</v>
      </c>
      <c r="X41" s="30">
        <v>2</v>
      </c>
      <c r="Y41" s="30">
        <v>2</v>
      </c>
      <c r="Z41" s="30">
        <v>1</v>
      </c>
      <c r="AA41" s="30">
        <v>2</v>
      </c>
      <c r="AB41" s="30">
        <v>10.5</v>
      </c>
      <c r="AC41" s="30"/>
      <c r="AD41" s="30">
        <v>2</v>
      </c>
      <c r="AE41" s="30">
        <v>2.5</v>
      </c>
      <c r="AF41" s="30"/>
      <c r="AG41" s="30">
        <v>2.5</v>
      </c>
      <c r="AH41" s="30"/>
      <c r="AI41" s="30">
        <v>10</v>
      </c>
      <c r="AJ41" s="30"/>
      <c r="AK41" s="30">
        <v>1.5</v>
      </c>
      <c r="AL41" s="30">
        <v>2</v>
      </c>
      <c r="AM41" s="30">
        <v>2</v>
      </c>
      <c r="AN41" s="30">
        <v>2</v>
      </c>
      <c r="AO41" s="30"/>
      <c r="AP41" s="74"/>
      <c r="AQ41" s="74"/>
      <c r="AR41" s="74"/>
      <c r="AS41" s="74"/>
      <c r="AT41" s="74"/>
      <c r="AU41" s="76"/>
      <c r="AV41" s="76"/>
      <c r="AW41" s="76"/>
      <c r="AX41" s="74"/>
      <c r="AY41" s="76"/>
      <c r="AZ41" s="76"/>
      <c r="BA41" s="76"/>
      <c r="BB41" s="76"/>
      <c r="BC41" s="76"/>
      <c r="BD41" s="77"/>
      <c r="BE41" s="78"/>
      <c r="BF41" s="77"/>
      <c r="BG41" s="77"/>
      <c r="BH41" s="80"/>
      <c r="BI41" s="80"/>
      <c r="BJ41" s="53"/>
      <c r="BK41" s="53"/>
      <c r="BL41" s="53"/>
      <c r="BM41" s="53"/>
      <c r="BN41" s="55"/>
      <c r="BO41" s="55"/>
      <c r="BP41" s="55"/>
      <c r="BQ41" s="56"/>
      <c r="BR41" s="56"/>
      <c r="BS41" s="43"/>
      <c r="BT41" s="58"/>
      <c r="BU41" s="60"/>
      <c r="BV41" s="62"/>
      <c r="BW41" s="43"/>
      <c r="BX41" s="60"/>
      <c r="BY41" s="62"/>
      <c r="BZ41" s="62"/>
      <c r="CA41" s="43"/>
      <c r="CB41" s="45"/>
      <c r="CC41" s="45"/>
      <c r="CD41" s="47"/>
      <c r="CE41" s="49"/>
      <c r="CF41" s="49"/>
      <c r="CG41" s="50"/>
      <c r="CH41" s="50"/>
    </row>
    <row r="42" spans="1:86" s="25" customFormat="1" ht="18" customHeight="1" x14ac:dyDescent="0.3">
      <c r="A42" s="63">
        <v>7</v>
      </c>
      <c r="B42" s="170" t="s">
        <v>92</v>
      </c>
      <c r="C42" s="82" t="s">
        <v>103</v>
      </c>
      <c r="D42" s="82" t="s">
        <v>188</v>
      </c>
      <c r="E42" s="85" t="s">
        <v>74</v>
      </c>
      <c r="F42" s="82" t="s">
        <v>73</v>
      </c>
      <c r="G42" s="86" t="s">
        <v>71</v>
      </c>
      <c r="H42" s="172">
        <v>45096</v>
      </c>
      <c r="I42" s="89">
        <v>45241</v>
      </c>
      <c r="J42" s="6" t="s">
        <v>21</v>
      </c>
      <c r="K42" s="29" t="s">
        <v>89</v>
      </c>
      <c r="L42" s="29" t="s">
        <v>89</v>
      </c>
      <c r="M42" s="29" t="s">
        <v>89</v>
      </c>
      <c r="N42" s="29"/>
      <c r="O42" s="29"/>
      <c r="P42" s="29" t="s">
        <v>89</v>
      </c>
      <c r="Q42" s="29" t="s">
        <v>89</v>
      </c>
      <c r="R42" s="29" t="s">
        <v>89</v>
      </c>
      <c r="S42" s="29" t="s">
        <v>89</v>
      </c>
      <c r="T42" s="29" t="s">
        <v>89</v>
      </c>
      <c r="U42" s="29"/>
      <c r="V42" s="29"/>
      <c r="W42" s="29" t="s">
        <v>104</v>
      </c>
      <c r="X42" s="29" t="s">
        <v>104</v>
      </c>
      <c r="Y42" s="29" t="s">
        <v>104</v>
      </c>
      <c r="Z42" s="29" t="s">
        <v>104</v>
      </c>
      <c r="AA42" s="29" t="s">
        <v>104</v>
      </c>
      <c r="AB42" s="29"/>
      <c r="AC42" s="29"/>
      <c r="AD42" s="29" t="s">
        <v>104</v>
      </c>
      <c r="AE42" s="29" t="s">
        <v>104</v>
      </c>
      <c r="AF42" s="29" t="s">
        <v>104</v>
      </c>
      <c r="AG42" s="29" t="s">
        <v>104</v>
      </c>
      <c r="AH42" s="29" t="s">
        <v>104</v>
      </c>
      <c r="AI42" s="29"/>
      <c r="AJ42" s="29"/>
      <c r="AK42" s="29" t="s">
        <v>104</v>
      </c>
      <c r="AL42" s="29" t="s">
        <v>104</v>
      </c>
      <c r="AM42" s="29" t="s">
        <v>104</v>
      </c>
      <c r="AN42" s="29" t="s">
        <v>104</v>
      </c>
      <c r="AO42" s="29"/>
      <c r="AP42" s="74">
        <f t="shared" ref="AP42" si="445">(COUNTIF(K42:AO42,"=○")+COUNTIF(K42:AO42,"=○4")*0.5)*8</f>
        <v>0</v>
      </c>
      <c r="AQ42" s="74">
        <f t="shared" ref="AQ42" si="446">(COUNTIF(K42:AO42,"=×")+COUNTIF(K42:AO42,"=×4")*0.5)*8</f>
        <v>0</v>
      </c>
      <c r="AR42" s="74">
        <f t="shared" ref="AR42" si="447">(COUNTIF(K42:AO42,"=※")+COUNTIF(K42:AO42,"=※4")*0.5)*8</f>
        <v>0</v>
      </c>
      <c r="AS42" s="74">
        <f t="shared" ref="AS42" si="448">COUNTIF(K42:AO42,"□")*8</f>
        <v>0</v>
      </c>
      <c r="AT42" s="74">
        <f t="shared" ref="AT42" si="449">COUNTIF(K42:AO42,"=☆")*8</f>
        <v>0</v>
      </c>
      <c r="AU42" s="75">
        <f t="shared" ref="AU42" si="450">COUNTIF(K42:AO42,"=●")*8</f>
        <v>0</v>
      </c>
      <c r="AV42" s="75">
        <f t="shared" ref="AV42" si="451">(COUNTIF(K42:AO42,"=$")+COUNTIF(K42:AO42,"=H"))*8</f>
        <v>0</v>
      </c>
      <c r="AW42" s="75">
        <f t="shared" ref="AW42" si="452">(COUNTIF(K42:AO42,"▲")+COUNTIF(K42:AO42,"=▲4")*0.5)*8</f>
        <v>0</v>
      </c>
      <c r="AX42" s="74">
        <f t="shared" ref="AX42" si="453">(COUNTIF(K42:AO42,"-")+COUNTIF(K42:AO42,"/"))*8</f>
        <v>112</v>
      </c>
      <c r="AY42" s="75">
        <f t="shared" ref="AY42" si="454">(COUNTIF(K42:AO42,"G")+COUNTIF(K42:AO42,"=G4")*0.5)*8</f>
        <v>0</v>
      </c>
      <c r="AZ42" s="75">
        <f t="shared" ref="AZ42" si="455">(COUNTIF(K42:AO42,"E")+COUNTIF(K42:AO42,"=E4")*0.5)*8</f>
        <v>0</v>
      </c>
      <c r="BA42" s="75">
        <f t="shared" ref="BA42" si="456">(COUNTIF(K42:AO42,"=▽")+COUNTIF(K42:AO42,"=▽4")*0.5)*8</f>
        <v>0</v>
      </c>
      <c r="BB42" s="75">
        <f t="shared" ref="BB42" si="457">$BG$5-(SUM(AP42:AZ43)+BC42)/8</f>
        <v>8</v>
      </c>
      <c r="BC42" s="75"/>
      <c r="BD42" s="77">
        <f t="shared" ref="BD42" si="458">$BG$5*8</f>
        <v>176</v>
      </c>
      <c r="BE42" s="78">
        <f t="shared" ref="BE42" si="459">BD42-(SUM(AP42:AZ43)+BC42)</f>
        <v>64</v>
      </c>
      <c r="BF42" s="77">
        <f t="shared" ref="BF42" si="460">SUM(K43:M43,P43:T43,W43:AA43,AD43:AH43,AK43:AN43)</f>
        <v>13.5</v>
      </c>
      <c r="BG42" s="77">
        <f t="shared" ref="BG42" si="461">SUM(N43:O43,U43:V43,AB43:AC43,AI43:AJ43)</f>
        <v>11</v>
      </c>
      <c r="BH42" s="79"/>
      <c r="BI42" s="79">
        <f t="shared" ref="BI42" si="462">SUM(BF42:BH43)</f>
        <v>24.5</v>
      </c>
      <c r="BJ42" s="52"/>
      <c r="BK42" s="52">
        <f t="shared" ref="BK42" si="463">BA42</f>
        <v>0</v>
      </c>
      <c r="BL42" s="52">
        <f t="shared" ref="BL42" si="464">BA42</f>
        <v>0</v>
      </c>
      <c r="BM42" s="52">
        <f t="shared" ref="BM42" si="465">BJ42+BK42-BL42</f>
        <v>0</v>
      </c>
      <c r="BN42" s="54">
        <f t="shared" ref="BN42" si="466">BE42</f>
        <v>64</v>
      </c>
      <c r="BO42" s="54">
        <f t="shared" ref="BO42" si="467">BF42-(BK42-BT42)</f>
        <v>13.5</v>
      </c>
      <c r="BP42" s="54">
        <f t="shared" ref="BP42" si="468">BG42-BT42</f>
        <v>11</v>
      </c>
      <c r="BQ42" s="56">
        <f t="shared" ref="BQ42" si="469">BH42</f>
        <v>0</v>
      </c>
      <c r="BR42" s="56">
        <f t="shared" ref="BR42" si="470">SUM(BO42:BQ43)</f>
        <v>24.5</v>
      </c>
      <c r="BS42" s="42" t="str">
        <f t="shared" ref="BS42" si="471">IF(BD42=BE42,"Y","N")</f>
        <v>N</v>
      </c>
      <c r="BT42" s="57"/>
      <c r="BU42" s="59"/>
      <c r="BV42" s="61"/>
      <c r="BW42" s="42"/>
      <c r="BX42" s="59"/>
      <c r="BY42" s="61"/>
      <c r="BZ42" s="61"/>
      <c r="CA42" s="42"/>
      <c r="CB42" s="44"/>
      <c r="CC42" s="44"/>
      <c r="CD42" s="46"/>
      <c r="CE42" s="48"/>
      <c r="CF42" s="48"/>
      <c r="CG42" s="50"/>
      <c r="CH42" s="50"/>
    </row>
    <row r="43" spans="1:86" s="25" customFormat="1" ht="18" customHeight="1" x14ac:dyDescent="0.3">
      <c r="A43" s="64"/>
      <c r="B43" s="171"/>
      <c r="C43" s="82"/>
      <c r="D43" s="82" t="s">
        <v>188</v>
      </c>
      <c r="E43" s="85"/>
      <c r="F43" s="82" t="str">
        <f t="shared" ref="F43" si="472">F42</f>
        <v>蕴力</v>
      </c>
      <c r="G43" s="87"/>
      <c r="H43" s="172"/>
      <c r="I43" s="73"/>
      <c r="J43" s="6" t="s">
        <v>22</v>
      </c>
      <c r="K43" s="30">
        <v>2</v>
      </c>
      <c r="L43" s="30">
        <v>2</v>
      </c>
      <c r="M43" s="30">
        <v>2</v>
      </c>
      <c r="N43" s="30">
        <v>11</v>
      </c>
      <c r="O43" s="30"/>
      <c r="P43" s="30">
        <v>2</v>
      </c>
      <c r="Q43" s="30">
        <v>1</v>
      </c>
      <c r="R43" s="30">
        <v>2.5</v>
      </c>
      <c r="S43" s="30">
        <v>2</v>
      </c>
      <c r="T43" s="30"/>
      <c r="U43" s="41"/>
      <c r="V43" s="30"/>
      <c r="W43" s="30"/>
      <c r="X43" s="30"/>
      <c r="Y43" s="30"/>
      <c r="Z43" s="30"/>
      <c r="AA43" s="30"/>
      <c r="AB43" s="30"/>
      <c r="AC43" s="30"/>
      <c r="AD43" s="30"/>
      <c r="AE43" s="30"/>
      <c r="AF43" s="30"/>
      <c r="AG43" s="30"/>
      <c r="AH43" s="30"/>
      <c r="AI43" s="30"/>
      <c r="AJ43" s="30"/>
      <c r="AK43" s="30"/>
      <c r="AL43" s="30"/>
      <c r="AM43" s="30"/>
      <c r="AN43" s="30"/>
      <c r="AO43" s="30"/>
      <c r="AP43" s="74"/>
      <c r="AQ43" s="74"/>
      <c r="AR43" s="74"/>
      <c r="AS43" s="74"/>
      <c r="AT43" s="74"/>
      <c r="AU43" s="76"/>
      <c r="AV43" s="76"/>
      <c r="AW43" s="76"/>
      <c r="AX43" s="74"/>
      <c r="AY43" s="76"/>
      <c r="AZ43" s="76"/>
      <c r="BA43" s="76"/>
      <c r="BB43" s="76"/>
      <c r="BC43" s="76"/>
      <c r="BD43" s="77"/>
      <c r="BE43" s="78"/>
      <c r="BF43" s="77"/>
      <c r="BG43" s="77"/>
      <c r="BH43" s="80"/>
      <c r="BI43" s="80"/>
      <c r="BJ43" s="53"/>
      <c r="BK43" s="53"/>
      <c r="BL43" s="53"/>
      <c r="BM43" s="53"/>
      <c r="BN43" s="55"/>
      <c r="BO43" s="55"/>
      <c r="BP43" s="55"/>
      <c r="BQ43" s="56"/>
      <c r="BR43" s="56"/>
      <c r="BS43" s="43"/>
      <c r="BT43" s="58"/>
      <c r="BU43" s="60"/>
      <c r="BV43" s="62"/>
      <c r="BW43" s="43"/>
      <c r="BX43" s="60"/>
      <c r="BY43" s="62"/>
      <c r="BZ43" s="62"/>
      <c r="CA43" s="43"/>
      <c r="CB43" s="45"/>
      <c r="CC43" s="45"/>
      <c r="CD43" s="47"/>
      <c r="CE43" s="49"/>
      <c r="CF43" s="49"/>
      <c r="CG43" s="50"/>
      <c r="CH43" s="50"/>
    </row>
    <row r="44" spans="1:86" s="25" customFormat="1" ht="18" customHeight="1" x14ac:dyDescent="0.3">
      <c r="A44" s="63">
        <v>8</v>
      </c>
      <c r="B44" s="170"/>
      <c r="C44" s="66" t="s">
        <v>105</v>
      </c>
      <c r="D44" s="66" t="s">
        <v>191</v>
      </c>
      <c r="E44" s="69" t="s">
        <v>70</v>
      </c>
      <c r="F44" s="66" t="s">
        <v>73</v>
      </c>
      <c r="G44" s="91" t="s">
        <v>71</v>
      </c>
      <c r="H44" s="174">
        <v>45124</v>
      </c>
      <c r="I44" s="73"/>
      <c r="J44" s="6" t="s">
        <v>21</v>
      </c>
      <c r="K44" s="29" t="s">
        <v>89</v>
      </c>
      <c r="L44" s="29" t="s">
        <v>89</v>
      </c>
      <c r="M44" s="29" t="s">
        <v>89</v>
      </c>
      <c r="N44" s="29"/>
      <c r="O44" s="29"/>
      <c r="P44" s="29" t="s">
        <v>89</v>
      </c>
      <c r="Q44" s="29" t="s">
        <v>89</v>
      </c>
      <c r="R44" s="29" t="s">
        <v>89</v>
      </c>
      <c r="S44" s="29" t="s">
        <v>89</v>
      </c>
      <c r="T44" s="29" t="s">
        <v>89</v>
      </c>
      <c r="U44" s="29"/>
      <c r="V44" s="29"/>
      <c r="W44" s="29" t="s">
        <v>89</v>
      </c>
      <c r="X44" s="29" t="s">
        <v>89</v>
      </c>
      <c r="Y44" s="29" t="s">
        <v>89</v>
      </c>
      <c r="Z44" s="29" t="s">
        <v>89</v>
      </c>
      <c r="AA44" s="29" t="s">
        <v>89</v>
      </c>
      <c r="AB44" s="29"/>
      <c r="AC44" s="29"/>
      <c r="AD44" s="29" t="s">
        <v>89</v>
      </c>
      <c r="AE44" s="29" t="s">
        <v>89</v>
      </c>
      <c r="AF44" s="29" t="s">
        <v>89</v>
      </c>
      <c r="AG44" s="29" t="s">
        <v>89</v>
      </c>
      <c r="AH44" s="29" t="s">
        <v>89</v>
      </c>
      <c r="AI44" s="29"/>
      <c r="AJ44" s="29"/>
      <c r="AK44" s="29" t="s">
        <v>89</v>
      </c>
      <c r="AL44" s="29" t="s">
        <v>89</v>
      </c>
      <c r="AM44" s="29" t="s">
        <v>89</v>
      </c>
      <c r="AN44" s="29" t="s">
        <v>89</v>
      </c>
      <c r="AO44" s="29"/>
      <c r="AP44" s="74">
        <f t="shared" ref="AP44" si="473">(COUNTIF(K44:AO44,"=○")+COUNTIF(K44:AO44,"=○4")*0.5)*8</f>
        <v>0</v>
      </c>
      <c r="AQ44" s="74">
        <f t="shared" ref="AQ44" si="474">(COUNTIF(K44:AO44,"=×")+COUNTIF(K44:AO44,"=×4")*0.5)*8</f>
        <v>0</v>
      </c>
      <c r="AR44" s="74">
        <f t="shared" ref="AR44" si="475">(COUNTIF(K44:AO44,"=※")+COUNTIF(K44:AO44,"=※4")*0.5)*8</f>
        <v>0</v>
      </c>
      <c r="AS44" s="74">
        <f t="shared" ref="AS44" si="476">COUNTIF(K44:AO44,"□")*8</f>
        <v>0</v>
      </c>
      <c r="AT44" s="74">
        <f t="shared" ref="AT44" si="477">COUNTIF(K44:AO44,"=☆")*8</f>
        <v>0</v>
      </c>
      <c r="AU44" s="75">
        <f t="shared" ref="AU44" si="478">COUNTIF(K44:AO44,"=●")*8</f>
        <v>0</v>
      </c>
      <c r="AV44" s="75">
        <f t="shared" ref="AV44" si="479">(COUNTIF(K44:AO44,"=$")+COUNTIF(K44:AO44,"=H"))*8</f>
        <v>0</v>
      </c>
      <c r="AW44" s="75">
        <f t="shared" ref="AW44" si="480">(COUNTIF(K44:AO44,"▲")+COUNTIF(K44:AO44,"=▲4")*0.5)*8</f>
        <v>0</v>
      </c>
      <c r="AX44" s="74">
        <f t="shared" ref="AX44" si="481">(COUNTIF(K44:AO44,"-")+COUNTIF(K44:AO44,"/"))*8</f>
        <v>0</v>
      </c>
      <c r="AY44" s="75">
        <f t="shared" ref="AY44" si="482">(COUNTIF(K44:AO44,"G")+COUNTIF(K44:AO44,"=G4")*0.5)*8</f>
        <v>0</v>
      </c>
      <c r="AZ44" s="75">
        <f t="shared" ref="AZ44" si="483">(COUNTIF(K44:AO44,"E")+COUNTIF(K44:AO44,"=E4")*0.5)*8</f>
        <v>0</v>
      </c>
      <c r="BA44" s="75">
        <f t="shared" ref="BA44" si="484">(COUNTIF(K44:AO44,"=▽")+COUNTIF(K44:AO44,"=▽4")*0.5)*8</f>
        <v>0</v>
      </c>
      <c r="BB44" s="75">
        <f t="shared" ref="BB44" si="485">$BG$5-(SUM(AP44:AZ45)+BC44)/8</f>
        <v>22</v>
      </c>
      <c r="BC44" s="75"/>
      <c r="BD44" s="77">
        <f t="shared" ref="BD44:BD46" si="486">$BG$5*8</f>
        <v>176</v>
      </c>
      <c r="BE44" s="78">
        <f t="shared" ref="BE44" si="487">BD44-(SUM(AP44:AZ45)+BC44)</f>
        <v>176</v>
      </c>
      <c r="BF44" s="77">
        <f t="shared" ref="BF44" si="488">SUM(K45:M45,P45:T45,W45:AA45,AD45:AH45,AK45:AN45)</f>
        <v>26</v>
      </c>
      <c r="BG44" s="77">
        <f t="shared" ref="BG44" si="489">SUM(N45:O45,U45:V45,AB45:AC45,AI45:AJ45)</f>
        <v>44</v>
      </c>
      <c r="BH44" s="79"/>
      <c r="BI44" s="79">
        <f t="shared" ref="BI44" si="490">SUM(BF44:BH45)</f>
        <v>70</v>
      </c>
      <c r="BJ44" s="52"/>
      <c r="BK44" s="52">
        <f t="shared" ref="BK44" si="491">BA44</f>
        <v>0</v>
      </c>
      <c r="BL44" s="52">
        <f t="shared" ref="BL44" si="492">BA44</f>
        <v>0</v>
      </c>
      <c r="BM44" s="52">
        <f t="shared" ref="BM44" si="493">BJ44+BK44-BL44</f>
        <v>0</v>
      </c>
      <c r="BN44" s="54">
        <f t="shared" ref="BN44" si="494">BE44</f>
        <v>176</v>
      </c>
      <c r="BO44" s="54">
        <f t="shared" ref="BO44" si="495">BF44-(BK44-BT44)</f>
        <v>26</v>
      </c>
      <c r="BP44" s="54">
        <f t="shared" ref="BP44" si="496">BG44-BT44</f>
        <v>44</v>
      </c>
      <c r="BQ44" s="56">
        <f t="shared" ref="BQ44" si="497">BH44</f>
        <v>0</v>
      </c>
      <c r="BR44" s="56">
        <f t="shared" ref="BR44" si="498">SUM(BO44:BQ45)</f>
        <v>70</v>
      </c>
      <c r="BS44" s="42" t="str">
        <f t="shared" ref="BS44" si="499">IF(BD44=BE44,"Y","N")</f>
        <v>Y</v>
      </c>
      <c r="BT44" s="57"/>
      <c r="BU44" s="59"/>
      <c r="BV44" s="61"/>
      <c r="BW44" s="42"/>
      <c r="BX44" s="59"/>
      <c r="BY44" s="61"/>
      <c r="BZ44" s="61"/>
      <c r="CA44" s="42"/>
      <c r="CB44" s="44"/>
      <c r="CC44" s="44"/>
      <c r="CD44" s="46"/>
      <c r="CE44" s="48"/>
      <c r="CF44" s="48"/>
      <c r="CG44" s="50"/>
      <c r="CH44" s="51"/>
    </row>
    <row r="45" spans="1:86" s="25" customFormat="1" ht="18" customHeight="1" x14ac:dyDescent="0.3">
      <c r="A45" s="64"/>
      <c r="B45" s="171"/>
      <c r="C45" s="173"/>
      <c r="D45" s="66" t="str">
        <f t="shared" ref="D45" si="500">D44</f>
        <v>蓝思8栋</v>
      </c>
      <c r="E45" s="69"/>
      <c r="F45" s="66" t="str">
        <f t="shared" ref="F45" si="501">F44</f>
        <v>蕴力</v>
      </c>
      <c r="G45" s="92"/>
      <c r="H45" s="174"/>
      <c r="I45" s="73"/>
      <c r="J45" s="6" t="s">
        <v>22</v>
      </c>
      <c r="K45" s="30"/>
      <c r="L45" s="30">
        <v>2</v>
      </c>
      <c r="M45" s="30"/>
      <c r="N45" s="30">
        <v>12</v>
      </c>
      <c r="O45" s="30"/>
      <c r="P45" s="30"/>
      <c r="Q45" s="30">
        <v>2</v>
      </c>
      <c r="R45" s="30"/>
      <c r="S45" s="41"/>
      <c r="T45" s="41">
        <v>2</v>
      </c>
      <c r="U45" s="41">
        <v>8</v>
      </c>
      <c r="V45" s="41"/>
      <c r="W45" s="30">
        <v>2</v>
      </c>
      <c r="X45" s="30">
        <v>2</v>
      </c>
      <c r="Y45" s="30">
        <v>2</v>
      </c>
      <c r="Z45" s="30"/>
      <c r="AA45" s="30">
        <v>2</v>
      </c>
      <c r="AB45" s="30">
        <v>12</v>
      </c>
      <c r="AC45" s="30"/>
      <c r="AD45" s="30"/>
      <c r="AE45" s="30">
        <v>3</v>
      </c>
      <c r="AF45" s="30"/>
      <c r="AG45" s="30">
        <v>3</v>
      </c>
      <c r="AH45" s="30"/>
      <c r="AI45" s="30">
        <v>12</v>
      </c>
      <c r="AJ45" s="30"/>
      <c r="AK45" s="30">
        <v>2</v>
      </c>
      <c r="AL45" s="30">
        <v>3</v>
      </c>
      <c r="AM45" s="30"/>
      <c r="AN45" s="30">
        <v>1</v>
      </c>
      <c r="AO45" s="30"/>
      <c r="AP45" s="74"/>
      <c r="AQ45" s="74"/>
      <c r="AR45" s="74"/>
      <c r="AS45" s="74"/>
      <c r="AT45" s="74"/>
      <c r="AU45" s="76"/>
      <c r="AV45" s="76"/>
      <c r="AW45" s="76"/>
      <c r="AX45" s="74"/>
      <c r="AY45" s="76"/>
      <c r="AZ45" s="76"/>
      <c r="BA45" s="76"/>
      <c r="BB45" s="76"/>
      <c r="BC45" s="76"/>
      <c r="BD45" s="77"/>
      <c r="BE45" s="78"/>
      <c r="BF45" s="77"/>
      <c r="BG45" s="77"/>
      <c r="BH45" s="80"/>
      <c r="BI45" s="80"/>
      <c r="BJ45" s="53"/>
      <c r="BK45" s="53"/>
      <c r="BL45" s="53"/>
      <c r="BM45" s="53"/>
      <c r="BN45" s="55"/>
      <c r="BO45" s="55"/>
      <c r="BP45" s="55"/>
      <c r="BQ45" s="56"/>
      <c r="BR45" s="56"/>
      <c r="BS45" s="43"/>
      <c r="BT45" s="58"/>
      <c r="BU45" s="60"/>
      <c r="BV45" s="62"/>
      <c r="BW45" s="43"/>
      <c r="BX45" s="60"/>
      <c r="BY45" s="62"/>
      <c r="BZ45" s="62"/>
      <c r="CA45" s="43"/>
      <c r="CB45" s="45"/>
      <c r="CC45" s="45"/>
      <c r="CD45" s="47"/>
      <c r="CE45" s="49"/>
      <c r="CF45" s="49"/>
      <c r="CG45" s="50"/>
      <c r="CH45" s="51"/>
    </row>
    <row r="46" spans="1:86" s="25" customFormat="1" ht="18" customHeight="1" x14ac:dyDescent="0.3">
      <c r="A46" s="63">
        <v>9</v>
      </c>
      <c r="B46" s="170"/>
      <c r="C46" s="66" t="s">
        <v>106</v>
      </c>
      <c r="D46" s="66" t="s">
        <v>191</v>
      </c>
      <c r="E46" s="69" t="s">
        <v>107</v>
      </c>
      <c r="F46" s="66" t="s">
        <v>73</v>
      </c>
      <c r="G46" s="91" t="s">
        <v>71</v>
      </c>
      <c r="H46" s="174">
        <v>45177</v>
      </c>
      <c r="I46" s="73"/>
      <c r="J46" s="6" t="s">
        <v>21</v>
      </c>
      <c r="K46" s="29" t="s">
        <v>90</v>
      </c>
      <c r="L46" s="29" t="s">
        <v>89</v>
      </c>
      <c r="M46" s="29" t="s">
        <v>89</v>
      </c>
      <c r="N46" s="29"/>
      <c r="O46" s="29"/>
      <c r="P46" s="29" t="s">
        <v>89</v>
      </c>
      <c r="Q46" s="29" t="s">
        <v>108</v>
      </c>
      <c r="R46" s="29" t="s">
        <v>89</v>
      </c>
      <c r="S46" s="29" t="s">
        <v>89</v>
      </c>
      <c r="T46" s="29" t="s">
        <v>89</v>
      </c>
      <c r="U46" s="29"/>
      <c r="V46" s="29"/>
      <c r="W46" s="29" t="s">
        <v>90</v>
      </c>
      <c r="X46" s="29" t="s">
        <v>89</v>
      </c>
      <c r="Y46" s="29" t="s">
        <v>89</v>
      </c>
      <c r="Z46" s="29" t="s">
        <v>89</v>
      </c>
      <c r="AA46" s="29" t="s">
        <v>89</v>
      </c>
      <c r="AB46" s="29"/>
      <c r="AC46" s="29"/>
      <c r="AD46" s="29" t="s">
        <v>89</v>
      </c>
      <c r="AE46" s="29" t="s">
        <v>89</v>
      </c>
      <c r="AF46" s="29" t="s">
        <v>89</v>
      </c>
      <c r="AG46" s="29" t="s">
        <v>89</v>
      </c>
      <c r="AH46" s="29" t="s">
        <v>89</v>
      </c>
      <c r="AI46" s="29"/>
      <c r="AJ46" s="29"/>
      <c r="AK46" s="29" t="s">
        <v>89</v>
      </c>
      <c r="AL46" s="29" t="s">
        <v>90</v>
      </c>
      <c r="AM46" s="29" t="s">
        <v>89</v>
      </c>
      <c r="AN46" s="29" t="s">
        <v>89</v>
      </c>
      <c r="AO46" s="29"/>
      <c r="AP46" s="74">
        <f t="shared" ref="AP46" si="502">(COUNTIF(K46:AO46,"=○")+COUNTIF(K46:AO46,"=○4")*0.5)*8</f>
        <v>0</v>
      </c>
      <c r="AQ46" s="74">
        <f t="shared" ref="AQ46" si="503">(COUNTIF(K46:AO46,"=×")+COUNTIF(K46:AO46,"=×4")*0.5)*8</f>
        <v>0</v>
      </c>
      <c r="AR46" s="74">
        <f t="shared" ref="AR46" si="504">(COUNTIF(K46:AO46,"=※")+COUNTIF(K46:AO46,"=※4")*0.5)*8</f>
        <v>0</v>
      </c>
      <c r="AS46" s="74">
        <f t="shared" ref="AS46" si="505">COUNTIF(K46:AO46,"□")*8</f>
        <v>0</v>
      </c>
      <c r="AT46" s="74">
        <f t="shared" ref="AT46" si="506">COUNTIF(K46:AO46,"=☆")*8</f>
        <v>0</v>
      </c>
      <c r="AU46" s="75">
        <f t="shared" ref="AU46" si="507">COUNTIF(K46:AO46,"=●")*8</f>
        <v>0</v>
      </c>
      <c r="AV46" s="75">
        <f t="shared" ref="AV46" si="508">(COUNTIF(K46:AO46,"=$")+COUNTIF(K46:AO46,"=H"))*8</f>
        <v>0</v>
      </c>
      <c r="AW46" s="75">
        <f t="shared" ref="AW46" si="509">(COUNTIF(K46:AO46,"▲")+COUNTIF(K46:AO46,"=▲4")*0.5)*8</f>
        <v>0</v>
      </c>
      <c r="AX46" s="74">
        <f t="shared" ref="AX46" si="510">(COUNTIF(K46:AO46,"-")+COUNTIF(K46:AO46,"/"))*8</f>
        <v>0</v>
      </c>
      <c r="AY46" s="75">
        <f t="shared" ref="AY46" si="511">(COUNTIF(K46:AO46,"G")+COUNTIF(K46:AO46,"=G4")*0.5)*8</f>
        <v>0</v>
      </c>
      <c r="AZ46" s="75">
        <f t="shared" ref="AZ46" si="512">(COUNTIF(K46:AO46,"E")+COUNTIF(K46:AO46,"=E4")*0.5)*8</f>
        <v>0</v>
      </c>
      <c r="BA46" s="75">
        <f t="shared" ref="BA46" si="513">(COUNTIF(K46:AO46,"=▽")+COUNTIF(K46:AO46,"=▽4")*0.5)*8</f>
        <v>28</v>
      </c>
      <c r="BB46" s="75">
        <f t="shared" ref="BB46" si="514">$BG$5-(SUM(AP46:AZ47)+BC46)/8</f>
        <v>22</v>
      </c>
      <c r="BC46" s="75"/>
      <c r="BD46" s="77">
        <f t="shared" si="486"/>
        <v>176</v>
      </c>
      <c r="BE46" s="81">
        <v>147.5</v>
      </c>
      <c r="BF46" s="77">
        <f t="shared" ref="BF46" si="515">SUM(K47:M47,P47:T47,W47:AA47,AD47:AH47,AK47:AN47)</f>
        <v>36</v>
      </c>
      <c r="BG46" s="77">
        <f t="shared" ref="BG46" si="516">SUM(N47:O47,U47:V47,AB47:AC47,AI47:AJ47)</f>
        <v>44</v>
      </c>
      <c r="BH46" s="79"/>
      <c r="BI46" s="79">
        <f t="shared" ref="BI46" si="517">SUM(BF46:BH47)</f>
        <v>80</v>
      </c>
      <c r="BJ46" s="52"/>
      <c r="BK46" s="52">
        <v>28.5</v>
      </c>
      <c r="BL46" s="52">
        <v>28.5</v>
      </c>
      <c r="BM46" s="52">
        <f t="shared" ref="BM46" si="518">BJ46+BK46-BL46</f>
        <v>0</v>
      </c>
      <c r="BN46" s="54">
        <v>176</v>
      </c>
      <c r="BO46" s="54">
        <f t="shared" ref="BO46" si="519">BF46-(BK46-BT46)</f>
        <v>36</v>
      </c>
      <c r="BP46" s="54">
        <f t="shared" ref="BP46" si="520">BG46-BT46</f>
        <v>15.5</v>
      </c>
      <c r="BQ46" s="56">
        <f t="shared" ref="BQ46" si="521">BH46</f>
        <v>0</v>
      </c>
      <c r="BR46" s="56">
        <f t="shared" ref="BR46" si="522">SUM(BO46:BQ47)</f>
        <v>51.5</v>
      </c>
      <c r="BS46" s="42" t="str">
        <f t="shared" ref="BS46" si="523">IF(BD46=BE46,"Y","N")</f>
        <v>N</v>
      </c>
      <c r="BT46" s="57">
        <v>28.5</v>
      </c>
      <c r="BU46" s="59"/>
      <c r="BV46" s="61"/>
      <c r="BW46" s="42"/>
      <c r="BX46" s="59"/>
      <c r="BY46" s="61"/>
      <c r="BZ46" s="61"/>
      <c r="CA46" s="42"/>
      <c r="CB46" s="44"/>
      <c r="CC46" s="44"/>
      <c r="CD46" s="46"/>
      <c r="CE46" s="48"/>
      <c r="CF46" s="48"/>
      <c r="CG46" s="50"/>
      <c r="CH46" s="51"/>
    </row>
    <row r="47" spans="1:86" s="25" customFormat="1" ht="18" customHeight="1" x14ac:dyDescent="0.3">
      <c r="A47" s="64"/>
      <c r="B47" s="171"/>
      <c r="C47" s="173"/>
      <c r="D47" s="66" t="str">
        <f t="shared" ref="D47" si="524">D46</f>
        <v>蓝思8栋</v>
      </c>
      <c r="E47" s="69"/>
      <c r="F47" s="66" t="str">
        <f t="shared" ref="F47:F49" si="525">F46</f>
        <v>蕴力</v>
      </c>
      <c r="G47" s="92"/>
      <c r="H47" s="174"/>
      <c r="I47" s="73"/>
      <c r="J47" s="6" t="s">
        <v>22</v>
      </c>
      <c r="K47" s="30"/>
      <c r="L47" s="30">
        <v>3</v>
      </c>
      <c r="M47" s="30">
        <v>3</v>
      </c>
      <c r="N47" s="30">
        <v>12</v>
      </c>
      <c r="O47" s="30"/>
      <c r="P47" s="30"/>
      <c r="Q47" s="30"/>
      <c r="R47" s="30">
        <v>2</v>
      </c>
      <c r="S47" s="30">
        <v>2</v>
      </c>
      <c r="T47" s="30">
        <v>2</v>
      </c>
      <c r="U47" s="41">
        <v>8</v>
      </c>
      <c r="V47" s="41"/>
      <c r="W47" s="30"/>
      <c r="X47" s="30">
        <v>2</v>
      </c>
      <c r="Y47" s="30">
        <v>2</v>
      </c>
      <c r="Z47" s="30">
        <v>2</v>
      </c>
      <c r="AA47" s="30">
        <v>2</v>
      </c>
      <c r="AB47" s="30">
        <v>12</v>
      </c>
      <c r="AC47" s="30"/>
      <c r="AD47" s="30">
        <v>2</v>
      </c>
      <c r="AE47" s="30">
        <v>3</v>
      </c>
      <c r="AF47" s="30"/>
      <c r="AG47" s="30">
        <v>3</v>
      </c>
      <c r="AH47" s="30">
        <v>3</v>
      </c>
      <c r="AI47" s="30">
        <v>12</v>
      </c>
      <c r="AJ47" s="30"/>
      <c r="AK47" s="30">
        <v>3</v>
      </c>
      <c r="AL47" s="30"/>
      <c r="AM47" s="30"/>
      <c r="AN47" s="30">
        <v>2</v>
      </c>
      <c r="AO47" s="30"/>
      <c r="AP47" s="74"/>
      <c r="AQ47" s="74"/>
      <c r="AR47" s="74"/>
      <c r="AS47" s="74"/>
      <c r="AT47" s="74"/>
      <c r="AU47" s="76"/>
      <c r="AV47" s="76"/>
      <c r="AW47" s="76"/>
      <c r="AX47" s="74"/>
      <c r="AY47" s="76"/>
      <c r="AZ47" s="76"/>
      <c r="BA47" s="76"/>
      <c r="BB47" s="76"/>
      <c r="BC47" s="76"/>
      <c r="BD47" s="77"/>
      <c r="BE47" s="81"/>
      <c r="BF47" s="77"/>
      <c r="BG47" s="77"/>
      <c r="BH47" s="80"/>
      <c r="BI47" s="80"/>
      <c r="BJ47" s="53"/>
      <c r="BK47" s="53"/>
      <c r="BL47" s="53"/>
      <c r="BM47" s="53"/>
      <c r="BN47" s="55"/>
      <c r="BO47" s="55"/>
      <c r="BP47" s="55"/>
      <c r="BQ47" s="56"/>
      <c r="BR47" s="56"/>
      <c r="BS47" s="43"/>
      <c r="BT47" s="58"/>
      <c r="BU47" s="60"/>
      <c r="BV47" s="62"/>
      <c r="BW47" s="43"/>
      <c r="BX47" s="60"/>
      <c r="BY47" s="62"/>
      <c r="BZ47" s="62"/>
      <c r="CA47" s="43"/>
      <c r="CB47" s="45"/>
      <c r="CC47" s="45"/>
      <c r="CD47" s="47"/>
      <c r="CE47" s="49"/>
      <c r="CF47" s="49"/>
      <c r="CG47" s="50"/>
      <c r="CH47" s="51"/>
    </row>
    <row r="48" spans="1:86" s="25" customFormat="1" ht="18" customHeight="1" x14ac:dyDescent="0.3">
      <c r="A48" s="63">
        <v>10</v>
      </c>
      <c r="B48" s="170"/>
      <c r="C48" s="66" t="s">
        <v>109</v>
      </c>
      <c r="D48" s="66" t="s">
        <v>191</v>
      </c>
      <c r="E48" s="69" t="s">
        <v>72</v>
      </c>
      <c r="F48" s="66" t="s">
        <v>73</v>
      </c>
      <c r="G48" s="70" t="s">
        <v>71</v>
      </c>
      <c r="H48" s="148">
        <v>45217</v>
      </c>
      <c r="I48" s="73"/>
      <c r="J48" s="6" t="s">
        <v>21</v>
      </c>
      <c r="K48" s="29" t="s">
        <v>89</v>
      </c>
      <c r="L48" s="29" t="s">
        <v>89</v>
      </c>
      <c r="M48" s="29" t="s">
        <v>89</v>
      </c>
      <c r="N48" s="29"/>
      <c r="O48" s="29"/>
      <c r="P48" s="29" t="s">
        <v>89</v>
      </c>
      <c r="Q48" s="29" t="s">
        <v>89</v>
      </c>
      <c r="R48" s="29" t="s">
        <v>89</v>
      </c>
      <c r="S48" s="29" t="s">
        <v>89</v>
      </c>
      <c r="T48" s="29" t="s">
        <v>89</v>
      </c>
      <c r="U48" s="29"/>
      <c r="V48" s="29"/>
      <c r="W48" s="29" t="s">
        <v>89</v>
      </c>
      <c r="X48" s="29" t="s">
        <v>89</v>
      </c>
      <c r="Y48" s="29" t="s">
        <v>89</v>
      </c>
      <c r="Z48" s="29" t="s">
        <v>89</v>
      </c>
      <c r="AA48" s="29" t="s">
        <v>89</v>
      </c>
      <c r="AB48" s="29"/>
      <c r="AC48" s="29"/>
      <c r="AD48" s="29" t="s">
        <v>89</v>
      </c>
      <c r="AE48" s="29" t="s">
        <v>89</v>
      </c>
      <c r="AF48" s="29" t="s">
        <v>89</v>
      </c>
      <c r="AG48" s="29" t="s">
        <v>89</v>
      </c>
      <c r="AH48" s="29" t="s">
        <v>89</v>
      </c>
      <c r="AI48" s="29"/>
      <c r="AJ48" s="29"/>
      <c r="AK48" s="29" t="s">
        <v>89</v>
      </c>
      <c r="AL48" s="29" t="s">
        <v>89</v>
      </c>
      <c r="AM48" s="29" t="s">
        <v>89</v>
      </c>
      <c r="AN48" s="29" t="s">
        <v>89</v>
      </c>
      <c r="AO48" s="29"/>
      <c r="AP48" s="74">
        <f t="shared" ref="AP48" si="526">(COUNTIF(K48:AO48,"=○")+COUNTIF(K48:AO48,"=○4")*0.5)*8</f>
        <v>0</v>
      </c>
      <c r="AQ48" s="74">
        <f t="shared" ref="AQ48" si="527">(COUNTIF(K48:AO48,"=×")+COUNTIF(K48:AO48,"=×4")*0.5)*8</f>
        <v>0</v>
      </c>
      <c r="AR48" s="74">
        <f t="shared" ref="AR48" si="528">(COUNTIF(K48:AO48,"=※")+COUNTIF(K48:AO48,"=※4")*0.5)*8</f>
        <v>0</v>
      </c>
      <c r="AS48" s="74">
        <f t="shared" ref="AS48" si="529">COUNTIF(K48:AO48,"□")*8</f>
        <v>0</v>
      </c>
      <c r="AT48" s="74">
        <f t="shared" ref="AT48" si="530">COUNTIF(K48:AO48,"=☆")*8</f>
        <v>0</v>
      </c>
      <c r="AU48" s="75">
        <f t="shared" ref="AU48" si="531">COUNTIF(K48:AO48,"=●")*8</f>
        <v>0</v>
      </c>
      <c r="AV48" s="75">
        <f t="shared" ref="AV48" si="532">(COUNTIF(K48:AO48,"=$")+COUNTIF(K48:AO48,"=H"))*8</f>
        <v>0</v>
      </c>
      <c r="AW48" s="75">
        <f t="shared" ref="AW48" si="533">(COUNTIF(K48:AO48,"▲")+COUNTIF(K48:AO48,"=▲4")*0.5)*8</f>
        <v>0</v>
      </c>
      <c r="AX48" s="74">
        <f t="shared" ref="AX48" si="534">(COUNTIF(K48:AO48,"-")+COUNTIF(K48:AO48,"/"))*8</f>
        <v>0</v>
      </c>
      <c r="AY48" s="75">
        <f t="shared" ref="AY48" si="535">(COUNTIF(K48:AO48,"G")+COUNTIF(K48:AO48,"=G4")*0.5)*8</f>
        <v>0</v>
      </c>
      <c r="AZ48" s="75">
        <f t="shared" ref="AZ48" si="536">(COUNTIF(K48:AO48,"E")+COUNTIF(K48:AO48,"=E4")*0.5)*8</f>
        <v>0</v>
      </c>
      <c r="BA48" s="75">
        <f t="shared" ref="BA48" si="537">(COUNTIF(K48:AO48,"=▽")+COUNTIF(K48:AO48,"=▽4")*0.5)*8</f>
        <v>0</v>
      </c>
      <c r="BB48" s="75">
        <f t="shared" ref="BB48" si="538">$BG$5-(SUM(AP48:AZ49)+BC48)/8</f>
        <v>22</v>
      </c>
      <c r="BC48" s="75"/>
      <c r="BD48" s="77">
        <f t="shared" ref="BD48:BD52" si="539">$BG$5*8</f>
        <v>176</v>
      </c>
      <c r="BE48" s="78">
        <f t="shared" ref="BE48" si="540">BD48-(SUM(AP48:AZ49)+BC48)</f>
        <v>176</v>
      </c>
      <c r="BF48" s="77">
        <f t="shared" ref="BF48" si="541">SUM(K49:M49,P49:T49,W49:AA49,AD49:AH49,AK49:AN49)</f>
        <v>42</v>
      </c>
      <c r="BG48" s="77">
        <f t="shared" ref="BG48" si="542">SUM(N49:O49,U49:V49,AB49:AC49,AI49:AJ49)</f>
        <v>48</v>
      </c>
      <c r="BH48" s="79"/>
      <c r="BI48" s="79">
        <f t="shared" ref="BI48" si="543">SUM(BF48:BH49)</f>
        <v>90</v>
      </c>
      <c r="BJ48" s="52"/>
      <c r="BK48" s="52">
        <f t="shared" ref="BK48" si="544">BA48</f>
        <v>0</v>
      </c>
      <c r="BL48" s="52">
        <f t="shared" ref="BL48" si="545">BA48</f>
        <v>0</v>
      </c>
      <c r="BM48" s="52">
        <f t="shared" ref="BM48" si="546">BJ48+BK48-BL48</f>
        <v>0</v>
      </c>
      <c r="BN48" s="54">
        <f t="shared" ref="BN48" si="547">BE48</f>
        <v>176</v>
      </c>
      <c r="BO48" s="54">
        <f t="shared" ref="BO48" si="548">BF48-(BK48-BT48)</f>
        <v>42</v>
      </c>
      <c r="BP48" s="54">
        <f t="shared" ref="BP48" si="549">BG48-BT48</f>
        <v>48</v>
      </c>
      <c r="BQ48" s="56">
        <f t="shared" ref="BQ48" si="550">BH48</f>
        <v>0</v>
      </c>
      <c r="BR48" s="56">
        <f t="shared" ref="BR48" si="551">SUM(BO48:BQ49)</f>
        <v>90</v>
      </c>
      <c r="BS48" s="42" t="str">
        <f t="shared" ref="BS48" si="552">IF(BD48=BE48,"Y","N")</f>
        <v>Y</v>
      </c>
      <c r="BT48" s="57"/>
      <c r="BU48" s="59"/>
      <c r="BV48" s="61"/>
      <c r="BW48" s="42"/>
      <c r="BX48" s="59"/>
      <c r="BY48" s="61"/>
      <c r="BZ48" s="61"/>
      <c r="CA48" s="42"/>
      <c r="CB48" s="44"/>
      <c r="CC48" s="44"/>
      <c r="CD48" s="46"/>
      <c r="CE48" s="48"/>
      <c r="CF48" s="48"/>
      <c r="CG48" s="50"/>
      <c r="CH48" s="50"/>
    </row>
    <row r="49" spans="1:86" s="25" customFormat="1" ht="18" customHeight="1" x14ac:dyDescent="0.3">
      <c r="A49" s="64"/>
      <c r="B49" s="171"/>
      <c r="C49" s="66"/>
      <c r="D49" s="66" t="str">
        <f t="shared" ref="D49" si="553">D48</f>
        <v>蓝思8栋</v>
      </c>
      <c r="E49" s="69"/>
      <c r="F49" s="66" t="str">
        <f t="shared" si="525"/>
        <v>蕴力</v>
      </c>
      <c r="G49" s="71"/>
      <c r="H49" s="149"/>
      <c r="I49" s="73"/>
      <c r="J49" s="6" t="s">
        <v>22</v>
      </c>
      <c r="K49" s="30"/>
      <c r="L49" s="30">
        <v>2</v>
      </c>
      <c r="M49" s="30">
        <v>2</v>
      </c>
      <c r="N49" s="30">
        <v>12</v>
      </c>
      <c r="O49" s="30"/>
      <c r="P49" s="30"/>
      <c r="Q49" s="30">
        <v>3</v>
      </c>
      <c r="R49" s="30">
        <v>2</v>
      </c>
      <c r="S49" s="30">
        <v>2</v>
      </c>
      <c r="T49" s="30">
        <v>2</v>
      </c>
      <c r="U49" s="30">
        <v>12</v>
      </c>
      <c r="V49" s="41"/>
      <c r="W49" s="30">
        <v>3</v>
      </c>
      <c r="X49" s="30">
        <v>2</v>
      </c>
      <c r="Y49" s="30">
        <v>2</v>
      </c>
      <c r="Z49" s="30">
        <v>2</v>
      </c>
      <c r="AA49" s="30">
        <v>2</v>
      </c>
      <c r="AB49" s="30">
        <v>12</v>
      </c>
      <c r="AC49" s="30"/>
      <c r="AD49" s="30">
        <v>2</v>
      </c>
      <c r="AE49" s="30">
        <v>3</v>
      </c>
      <c r="AF49" s="30"/>
      <c r="AG49" s="30">
        <v>3</v>
      </c>
      <c r="AH49" s="30"/>
      <c r="AI49" s="30">
        <v>12</v>
      </c>
      <c r="AJ49" s="30"/>
      <c r="AK49" s="30">
        <v>2</v>
      </c>
      <c r="AL49" s="30">
        <v>3</v>
      </c>
      <c r="AM49" s="30">
        <v>3</v>
      </c>
      <c r="AN49" s="30">
        <v>2</v>
      </c>
      <c r="AO49" s="30"/>
      <c r="AP49" s="74"/>
      <c r="AQ49" s="74"/>
      <c r="AR49" s="74"/>
      <c r="AS49" s="74"/>
      <c r="AT49" s="74"/>
      <c r="AU49" s="76"/>
      <c r="AV49" s="76"/>
      <c r="AW49" s="76"/>
      <c r="AX49" s="74"/>
      <c r="AY49" s="76"/>
      <c r="AZ49" s="76"/>
      <c r="BA49" s="76"/>
      <c r="BB49" s="76"/>
      <c r="BC49" s="76"/>
      <c r="BD49" s="77"/>
      <c r="BE49" s="78"/>
      <c r="BF49" s="77"/>
      <c r="BG49" s="77"/>
      <c r="BH49" s="80"/>
      <c r="BI49" s="80"/>
      <c r="BJ49" s="53"/>
      <c r="BK49" s="53"/>
      <c r="BL49" s="53"/>
      <c r="BM49" s="53"/>
      <c r="BN49" s="55"/>
      <c r="BO49" s="55"/>
      <c r="BP49" s="55"/>
      <c r="BQ49" s="56"/>
      <c r="BR49" s="56"/>
      <c r="BS49" s="43"/>
      <c r="BT49" s="58"/>
      <c r="BU49" s="60"/>
      <c r="BV49" s="62"/>
      <c r="BW49" s="43"/>
      <c r="BX49" s="60"/>
      <c r="BY49" s="62"/>
      <c r="BZ49" s="62"/>
      <c r="CA49" s="43"/>
      <c r="CB49" s="45"/>
      <c r="CC49" s="45"/>
      <c r="CD49" s="47"/>
      <c r="CE49" s="49"/>
      <c r="CF49" s="49"/>
      <c r="CG49" s="50"/>
      <c r="CH49" s="50"/>
    </row>
    <row r="50" spans="1:86" s="25" customFormat="1" ht="18" customHeight="1" x14ac:dyDescent="0.3">
      <c r="A50" s="63">
        <v>11</v>
      </c>
      <c r="B50" s="170"/>
      <c r="C50" s="66" t="s">
        <v>110</v>
      </c>
      <c r="D50" s="66" t="s">
        <v>191</v>
      </c>
      <c r="E50" s="69" t="s">
        <v>72</v>
      </c>
      <c r="F50" s="66" t="s">
        <v>73</v>
      </c>
      <c r="G50" s="70" t="s">
        <v>71</v>
      </c>
      <c r="H50" s="148">
        <v>45187</v>
      </c>
      <c r="I50" s="73"/>
      <c r="J50" s="6" t="s">
        <v>21</v>
      </c>
      <c r="K50" s="29" t="s">
        <v>89</v>
      </c>
      <c r="L50" s="29" t="s">
        <v>89</v>
      </c>
      <c r="M50" s="29" t="s">
        <v>89</v>
      </c>
      <c r="N50" s="29"/>
      <c r="O50" s="29"/>
      <c r="P50" s="29" t="s">
        <v>89</v>
      </c>
      <c r="Q50" s="29" t="s">
        <v>89</v>
      </c>
      <c r="R50" s="29" t="s">
        <v>89</v>
      </c>
      <c r="S50" s="29" t="s">
        <v>89</v>
      </c>
      <c r="T50" s="29" t="s">
        <v>89</v>
      </c>
      <c r="U50" s="29"/>
      <c r="V50" s="29"/>
      <c r="W50" s="29" t="s">
        <v>89</v>
      </c>
      <c r="X50" s="29" t="s">
        <v>89</v>
      </c>
      <c r="Y50" s="29" t="s">
        <v>89</v>
      </c>
      <c r="Z50" s="29" t="s">
        <v>89</v>
      </c>
      <c r="AA50" s="29" t="s">
        <v>89</v>
      </c>
      <c r="AB50" s="29"/>
      <c r="AC50" s="29"/>
      <c r="AD50" s="29" t="s">
        <v>89</v>
      </c>
      <c r="AE50" s="29" t="s">
        <v>89</v>
      </c>
      <c r="AF50" s="29" t="s">
        <v>89</v>
      </c>
      <c r="AG50" s="29" t="s">
        <v>89</v>
      </c>
      <c r="AH50" s="29" t="s">
        <v>89</v>
      </c>
      <c r="AI50" s="29"/>
      <c r="AJ50" s="29"/>
      <c r="AK50" s="29" t="s">
        <v>89</v>
      </c>
      <c r="AL50" s="29" t="s">
        <v>89</v>
      </c>
      <c r="AM50" s="29" t="s">
        <v>89</v>
      </c>
      <c r="AN50" s="29" t="s">
        <v>89</v>
      </c>
      <c r="AO50" s="29"/>
      <c r="AP50" s="74">
        <f t="shared" ref="AP50" si="554">(COUNTIF(K50:AO50,"=○")+COUNTIF(K50:AO50,"=○4")*0.5)*8</f>
        <v>0</v>
      </c>
      <c r="AQ50" s="74">
        <f t="shared" ref="AQ50" si="555">(COUNTIF(K50:AO50,"=×")+COUNTIF(K50:AO50,"=×4")*0.5)*8</f>
        <v>0</v>
      </c>
      <c r="AR50" s="74">
        <f t="shared" ref="AR50" si="556">(COUNTIF(K50:AO50,"=※")+COUNTIF(K50:AO50,"=※4")*0.5)*8</f>
        <v>0</v>
      </c>
      <c r="AS50" s="74">
        <f t="shared" ref="AS50" si="557">COUNTIF(K50:AO50,"□")*8</f>
        <v>0</v>
      </c>
      <c r="AT50" s="74">
        <f t="shared" ref="AT50" si="558">COUNTIF(K50:AO50,"=☆")*8</f>
        <v>0</v>
      </c>
      <c r="AU50" s="75">
        <f t="shared" ref="AU50" si="559">COUNTIF(K50:AO50,"=●")*8</f>
        <v>0</v>
      </c>
      <c r="AV50" s="75">
        <f t="shared" ref="AV50" si="560">(COUNTIF(K50:AO50,"=$")+COUNTIF(K50:AO50,"=H"))*8</f>
        <v>0</v>
      </c>
      <c r="AW50" s="75">
        <f t="shared" ref="AW50" si="561">(COUNTIF(K50:AO50,"▲")+COUNTIF(K50:AO50,"=▲4")*0.5)*8</f>
        <v>0</v>
      </c>
      <c r="AX50" s="74">
        <f t="shared" ref="AX50" si="562">(COUNTIF(K50:AO50,"-")+COUNTIF(K50:AO50,"/"))*8</f>
        <v>0</v>
      </c>
      <c r="AY50" s="75">
        <f t="shared" ref="AY50" si="563">(COUNTIF(K50:AO50,"G")+COUNTIF(K50:AO50,"=G4")*0.5)*8</f>
        <v>0</v>
      </c>
      <c r="AZ50" s="75">
        <f t="shared" ref="AZ50" si="564">(COUNTIF(K50:AO50,"E")+COUNTIF(K50:AO50,"=E4")*0.5)*8</f>
        <v>0</v>
      </c>
      <c r="BA50" s="75">
        <f t="shared" ref="BA50" si="565">(COUNTIF(K50:AO50,"=▽")+COUNTIF(K50:AO50,"=▽4")*0.5)*8</f>
        <v>0</v>
      </c>
      <c r="BB50" s="75">
        <f t="shared" ref="BB50" si="566">$BG$5-(SUM(AP50:AZ51)+BC50)/8</f>
        <v>22</v>
      </c>
      <c r="BC50" s="75"/>
      <c r="BD50" s="77">
        <f t="shared" si="539"/>
        <v>176</v>
      </c>
      <c r="BE50" s="78">
        <f t="shared" ref="BE50" si="567">BD50-(SUM(AP50:AZ51)+BC50)</f>
        <v>176</v>
      </c>
      <c r="BF50" s="77">
        <f t="shared" ref="BF50" si="568">SUM(K51:M51,P51:T51,W51:AA51,AD51:AH51,AK51:AN51)</f>
        <v>47</v>
      </c>
      <c r="BG50" s="77">
        <f t="shared" ref="BG50" si="569">SUM(N51:O51,U51:V51,AB51:AC51,AI51:AJ51)</f>
        <v>63</v>
      </c>
      <c r="BH50" s="79"/>
      <c r="BI50" s="79">
        <f t="shared" ref="BI50" si="570">SUM(BF50:BH51)</f>
        <v>110</v>
      </c>
      <c r="BJ50" s="52"/>
      <c r="BK50" s="52">
        <f t="shared" ref="BK50" si="571">BA50</f>
        <v>0</v>
      </c>
      <c r="BL50" s="52">
        <f t="shared" ref="BL50" si="572">BA50</f>
        <v>0</v>
      </c>
      <c r="BM50" s="52">
        <f t="shared" ref="BM50" si="573">BJ50+BK50-BL50</f>
        <v>0</v>
      </c>
      <c r="BN50" s="54">
        <f t="shared" ref="BN50" si="574">BE50</f>
        <v>176</v>
      </c>
      <c r="BO50" s="54">
        <f t="shared" ref="BO50" si="575">BF50-(BK50-BT50)</f>
        <v>47</v>
      </c>
      <c r="BP50" s="54">
        <f t="shared" ref="BP50" si="576">BG50-BT50</f>
        <v>63</v>
      </c>
      <c r="BQ50" s="56">
        <f t="shared" ref="BQ50" si="577">BH50</f>
        <v>0</v>
      </c>
      <c r="BR50" s="56">
        <f t="shared" ref="BR50" si="578">SUM(BO50:BQ51)</f>
        <v>110</v>
      </c>
      <c r="BS50" s="42" t="str">
        <f t="shared" ref="BS50" si="579">IF(BD50=BE50,"Y","N")</f>
        <v>Y</v>
      </c>
      <c r="BT50" s="57"/>
      <c r="BU50" s="59"/>
      <c r="BV50" s="61"/>
      <c r="BW50" s="42"/>
      <c r="BX50" s="59"/>
      <c r="BY50" s="61"/>
      <c r="BZ50" s="61"/>
      <c r="CA50" s="42"/>
      <c r="CB50" s="44"/>
      <c r="CC50" s="44"/>
      <c r="CD50" s="46"/>
      <c r="CE50" s="48"/>
      <c r="CF50" s="48"/>
      <c r="CG50" s="50"/>
      <c r="CH50" s="50"/>
    </row>
    <row r="51" spans="1:86" s="25" customFormat="1" ht="18" customHeight="1" x14ac:dyDescent="0.3">
      <c r="A51" s="64"/>
      <c r="B51" s="171"/>
      <c r="C51" s="66"/>
      <c r="D51" s="66" t="str">
        <f t="shared" ref="D51" si="580">D50</f>
        <v>蓝思8栋</v>
      </c>
      <c r="E51" s="69"/>
      <c r="F51" s="66" t="str">
        <f t="shared" ref="F51" si="581">F50</f>
        <v>蕴力</v>
      </c>
      <c r="G51" s="71"/>
      <c r="H51" s="149"/>
      <c r="I51" s="73"/>
      <c r="J51" s="6" t="s">
        <v>22</v>
      </c>
      <c r="K51" s="30">
        <v>2</v>
      </c>
      <c r="L51" s="30">
        <v>2</v>
      </c>
      <c r="M51" s="30">
        <v>2</v>
      </c>
      <c r="N51" s="30">
        <v>12</v>
      </c>
      <c r="O51" s="30"/>
      <c r="P51" s="30">
        <v>2</v>
      </c>
      <c r="Q51" s="30">
        <v>3</v>
      </c>
      <c r="R51" s="30">
        <v>2</v>
      </c>
      <c r="S51" s="30">
        <v>2</v>
      </c>
      <c r="T51" s="30">
        <v>2</v>
      </c>
      <c r="U51" s="30">
        <v>12</v>
      </c>
      <c r="V51" s="30"/>
      <c r="W51" s="30">
        <v>3</v>
      </c>
      <c r="X51" s="30">
        <v>2</v>
      </c>
      <c r="Y51" s="30">
        <v>2</v>
      </c>
      <c r="Z51" s="30">
        <v>2</v>
      </c>
      <c r="AA51" s="30">
        <v>2</v>
      </c>
      <c r="AB51" s="30">
        <v>11</v>
      </c>
      <c r="AC51" s="30">
        <v>8</v>
      </c>
      <c r="AD51" s="30">
        <v>2</v>
      </c>
      <c r="AE51" s="30">
        <v>3</v>
      </c>
      <c r="AF51" s="30"/>
      <c r="AG51" s="30">
        <v>3</v>
      </c>
      <c r="AH51" s="30">
        <v>1</v>
      </c>
      <c r="AI51" s="30">
        <v>12</v>
      </c>
      <c r="AJ51" s="30">
        <v>8</v>
      </c>
      <c r="AK51" s="30">
        <v>2</v>
      </c>
      <c r="AL51" s="30">
        <v>3</v>
      </c>
      <c r="AM51" s="30">
        <v>3</v>
      </c>
      <c r="AN51" s="30">
        <v>2</v>
      </c>
      <c r="AO51" s="30"/>
      <c r="AP51" s="74"/>
      <c r="AQ51" s="74"/>
      <c r="AR51" s="74"/>
      <c r="AS51" s="74"/>
      <c r="AT51" s="74"/>
      <c r="AU51" s="76"/>
      <c r="AV51" s="76"/>
      <c r="AW51" s="76"/>
      <c r="AX51" s="74"/>
      <c r="AY51" s="76"/>
      <c r="AZ51" s="76"/>
      <c r="BA51" s="76"/>
      <c r="BB51" s="76"/>
      <c r="BC51" s="76"/>
      <c r="BD51" s="77"/>
      <c r="BE51" s="78"/>
      <c r="BF51" s="77"/>
      <c r="BG51" s="77"/>
      <c r="BH51" s="80"/>
      <c r="BI51" s="80"/>
      <c r="BJ51" s="53"/>
      <c r="BK51" s="53"/>
      <c r="BL51" s="53"/>
      <c r="BM51" s="53"/>
      <c r="BN51" s="55"/>
      <c r="BO51" s="55"/>
      <c r="BP51" s="55"/>
      <c r="BQ51" s="56"/>
      <c r="BR51" s="56"/>
      <c r="BS51" s="43"/>
      <c r="BT51" s="58"/>
      <c r="BU51" s="60"/>
      <c r="BV51" s="62"/>
      <c r="BW51" s="43"/>
      <c r="BX51" s="60"/>
      <c r="BY51" s="62"/>
      <c r="BZ51" s="62"/>
      <c r="CA51" s="43"/>
      <c r="CB51" s="45"/>
      <c r="CC51" s="45"/>
      <c r="CD51" s="47"/>
      <c r="CE51" s="49"/>
      <c r="CF51" s="49"/>
      <c r="CG51" s="50"/>
      <c r="CH51" s="50"/>
    </row>
    <row r="52" spans="1:86" s="25" customFormat="1" ht="18" customHeight="1" x14ac:dyDescent="0.3">
      <c r="A52" s="63">
        <v>12</v>
      </c>
      <c r="B52" s="170"/>
      <c r="C52" s="66" t="s">
        <v>111</v>
      </c>
      <c r="D52" s="67" t="s">
        <v>188</v>
      </c>
      <c r="E52" s="69" t="s">
        <v>74</v>
      </c>
      <c r="F52" s="66" t="s">
        <v>73</v>
      </c>
      <c r="G52" s="70" t="s">
        <v>71</v>
      </c>
      <c r="H52" s="148">
        <v>45124</v>
      </c>
      <c r="I52" s="73"/>
      <c r="J52" s="6" t="s">
        <v>21</v>
      </c>
      <c r="K52" s="29" t="s">
        <v>89</v>
      </c>
      <c r="L52" s="29" t="s">
        <v>89</v>
      </c>
      <c r="M52" s="29" t="s">
        <v>89</v>
      </c>
      <c r="N52" s="29"/>
      <c r="O52" s="29"/>
      <c r="P52" s="29" t="s">
        <v>89</v>
      </c>
      <c r="Q52" s="29" t="s">
        <v>89</v>
      </c>
      <c r="R52" s="29" t="s">
        <v>89</v>
      </c>
      <c r="S52" s="29" t="s">
        <v>89</v>
      </c>
      <c r="T52" s="29" t="s">
        <v>89</v>
      </c>
      <c r="U52" s="29"/>
      <c r="V52" s="29"/>
      <c r="W52" s="29" t="s">
        <v>89</v>
      </c>
      <c r="X52" s="29" t="s">
        <v>89</v>
      </c>
      <c r="Y52" s="29" t="s">
        <v>89</v>
      </c>
      <c r="Z52" s="29" t="s">
        <v>89</v>
      </c>
      <c r="AA52" s="29" t="s">
        <v>89</v>
      </c>
      <c r="AB52" s="29"/>
      <c r="AC52" s="29"/>
      <c r="AD52" s="29" t="s">
        <v>89</v>
      </c>
      <c r="AE52" s="29" t="s">
        <v>89</v>
      </c>
      <c r="AF52" s="29" t="s">
        <v>89</v>
      </c>
      <c r="AG52" s="29" t="s">
        <v>89</v>
      </c>
      <c r="AH52" s="29" t="s">
        <v>89</v>
      </c>
      <c r="AI52" s="29"/>
      <c r="AJ52" s="29"/>
      <c r="AK52" s="29" t="s">
        <v>89</v>
      </c>
      <c r="AL52" s="29" t="s">
        <v>89</v>
      </c>
      <c r="AM52" s="29" t="s">
        <v>89</v>
      </c>
      <c r="AN52" s="29" t="s">
        <v>89</v>
      </c>
      <c r="AO52" s="29"/>
      <c r="AP52" s="74">
        <f t="shared" ref="AP52" si="582">(COUNTIF(K52:AO52,"=○")+COUNTIF(K52:AO52,"=○4")*0.5)*8</f>
        <v>0</v>
      </c>
      <c r="AQ52" s="74">
        <f t="shared" ref="AQ52" si="583">(COUNTIF(K52:AO52,"=×")+COUNTIF(K52:AO52,"=×4")*0.5)*8</f>
        <v>0</v>
      </c>
      <c r="AR52" s="74">
        <f t="shared" ref="AR52" si="584">(COUNTIF(K52:AO52,"=※")+COUNTIF(K52:AO52,"=※4")*0.5)*8</f>
        <v>0</v>
      </c>
      <c r="AS52" s="74">
        <f t="shared" ref="AS52" si="585">COUNTIF(K52:AO52,"□")*8</f>
        <v>0</v>
      </c>
      <c r="AT52" s="74">
        <f t="shared" ref="AT52" si="586">COUNTIF(K52:AO52,"=☆")*8</f>
        <v>0</v>
      </c>
      <c r="AU52" s="75">
        <f t="shared" ref="AU52" si="587">COUNTIF(K52:AO52,"=●")*8</f>
        <v>0</v>
      </c>
      <c r="AV52" s="75">
        <f t="shared" ref="AV52" si="588">(COUNTIF(K52:AO52,"=$")+COUNTIF(K52:AO52,"=H"))*8</f>
        <v>0</v>
      </c>
      <c r="AW52" s="75">
        <f t="shared" ref="AW52" si="589">(COUNTIF(K52:AO52,"▲")+COUNTIF(K52:AO52,"=▲4")*0.5)*8</f>
        <v>0</v>
      </c>
      <c r="AX52" s="74">
        <f t="shared" ref="AX52" si="590">(COUNTIF(K52:AO52,"-")+COUNTIF(K52:AO52,"/"))*8</f>
        <v>0</v>
      </c>
      <c r="AY52" s="75">
        <f t="shared" ref="AY52" si="591">(COUNTIF(K52:AO52,"G")+COUNTIF(K52:AO52,"=G4")*0.5)*8</f>
        <v>0</v>
      </c>
      <c r="AZ52" s="75">
        <f t="shared" ref="AZ52" si="592">(COUNTIF(K52:AO52,"E")+COUNTIF(K52:AO52,"=E4")*0.5)*8</f>
        <v>0</v>
      </c>
      <c r="BA52" s="75">
        <f t="shared" ref="BA52" si="593">(COUNTIF(K52:AO52,"=▽")+COUNTIF(K52:AO52,"=▽4")*0.5)*8</f>
        <v>0</v>
      </c>
      <c r="BB52" s="75">
        <f t="shared" ref="BB52" si="594">$BG$5-(SUM(AP52:AZ53)+BC52)/8</f>
        <v>22</v>
      </c>
      <c r="BC52" s="75"/>
      <c r="BD52" s="77">
        <f t="shared" si="539"/>
        <v>176</v>
      </c>
      <c r="BE52" s="78">
        <f t="shared" ref="BE52" si="595">BD52-(SUM(AP52:AZ53)+BC52)</f>
        <v>176</v>
      </c>
      <c r="BF52" s="77">
        <f t="shared" ref="BF52" si="596">SUM(K53:M53,P53:T53,W53:AA53,AD53:AH53,AK53:AN53)</f>
        <v>46.5</v>
      </c>
      <c r="BG52" s="77">
        <f t="shared" ref="BG52" si="597">SUM(N53:O53,U53:V53,AB53:AC53,AI53:AJ53)</f>
        <v>55</v>
      </c>
      <c r="BH52" s="79"/>
      <c r="BI52" s="79">
        <f t="shared" ref="BI52" si="598">SUM(BF52:BH53)</f>
        <v>101.5</v>
      </c>
      <c r="BJ52" s="52"/>
      <c r="BK52" s="52">
        <f t="shared" ref="BK52" si="599">BA52</f>
        <v>0</v>
      </c>
      <c r="BL52" s="52">
        <f t="shared" ref="BL52" si="600">BA52</f>
        <v>0</v>
      </c>
      <c r="BM52" s="52">
        <f t="shared" ref="BM52" si="601">BJ52+BK52-BL52</f>
        <v>0</v>
      </c>
      <c r="BN52" s="54">
        <f t="shared" ref="BN52" si="602">BE52</f>
        <v>176</v>
      </c>
      <c r="BO52" s="54">
        <f t="shared" ref="BO52" si="603">BF52-(BK52-BT52)</f>
        <v>46.5</v>
      </c>
      <c r="BP52" s="54">
        <f t="shared" ref="BP52" si="604">BG52-BT52</f>
        <v>55</v>
      </c>
      <c r="BQ52" s="56">
        <f t="shared" ref="BQ52" si="605">BH52</f>
        <v>0</v>
      </c>
      <c r="BR52" s="56">
        <f t="shared" ref="BR52" si="606">SUM(BO52:BQ53)</f>
        <v>101.5</v>
      </c>
      <c r="BS52" s="42" t="str">
        <f t="shared" ref="BS52" si="607">IF(BD52=BE52,"Y","N")</f>
        <v>Y</v>
      </c>
      <c r="BT52" s="57"/>
      <c r="BU52" s="59"/>
      <c r="BV52" s="61"/>
      <c r="BW52" s="42"/>
      <c r="BX52" s="59"/>
      <c r="BY52" s="61"/>
      <c r="BZ52" s="61"/>
      <c r="CA52" s="42"/>
      <c r="CB52" s="44"/>
      <c r="CC52" s="44"/>
      <c r="CD52" s="46"/>
      <c r="CE52" s="48"/>
      <c r="CF52" s="48"/>
      <c r="CG52" s="50"/>
      <c r="CH52" s="50"/>
    </row>
    <row r="53" spans="1:86" s="25" customFormat="1" ht="18" customHeight="1" x14ac:dyDescent="0.3">
      <c r="A53" s="64"/>
      <c r="B53" s="171"/>
      <c r="C53" s="66"/>
      <c r="D53" s="68" t="s">
        <v>188</v>
      </c>
      <c r="E53" s="69"/>
      <c r="F53" s="66" t="str">
        <f t="shared" ref="F53" si="608">F52</f>
        <v>蕴力</v>
      </c>
      <c r="G53" s="71"/>
      <c r="H53" s="149"/>
      <c r="I53" s="73"/>
      <c r="J53" s="6" t="s">
        <v>22</v>
      </c>
      <c r="K53" s="30">
        <v>2</v>
      </c>
      <c r="L53" s="30">
        <v>2</v>
      </c>
      <c r="M53" s="30">
        <v>2</v>
      </c>
      <c r="N53" s="30">
        <v>9</v>
      </c>
      <c r="O53" s="30"/>
      <c r="P53" s="30">
        <v>2</v>
      </c>
      <c r="Q53" s="30">
        <v>2</v>
      </c>
      <c r="R53" s="30">
        <v>2</v>
      </c>
      <c r="S53" s="30">
        <v>2</v>
      </c>
      <c r="T53" s="30">
        <v>2</v>
      </c>
      <c r="U53" s="30">
        <v>10</v>
      </c>
      <c r="V53" s="41"/>
      <c r="W53" s="30">
        <v>2</v>
      </c>
      <c r="X53" s="30">
        <v>2</v>
      </c>
      <c r="Y53" s="30">
        <v>2</v>
      </c>
      <c r="Z53" s="30">
        <v>3</v>
      </c>
      <c r="AA53" s="30">
        <v>2.5</v>
      </c>
      <c r="AB53" s="30">
        <v>10</v>
      </c>
      <c r="AC53" s="30">
        <v>8</v>
      </c>
      <c r="AD53" s="30"/>
      <c r="AE53" s="30">
        <v>2.5</v>
      </c>
      <c r="AF53" s="30">
        <v>2.5</v>
      </c>
      <c r="AG53" s="30">
        <v>3</v>
      </c>
      <c r="AH53" s="30">
        <v>3</v>
      </c>
      <c r="AI53" s="30">
        <v>10</v>
      </c>
      <c r="AJ53" s="30">
        <v>8</v>
      </c>
      <c r="AK53" s="30">
        <v>2</v>
      </c>
      <c r="AL53" s="30">
        <v>2</v>
      </c>
      <c r="AM53" s="30">
        <v>2</v>
      </c>
      <c r="AN53" s="30">
        <v>2</v>
      </c>
      <c r="AO53" s="30"/>
      <c r="AP53" s="74"/>
      <c r="AQ53" s="74"/>
      <c r="AR53" s="74"/>
      <c r="AS53" s="74"/>
      <c r="AT53" s="74"/>
      <c r="AU53" s="76"/>
      <c r="AV53" s="76"/>
      <c r="AW53" s="76"/>
      <c r="AX53" s="74"/>
      <c r="AY53" s="76"/>
      <c r="AZ53" s="76"/>
      <c r="BA53" s="76"/>
      <c r="BB53" s="76"/>
      <c r="BC53" s="76"/>
      <c r="BD53" s="77"/>
      <c r="BE53" s="78"/>
      <c r="BF53" s="77"/>
      <c r="BG53" s="77"/>
      <c r="BH53" s="80"/>
      <c r="BI53" s="80"/>
      <c r="BJ53" s="53"/>
      <c r="BK53" s="53"/>
      <c r="BL53" s="53"/>
      <c r="BM53" s="53"/>
      <c r="BN53" s="55"/>
      <c r="BO53" s="55"/>
      <c r="BP53" s="55"/>
      <c r="BQ53" s="56"/>
      <c r="BR53" s="56"/>
      <c r="BS53" s="43"/>
      <c r="BT53" s="58"/>
      <c r="BU53" s="60"/>
      <c r="BV53" s="62"/>
      <c r="BW53" s="43"/>
      <c r="BX53" s="60"/>
      <c r="BY53" s="62"/>
      <c r="BZ53" s="62"/>
      <c r="CA53" s="43"/>
      <c r="CB53" s="45"/>
      <c r="CC53" s="45"/>
      <c r="CD53" s="47"/>
      <c r="CE53" s="49"/>
      <c r="CF53" s="49"/>
      <c r="CG53" s="50"/>
      <c r="CH53" s="50"/>
    </row>
    <row r="54" spans="1:86" s="25" customFormat="1" ht="18" customHeight="1" x14ac:dyDescent="0.3">
      <c r="A54" s="63">
        <v>13</v>
      </c>
      <c r="B54" s="152"/>
      <c r="C54" s="66" t="s">
        <v>112</v>
      </c>
      <c r="D54" s="67" t="s">
        <v>188</v>
      </c>
      <c r="E54" s="69" t="s">
        <v>113</v>
      </c>
      <c r="F54" s="66" t="s">
        <v>73</v>
      </c>
      <c r="G54" s="91" t="s">
        <v>71</v>
      </c>
      <c r="H54" s="72">
        <v>45215</v>
      </c>
      <c r="I54" s="73"/>
      <c r="J54" s="6" t="s">
        <v>21</v>
      </c>
      <c r="K54" s="29" t="s">
        <v>89</v>
      </c>
      <c r="L54" s="29" t="s">
        <v>89</v>
      </c>
      <c r="M54" s="29" t="s">
        <v>89</v>
      </c>
      <c r="N54" s="29"/>
      <c r="O54" s="29"/>
      <c r="P54" s="29" t="s">
        <v>89</v>
      </c>
      <c r="Q54" s="29" t="s">
        <v>89</v>
      </c>
      <c r="R54" s="29" t="s">
        <v>89</v>
      </c>
      <c r="S54" s="29" t="s">
        <v>89</v>
      </c>
      <c r="T54" s="29" t="s">
        <v>89</v>
      </c>
      <c r="U54" s="29"/>
      <c r="V54" s="29"/>
      <c r="W54" s="29" t="s">
        <v>89</v>
      </c>
      <c r="X54" s="29" t="s">
        <v>89</v>
      </c>
      <c r="Y54" s="29" t="s">
        <v>89</v>
      </c>
      <c r="Z54" s="29" t="s">
        <v>89</v>
      </c>
      <c r="AA54" s="29" t="s">
        <v>89</v>
      </c>
      <c r="AB54" s="29"/>
      <c r="AC54" s="29"/>
      <c r="AD54" s="29" t="s">
        <v>89</v>
      </c>
      <c r="AE54" s="29" t="s">
        <v>89</v>
      </c>
      <c r="AF54" s="29" t="s">
        <v>89</v>
      </c>
      <c r="AG54" s="29" t="s">
        <v>89</v>
      </c>
      <c r="AH54" s="29" t="s">
        <v>89</v>
      </c>
      <c r="AI54" s="29"/>
      <c r="AJ54" s="29"/>
      <c r="AK54" s="29" t="s">
        <v>89</v>
      </c>
      <c r="AL54" s="29" t="s">
        <v>89</v>
      </c>
      <c r="AM54" s="29" t="s">
        <v>89</v>
      </c>
      <c r="AN54" s="29" t="s">
        <v>89</v>
      </c>
      <c r="AO54" s="29"/>
      <c r="AP54" s="74">
        <f t="shared" ref="AP54" si="609">(COUNTIF(K54:AO54,"=○")+COUNTIF(K54:AO54,"=○4")*0.5)*8</f>
        <v>0</v>
      </c>
      <c r="AQ54" s="74">
        <f t="shared" ref="AQ54" si="610">(COUNTIF(K54:AO54,"=×")+COUNTIF(K54:AO54,"=×4")*0.5)*8</f>
        <v>0</v>
      </c>
      <c r="AR54" s="74">
        <f t="shared" ref="AR54" si="611">(COUNTIF(K54:AO54,"=※")+COUNTIF(K54:AO54,"=※4")*0.5)*8</f>
        <v>0</v>
      </c>
      <c r="AS54" s="74">
        <f t="shared" ref="AS54" si="612">COUNTIF(K54:AO54,"□")*8</f>
        <v>0</v>
      </c>
      <c r="AT54" s="74">
        <f t="shared" ref="AT54" si="613">COUNTIF(K54:AO54,"=☆")*8</f>
        <v>0</v>
      </c>
      <c r="AU54" s="75">
        <f t="shared" ref="AU54" si="614">COUNTIF(K54:AO54,"=●")*8</f>
        <v>0</v>
      </c>
      <c r="AV54" s="75">
        <f t="shared" ref="AV54" si="615">(COUNTIF(K54:AO54,"=$")+COUNTIF(K54:AO54,"=H"))*8</f>
        <v>0</v>
      </c>
      <c r="AW54" s="75">
        <f t="shared" ref="AW54" si="616">(COUNTIF(K54:AO54,"▲")+COUNTIF(K54:AO54,"=▲4")*0.5)*8</f>
        <v>0</v>
      </c>
      <c r="AX54" s="74">
        <f t="shared" ref="AX54" si="617">(COUNTIF(K54:AO54,"-")+COUNTIF(K54:AO54,"/"))*8</f>
        <v>0</v>
      </c>
      <c r="AY54" s="75">
        <f t="shared" ref="AY54" si="618">(COUNTIF(K54:AO54,"G")+COUNTIF(K54:AO54,"=G4")*0.5)*8</f>
        <v>0</v>
      </c>
      <c r="AZ54" s="75">
        <f t="shared" ref="AZ54" si="619">(COUNTIF(K54:AO54,"E")+COUNTIF(K54:AO54,"=E4")*0.5)*8</f>
        <v>0</v>
      </c>
      <c r="BA54" s="75">
        <f t="shared" ref="BA54" si="620">(COUNTIF(K54:AO54,"=▽")+COUNTIF(K54:AO54,"=▽4")*0.5)*8</f>
        <v>0</v>
      </c>
      <c r="BB54" s="75">
        <f t="shared" ref="BB54" si="621">$BG$5-(SUM(AP54:AZ55)+BC54)/8</f>
        <v>22</v>
      </c>
      <c r="BC54" s="75"/>
      <c r="BD54" s="77">
        <f t="shared" ref="BD54" si="622">$BG$5*8</f>
        <v>176</v>
      </c>
      <c r="BE54" s="78">
        <f t="shared" ref="BE54" si="623">BD54-(SUM(AP54:AZ55)+BC54)</f>
        <v>176</v>
      </c>
      <c r="BF54" s="77">
        <f t="shared" ref="BF54" si="624">SUM(K55:M55,P55:T55,W55:AA55,AD55:AH55,AK55:AN55)</f>
        <v>45</v>
      </c>
      <c r="BG54" s="77">
        <f t="shared" ref="BG54" si="625">SUM(N55:O55,U55:V55,AB55:AC55,AI55:AJ55)</f>
        <v>42</v>
      </c>
      <c r="BH54" s="79"/>
      <c r="BI54" s="79">
        <f t="shared" ref="BI54" si="626">SUM(BF54:BH55)</f>
        <v>87</v>
      </c>
      <c r="BJ54" s="52"/>
      <c r="BK54" s="52">
        <f t="shared" ref="BK54" si="627">BA54</f>
        <v>0</v>
      </c>
      <c r="BL54" s="52">
        <f t="shared" ref="BL54" si="628">BA54</f>
        <v>0</v>
      </c>
      <c r="BM54" s="52">
        <f t="shared" ref="BM54" si="629">BJ54+BK54-BL54</f>
        <v>0</v>
      </c>
      <c r="BN54" s="54">
        <f t="shared" ref="BN54" si="630">BE54</f>
        <v>176</v>
      </c>
      <c r="BO54" s="54">
        <f t="shared" ref="BO54" si="631">BF54-(BK54-BT54)</f>
        <v>45</v>
      </c>
      <c r="BP54" s="54">
        <f t="shared" ref="BP54" si="632">BG54-BT54</f>
        <v>42</v>
      </c>
      <c r="BQ54" s="56">
        <f t="shared" ref="BQ54" si="633">BH54</f>
        <v>0</v>
      </c>
      <c r="BR54" s="56">
        <f t="shared" ref="BR54" si="634">SUM(BO54:BQ55)</f>
        <v>87</v>
      </c>
      <c r="BS54" s="42" t="str">
        <f t="shared" ref="BS54" si="635">IF(BD54=BE54,"Y","N")</f>
        <v>Y</v>
      </c>
      <c r="BT54" s="57"/>
      <c r="BU54" s="59"/>
      <c r="BV54" s="61"/>
      <c r="BW54" s="42"/>
      <c r="BX54" s="59"/>
      <c r="BY54" s="61"/>
      <c r="BZ54" s="61"/>
      <c r="CA54" s="42"/>
      <c r="CB54" s="44"/>
      <c r="CC54" s="44"/>
      <c r="CD54" s="46"/>
      <c r="CE54" s="48"/>
      <c r="CF54" s="48"/>
      <c r="CG54" s="50"/>
      <c r="CH54" s="50"/>
    </row>
    <row r="55" spans="1:86" s="25" customFormat="1" ht="18" customHeight="1" x14ac:dyDescent="0.3">
      <c r="A55" s="64"/>
      <c r="B55" s="153"/>
      <c r="C55" s="66"/>
      <c r="D55" s="68" t="s">
        <v>188</v>
      </c>
      <c r="E55" s="69"/>
      <c r="F55" s="66" t="str">
        <f t="shared" ref="F55" si="636">F54</f>
        <v>蕴力</v>
      </c>
      <c r="G55" s="92"/>
      <c r="H55" s="72"/>
      <c r="I55" s="73"/>
      <c r="J55" s="6" t="s">
        <v>22</v>
      </c>
      <c r="K55" s="30">
        <v>2</v>
      </c>
      <c r="L55" s="30">
        <v>2</v>
      </c>
      <c r="M55" s="30">
        <v>2</v>
      </c>
      <c r="N55" s="30">
        <v>11</v>
      </c>
      <c r="O55" s="30"/>
      <c r="P55" s="30">
        <v>2</v>
      </c>
      <c r="Q55" s="30">
        <v>1</v>
      </c>
      <c r="R55" s="30">
        <v>2.5</v>
      </c>
      <c r="S55" s="30">
        <v>2</v>
      </c>
      <c r="T55" s="30">
        <v>2.5</v>
      </c>
      <c r="U55" s="30">
        <v>10</v>
      </c>
      <c r="V55" s="30"/>
      <c r="W55" s="30">
        <v>2</v>
      </c>
      <c r="X55" s="30">
        <v>2</v>
      </c>
      <c r="Y55" s="30">
        <v>2</v>
      </c>
      <c r="Z55" s="30">
        <v>1</v>
      </c>
      <c r="AA55" s="30">
        <v>2</v>
      </c>
      <c r="AB55" s="30">
        <v>10.5</v>
      </c>
      <c r="AC55" s="30"/>
      <c r="AD55" s="30">
        <v>3</v>
      </c>
      <c r="AE55" s="30">
        <v>2.5</v>
      </c>
      <c r="AF55" s="30">
        <v>3.5</v>
      </c>
      <c r="AG55" s="30">
        <v>2.5</v>
      </c>
      <c r="AH55" s="30">
        <v>1</v>
      </c>
      <c r="AI55" s="30">
        <v>10.5</v>
      </c>
      <c r="AJ55" s="30"/>
      <c r="AK55" s="30">
        <v>1</v>
      </c>
      <c r="AL55" s="30">
        <v>2</v>
      </c>
      <c r="AM55" s="30">
        <v>2.5</v>
      </c>
      <c r="AN55" s="30">
        <v>2</v>
      </c>
      <c r="AO55" s="30"/>
      <c r="AP55" s="74"/>
      <c r="AQ55" s="74"/>
      <c r="AR55" s="74"/>
      <c r="AS55" s="74"/>
      <c r="AT55" s="74"/>
      <c r="AU55" s="76"/>
      <c r="AV55" s="76"/>
      <c r="AW55" s="76"/>
      <c r="AX55" s="74"/>
      <c r="AY55" s="76"/>
      <c r="AZ55" s="76"/>
      <c r="BA55" s="76"/>
      <c r="BB55" s="76"/>
      <c r="BC55" s="76"/>
      <c r="BD55" s="77"/>
      <c r="BE55" s="78"/>
      <c r="BF55" s="77"/>
      <c r="BG55" s="77"/>
      <c r="BH55" s="80"/>
      <c r="BI55" s="80"/>
      <c r="BJ55" s="53"/>
      <c r="BK55" s="53"/>
      <c r="BL55" s="53"/>
      <c r="BM55" s="53"/>
      <c r="BN55" s="55"/>
      <c r="BO55" s="55"/>
      <c r="BP55" s="55"/>
      <c r="BQ55" s="56"/>
      <c r="BR55" s="56"/>
      <c r="BS55" s="43"/>
      <c r="BT55" s="58"/>
      <c r="BU55" s="60"/>
      <c r="BV55" s="62"/>
      <c r="BW55" s="43"/>
      <c r="BX55" s="60"/>
      <c r="BY55" s="62"/>
      <c r="BZ55" s="62"/>
      <c r="CA55" s="43"/>
      <c r="CB55" s="45"/>
      <c r="CC55" s="45"/>
      <c r="CD55" s="47"/>
      <c r="CE55" s="49"/>
      <c r="CF55" s="49"/>
      <c r="CG55" s="50"/>
      <c r="CH55" s="50"/>
    </row>
    <row r="56" spans="1:86" s="25" customFormat="1" ht="18" customHeight="1" x14ac:dyDescent="0.3">
      <c r="A56" s="63">
        <v>14</v>
      </c>
      <c r="B56" s="170"/>
      <c r="C56" s="66" t="s">
        <v>114</v>
      </c>
      <c r="D56" s="66" t="s">
        <v>189</v>
      </c>
      <c r="E56" s="69" t="s">
        <v>77</v>
      </c>
      <c r="F56" s="66" t="s">
        <v>73</v>
      </c>
      <c r="G56" s="91" t="s">
        <v>71</v>
      </c>
      <c r="H56" s="174">
        <v>45050</v>
      </c>
      <c r="I56" s="73"/>
      <c r="J56" s="6" t="s">
        <v>21</v>
      </c>
      <c r="K56" s="29" t="s">
        <v>89</v>
      </c>
      <c r="L56" s="29" t="s">
        <v>89</v>
      </c>
      <c r="M56" s="29" t="s">
        <v>89</v>
      </c>
      <c r="N56" s="29"/>
      <c r="O56" s="29"/>
      <c r="P56" s="29" t="s">
        <v>89</v>
      </c>
      <c r="Q56" s="29" t="s">
        <v>89</v>
      </c>
      <c r="R56" s="29" t="s">
        <v>89</v>
      </c>
      <c r="S56" s="29" t="s">
        <v>89</v>
      </c>
      <c r="T56" s="29" t="s">
        <v>89</v>
      </c>
      <c r="U56" s="29"/>
      <c r="V56" s="29"/>
      <c r="W56" s="29" t="s">
        <v>89</v>
      </c>
      <c r="X56" s="29" t="s">
        <v>89</v>
      </c>
      <c r="Y56" s="29" t="s">
        <v>89</v>
      </c>
      <c r="Z56" s="29" t="s">
        <v>89</v>
      </c>
      <c r="AA56" s="29" t="s">
        <v>89</v>
      </c>
      <c r="AB56" s="29"/>
      <c r="AC56" s="29"/>
      <c r="AD56" s="29" t="s">
        <v>89</v>
      </c>
      <c r="AE56" s="29" t="s">
        <v>89</v>
      </c>
      <c r="AF56" s="29" t="s">
        <v>89</v>
      </c>
      <c r="AG56" s="29" t="s">
        <v>89</v>
      </c>
      <c r="AH56" s="29" t="s">
        <v>89</v>
      </c>
      <c r="AI56" s="29"/>
      <c r="AJ56" s="29"/>
      <c r="AK56" s="29" t="s">
        <v>89</v>
      </c>
      <c r="AL56" s="29" t="s">
        <v>89</v>
      </c>
      <c r="AM56" s="29" t="s">
        <v>89</v>
      </c>
      <c r="AN56" s="29" t="s">
        <v>89</v>
      </c>
      <c r="AO56" s="29"/>
      <c r="AP56" s="74">
        <f t="shared" ref="AP56" si="637">(COUNTIF(K56:AO56,"=○")+COUNTIF(K56:AO56,"=○4")*0.5)*8</f>
        <v>0</v>
      </c>
      <c r="AQ56" s="74">
        <f t="shared" ref="AQ56" si="638">(COUNTIF(K56:AO56,"=×")+COUNTIF(K56:AO56,"=×4")*0.5)*8</f>
        <v>0</v>
      </c>
      <c r="AR56" s="74">
        <f t="shared" ref="AR56" si="639">(COUNTIF(K56:AO56,"=※")+COUNTIF(K56:AO56,"=※4")*0.5)*8</f>
        <v>0</v>
      </c>
      <c r="AS56" s="74">
        <f t="shared" ref="AS56" si="640">COUNTIF(K56:AO56,"□")*8</f>
        <v>0</v>
      </c>
      <c r="AT56" s="74">
        <f t="shared" ref="AT56" si="641">COUNTIF(K56:AO56,"=☆")*8</f>
        <v>0</v>
      </c>
      <c r="AU56" s="75">
        <f t="shared" ref="AU56" si="642">COUNTIF(K56:AO56,"=●")*8</f>
        <v>0</v>
      </c>
      <c r="AV56" s="75">
        <f t="shared" ref="AV56" si="643">(COUNTIF(K56:AO56,"=$")+COUNTIF(K56:AO56,"=H"))*8</f>
        <v>0</v>
      </c>
      <c r="AW56" s="75">
        <f t="shared" ref="AW56" si="644">(COUNTIF(K56:AO56,"▲")+COUNTIF(K56:AO56,"=▲4")*0.5)*8</f>
        <v>0</v>
      </c>
      <c r="AX56" s="74">
        <f t="shared" ref="AX56" si="645">(COUNTIF(K56:AO56,"-")+COUNTIF(K56:AO56,"/"))*8</f>
        <v>0</v>
      </c>
      <c r="AY56" s="75">
        <f t="shared" ref="AY56" si="646">(COUNTIF(K56:AO56,"G")+COUNTIF(K56:AO56,"=G4")*0.5)*8</f>
        <v>0</v>
      </c>
      <c r="AZ56" s="75">
        <f t="shared" ref="AZ56" si="647">(COUNTIF(K56:AO56,"E")+COUNTIF(K56:AO56,"=E4")*0.5)*8</f>
        <v>0</v>
      </c>
      <c r="BA56" s="75">
        <f t="shared" ref="BA56" si="648">(COUNTIF(K56:AO56,"=▽")+COUNTIF(K56:AO56,"=▽4")*0.5)*8</f>
        <v>0</v>
      </c>
      <c r="BB56" s="75">
        <f t="shared" ref="BB56" si="649">$BG$5-(SUM(AP56:AZ57)+BC56)/8</f>
        <v>22</v>
      </c>
      <c r="BC56" s="75"/>
      <c r="BD56" s="77">
        <f t="shared" ref="BD56" si="650">$BG$5*8</f>
        <v>176</v>
      </c>
      <c r="BE56" s="78">
        <f t="shared" ref="BE56" si="651">BD56-(SUM(AP56:AZ57)+BC56)</f>
        <v>176</v>
      </c>
      <c r="BF56" s="77">
        <f t="shared" ref="BF56" si="652">SUM(K57:M57,P57:T57,W57:AA57,AD57:AH57,AK57:AN57)</f>
        <v>35</v>
      </c>
      <c r="BG56" s="77">
        <f t="shared" ref="BG56" si="653">SUM(N57:O57,U57:V57,AB57:AC57,AI57:AJ57)</f>
        <v>64</v>
      </c>
      <c r="BH56" s="79"/>
      <c r="BI56" s="79">
        <f t="shared" ref="BI56" si="654">SUM(BF56:BH57)</f>
        <v>99</v>
      </c>
      <c r="BJ56" s="52"/>
      <c r="BK56" s="52">
        <f t="shared" ref="BK56" si="655">BA56</f>
        <v>0</v>
      </c>
      <c r="BL56" s="52">
        <f t="shared" ref="BL56" si="656">BA56</f>
        <v>0</v>
      </c>
      <c r="BM56" s="52">
        <f t="shared" ref="BM56" si="657">BJ56+BK56-BL56</f>
        <v>0</v>
      </c>
      <c r="BN56" s="54">
        <f t="shared" ref="BN56:BN60" si="658">BE56</f>
        <v>176</v>
      </c>
      <c r="BO56" s="54">
        <f t="shared" ref="BO56" si="659">BF56-(BK56-BT56)</f>
        <v>35</v>
      </c>
      <c r="BP56" s="54">
        <f t="shared" ref="BP56" si="660">BG56-BT56</f>
        <v>64</v>
      </c>
      <c r="BQ56" s="56">
        <f t="shared" ref="BQ56" si="661">BH56</f>
        <v>0</v>
      </c>
      <c r="BR56" s="56">
        <f t="shared" ref="BR56" si="662">SUM(BO56:BQ57)</f>
        <v>99</v>
      </c>
      <c r="BS56" s="42" t="str">
        <f t="shared" ref="BS56" si="663">IF(BD56=BE56,"Y","N")</f>
        <v>Y</v>
      </c>
      <c r="BT56" s="57"/>
      <c r="BU56" s="59"/>
      <c r="BV56" s="61"/>
      <c r="BW56" s="42"/>
      <c r="BX56" s="59"/>
      <c r="BY56" s="61"/>
      <c r="BZ56" s="61"/>
      <c r="CA56" s="42"/>
      <c r="CB56" s="44"/>
      <c r="CC56" s="44"/>
      <c r="CD56" s="46"/>
      <c r="CE56" s="48"/>
      <c r="CF56" s="48"/>
      <c r="CG56" s="50"/>
      <c r="CH56" s="50"/>
    </row>
    <row r="57" spans="1:86" s="25" customFormat="1" ht="18" customHeight="1" x14ac:dyDescent="0.3">
      <c r="A57" s="64"/>
      <c r="B57" s="171"/>
      <c r="C57" s="66"/>
      <c r="D57" s="66" t="str">
        <f t="shared" ref="D57" si="664">D56</f>
        <v>蓝思7栋</v>
      </c>
      <c r="E57" s="69"/>
      <c r="F57" s="66" t="str">
        <f t="shared" ref="F57" si="665">F56</f>
        <v>蕴力</v>
      </c>
      <c r="G57" s="92"/>
      <c r="H57" s="174"/>
      <c r="I57" s="73"/>
      <c r="J57" s="6" t="s">
        <v>22</v>
      </c>
      <c r="K57" s="30">
        <v>2</v>
      </c>
      <c r="L57" s="30">
        <v>2</v>
      </c>
      <c r="M57" s="30">
        <v>2</v>
      </c>
      <c r="N57" s="30">
        <v>10</v>
      </c>
      <c r="O57" s="30">
        <v>8</v>
      </c>
      <c r="P57" s="30">
        <v>1</v>
      </c>
      <c r="Q57" s="30">
        <v>2</v>
      </c>
      <c r="R57" s="30"/>
      <c r="S57" s="30">
        <v>1</v>
      </c>
      <c r="T57" s="30">
        <v>1</v>
      </c>
      <c r="U57" s="30">
        <v>11</v>
      </c>
      <c r="V57" s="30"/>
      <c r="W57" s="30">
        <v>1</v>
      </c>
      <c r="X57" s="30">
        <v>2</v>
      </c>
      <c r="Y57" s="30">
        <v>2</v>
      </c>
      <c r="Z57" s="30">
        <v>1</v>
      </c>
      <c r="AA57" s="30">
        <v>2</v>
      </c>
      <c r="AB57" s="30">
        <v>10</v>
      </c>
      <c r="AC57" s="30">
        <v>8</v>
      </c>
      <c r="AD57" s="30">
        <v>2</v>
      </c>
      <c r="AE57" s="30">
        <v>1</v>
      </c>
      <c r="AF57" s="30">
        <v>2</v>
      </c>
      <c r="AG57" s="30">
        <v>2</v>
      </c>
      <c r="AH57" s="30">
        <v>1</v>
      </c>
      <c r="AI57" s="30">
        <v>9</v>
      </c>
      <c r="AJ57" s="30">
        <v>8</v>
      </c>
      <c r="AK57" s="30">
        <v>1</v>
      </c>
      <c r="AL57" s="30">
        <v>2</v>
      </c>
      <c r="AM57" s="30">
        <v>2</v>
      </c>
      <c r="AN57" s="30">
        <v>3</v>
      </c>
      <c r="AO57" s="30"/>
      <c r="AP57" s="74"/>
      <c r="AQ57" s="74"/>
      <c r="AR57" s="74"/>
      <c r="AS57" s="74"/>
      <c r="AT57" s="74"/>
      <c r="AU57" s="76"/>
      <c r="AV57" s="76"/>
      <c r="AW57" s="76"/>
      <c r="AX57" s="74"/>
      <c r="AY57" s="76"/>
      <c r="AZ57" s="76"/>
      <c r="BA57" s="76"/>
      <c r="BB57" s="76"/>
      <c r="BC57" s="76"/>
      <c r="BD57" s="77"/>
      <c r="BE57" s="78"/>
      <c r="BF57" s="77"/>
      <c r="BG57" s="77"/>
      <c r="BH57" s="80"/>
      <c r="BI57" s="80"/>
      <c r="BJ57" s="53"/>
      <c r="BK57" s="53"/>
      <c r="BL57" s="53"/>
      <c r="BM57" s="53"/>
      <c r="BN57" s="55"/>
      <c r="BO57" s="55"/>
      <c r="BP57" s="55"/>
      <c r="BQ57" s="56"/>
      <c r="BR57" s="56"/>
      <c r="BS57" s="43"/>
      <c r="BT57" s="58"/>
      <c r="BU57" s="60"/>
      <c r="BV57" s="62"/>
      <c r="BW57" s="43"/>
      <c r="BX57" s="60"/>
      <c r="BY57" s="62"/>
      <c r="BZ57" s="62"/>
      <c r="CA57" s="43"/>
      <c r="CB57" s="45"/>
      <c r="CC57" s="45"/>
      <c r="CD57" s="47"/>
      <c r="CE57" s="49"/>
      <c r="CF57" s="49"/>
      <c r="CG57" s="50"/>
      <c r="CH57" s="50"/>
    </row>
    <row r="58" spans="1:86" s="25" customFormat="1" ht="18" customHeight="1" x14ac:dyDescent="0.3">
      <c r="A58" s="63">
        <v>15</v>
      </c>
      <c r="B58" s="152"/>
      <c r="C58" s="138" t="s">
        <v>115</v>
      </c>
      <c r="D58" s="66" t="s">
        <v>189</v>
      </c>
      <c r="E58" s="69" t="s">
        <v>72</v>
      </c>
      <c r="F58" s="66" t="s">
        <v>73</v>
      </c>
      <c r="G58" s="91" t="s">
        <v>71</v>
      </c>
      <c r="H58" s="174">
        <v>44681</v>
      </c>
      <c r="I58" s="73"/>
      <c r="J58" s="6" t="s">
        <v>21</v>
      </c>
      <c r="K58" s="29" t="s">
        <v>89</v>
      </c>
      <c r="L58" s="29" t="s">
        <v>89</v>
      </c>
      <c r="M58" s="29" t="s">
        <v>89</v>
      </c>
      <c r="N58" s="29"/>
      <c r="O58" s="29"/>
      <c r="P58" s="29" t="s">
        <v>89</v>
      </c>
      <c r="Q58" s="29" t="s">
        <v>89</v>
      </c>
      <c r="R58" s="29" t="s">
        <v>89</v>
      </c>
      <c r="S58" s="29" t="s">
        <v>89</v>
      </c>
      <c r="T58" s="29" t="s">
        <v>89</v>
      </c>
      <c r="U58" s="29"/>
      <c r="V58" s="29"/>
      <c r="W58" s="29" t="s">
        <v>89</v>
      </c>
      <c r="X58" s="29" t="s">
        <v>89</v>
      </c>
      <c r="Y58" s="29" t="s">
        <v>89</v>
      </c>
      <c r="Z58" s="29" t="s">
        <v>89</v>
      </c>
      <c r="AA58" s="29" t="s">
        <v>89</v>
      </c>
      <c r="AB58" s="29"/>
      <c r="AC58" s="29"/>
      <c r="AD58" s="29" t="s">
        <v>89</v>
      </c>
      <c r="AE58" s="29" t="s">
        <v>89</v>
      </c>
      <c r="AF58" s="29" t="s">
        <v>90</v>
      </c>
      <c r="AG58" s="29" t="s">
        <v>89</v>
      </c>
      <c r="AH58" s="29" t="s">
        <v>89</v>
      </c>
      <c r="AI58" s="29"/>
      <c r="AJ58" s="29"/>
      <c r="AK58" s="29" t="s">
        <v>89</v>
      </c>
      <c r="AL58" s="29" t="s">
        <v>89</v>
      </c>
      <c r="AM58" s="29" t="s">
        <v>89</v>
      </c>
      <c r="AN58" s="29" t="s">
        <v>89</v>
      </c>
      <c r="AO58" s="29"/>
      <c r="AP58" s="74">
        <f t="shared" ref="AP58" si="666">(COUNTIF(K58:AO58,"=○")+COUNTIF(K58:AO58,"=○4")*0.5)*8</f>
        <v>0</v>
      </c>
      <c r="AQ58" s="74">
        <f t="shared" ref="AQ58" si="667">(COUNTIF(K58:AO58,"=×")+COUNTIF(K58:AO58,"=×4")*0.5)*8</f>
        <v>0</v>
      </c>
      <c r="AR58" s="74">
        <f t="shared" ref="AR58" si="668">(COUNTIF(K58:AO58,"=※")+COUNTIF(K58:AO58,"=※4")*0.5)*8</f>
        <v>0</v>
      </c>
      <c r="AS58" s="74">
        <f t="shared" ref="AS58" si="669">COUNTIF(K58:AO58,"□")*8</f>
        <v>0</v>
      </c>
      <c r="AT58" s="74">
        <f t="shared" ref="AT58" si="670">COUNTIF(K58:AO58,"=☆")*8</f>
        <v>0</v>
      </c>
      <c r="AU58" s="75">
        <f t="shared" ref="AU58" si="671">COUNTIF(K58:AO58,"=●")*8</f>
        <v>0</v>
      </c>
      <c r="AV58" s="75">
        <f t="shared" ref="AV58" si="672">(COUNTIF(K58:AO58,"=$")+COUNTIF(K58:AO58,"=H"))*8</f>
        <v>0</v>
      </c>
      <c r="AW58" s="75">
        <f t="shared" ref="AW58" si="673">(COUNTIF(K58:AO58,"▲")+COUNTIF(K58:AO58,"=▲4")*0.5)*8</f>
        <v>0</v>
      </c>
      <c r="AX58" s="74">
        <f t="shared" ref="AX58" si="674">(COUNTIF(K58:AO58,"-")+COUNTIF(K58:AO58,"/"))*8</f>
        <v>0</v>
      </c>
      <c r="AY58" s="75">
        <f t="shared" ref="AY58" si="675">(COUNTIF(K58:AO58,"G")+COUNTIF(K58:AO58,"=G4")*0.5)*8</f>
        <v>0</v>
      </c>
      <c r="AZ58" s="75">
        <f t="shared" ref="AZ58" si="676">(COUNTIF(K58:AO58,"E")+COUNTIF(K58:AO58,"=E4")*0.5)*8</f>
        <v>0</v>
      </c>
      <c r="BA58" s="75">
        <f t="shared" ref="BA58" si="677">(COUNTIF(K58:AO58,"=▽")+COUNTIF(K58:AO58,"=▽4")*0.5)*8</f>
        <v>8</v>
      </c>
      <c r="BB58" s="75">
        <f t="shared" ref="BB58" si="678">$BG$5-(SUM(AP58:AZ59)+BC58)/8</f>
        <v>22</v>
      </c>
      <c r="BC58" s="75"/>
      <c r="BD58" s="77">
        <f t="shared" ref="BD58" si="679">$BG$5*8</f>
        <v>176</v>
      </c>
      <c r="BE58" s="81">
        <v>168</v>
      </c>
      <c r="BF58" s="77">
        <f t="shared" ref="BF58" si="680">SUM(K59:M59,P59:T59,W59:AA59,AD59:AH59,AK59:AN59)</f>
        <v>33</v>
      </c>
      <c r="BG58" s="77">
        <f t="shared" ref="BG58" si="681">SUM(N59:O59,U59:V59,AB59:AC59,AI59:AJ59)</f>
        <v>65</v>
      </c>
      <c r="BH58" s="79"/>
      <c r="BI58" s="79">
        <f t="shared" ref="BI58" si="682">SUM(BF58:BH59)</f>
        <v>98</v>
      </c>
      <c r="BJ58" s="52"/>
      <c r="BK58" s="52">
        <f t="shared" ref="BK58" si="683">BA58</f>
        <v>8</v>
      </c>
      <c r="BL58" s="52">
        <f t="shared" ref="BL58" si="684">BA58</f>
        <v>8</v>
      </c>
      <c r="BM58" s="52">
        <f t="shared" ref="BM58" si="685">BJ58+BK58-BL58</f>
        <v>0</v>
      </c>
      <c r="BN58" s="54">
        <v>176</v>
      </c>
      <c r="BO58" s="54">
        <f t="shared" ref="BO58" si="686">BF58-(BK58-BT58)</f>
        <v>33</v>
      </c>
      <c r="BP58" s="54">
        <f t="shared" ref="BP58" si="687">BG58-BT58</f>
        <v>57</v>
      </c>
      <c r="BQ58" s="56">
        <f t="shared" ref="BQ58" si="688">BH58</f>
        <v>0</v>
      </c>
      <c r="BR58" s="56">
        <f t="shared" ref="BR58" si="689">SUM(BO58:BQ59)</f>
        <v>90</v>
      </c>
      <c r="BS58" s="42" t="str">
        <f t="shared" ref="BS58" si="690">IF(BD58=BE58,"Y","N")</f>
        <v>N</v>
      </c>
      <c r="BT58" s="57">
        <v>8</v>
      </c>
      <c r="BU58" s="59"/>
      <c r="BV58" s="61"/>
      <c r="BW58" s="42"/>
      <c r="BX58" s="59"/>
      <c r="BY58" s="61"/>
      <c r="BZ58" s="61"/>
      <c r="CA58" s="42"/>
      <c r="CB58" s="44"/>
      <c r="CC58" s="44"/>
      <c r="CD58" s="46"/>
      <c r="CE58" s="48"/>
      <c r="CF58" s="48"/>
      <c r="CG58" s="50"/>
      <c r="CH58" s="51"/>
    </row>
    <row r="59" spans="1:86" s="25" customFormat="1" ht="18" customHeight="1" x14ac:dyDescent="0.3">
      <c r="A59" s="64"/>
      <c r="B59" s="153"/>
      <c r="C59" s="138"/>
      <c r="D59" s="66" t="str">
        <f t="shared" ref="D59" si="691">D58</f>
        <v>蓝思7栋</v>
      </c>
      <c r="E59" s="69"/>
      <c r="F59" s="66" t="str">
        <f t="shared" ref="F59" si="692">F58</f>
        <v>蕴力</v>
      </c>
      <c r="G59" s="92"/>
      <c r="H59" s="174"/>
      <c r="I59" s="73"/>
      <c r="J59" s="6" t="s">
        <v>22</v>
      </c>
      <c r="K59" s="30">
        <v>2</v>
      </c>
      <c r="L59" s="30">
        <v>2</v>
      </c>
      <c r="M59" s="30">
        <v>2</v>
      </c>
      <c r="N59" s="30">
        <v>10</v>
      </c>
      <c r="O59" s="30">
        <v>8</v>
      </c>
      <c r="P59" s="30">
        <v>1</v>
      </c>
      <c r="Q59" s="30">
        <v>2</v>
      </c>
      <c r="R59" s="30"/>
      <c r="S59" s="30">
        <v>1</v>
      </c>
      <c r="T59" s="30">
        <v>1</v>
      </c>
      <c r="U59" s="30">
        <v>11</v>
      </c>
      <c r="V59" s="30"/>
      <c r="W59" s="30">
        <v>1</v>
      </c>
      <c r="X59" s="30">
        <v>2</v>
      </c>
      <c r="Y59" s="30">
        <v>2</v>
      </c>
      <c r="Z59" s="30">
        <v>1</v>
      </c>
      <c r="AA59" s="30">
        <v>2</v>
      </c>
      <c r="AB59" s="30">
        <v>10</v>
      </c>
      <c r="AC59" s="30">
        <v>8</v>
      </c>
      <c r="AD59" s="30">
        <v>2</v>
      </c>
      <c r="AE59" s="30">
        <v>1</v>
      </c>
      <c r="AF59" s="30"/>
      <c r="AG59" s="30">
        <v>2</v>
      </c>
      <c r="AH59" s="30">
        <v>1</v>
      </c>
      <c r="AI59" s="30">
        <v>10</v>
      </c>
      <c r="AJ59" s="30">
        <v>8</v>
      </c>
      <c r="AK59" s="30">
        <v>1</v>
      </c>
      <c r="AL59" s="30">
        <v>2</v>
      </c>
      <c r="AM59" s="30">
        <v>2</v>
      </c>
      <c r="AN59" s="30">
        <v>3</v>
      </c>
      <c r="AO59" s="30"/>
      <c r="AP59" s="74"/>
      <c r="AQ59" s="74"/>
      <c r="AR59" s="74"/>
      <c r="AS59" s="74"/>
      <c r="AT59" s="74"/>
      <c r="AU59" s="76"/>
      <c r="AV59" s="76"/>
      <c r="AW59" s="76"/>
      <c r="AX59" s="74"/>
      <c r="AY59" s="76"/>
      <c r="AZ59" s="76"/>
      <c r="BA59" s="76"/>
      <c r="BB59" s="76"/>
      <c r="BC59" s="76"/>
      <c r="BD59" s="77"/>
      <c r="BE59" s="81"/>
      <c r="BF59" s="77"/>
      <c r="BG59" s="77"/>
      <c r="BH59" s="80"/>
      <c r="BI59" s="80"/>
      <c r="BJ59" s="53"/>
      <c r="BK59" s="53"/>
      <c r="BL59" s="53"/>
      <c r="BM59" s="53"/>
      <c r="BN59" s="55"/>
      <c r="BO59" s="55"/>
      <c r="BP59" s="55"/>
      <c r="BQ59" s="56"/>
      <c r="BR59" s="56"/>
      <c r="BS59" s="43"/>
      <c r="BT59" s="58"/>
      <c r="BU59" s="60"/>
      <c r="BV59" s="62"/>
      <c r="BW59" s="43"/>
      <c r="BX59" s="60"/>
      <c r="BY59" s="62"/>
      <c r="BZ59" s="62"/>
      <c r="CA59" s="43"/>
      <c r="CB59" s="45"/>
      <c r="CC59" s="45"/>
      <c r="CD59" s="47"/>
      <c r="CE59" s="49"/>
      <c r="CF59" s="49"/>
      <c r="CG59" s="50"/>
      <c r="CH59" s="51"/>
    </row>
    <row r="60" spans="1:86" s="25" customFormat="1" ht="18" customHeight="1" x14ac:dyDescent="0.3">
      <c r="A60" s="63">
        <v>16</v>
      </c>
      <c r="B60" s="152" t="s">
        <v>116</v>
      </c>
      <c r="C60" s="138" t="s">
        <v>117</v>
      </c>
      <c r="D60" s="66" t="s">
        <v>191</v>
      </c>
      <c r="E60" s="69" t="s">
        <v>77</v>
      </c>
      <c r="F60" s="66" t="s">
        <v>73</v>
      </c>
      <c r="G60" s="91" t="s">
        <v>71</v>
      </c>
      <c r="H60" s="174">
        <v>44661</v>
      </c>
      <c r="I60" s="73"/>
      <c r="J60" s="6" t="s">
        <v>21</v>
      </c>
      <c r="K60" s="29" t="s">
        <v>89</v>
      </c>
      <c r="L60" s="29" t="s">
        <v>89</v>
      </c>
      <c r="M60" s="29" t="s">
        <v>89</v>
      </c>
      <c r="N60" s="29"/>
      <c r="O60" s="29"/>
      <c r="P60" s="29" t="s">
        <v>89</v>
      </c>
      <c r="Q60" s="29" t="s">
        <v>89</v>
      </c>
      <c r="R60" s="29" t="s">
        <v>89</v>
      </c>
      <c r="S60" s="29" t="s">
        <v>89</v>
      </c>
      <c r="T60" s="29" t="s">
        <v>89</v>
      </c>
      <c r="U60" s="29"/>
      <c r="V60" s="29"/>
      <c r="W60" s="29" t="s">
        <v>89</v>
      </c>
      <c r="X60" s="29" t="s">
        <v>89</v>
      </c>
      <c r="Y60" s="29" t="s">
        <v>89</v>
      </c>
      <c r="Z60" s="29" t="s">
        <v>89</v>
      </c>
      <c r="AA60" s="29" t="s">
        <v>89</v>
      </c>
      <c r="AB60" s="29"/>
      <c r="AC60" s="29"/>
      <c r="AD60" s="29" t="s">
        <v>89</v>
      </c>
      <c r="AE60" s="29" t="s">
        <v>118</v>
      </c>
      <c r="AF60" s="29" t="s">
        <v>89</v>
      </c>
      <c r="AG60" s="29" t="s">
        <v>89</v>
      </c>
      <c r="AH60" s="29" t="s">
        <v>89</v>
      </c>
      <c r="AI60" s="29"/>
      <c r="AJ60" s="29"/>
      <c r="AK60" s="29" t="s">
        <v>89</v>
      </c>
      <c r="AL60" s="29" t="s">
        <v>89</v>
      </c>
      <c r="AM60" s="29" t="s">
        <v>89</v>
      </c>
      <c r="AN60" s="29" t="s">
        <v>89</v>
      </c>
      <c r="AO60" s="29"/>
      <c r="AP60" s="74">
        <f t="shared" ref="AP60" si="693">(COUNTIF(K60:AO60,"=○")+COUNTIF(K60:AO60,"=○4")*0.5)*8</f>
        <v>0</v>
      </c>
      <c r="AQ60" s="74">
        <f t="shared" ref="AQ60" si="694">(COUNTIF(K60:AO60,"=×")+COUNTIF(K60:AO60,"=×4")*0.5)*8</f>
        <v>8</v>
      </c>
      <c r="AR60" s="74">
        <f t="shared" ref="AR60" si="695">(COUNTIF(K60:AO60,"=※")+COUNTIF(K60:AO60,"=※4")*0.5)*8</f>
        <v>0</v>
      </c>
      <c r="AS60" s="74">
        <f t="shared" ref="AS60" si="696">COUNTIF(K60:AO60,"□")*8</f>
        <v>0</v>
      </c>
      <c r="AT60" s="74">
        <f t="shared" ref="AT60" si="697">COUNTIF(K60:AO60,"=☆")*8</f>
        <v>0</v>
      </c>
      <c r="AU60" s="75">
        <f t="shared" ref="AU60" si="698">COUNTIF(K60:AO60,"=●")*8</f>
        <v>0</v>
      </c>
      <c r="AV60" s="75">
        <f t="shared" ref="AV60" si="699">(COUNTIF(K60:AO60,"=$")+COUNTIF(K60:AO60,"=H"))*8</f>
        <v>0</v>
      </c>
      <c r="AW60" s="75">
        <f t="shared" ref="AW60" si="700">(COUNTIF(K60:AO60,"▲")+COUNTIF(K60:AO60,"=▲4")*0.5)*8</f>
        <v>0</v>
      </c>
      <c r="AX60" s="74">
        <f t="shared" ref="AX60" si="701">(COUNTIF(K60:AO60,"-")+COUNTIF(K60:AO60,"/"))*8</f>
        <v>0</v>
      </c>
      <c r="AY60" s="75">
        <f t="shared" ref="AY60" si="702">(COUNTIF(K60:AO60,"G")+COUNTIF(K60:AO60,"=G4")*0.5)*8</f>
        <v>0</v>
      </c>
      <c r="AZ60" s="75">
        <f t="shared" ref="AZ60" si="703">(COUNTIF(K60:AO60,"E")+COUNTIF(K60:AO60,"=E4")*0.5)*8</f>
        <v>0</v>
      </c>
      <c r="BA60" s="75">
        <f t="shared" ref="BA60" si="704">(COUNTIF(K60:AO60,"=▽")+COUNTIF(K60:AO60,"=▽4")*0.5)*8</f>
        <v>0</v>
      </c>
      <c r="BB60" s="75">
        <f t="shared" ref="BB60" si="705">$BG$5-(SUM(AP60:AZ61)+BC60)/8</f>
        <v>21</v>
      </c>
      <c r="BC60" s="75"/>
      <c r="BD60" s="77">
        <f t="shared" ref="BD60" si="706">$BG$5*8</f>
        <v>176</v>
      </c>
      <c r="BE60" s="175">
        <f t="shared" ref="BE60" si="707">BD60-(SUM(AP60:AZ61)+BC60)</f>
        <v>168</v>
      </c>
      <c r="BF60" s="77">
        <f t="shared" ref="BF60" si="708">SUM(K61:M61,P61:T61,W61:AA61,AD61:AH61,AK61:AN61)</f>
        <v>29</v>
      </c>
      <c r="BG60" s="77">
        <f t="shared" ref="BG60" si="709">SUM(N61:O61,U61:V61,AB61:AC61,AI61:AJ61)</f>
        <v>63</v>
      </c>
      <c r="BH60" s="79"/>
      <c r="BI60" s="79">
        <f t="shared" ref="BI60" si="710">SUM(BF60:BH61)</f>
        <v>92</v>
      </c>
      <c r="BJ60" s="52"/>
      <c r="BK60" s="52">
        <f t="shared" ref="BK60" si="711">BA60</f>
        <v>0</v>
      </c>
      <c r="BL60" s="52">
        <f t="shared" ref="BL60" si="712">BA60</f>
        <v>0</v>
      </c>
      <c r="BM60" s="52">
        <f t="shared" ref="BM60" si="713">BJ60+BK60-BL60</f>
        <v>0</v>
      </c>
      <c r="BN60" s="54">
        <f t="shared" si="658"/>
        <v>168</v>
      </c>
      <c r="BO60" s="54">
        <f t="shared" ref="BO60" si="714">BF60-(BK60-BT60)</f>
        <v>29</v>
      </c>
      <c r="BP60" s="54">
        <f t="shared" ref="BP60" si="715">BG60-BT60</f>
        <v>63</v>
      </c>
      <c r="BQ60" s="56">
        <f t="shared" ref="BQ60" si="716">BH60</f>
        <v>0</v>
      </c>
      <c r="BR60" s="56">
        <f t="shared" ref="BR60" si="717">SUM(BO60:BQ61)</f>
        <v>92</v>
      </c>
      <c r="BS60" s="42" t="str">
        <f t="shared" ref="BS60" si="718">IF(BD60=BE60,"Y","N")</f>
        <v>N</v>
      </c>
      <c r="BT60" s="57"/>
      <c r="BU60" s="59"/>
      <c r="BV60" s="61"/>
      <c r="BW60" s="42"/>
      <c r="BX60" s="59"/>
      <c r="BY60" s="61"/>
      <c r="BZ60" s="61"/>
      <c r="CA60" s="42"/>
      <c r="CB60" s="44"/>
      <c r="CC60" s="44"/>
      <c r="CD60" s="46"/>
      <c r="CE60" s="48"/>
      <c r="CF60" s="48"/>
      <c r="CG60" s="50" t="s">
        <v>119</v>
      </c>
      <c r="CH60" s="50"/>
    </row>
    <row r="61" spans="1:86" s="25" customFormat="1" ht="18" customHeight="1" x14ac:dyDescent="0.3">
      <c r="A61" s="64"/>
      <c r="B61" s="153"/>
      <c r="C61" s="138"/>
      <c r="D61" s="66" t="str">
        <f t="shared" ref="D61" si="719">D60</f>
        <v>蓝思8栋</v>
      </c>
      <c r="E61" s="69"/>
      <c r="F61" s="66" t="str">
        <f t="shared" ref="F61" si="720">F60</f>
        <v>蕴力</v>
      </c>
      <c r="G61" s="92"/>
      <c r="H61" s="174"/>
      <c r="I61" s="73"/>
      <c r="J61" s="6" t="s">
        <v>22</v>
      </c>
      <c r="K61" s="30">
        <v>1</v>
      </c>
      <c r="L61" s="30">
        <v>2</v>
      </c>
      <c r="M61" s="30">
        <v>1</v>
      </c>
      <c r="N61" s="30">
        <v>12</v>
      </c>
      <c r="O61" s="30"/>
      <c r="P61" s="30"/>
      <c r="Q61" s="30">
        <v>3</v>
      </c>
      <c r="R61" s="30"/>
      <c r="S61" s="30">
        <v>2</v>
      </c>
      <c r="T61" s="30">
        <v>2</v>
      </c>
      <c r="U61" s="30">
        <v>12</v>
      </c>
      <c r="V61" s="30"/>
      <c r="W61" s="30">
        <v>2</v>
      </c>
      <c r="X61" s="30"/>
      <c r="Y61" s="30">
        <v>2</v>
      </c>
      <c r="Z61" s="30">
        <v>2</v>
      </c>
      <c r="AA61" s="30"/>
      <c r="AB61" s="30">
        <v>11</v>
      </c>
      <c r="AC61" s="30">
        <v>8</v>
      </c>
      <c r="AD61" s="30"/>
      <c r="AE61" s="30"/>
      <c r="AF61" s="30">
        <v>3</v>
      </c>
      <c r="AG61" s="30">
        <v>3</v>
      </c>
      <c r="AH61" s="30"/>
      <c r="AI61" s="30">
        <v>12</v>
      </c>
      <c r="AJ61" s="30">
        <v>8</v>
      </c>
      <c r="AK61" s="30">
        <v>1</v>
      </c>
      <c r="AL61" s="30">
        <v>3</v>
      </c>
      <c r="AM61" s="30">
        <v>2</v>
      </c>
      <c r="AN61" s="30"/>
      <c r="AO61" s="30"/>
      <c r="AP61" s="74"/>
      <c r="AQ61" s="74"/>
      <c r="AR61" s="74"/>
      <c r="AS61" s="74"/>
      <c r="AT61" s="74"/>
      <c r="AU61" s="76"/>
      <c r="AV61" s="76"/>
      <c r="AW61" s="76"/>
      <c r="AX61" s="74"/>
      <c r="AY61" s="76"/>
      <c r="AZ61" s="76"/>
      <c r="BA61" s="76"/>
      <c r="BB61" s="76"/>
      <c r="BC61" s="76"/>
      <c r="BD61" s="77"/>
      <c r="BE61" s="175"/>
      <c r="BF61" s="77"/>
      <c r="BG61" s="77"/>
      <c r="BH61" s="80"/>
      <c r="BI61" s="80"/>
      <c r="BJ61" s="53"/>
      <c r="BK61" s="53"/>
      <c r="BL61" s="53"/>
      <c r="BM61" s="53"/>
      <c r="BN61" s="55"/>
      <c r="BO61" s="55"/>
      <c r="BP61" s="55"/>
      <c r="BQ61" s="56"/>
      <c r="BR61" s="56"/>
      <c r="BS61" s="43"/>
      <c r="BT61" s="58"/>
      <c r="BU61" s="60"/>
      <c r="BV61" s="62"/>
      <c r="BW61" s="43"/>
      <c r="BX61" s="60"/>
      <c r="BY61" s="62"/>
      <c r="BZ61" s="62"/>
      <c r="CA61" s="43"/>
      <c r="CB61" s="45"/>
      <c r="CC61" s="45"/>
      <c r="CD61" s="47"/>
      <c r="CE61" s="49"/>
      <c r="CF61" s="49"/>
      <c r="CG61" s="50"/>
      <c r="CH61" s="50"/>
    </row>
    <row r="62" spans="1:86" s="25" customFormat="1" ht="18" customHeight="1" x14ac:dyDescent="0.3">
      <c r="A62" s="63">
        <v>17</v>
      </c>
      <c r="B62" s="152"/>
      <c r="C62" s="176" t="s">
        <v>120</v>
      </c>
      <c r="D62" s="66" t="s">
        <v>189</v>
      </c>
      <c r="E62" s="69" t="s">
        <v>77</v>
      </c>
      <c r="F62" s="66" t="s">
        <v>73</v>
      </c>
      <c r="G62" s="91" t="s">
        <v>71</v>
      </c>
      <c r="H62" s="178">
        <v>44680</v>
      </c>
      <c r="I62" s="73"/>
      <c r="J62" s="6" t="s">
        <v>21</v>
      </c>
      <c r="K62" s="29" t="s">
        <v>89</v>
      </c>
      <c r="L62" s="29" t="s">
        <v>89</v>
      </c>
      <c r="M62" s="29" t="s">
        <v>89</v>
      </c>
      <c r="N62" s="29"/>
      <c r="O62" s="29"/>
      <c r="P62" s="29" t="s">
        <v>89</v>
      </c>
      <c r="Q62" s="29" t="s">
        <v>89</v>
      </c>
      <c r="R62" s="29" t="s">
        <v>90</v>
      </c>
      <c r="S62" s="29" t="s">
        <v>89</v>
      </c>
      <c r="T62" s="29" t="s">
        <v>89</v>
      </c>
      <c r="U62" s="29"/>
      <c r="V62" s="29"/>
      <c r="W62" s="29" t="s">
        <v>89</v>
      </c>
      <c r="X62" s="29" t="s">
        <v>89</v>
      </c>
      <c r="Y62" s="29" t="s">
        <v>89</v>
      </c>
      <c r="Z62" s="29" t="s">
        <v>89</v>
      </c>
      <c r="AA62" s="29" t="s">
        <v>89</v>
      </c>
      <c r="AB62" s="29"/>
      <c r="AC62" s="29"/>
      <c r="AD62" s="29" t="s">
        <v>89</v>
      </c>
      <c r="AE62" s="29" t="s">
        <v>89</v>
      </c>
      <c r="AF62" s="29" t="s">
        <v>89</v>
      </c>
      <c r="AG62" s="29" t="s">
        <v>89</v>
      </c>
      <c r="AH62" s="29" t="s">
        <v>89</v>
      </c>
      <c r="AI62" s="29"/>
      <c r="AJ62" s="29"/>
      <c r="AK62" s="29" t="s">
        <v>89</v>
      </c>
      <c r="AL62" s="29" t="s">
        <v>89</v>
      </c>
      <c r="AM62" s="29" t="s">
        <v>89</v>
      </c>
      <c r="AN62" s="29" t="s">
        <v>108</v>
      </c>
      <c r="AO62" s="29"/>
      <c r="AP62" s="74">
        <f t="shared" ref="AP62" si="721">(COUNTIF(K62:AO62,"=○")+COUNTIF(K62:AO62,"=○4")*0.5)*8</f>
        <v>0</v>
      </c>
      <c r="AQ62" s="74">
        <f t="shared" ref="AQ62" si="722">(COUNTIF(K62:AO62,"=×")+COUNTIF(K62:AO62,"=×4")*0.5)*8</f>
        <v>0</v>
      </c>
      <c r="AR62" s="74">
        <f t="shared" ref="AR62" si="723">(COUNTIF(K62:AO62,"=※")+COUNTIF(K62:AO62,"=※4")*0.5)*8</f>
        <v>0</v>
      </c>
      <c r="AS62" s="74">
        <f t="shared" ref="AS62" si="724">COUNTIF(K62:AO62,"□")*8</f>
        <v>0</v>
      </c>
      <c r="AT62" s="74">
        <f t="shared" ref="AT62" si="725">COUNTIF(K62:AO62,"=☆")*8</f>
        <v>0</v>
      </c>
      <c r="AU62" s="75">
        <f t="shared" ref="AU62" si="726">COUNTIF(K62:AO62,"=●")*8</f>
        <v>0</v>
      </c>
      <c r="AV62" s="75">
        <f t="shared" ref="AV62" si="727">(COUNTIF(K62:AO62,"=$")+COUNTIF(K62:AO62,"=H"))*8</f>
        <v>0</v>
      </c>
      <c r="AW62" s="75">
        <f t="shared" ref="AW62" si="728">(COUNTIF(K62:AO62,"▲")+COUNTIF(K62:AO62,"=▲4")*0.5)*8</f>
        <v>0</v>
      </c>
      <c r="AX62" s="74">
        <f t="shared" ref="AX62" si="729">(COUNTIF(K62:AO62,"-")+COUNTIF(K62:AO62,"/"))*8</f>
        <v>0</v>
      </c>
      <c r="AY62" s="75">
        <f t="shared" ref="AY62" si="730">(COUNTIF(K62:AO62,"G")+COUNTIF(K62:AO62,"=G4")*0.5)*8</f>
        <v>0</v>
      </c>
      <c r="AZ62" s="75">
        <f t="shared" ref="AZ62" si="731">(COUNTIF(K62:AO62,"E")+COUNTIF(K62:AO62,"=E4")*0.5)*8</f>
        <v>0</v>
      </c>
      <c r="BA62" s="75">
        <f t="shared" ref="BA62" si="732">(COUNTIF(K62:AO62,"=▽")+COUNTIF(K62:AO62,"=▽4")*0.5)*8</f>
        <v>12</v>
      </c>
      <c r="BB62" s="75">
        <f t="shared" ref="BB62" si="733">$BG$5-(SUM(AP62:AZ63)+BC62)/8</f>
        <v>22</v>
      </c>
      <c r="BC62" s="75"/>
      <c r="BD62" s="77">
        <f t="shared" ref="BD62" si="734">$BG$5*8</f>
        <v>176</v>
      </c>
      <c r="BE62" s="81">
        <v>164.5</v>
      </c>
      <c r="BF62" s="77">
        <f t="shared" ref="BF62" si="735">SUM(K63:M63,P63:T63,W63:AA63,AD63:AH63,AK63:AN63)</f>
        <v>40</v>
      </c>
      <c r="BG62" s="77">
        <f t="shared" ref="BG62" si="736">SUM(N63:O63,U63:V63,AB63:AC63,AI63:AJ63)</f>
        <v>46</v>
      </c>
      <c r="BH62" s="79"/>
      <c r="BI62" s="79">
        <f t="shared" ref="BI62" si="737">SUM(BF62:BH63)</f>
        <v>86</v>
      </c>
      <c r="BJ62" s="52"/>
      <c r="BK62" s="52">
        <v>11.5</v>
      </c>
      <c r="BL62" s="52">
        <v>11.5</v>
      </c>
      <c r="BM62" s="52">
        <f t="shared" ref="BM62" si="738">BJ62+BK62-BL62</f>
        <v>0</v>
      </c>
      <c r="BN62" s="54">
        <v>176</v>
      </c>
      <c r="BO62" s="54">
        <f t="shared" ref="BO62" si="739">BF62-(BK62-BT62)</f>
        <v>40</v>
      </c>
      <c r="BP62" s="54">
        <f t="shared" ref="BP62" si="740">BG62-BT62</f>
        <v>34.5</v>
      </c>
      <c r="BQ62" s="56">
        <f t="shared" ref="BQ62" si="741">BH62</f>
        <v>0</v>
      </c>
      <c r="BR62" s="56">
        <f t="shared" ref="BR62" si="742">SUM(BO62:BQ63)</f>
        <v>74.5</v>
      </c>
      <c r="BS62" s="42" t="str">
        <f t="shared" ref="BS62" si="743">IF(BD62=BE62,"Y","N")</f>
        <v>N</v>
      </c>
      <c r="BT62" s="57">
        <v>11.5</v>
      </c>
      <c r="BU62" s="59"/>
      <c r="BV62" s="61"/>
      <c r="BW62" s="42"/>
      <c r="BX62" s="59"/>
      <c r="BY62" s="61"/>
      <c r="BZ62" s="61"/>
      <c r="CA62" s="42"/>
      <c r="CB62" s="44"/>
      <c r="CC62" s="44"/>
      <c r="CD62" s="46"/>
      <c r="CE62" s="48"/>
      <c r="CF62" s="48"/>
      <c r="CG62" s="50"/>
      <c r="CH62" s="51"/>
    </row>
    <row r="63" spans="1:86" s="25" customFormat="1" ht="18" customHeight="1" x14ac:dyDescent="0.3">
      <c r="A63" s="64"/>
      <c r="B63" s="153"/>
      <c r="C63" s="177"/>
      <c r="D63" s="66" t="str">
        <f t="shared" ref="D63" si="744">D62</f>
        <v>蓝思7栋</v>
      </c>
      <c r="E63" s="69"/>
      <c r="F63" s="66" t="str">
        <f t="shared" ref="F63" si="745">F62</f>
        <v>蕴力</v>
      </c>
      <c r="G63" s="92"/>
      <c r="H63" s="179"/>
      <c r="I63" s="73"/>
      <c r="J63" s="6" t="s">
        <v>22</v>
      </c>
      <c r="K63" s="30">
        <v>2</v>
      </c>
      <c r="L63" s="30">
        <v>2</v>
      </c>
      <c r="M63" s="30">
        <v>2</v>
      </c>
      <c r="N63" s="30">
        <v>11</v>
      </c>
      <c r="O63" s="30"/>
      <c r="P63" s="30">
        <v>2</v>
      </c>
      <c r="Q63" s="30">
        <v>1</v>
      </c>
      <c r="R63" s="30"/>
      <c r="S63" s="30">
        <v>2</v>
      </c>
      <c r="T63" s="30">
        <v>2</v>
      </c>
      <c r="U63" s="41">
        <v>9</v>
      </c>
      <c r="V63" s="41"/>
      <c r="W63" s="30">
        <v>2</v>
      </c>
      <c r="X63" s="30">
        <v>2</v>
      </c>
      <c r="Y63" s="30">
        <v>2</v>
      </c>
      <c r="Z63" s="30">
        <v>1</v>
      </c>
      <c r="AA63" s="30">
        <v>2</v>
      </c>
      <c r="AB63" s="30">
        <v>8</v>
      </c>
      <c r="AC63" s="30">
        <v>8</v>
      </c>
      <c r="AD63" s="30">
        <v>2</v>
      </c>
      <c r="AE63" s="30">
        <v>2</v>
      </c>
      <c r="AF63" s="30">
        <v>2.5</v>
      </c>
      <c r="AG63" s="30">
        <v>2.5</v>
      </c>
      <c r="AH63" s="30">
        <v>1</v>
      </c>
      <c r="AI63" s="30">
        <v>10</v>
      </c>
      <c r="AJ63" s="30"/>
      <c r="AK63" s="30">
        <v>1.5</v>
      </c>
      <c r="AL63" s="30">
        <v>2</v>
      </c>
      <c r="AM63" s="30">
        <v>2.5</v>
      </c>
      <c r="AN63" s="30">
        <v>2</v>
      </c>
      <c r="AO63" s="30"/>
      <c r="AP63" s="74"/>
      <c r="AQ63" s="74"/>
      <c r="AR63" s="74"/>
      <c r="AS63" s="74"/>
      <c r="AT63" s="74"/>
      <c r="AU63" s="76"/>
      <c r="AV63" s="76"/>
      <c r="AW63" s="76"/>
      <c r="AX63" s="74"/>
      <c r="AY63" s="76"/>
      <c r="AZ63" s="76"/>
      <c r="BA63" s="76"/>
      <c r="BB63" s="76"/>
      <c r="BC63" s="76"/>
      <c r="BD63" s="77"/>
      <c r="BE63" s="81"/>
      <c r="BF63" s="77"/>
      <c r="BG63" s="77"/>
      <c r="BH63" s="80"/>
      <c r="BI63" s="80"/>
      <c r="BJ63" s="53"/>
      <c r="BK63" s="53"/>
      <c r="BL63" s="53"/>
      <c r="BM63" s="53"/>
      <c r="BN63" s="55"/>
      <c r="BO63" s="55"/>
      <c r="BP63" s="55"/>
      <c r="BQ63" s="56"/>
      <c r="BR63" s="56"/>
      <c r="BS63" s="43"/>
      <c r="BT63" s="58"/>
      <c r="BU63" s="60"/>
      <c r="BV63" s="62"/>
      <c r="BW63" s="43"/>
      <c r="BX63" s="60"/>
      <c r="BY63" s="62"/>
      <c r="BZ63" s="62"/>
      <c r="CA63" s="43"/>
      <c r="CB63" s="45"/>
      <c r="CC63" s="45"/>
      <c r="CD63" s="47"/>
      <c r="CE63" s="49"/>
      <c r="CF63" s="49"/>
      <c r="CG63" s="50"/>
      <c r="CH63" s="51"/>
    </row>
    <row r="64" spans="1:86" s="25" customFormat="1" ht="18" customHeight="1" x14ac:dyDescent="0.3">
      <c r="A64" s="63">
        <v>18</v>
      </c>
      <c r="B64" s="170"/>
      <c r="C64" s="66" t="s">
        <v>121</v>
      </c>
      <c r="D64" s="66" t="s">
        <v>191</v>
      </c>
      <c r="E64" s="69" t="s">
        <v>74</v>
      </c>
      <c r="F64" s="66" t="s">
        <v>73</v>
      </c>
      <c r="G64" s="91" t="s">
        <v>71</v>
      </c>
      <c r="H64" s="174">
        <v>45124</v>
      </c>
      <c r="I64" s="73"/>
      <c r="J64" s="6" t="s">
        <v>21</v>
      </c>
      <c r="K64" s="29" t="s">
        <v>89</v>
      </c>
      <c r="L64" s="29" t="s">
        <v>89</v>
      </c>
      <c r="M64" s="29" t="s">
        <v>89</v>
      </c>
      <c r="N64" s="29"/>
      <c r="O64" s="29"/>
      <c r="P64" s="29" t="s">
        <v>89</v>
      </c>
      <c r="Q64" s="29" t="s">
        <v>89</v>
      </c>
      <c r="R64" s="29" t="s">
        <v>89</v>
      </c>
      <c r="S64" s="29" t="s">
        <v>89</v>
      </c>
      <c r="T64" s="29" t="s">
        <v>89</v>
      </c>
      <c r="U64" s="29"/>
      <c r="V64" s="29"/>
      <c r="W64" s="29" t="s">
        <v>89</v>
      </c>
      <c r="X64" s="29" t="s">
        <v>89</v>
      </c>
      <c r="Y64" s="29" t="s">
        <v>89</v>
      </c>
      <c r="Z64" s="29" t="s">
        <v>89</v>
      </c>
      <c r="AA64" s="29" t="s">
        <v>89</v>
      </c>
      <c r="AB64" s="29"/>
      <c r="AC64" s="29"/>
      <c r="AD64" s="29" t="s">
        <v>89</v>
      </c>
      <c r="AE64" s="29" t="s">
        <v>89</v>
      </c>
      <c r="AF64" s="29" t="s">
        <v>89</v>
      </c>
      <c r="AG64" s="29" t="s">
        <v>89</v>
      </c>
      <c r="AH64" s="29" t="s">
        <v>89</v>
      </c>
      <c r="AI64" s="29"/>
      <c r="AJ64" s="29"/>
      <c r="AK64" s="29" t="s">
        <v>89</v>
      </c>
      <c r="AL64" s="29" t="s">
        <v>89</v>
      </c>
      <c r="AM64" s="29" t="s">
        <v>89</v>
      </c>
      <c r="AN64" s="29" t="s">
        <v>89</v>
      </c>
      <c r="AO64" s="29"/>
      <c r="AP64" s="74">
        <f t="shared" ref="AP64" si="746">(COUNTIF(K64:AO64,"=○")+COUNTIF(K64:AO64,"=○4")*0.5)*8</f>
        <v>0</v>
      </c>
      <c r="AQ64" s="74">
        <f t="shared" ref="AQ64" si="747">(COUNTIF(K64:AO64,"=×")+COUNTIF(K64:AO64,"=×4")*0.5)*8</f>
        <v>0</v>
      </c>
      <c r="AR64" s="74">
        <f t="shared" ref="AR64" si="748">(COUNTIF(K64:AO64,"=※")+COUNTIF(K64:AO64,"=※4")*0.5)*8</f>
        <v>0</v>
      </c>
      <c r="AS64" s="74">
        <f t="shared" ref="AS64" si="749">COUNTIF(K64:AO64,"□")*8</f>
        <v>0</v>
      </c>
      <c r="AT64" s="74">
        <f t="shared" ref="AT64" si="750">COUNTIF(K64:AO64,"=☆")*8</f>
        <v>0</v>
      </c>
      <c r="AU64" s="75">
        <f t="shared" ref="AU64" si="751">COUNTIF(K64:AO64,"=●")*8</f>
        <v>0</v>
      </c>
      <c r="AV64" s="75">
        <f t="shared" ref="AV64" si="752">(COUNTIF(K64:AO64,"=$")+COUNTIF(K64:AO64,"=H"))*8</f>
        <v>0</v>
      </c>
      <c r="AW64" s="75">
        <f t="shared" ref="AW64" si="753">(COUNTIF(K64:AO64,"▲")+COUNTIF(K64:AO64,"=▲4")*0.5)*8</f>
        <v>0</v>
      </c>
      <c r="AX64" s="74">
        <f t="shared" ref="AX64" si="754">(COUNTIF(K64:AO64,"-")+COUNTIF(K64:AO64,"/"))*8</f>
        <v>0</v>
      </c>
      <c r="AY64" s="75">
        <f t="shared" ref="AY64" si="755">(COUNTIF(K64:AO64,"G")+COUNTIF(K64:AO64,"=G4")*0.5)*8</f>
        <v>0</v>
      </c>
      <c r="AZ64" s="75">
        <f t="shared" ref="AZ64" si="756">(COUNTIF(K64:AO64,"E")+COUNTIF(K64:AO64,"=E4")*0.5)*8</f>
        <v>0</v>
      </c>
      <c r="BA64" s="75">
        <f t="shared" ref="BA64" si="757">(COUNTIF(K64:AO64,"=▽")+COUNTIF(K64:AO64,"=▽4")*0.5)*8</f>
        <v>0</v>
      </c>
      <c r="BB64" s="75">
        <f t="shared" ref="BB64" si="758">$BG$5-(SUM(AP64:AZ65)+BC64)/8</f>
        <v>22</v>
      </c>
      <c r="BC64" s="75"/>
      <c r="BD64" s="77">
        <f t="shared" ref="BD64" si="759">$BG$5*8</f>
        <v>176</v>
      </c>
      <c r="BE64" s="78">
        <f t="shared" ref="BE64" si="760">BD64-(SUM(AP64:AZ65)+BC64)</f>
        <v>176</v>
      </c>
      <c r="BF64" s="77">
        <f t="shared" ref="BF64" si="761">SUM(K65:M65,P65:T65,W65:AA65,AD65:AH65,AK65:AN65)</f>
        <v>37.5</v>
      </c>
      <c r="BG64" s="77">
        <f t="shared" ref="BG64" si="762">SUM(N65:O65,U65:V65,AB65:AC65,AI65:AJ65)</f>
        <v>42.5</v>
      </c>
      <c r="BH64" s="79"/>
      <c r="BI64" s="79">
        <f t="shared" ref="BI64" si="763">SUM(BF64:BH65)</f>
        <v>80</v>
      </c>
      <c r="BJ64" s="52"/>
      <c r="BK64" s="52">
        <f t="shared" ref="BK64" si="764">BA64</f>
        <v>0</v>
      </c>
      <c r="BL64" s="52">
        <f t="shared" ref="BL64" si="765">BA64</f>
        <v>0</v>
      </c>
      <c r="BM64" s="52">
        <f t="shared" ref="BM64" si="766">BJ64+BK64-BL64</f>
        <v>0</v>
      </c>
      <c r="BN64" s="54">
        <f t="shared" ref="BN64" si="767">BE64</f>
        <v>176</v>
      </c>
      <c r="BO64" s="54">
        <f t="shared" ref="BO64" si="768">BF64-(BK64-BT64)</f>
        <v>37.5</v>
      </c>
      <c r="BP64" s="54">
        <f t="shared" ref="BP64" si="769">BG64-BT64</f>
        <v>42.5</v>
      </c>
      <c r="BQ64" s="56">
        <f t="shared" ref="BQ64" si="770">BH64</f>
        <v>0</v>
      </c>
      <c r="BR64" s="56">
        <f t="shared" ref="BR64" si="771">SUM(BO64:BQ65)</f>
        <v>80</v>
      </c>
      <c r="BS64" s="42" t="str">
        <f t="shared" ref="BS64" si="772">IF(BD64=BE64,"Y","N")</f>
        <v>Y</v>
      </c>
      <c r="BT64" s="57"/>
      <c r="BU64" s="59"/>
      <c r="BV64" s="61"/>
      <c r="BW64" s="42"/>
      <c r="BX64" s="59"/>
      <c r="BY64" s="61"/>
      <c r="BZ64" s="61"/>
      <c r="CA64" s="42"/>
      <c r="CB64" s="44"/>
      <c r="CC64" s="44"/>
      <c r="CD64" s="46"/>
      <c r="CE64" s="48"/>
      <c r="CF64" s="48"/>
      <c r="CG64" s="50"/>
      <c r="CH64" s="50"/>
    </row>
    <row r="65" spans="1:86" s="25" customFormat="1" ht="18" customHeight="1" x14ac:dyDescent="0.3">
      <c r="A65" s="64"/>
      <c r="B65" s="171"/>
      <c r="C65" s="66"/>
      <c r="D65" s="66" t="str">
        <f t="shared" ref="D65" si="773">D64</f>
        <v>蓝思8栋</v>
      </c>
      <c r="E65" s="69"/>
      <c r="F65" s="66" t="str">
        <f t="shared" ref="F65:F67" si="774">F64</f>
        <v>蕴力</v>
      </c>
      <c r="G65" s="92"/>
      <c r="H65" s="174"/>
      <c r="I65" s="73"/>
      <c r="J65" s="6" t="s">
        <v>22</v>
      </c>
      <c r="K65" s="30"/>
      <c r="L65" s="30"/>
      <c r="M65" s="30">
        <v>2</v>
      </c>
      <c r="N65" s="30">
        <v>10</v>
      </c>
      <c r="O65" s="30"/>
      <c r="P65" s="30"/>
      <c r="Q65" s="30">
        <v>2.5</v>
      </c>
      <c r="R65" s="30">
        <v>2</v>
      </c>
      <c r="S65" s="30">
        <v>2.5</v>
      </c>
      <c r="T65" s="30">
        <v>2.5</v>
      </c>
      <c r="U65" s="41">
        <v>10</v>
      </c>
      <c r="V65" s="41"/>
      <c r="W65" s="30"/>
      <c r="X65" s="30">
        <v>2.5</v>
      </c>
      <c r="Y65" s="30">
        <v>3.5</v>
      </c>
      <c r="Z65" s="30">
        <v>2</v>
      </c>
      <c r="AA65" s="30">
        <v>3</v>
      </c>
      <c r="AB65" s="30">
        <v>12</v>
      </c>
      <c r="AC65" s="30"/>
      <c r="AD65" s="30">
        <v>2</v>
      </c>
      <c r="AE65" s="30">
        <v>2.5</v>
      </c>
      <c r="AF65" s="30">
        <v>2</v>
      </c>
      <c r="AG65" s="30"/>
      <c r="AH65" s="30">
        <v>2.5</v>
      </c>
      <c r="AI65" s="30">
        <v>10.5</v>
      </c>
      <c r="AJ65" s="30"/>
      <c r="AK65" s="30">
        <v>2</v>
      </c>
      <c r="AL65" s="30">
        <v>2</v>
      </c>
      <c r="AM65" s="30">
        <v>2</v>
      </c>
      <c r="AN65" s="30"/>
      <c r="AO65" s="30"/>
      <c r="AP65" s="74"/>
      <c r="AQ65" s="74"/>
      <c r="AR65" s="74"/>
      <c r="AS65" s="74"/>
      <c r="AT65" s="74"/>
      <c r="AU65" s="76"/>
      <c r="AV65" s="76"/>
      <c r="AW65" s="76"/>
      <c r="AX65" s="74"/>
      <c r="AY65" s="76"/>
      <c r="AZ65" s="76"/>
      <c r="BA65" s="76"/>
      <c r="BB65" s="76"/>
      <c r="BC65" s="76"/>
      <c r="BD65" s="77"/>
      <c r="BE65" s="78"/>
      <c r="BF65" s="77"/>
      <c r="BG65" s="77"/>
      <c r="BH65" s="80"/>
      <c r="BI65" s="80"/>
      <c r="BJ65" s="53"/>
      <c r="BK65" s="53"/>
      <c r="BL65" s="53"/>
      <c r="BM65" s="53"/>
      <c r="BN65" s="55"/>
      <c r="BO65" s="55"/>
      <c r="BP65" s="55"/>
      <c r="BQ65" s="56"/>
      <c r="BR65" s="56"/>
      <c r="BS65" s="43"/>
      <c r="BT65" s="58"/>
      <c r="BU65" s="60"/>
      <c r="BV65" s="62"/>
      <c r="BW65" s="43"/>
      <c r="BX65" s="60"/>
      <c r="BY65" s="62"/>
      <c r="BZ65" s="62"/>
      <c r="CA65" s="43"/>
      <c r="CB65" s="45"/>
      <c r="CC65" s="45"/>
      <c r="CD65" s="47"/>
      <c r="CE65" s="49"/>
      <c r="CF65" s="49"/>
      <c r="CG65" s="50"/>
      <c r="CH65" s="50"/>
    </row>
    <row r="66" spans="1:86" s="25" customFormat="1" ht="18" customHeight="1" x14ac:dyDescent="0.3">
      <c r="A66" s="63">
        <v>19</v>
      </c>
      <c r="B66" s="152"/>
      <c r="C66" s="138" t="s">
        <v>122</v>
      </c>
      <c r="D66" s="66" t="s">
        <v>191</v>
      </c>
      <c r="E66" s="69" t="s">
        <v>77</v>
      </c>
      <c r="F66" s="66" t="s">
        <v>73</v>
      </c>
      <c r="G66" s="91" t="s">
        <v>71</v>
      </c>
      <c r="H66" s="174">
        <v>45217</v>
      </c>
      <c r="I66" s="73"/>
      <c r="J66" s="6" t="s">
        <v>21</v>
      </c>
      <c r="K66" s="29" t="s">
        <v>89</v>
      </c>
      <c r="L66" s="29" t="s">
        <v>89</v>
      </c>
      <c r="M66" s="29" t="s">
        <v>89</v>
      </c>
      <c r="N66" s="29"/>
      <c r="O66" s="29"/>
      <c r="P66" s="29" t="s">
        <v>89</v>
      </c>
      <c r="Q66" s="29" t="s">
        <v>89</v>
      </c>
      <c r="R66" s="29" t="s">
        <v>89</v>
      </c>
      <c r="S66" s="29" t="s">
        <v>89</v>
      </c>
      <c r="T66" s="29" t="s">
        <v>89</v>
      </c>
      <c r="U66" s="29"/>
      <c r="V66" s="29"/>
      <c r="W66" s="29" t="s">
        <v>89</v>
      </c>
      <c r="X66" s="29" t="s">
        <v>89</v>
      </c>
      <c r="Y66" s="29" t="s">
        <v>89</v>
      </c>
      <c r="Z66" s="29" t="s">
        <v>89</v>
      </c>
      <c r="AA66" s="29" t="s">
        <v>89</v>
      </c>
      <c r="AB66" s="29"/>
      <c r="AC66" s="29"/>
      <c r="AD66" s="29" t="s">
        <v>89</v>
      </c>
      <c r="AE66" s="29" t="s">
        <v>89</v>
      </c>
      <c r="AF66" s="29" t="s">
        <v>89</v>
      </c>
      <c r="AG66" s="29" t="s">
        <v>89</v>
      </c>
      <c r="AH66" s="29" t="s">
        <v>89</v>
      </c>
      <c r="AI66" s="29"/>
      <c r="AJ66" s="29"/>
      <c r="AK66" s="29" t="s">
        <v>89</v>
      </c>
      <c r="AL66" s="29" t="s">
        <v>89</v>
      </c>
      <c r="AM66" s="29" t="s">
        <v>89</v>
      </c>
      <c r="AN66" s="29" t="s">
        <v>89</v>
      </c>
      <c r="AO66" s="29"/>
      <c r="AP66" s="74">
        <f t="shared" ref="AP66" si="775">(COUNTIF(K66:AO66,"=○")+COUNTIF(K66:AO66,"=○4")*0.5)*8</f>
        <v>0</v>
      </c>
      <c r="AQ66" s="74">
        <f t="shared" ref="AQ66" si="776">(COUNTIF(K66:AO66,"=×")+COUNTIF(K66:AO66,"=×4")*0.5)*8</f>
        <v>0</v>
      </c>
      <c r="AR66" s="74">
        <f t="shared" ref="AR66" si="777">(COUNTIF(K66:AO66,"=※")+COUNTIF(K66:AO66,"=※4")*0.5)*8</f>
        <v>0</v>
      </c>
      <c r="AS66" s="74">
        <f t="shared" ref="AS66" si="778">COUNTIF(K66:AO66,"□")*8</f>
        <v>0</v>
      </c>
      <c r="AT66" s="74">
        <f t="shared" ref="AT66" si="779">COUNTIF(K66:AO66,"=☆")*8</f>
        <v>0</v>
      </c>
      <c r="AU66" s="75">
        <f t="shared" ref="AU66" si="780">COUNTIF(K66:AO66,"=●")*8</f>
        <v>0</v>
      </c>
      <c r="AV66" s="75">
        <f t="shared" ref="AV66" si="781">(COUNTIF(K66:AO66,"=$")+COUNTIF(K66:AO66,"=H"))*8</f>
        <v>0</v>
      </c>
      <c r="AW66" s="75">
        <f t="shared" ref="AW66" si="782">(COUNTIF(K66:AO66,"▲")+COUNTIF(K66:AO66,"=▲4")*0.5)*8</f>
        <v>0</v>
      </c>
      <c r="AX66" s="74">
        <f t="shared" ref="AX66" si="783">(COUNTIF(K66:AO66,"-")+COUNTIF(K66:AO66,"/"))*8</f>
        <v>0</v>
      </c>
      <c r="AY66" s="75">
        <f t="shared" ref="AY66" si="784">(COUNTIF(K66:AO66,"G")+COUNTIF(K66:AO66,"=G4")*0.5)*8</f>
        <v>0</v>
      </c>
      <c r="AZ66" s="75">
        <f t="shared" ref="AZ66" si="785">(COUNTIF(K66:AO66,"E")+COUNTIF(K66:AO66,"=E4")*0.5)*8</f>
        <v>0</v>
      </c>
      <c r="BA66" s="75">
        <f t="shared" ref="BA66" si="786">(COUNTIF(K66:AO66,"=▽")+COUNTIF(K66:AO66,"=▽4")*0.5)*8</f>
        <v>0</v>
      </c>
      <c r="BB66" s="75">
        <f t="shared" ref="BB66" si="787">$BG$5-(SUM(AP66:AZ67)+BC66)/8</f>
        <v>22</v>
      </c>
      <c r="BC66" s="75"/>
      <c r="BD66" s="77">
        <f t="shared" ref="BD66" si="788">$BG$5*8</f>
        <v>176</v>
      </c>
      <c r="BE66" s="78">
        <f t="shared" ref="BE66" si="789">BD66-(SUM(AP66:AZ67)+BC66)</f>
        <v>176</v>
      </c>
      <c r="BF66" s="77">
        <f t="shared" ref="BF66" si="790">SUM(K67:M67,P67:T67,W67:AA67,AD67:AH67,AK67:AN67)</f>
        <v>40</v>
      </c>
      <c r="BG66" s="77">
        <f t="shared" ref="BG66" si="791">SUM(N67:O67,U67:V67,AB67:AC67,AI67:AJ67)</f>
        <v>45</v>
      </c>
      <c r="BH66" s="79"/>
      <c r="BI66" s="79">
        <f t="shared" ref="BI66" si="792">SUM(BF66:BH67)</f>
        <v>85</v>
      </c>
      <c r="BJ66" s="52"/>
      <c r="BK66" s="52">
        <f t="shared" ref="BK66" si="793">BA66</f>
        <v>0</v>
      </c>
      <c r="BL66" s="52">
        <f t="shared" ref="BL66" si="794">BA66</f>
        <v>0</v>
      </c>
      <c r="BM66" s="52">
        <f t="shared" ref="BM66" si="795">BJ66+BK66-BL66</f>
        <v>0</v>
      </c>
      <c r="BN66" s="54">
        <f t="shared" ref="BN66" si="796">BE66</f>
        <v>176</v>
      </c>
      <c r="BO66" s="54">
        <f t="shared" ref="BO66" si="797">BF66-(BK66-BT66)</f>
        <v>40</v>
      </c>
      <c r="BP66" s="54">
        <f t="shared" ref="BP66" si="798">BG66-BT66</f>
        <v>45</v>
      </c>
      <c r="BQ66" s="56">
        <f t="shared" ref="BQ66" si="799">BH66</f>
        <v>0</v>
      </c>
      <c r="BR66" s="56">
        <f t="shared" ref="BR66" si="800">SUM(BO66:BQ67)</f>
        <v>85</v>
      </c>
      <c r="BS66" s="42" t="str">
        <f t="shared" ref="BS66" si="801">IF(BD66=BE66,"Y","N")</f>
        <v>Y</v>
      </c>
      <c r="BT66" s="57"/>
      <c r="BU66" s="59"/>
      <c r="BV66" s="61"/>
      <c r="BW66" s="42"/>
      <c r="BX66" s="59"/>
      <c r="BY66" s="61"/>
      <c r="BZ66" s="61"/>
      <c r="CA66" s="42"/>
      <c r="CB66" s="44"/>
      <c r="CC66" s="44"/>
      <c r="CD66" s="46"/>
      <c r="CE66" s="48"/>
      <c r="CF66" s="48"/>
      <c r="CG66" s="50"/>
      <c r="CH66" s="51"/>
    </row>
    <row r="67" spans="1:86" s="25" customFormat="1" ht="18" customHeight="1" x14ac:dyDescent="0.3">
      <c r="A67" s="64"/>
      <c r="B67" s="153"/>
      <c r="C67" s="138"/>
      <c r="D67" s="66" t="str">
        <f t="shared" ref="D67" si="802">D66</f>
        <v>蓝思8栋</v>
      </c>
      <c r="E67" s="69"/>
      <c r="F67" s="66" t="str">
        <f t="shared" si="774"/>
        <v>蕴力</v>
      </c>
      <c r="G67" s="92"/>
      <c r="H67" s="174"/>
      <c r="I67" s="73"/>
      <c r="J67" s="6" t="s">
        <v>22</v>
      </c>
      <c r="K67" s="30"/>
      <c r="L67" s="30">
        <v>2</v>
      </c>
      <c r="M67" s="30">
        <v>2</v>
      </c>
      <c r="N67" s="30">
        <v>12</v>
      </c>
      <c r="O67" s="30"/>
      <c r="P67" s="30"/>
      <c r="Q67" s="30">
        <v>3</v>
      </c>
      <c r="R67" s="30">
        <v>2</v>
      </c>
      <c r="S67" s="30">
        <v>2</v>
      </c>
      <c r="T67" s="30">
        <v>2</v>
      </c>
      <c r="U67" s="30">
        <v>11</v>
      </c>
      <c r="V67" s="30"/>
      <c r="W67" s="30">
        <v>2</v>
      </c>
      <c r="X67" s="30">
        <v>2</v>
      </c>
      <c r="Y67" s="30"/>
      <c r="Z67" s="30">
        <v>2</v>
      </c>
      <c r="AA67" s="30">
        <v>2</v>
      </c>
      <c r="AB67" s="30">
        <v>11</v>
      </c>
      <c r="AC67" s="30"/>
      <c r="AD67" s="30">
        <v>2</v>
      </c>
      <c r="AE67" s="30">
        <v>3</v>
      </c>
      <c r="AF67" s="30"/>
      <c r="AG67" s="30">
        <v>3</v>
      </c>
      <c r="AH67" s="30">
        <v>1</v>
      </c>
      <c r="AI67" s="30">
        <v>11</v>
      </c>
      <c r="AJ67" s="30"/>
      <c r="AK67" s="30">
        <v>2</v>
      </c>
      <c r="AL67" s="30">
        <v>3</v>
      </c>
      <c r="AM67" s="30">
        <v>3</v>
      </c>
      <c r="AN67" s="30">
        <v>2</v>
      </c>
      <c r="AO67" s="30"/>
      <c r="AP67" s="74"/>
      <c r="AQ67" s="74"/>
      <c r="AR67" s="74"/>
      <c r="AS67" s="74"/>
      <c r="AT67" s="74"/>
      <c r="AU67" s="76"/>
      <c r="AV67" s="76"/>
      <c r="AW67" s="76"/>
      <c r="AX67" s="74"/>
      <c r="AY67" s="76"/>
      <c r="AZ67" s="76"/>
      <c r="BA67" s="76"/>
      <c r="BB67" s="76"/>
      <c r="BC67" s="76"/>
      <c r="BD67" s="77"/>
      <c r="BE67" s="78"/>
      <c r="BF67" s="77"/>
      <c r="BG67" s="77"/>
      <c r="BH67" s="80"/>
      <c r="BI67" s="80"/>
      <c r="BJ67" s="53"/>
      <c r="BK67" s="53"/>
      <c r="BL67" s="53"/>
      <c r="BM67" s="53"/>
      <c r="BN67" s="55"/>
      <c r="BO67" s="55"/>
      <c r="BP67" s="55"/>
      <c r="BQ67" s="56"/>
      <c r="BR67" s="56"/>
      <c r="BS67" s="43"/>
      <c r="BT67" s="58"/>
      <c r="BU67" s="60"/>
      <c r="BV67" s="62"/>
      <c r="BW67" s="43"/>
      <c r="BX67" s="60"/>
      <c r="BY67" s="62"/>
      <c r="BZ67" s="62"/>
      <c r="CA67" s="43"/>
      <c r="CB67" s="45"/>
      <c r="CC67" s="45"/>
      <c r="CD67" s="47"/>
      <c r="CE67" s="49"/>
      <c r="CF67" s="49"/>
      <c r="CG67" s="50"/>
      <c r="CH67" s="51"/>
    </row>
    <row r="68" spans="1:86" s="25" customFormat="1" ht="18" customHeight="1" x14ac:dyDescent="0.3">
      <c r="A68" s="63">
        <v>20</v>
      </c>
      <c r="B68" s="170"/>
      <c r="C68" s="66" t="s">
        <v>123</v>
      </c>
      <c r="D68" s="66" t="s">
        <v>189</v>
      </c>
      <c r="E68" s="69" t="s">
        <v>76</v>
      </c>
      <c r="F68" s="66" t="s">
        <v>73</v>
      </c>
      <c r="G68" s="70" t="s">
        <v>71</v>
      </c>
      <c r="H68" s="174">
        <v>45124</v>
      </c>
      <c r="I68" s="73"/>
      <c r="J68" s="6" t="s">
        <v>21</v>
      </c>
      <c r="K68" s="29" t="s">
        <v>89</v>
      </c>
      <c r="L68" s="29" t="s">
        <v>89</v>
      </c>
      <c r="M68" s="29" t="s">
        <v>89</v>
      </c>
      <c r="N68" s="29"/>
      <c r="O68" s="29"/>
      <c r="P68" s="29" t="s">
        <v>89</v>
      </c>
      <c r="Q68" s="29" t="s">
        <v>89</v>
      </c>
      <c r="R68" s="29" t="s">
        <v>108</v>
      </c>
      <c r="S68" s="29" t="s">
        <v>89</v>
      </c>
      <c r="T68" s="29" t="s">
        <v>89</v>
      </c>
      <c r="U68" s="29"/>
      <c r="V68" s="29"/>
      <c r="W68" s="29" t="s">
        <v>89</v>
      </c>
      <c r="X68" s="29" t="s">
        <v>89</v>
      </c>
      <c r="Y68" s="29" t="s">
        <v>89</v>
      </c>
      <c r="Z68" s="29" t="s">
        <v>89</v>
      </c>
      <c r="AA68" s="29" t="s">
        <v>89</v>
      </c>
      <c r="AB68" s="29"/>
      <c r="AC68" s="29"/>
      <c r="AD68" s="29" t="s">
        <v>89</v>
      </c>
      <c r="AE68" s="29" t="s">
        <v>89</v>
      </c>
      <c r="AF68" s="29" t="s">
        <v>89</v>
      </c>
      <c r="AG68" s="29" t="s">
        <v>89</v>
      </c>
      <c r="AH68" s="29" t="s">
        <v>89</v>
      </c>
      <c r="AI68" s="29"/>
      <c r="AJ68" s="29"/>
      <c r="AK68" s="29" t="s">
        <v>89</v>
      </c>
      <c r="AL68" s="29" t="s">
        <v>89</v>
      </c>
      <c r="AM68" s="29" t="s">
        <v>89</v>
      </c>
      <c r="AN68" s="29" t="s">
        <v>89</v>
      </c>
      <c r="AO68" s="29"/>
      <c r="AP68" s="74">
        <f t="shared" ref="AP68" si="803">(COUNTIF(K68:AO68,"=○")+COUNTIF(K68:AO68,"=○4")*0.5)*8</f>
        <v>0</v>
      </c>
      <c r="AQ68" s="74">
        <f t="shared" ref="AQ68" si="804">(COUNTIF(K68:AO68,"=×")+COUNTIF(K68:AO68,"=×4")*0.5)*8</f>
        <v>0</v>
      </c>
      <c r="AR68" s="74">
        <f t="shared" ref="AR68" si="805">(COUNTIF(K68:AO68,"=※")+COUNTIF(K68:AO68,"=※4")*0.5)*8</f>
        <v>0</v>
      </c>
      <c r="AS68" s="74">
        <f t="shared" ref="AS68" si="806">COUNTIF(K68:AO68,"□")*8</f>
        <v>0</v>
      </c>
      <c r="AT68" s="74">
        <f t="shared" ref="AT68" si="807">COUNTIF(K68:AO68,"=☆")*8</f>
        <v>0</v>
      </c>
      <c r="AU68" s="75">
        <f t="shared" ref="AU68" si="808">COUNTIF(K68:AO68,"=●")*8</f>
        <v>0</v>
      </c>
      <c r="AV68" s="75">
        <f t="shared" ref="AV68" si="809">(COUNTIF(K68:AO68,"=$")+COUNTIF(K68:AO68,"=H"))*8</f>
        <v>0</v>
      </c>
      <c r="AW68" s="75">
        <f t="shared" ref="AW68" si="810">(COUNTIF(K68:AO68,"▲")+COUNTIF(K68:AO68,"=▲4")*0.5)*8</f>
        <v>0</v>
      </c>
      <c r="AX68" s="74">
        <f t="shared" ref="AX68" si="811">(COUNTIF(K68:AO68,"-")+COUNTIF(K68:AO68,"/"))*8</f>
        <v>0</v>
      </c>
      <c r="AY68" s="75">
        <f t="shared" ref="AY68" si="812">(COUNTIF(K68:AO68,"G")+COUNTIF(K68:AO68,"=G4")*0.5)*8</f>
        <v>0</v>
      </c>
      <c r="AZ68" s="75">
        <f t="shared" ref="AZ68" si="813">(COUNTIF(K68:AO68,"E")+COUNTIF(K68:AO68,"=E4")*0.5)*8</f>
        <v>0</v>
      </c>
      <c r="BA68" s="75">
        <f t="shared" ref="BA68" si="814">(COUNTIF(K68:AO68,"=▽")+COUNTIF(K68:AO68,"=▽4")*0.5)*8</f>
        <v>4</v>
      </c>
      <c r="BB68" s="75">
        <f t="shared" ref="BB68" si="815">$BG$5-(SUM(AP68:AZ69)+BC68)/8</f>
        <v>22</v>
      </c>
      <c r="BC68" s="75"/>
      <c r="BD68" s="77">
        <f t="shared" ref="BD68" si="816">$BG$5*8</f>
        <v>176</v>
      </c>
      <c r="BE68" s="81">
        <v>172.5</v>
      </c>
      <c r="BF68" s="77">
        <f t="shared" ref="BF68" si="817">SUM(K69:M69,P69:T69,W69:AA69,AD69:AH69,AK69:AN69)</f>
        <v>36</v>
      </c>
      <c r="BG68" s="77">
        <f t="shared" ref="BG68" si="818">SUM(N69:O69,U69:V69,AB69:AC69,AI69:AJ69)</f>
        <v>64</v>
      </c>
      <c r="BH68" s="79"/>
      <c r="BI68" s="79">
        <f t="shared" ref="BI68" si="819">SUM(BF68:BH69)</f>
        <v>100</v>
      </c>
      <c r="BJ68" s="52"/>
      <c r="BK68" s="52">
        <v>3.5</v>
      </c>
      <c r="BL68" s="52">
        <v>3.5</v>
      </c>
      <c r="BM68" s="52">
        <f t="shared" ref="BM68" si="820">BJ68+BK68-BL68</f>
        <v>0</v>
      </c>
      <c r="BN68" s="54">
        <v>176</v>
      </c>
      <c r="BO68" s="54">
        <f t="shared" ref="BO68" si="821">BF68-(BK68-BT68)</f>
        <v>36</v>
      </c>
      <c r="BP68" s="54">
        <f t="shared" ref="BP68" si="822">BG68-BT68</f>
        <v>60.5</v>
      </c>
      <c r="BQ68" s="56">
        <f t="shared" ref="BQ68" si="823">BH68</f>
        <v>0</v>
      </c>
      <c r="BR68" s="56">
        <f t="shared" ref="BR68" si="824">SUM(BO68:BQ69)</f>
        <v>96.5</v>
      </c>
      <c r="BS68" s="42" t="str">
        <f t="shared" ref="BS68" si="825">IF(BD68=BE68,"Y","N")</f>
        <v>N</v>
      </c>
      <c r="BT68" s="57">
        <v>3.5</v>
      </c>
      <c r="BU68" s="59"/>
      <c r="BV68" s="61"/>
      <c r="BW68" s="42"/>
      <c r="BX68" s="59"/>
      <c r="BY68" s="61"/>
      <c r="BZ68" s="61"/>
      <c r="CA68" s="42"/>
      <c r="CB68" s="44"/>
      <c r="CC68" s="44"/>
      <c r="CD68" s="46"/>
      <c r="CE68" s="48"/>
      <c r="CF68" s="48"/>
      <c r="CG68" s="50"/>
      <c r="CH68" s="50"/>
    </row>
    <row r="69" spans="1:86" s="25" customFormat="1" ht="18" customHeight="1" x14ac:dyDescent="0.3">
      <c r="A69" s="64"/>
      <c r="B69" s="171"/>
      <c r="C69" s="66"/>
      <c r="D69" s="66" t="str">
        <f t="shared" ref="D69" si="826">D68</f>
        <v>蓝思7栋</v>
      </c>
      <c r="E69" s="69"/>
      <c r="F69" s="66" t="str">
        <f>F68</f>
        <v>蕴力</v>
      </c>
      <c r="G69" s="71"/>
      <c r="H69" s="174"/>
      <c r="I69" s="73"/>
      <c r="J69" s="6" t="s">
        <v>22</v>
      </c>
      <c r="K69" s="30">
        <v>2</v>
      </c>
      <c r="L69" s="30"/>
      <c r="M69" s="30">
        <v>2</v>
      </c>
      <c r="N69" s="30">
        <v>10</v>
      </c>
      <c r="O69" s="30">
        <v>8</v>
      </c>
      <c r="P69" s="30"/>
      <c r="Q69" s="30">
        <v>2</v>
      </c>
      <c r="R69" s="30">
        <v>2</v>
      </c>
      <c r="S69" s="30"/>
      <c r="T69" s="30">
        <v>2</v>
      </c>
      <c r="U69" s="41">
        <v>10</v>
      </c>
      <c r="V69" s="41"/>
      <c r="W69" s="30">
        <v>2</v>
      </c>
      <c r="X69" s="30">
        <v>2</v>
      </c>
      <c r="Y69" s="30">
        <v>2</v>
      </c>
      <c r="Z69" s="30">
        <v>2</v>
      </c>
      <c r="AA69" s="30">
        <v>2</v>
      </c>
      <c r="AB69" s="41">
        <v>10</v>
      </c>
      <c r="AC69" s="41">
        <v>8</v>
      </c>
      <c r="AD69" s="41">
        <v>2</v>
      </c>
      <c r="AE69" s="30"/>
      <c r="AF69" s="30">
        <v>2</v>
      </c>
      <c r="AG69" s="30">
        <v>2</v>
      </c>
      <c r="AH69" s="30">
        <v>2</v>
      </c>
      <c r="AI69" s="30">
        <v>10</v>
      </c>
      <c r="AJ69" s="30">
        <v>8</v>
      </c>
      <c r="AK69" s="30">
        <v>2</v>
      </c>
      <c r="AL69" s="30">
        <v>2</v>
      </c>
      <c r="AM69" s="30">
        <v>2</v>
      </c>
      <c r="AN69" s="30">
        <v>2</v>
      </c>
      <c r="AO69" s="30"/>
      <c r="AP69" s="74"/>
      <c r="AQ69" s="74"/>
      <c r="AR69" s="74"/>
      <c r="AS69" s="74"/>
      <c r="AT69" s="74"/>
      <c r="AU69" s="76"/>
      <c r="AV69" s="76"/>
      <c r="AW69" s="76"/>
      <c r="AX69" s="74"/>
      <c r="AY69" s="76"/>
      <c r="AZ69" s="76"/>
      <c r="BA69" s="76"/>
      <c r="BB69" s="76"/>
      <c r="BC69" s="76"/>
      <c r="BD69" s="77"/>
      <c r="BE69" s="81"/>
      <c r="BF69" s="77"/>
      <c r="BG69" s="77"/>
      <c r="BH69" s="80"/>
      <c r="BI69" s="80"/>
      <c r="BJ69" s="53"/>
      <c r="BK69" s="53"/>
      <c r="BL69" s="53"/>
      <c r="BM69" s="53"/>
      <c r="BN69" s="55"/>
      <c r="BO69" s="55"/>
      <c r="BP69" s="55"/>
      <c r="BQ69" s="56"/>
      <c r="BR69" s="56"/>
      <c r="BS69" s="43"/>
      <c r="BT69" s="58"/>
      <c r="BU69" s="60"/>
      <c r="BV69" s="62"/>
      <c r="BW69" s="43"/>
      <c r="BX69" s="60"/>
      <c r="BY69" s="62"/>
      <c r="BZ69" s="62"/>
      <c r="CA69" s="43"/>
      <c r="CB69" s="45"/>
      <c r="CC69" s="45"/>
      <c r="CD69" s="47"/>
      <c r="CE69" s="49"/>
      <c r="CF69" s="49"/>
      <c r="CG69" s="50"/>
      <c r="CH69" s="50"/>
    </row>
    <row r="70" spans="1:86" s="25" customFormat="1" ht="18" customHeight="1" x14ac:dyDescent="0.3">
      <c r="A70" s="63">
        <v>21</v>
      </c>
      <c r="B70" s="152" t="s">
        <v>116</v>
      </c>
      <c r="C70" s="66" t="s">
        <v>124</v>
      </c>
      <c r="D70" s="66" t="s">
        <v>189</v>
      </c>
      <c r="E70" s="69" t="s">
        <v>74</v>
      </c>
      <c r="F70" s="66" t="s">
        <v>98</v>
      </c>
      <c r="G70" s="91" t="s">
        <v>71</v>
      </c>
      <c r="H70" s="148">
        <v>44795</v>
      </c>
      <c r="I70" s="73"/>
      <c r="J70" s="6" t="s">
        <v>21</v>
      </c>
      <c r="K70" s="29" t="s">
        <v>89</v>
      </c>
      <c r="L70" s="29" t="s">
        <v>118</v>
      </c>
      <c r="M70" s="29" t="s">
        <v>118</v>
      </c>
      <c r="N70" s="29"/>
      <c r="O70" s="29"/>
      <c r="P70" s="29" t="s">
        <v>118</v>
      </c>
      <c r="Q70" s="29" t="s">
        <v>118</v>
      </c>
      <c r="R70" s="29" t="s">
        <v>118</v>
      </c>
      <c r="S70" s="29" t="s">
        <v>118</v>
      </c>
      <c r="T70" s="29" t="s">
        <v>118</v>
      </c>
      <c r="U70" s="29"/>
      <c r="V70" s="29"/>
      <c r="W70" s="29" t="s">
        <v>118</v>
      </c>
      <c r="X70" s="29" t="s">
        <v>118</v>
      </c>
      <c r="Y70" s="29" t="s">
        <v>118</v>
      </c>
      <c r="Z70" s="29" t="s">
        <v>118</v>
      </c>
      <c r="AA70" s="29" t="s">
        <v>118</v>
      </c>
      <c r="AB70" s="29"/>
      <c r="AC70" s="29"/>
      <c r="AD70" s="29" t="s">
        <v>118</v>
      </c>
      <c r="AE70" s="29" t="s">
        <v>118</v>
      </c>
      <c r="AF70" s="29" t="s">
        <v>118</v>
      </c>
      <c r="AG70" s="29" t="s">
        <v>118</v>
      </c>
      <c r="AH70" s="29" t="s">
        <v>118</v>
      </c>
      <c r="AI70" s="29"/>
      <c r="AJ70" s="29"/>
      <c r="AK70" s="29" t="s">
        <v>89</v>
      </c>
      <c r="AL70" s="29" t="s">
        <v>89</v>
      </c>
      <c r="AM70" s="29" t="s">
        <v>89</v>
      </c>
      <c r="AN70" s="29" t="s">
        <v>89</v>
      </c>
      <c r="AO70" s="29"/>
      <c r="AP70" s="74">
        <f t="shared" ref="AP70" si="827">(COUNTIF(K70:AO70,"=○")+COUNTIF(K70:AO70,"=○4")*0.5)*8</f>
        <v>0</v>
      </c>
      <c r="AQ70" s="74">
        <f t="shared" ref="AQ70" si="828">(COUNTIF(K70:AO70,"=×")+COUNTIF(K70:AO70,"=×4")*0.5)*8</f>
        <v>136</v>
      </c>
      <c r="AR70" s="74">
        <f t="shared" ref="AR70" si="829">(COUNTIF(K70:AO70,"=※")+COUNTIF(K70:AO70,"=※4")*0.5)*8</f>
        <v>0</v>
      </c>
      <c r="AS70" s="74">
        <f t="shared" ref="AS70" si="830">COUNTIF(K70:AO70,"□")*8</f>
        <v>0</v>
      </c>
      <c r="AT70" s="74">
        <f t="shared" ref="AT70" si="831">COUNTIF(K70:AO70,"=☆")*8</f>
        <v>0</v>
      </c>
      <c r="AU70" s="75">
        <f t="shared" ref="AU70" si="832">COUNTIF(K70:AO70,"=●")*8</f>
        <v>0</v>
      </c>
      <c r="AV70" s="75">
        <f t="shared" ref="AV70" si="833">(COUNTIF(K70:AO70,"=$")+COUNTIF(K70:AO70,"=H"))*8</f>
        <v>0</v>
      </c>
      <c r="AW70" s="75">
        <f t="shared" ref="AW70" si="834">(COUNTIF(K70:AO70,"▲")+COUNTIF(K70:AO70,"=▲4")*0.5)*8</f>
        <v>0</v>
      </c>
      <c r="AX70" s="74">
        <f t="shared" ref="AX70" si="835">(COUNTIF(K70:AO70,"-")+COUNTIF(K70:AO70,"/"))*8</f>
        <v>0</v>
      </c>
      <c r="AY70" s="75">
        <f t="shared" ref="AY70" si="836">(COUNTIF(K70:AO70,"G")+COUNTIF(K70:AO70,"=G4")*0.5)*8</f>
        <v>0</v>
      </c>
      <c r="AZ70" s="75">
        <f t="shared" ref="AZ70" si="837">(COUNTIF(K70:AO70,"E")+COUNTIF(K70:AO70,"=E4")*0.5)*8</f>
        <v>0</v>
      </c>
      <c r="BA70" s="75">
        <f t="shared" ref="BA70" si="838">(COUNTIF(K70:AO70,"=▽")+COUNTIF(K70:AO70,"=▽4")*0.5)*8</f>
        <v>0</v>
      </c>
      <c r="BB70" s="75">
        <f t="shared" ref="BB70" si="839">$BG$5-(SUM(AP70:AZ71)+BC70)/8</f>
        <v>5</v>
      </c>
      <c r="BC70" s="75"/>
      <c r="BD70" s="77">
        <f t="shared" ref="BD70" si="840">$BG$5*8</f>
        <v>176</v>
      </c>
      <c r="BE70" s="81">
        <v>40</v>
      </c>
      <c r="BF70" s="77">
        <f t="shared" ref="BF70" si="841">SUM(K71:M71,P71:T71,W71:AA71,AD71:AH71,AK71:AN71)</f>
        <v>0</v>
      </c>
      <c r="BG70" s="77">
        <f t="shared" ref="BG70" si="842">SUM(N71:O71,U71:V71,AB71:AC71,AI71:AJ71)</f>
        <v>0</v>
      </c>
      <c r="BH70" s="79"/>
      <c r="BI70" s="79">
        <f t="shared" ref="BI70" si="843">SUM(BF70:BH71)</f>
        <v>0</v>
      </c>
      <c r="BJ70" s="52"/>
      <c r="BK70" s="52">
        <f t="shared" ref="BK70" si="844">BA70</f>
        <v>0</v>
      </c>
      <c r="BL70" s="52">
        <f t="shared" ref="BL70" si="845">BA70</f>
        <v>0</v>
      </c>
      <c r="BM70" s="52">
        <f t="shared" ref="BM70" si="846">BJ70+BK70-BL70</f>
        <v>0</v>
      </c>
      <c r="BN70" s="54">
        <f t="shared" ref="BN70" si="847">BE70</f>
        <v>40</v>
      </c>
      <c r="BO70" s="54">
        <v>0</v>
      </c>
      <c r="BP70" s="54">
        <v>0</v>
      </c>
      <c r="BQ70" s="56">
        <f t="shared" ref="BQ70" si="848">BH70</f>
        <v>0</v>
      </c>
      <c r="BR70" s="56">
        <f t="shared" ref="BR70" si="849">SUM(BO70:BQ71)</f>
        <v>0</v>
      </c>
      <c r="BS70" s="42" t="str">
        <f t="shared" ref="BS70" si="850">IF(BD70=BE70,"Y","N")</f>
        <v>N</v>
      </c>
      <c r="BT70" s="57">
        <v>120</v>
      </c>
      <c r="BU70" s="59"/>
      <c r="BV70" s="61"/>
      <c r="BW70" s="42"/>
      <c r="BX70" s="59"/>
      <c r="BY70" s="61"/>
      <c r="BZ70" s="61"/>
      <c r="CA70" s="42"/>
      <c r="CB70" s="44"/>
      <c r="CC70" s="44"/>
      <c r="CD70" s="46"/>
      <c r="CE70" s="48"/>
      <c r="CF70" s="48"/>
      <c r="CG70" s="50" t="s">
        <v>185</v>
      </c>
      <c r="CH70" s="51"/>
    </row>
    <row r="71" spans="1:86" s="25" customFormat="1" ht="18" customHeight="1" x14ac:dyDescent="0.3">
      <c r="A71" s="64"/>
      <c r="B71" s="153"/>
      <c r="C71" s="66"/>
      <c r="D71" s="66" t="str">
        <f t="shared" ref="D71" si="851">D70</f>
        <v>蓝思7栋</v>
      </c>
      <c r="E71" s="69"/>
      <c r="F71" s="66" t="str">
        <f>F70</f>
        <v>首信</v>
      </c>
      <c r="G71" s="92"/>
      <c r="H71" s="149"/>
      <c r="I71" s="73"/>
      <c r="J71" s="6" t="s">
        <v>22</v>
      </c>
      <c r="K71" s="30"/>
      <c r="L71" s="30"/>
      <c r="M71" s="30"/>
      <c r="N71" s="30"/>
      <c r="O71" s="30"/>
      <c r="P71" s="30"/>
      <c r="Q71" s="30"/>
      <c r="R71" s="30"/>
      <c r="S71" s="30"/>
      <c r="T71" s="30"/>
      <c r="U71" s="41"/>
      <c r="V71" s="41"/>
      <c r="W71" s="30"/>
      <c r="X71" s="30"/>
      <c r="Y71" s="30"/>
      <c r="Z71" s="30"/>
      <c r="AA71" s="30"/>
      <c r="AB71" s="30"/>
      <c r="AC71" s="30"/>
      <c r="AD71" s="30"/>
      <c r="AE71" s="30"/>
      <c r="AF71" s="30"/>
      <c r="AG71" s="30"/>
      <c r="AH71" s="30"/>
      <c r="AI71" s="30"/>
      <c r="AJ71" s="30"/>
      <c r="AK71" s="30"/>
      <c r="AL71" s="30"/>
      <c r="AM71" s="30"/>
      <c r="AN71" s="30"/>
      <c r="AO71" s="30"/>
      <c r="AP71" s="74"/>
      <c r="AQ71" s="74"/>
      <c r="AR71" s="74"/>
      <c r="AS71" s="74"/>
      <c r="AT71" s="74"/>
      <c r="AU71" s="76"/>
      <c r="AV71" s="76"/>
      <c r="AW71" s="76"/>
      <c r="AX71" s="74"/>
      <c r="AY71" s="76"/>
      <c r="AZ71" s="76"/>
      <c r="BA71" s="76"/>
      <c r="BB71" s="76"/>
      <c r="BC71" s="76"/>
      <c r="BD71" s="77"/>
      <c r="BE71" s="81"/>
      <c r="BF71" s="77"/>
      <c r="BG71" s="77"/>
      <c r="BH71" s="80"/>
      <c r="BI71" s="80"/>
      <c r="BJ71" s="53"/>
      <c r="BK71" s="53"/>
      <c r="BL71" s="53"/>
      <c r="BM71" s="53"/>
      <c r="BN71" s="55"/>
      <c r="BO71" s="55"/>
      <c r="BP71" s="55"/>
      <c r="BQ71" s="56"/>
      <c r="BR71" s="56"/>
      <c r="BS71" s="43"/>
      <c r="BT71" s="58"/>
      <c r="BU71" s="60"/>
      <c r="BV71" s="62"/>
      <c r="BW71" s="43"/>
      <c r="BX71" s="60"/>
      <c r="BY71" s="62"/>
      <c r="BZ71" s="62"/>
      <c r="CA71" s="43"/>
      <c r="CB71" s="45"/>
      <c r="CC71" s="45"/>
      <c r="CD71" s="47"/>
      <c r="CE71" s="49"/>
      <c r="CF71" s="49"/>
      <c r="CG71" s="50"/>
      <c r="CH71" s="51"/>
    </row>
    <row r="72" spans="1:86" s="25" customFormat="1" ht="18" customHeight="1" x14ac:dyDescent="0.3">
      <c r="A72" s="63">
        <v>22</v>
      </c>
      <c r="B72" s="152"/>
      <c r="C72" s="138" t="s">
        <v>125</v>
      </c>
      <c r="D72" s="66" t="s">
        <v>189</v>
      </c>
      <c r="E72" s="69" t="s">
        <v>74</v>
      </c>
      <c r="F72" s="66" t="s">
        <v>98</v>
      </c>
      <c r="G72" s="91" t="s">
        <v>71</v>
      </c>
      <c r="H72" s="174">
        <v>44624</v>
      </c>
      <c r="I72" s="73"/>
      <c r="J72" s="6" t="s">
        <v>21</v>
      </c>
      <c r="K72" s="29" t="s">
        <v>89</v>
      </c>
      <c r="L72" s="29" t="s">
        <v>89</v>
      </c>
      <c r="M72" s="29" t="s">
        <v>89</v>
      </c>
      <c r="N72" s="29"/>
      <c r="O72" s="29"/>
      <c r="P72" s="29" t="s">
        <v>89</v>
      </c>
      <c r="Q72" s="29" t="s">
        <v>89</v>
      </c>
      <c r="R72" s="29" t="s">
        <v>89</v>
      </c>
      <c r="S72" s="29" t="s">
        <v>89</v>
      </c>
      <c r="T72" s="29" t="s">
        <v>89</v>
      </c>
      <c r="U72" s="29"/>
      <c r="V72" s="29"/>
      <c r="W72" s="29" t="s">
        <v>89</v>
      </c>
      <c r="X72" s="29" t="s">
        <v>89</v>
      </c>
      <c r="Y72" s="29" t="s">
        <v>89</v>
      </c>
      <c r="Z72" s="29" t="s">
        <v>89</v>
      </c>
      <c r="AA72" s="29" t="s">
        <v>89</v>
      </c>
      <c r="AB72" s="29"/>
      <c r="AC72" s="29"/>
      <c r="AD72" s="29" t="s">
        <v>89</v>
      </c>
      <c r="AE72" s="29" t="s">
        <v>89</v>
      </c>
      <c r="AF72" s="29" t="s">
        <v>89</v>
      </c>
      <c r="AG72" s="29" t="s">
        <v>89</v>
      </c>
      <c r="AH72" s="29" t="s">
        <v>89</v>
      </c>
      <c r="AI72" s="29"/>
      <c r="AJ72" s="29"/>
      <c r="AK72" s="29" t="s">
        <v>89</v>
      </c>
      <c r="AL72" s="29" t="s">
        <v>89</v>
      </c>
      <c r="AM72" s="29" t="s">
        <v>89</v>
      </c>
      <c r="AN72" s="29" t="s">
        <v>89</v>
      </c>
      <c r="AO72" s="29"/>
      <c r="AP72" s="74">
        <f t="shared" ref="AP72" si="852">(COUNTIF(K72:AO72,"=○")+COUNTIF(K72:AO72,"=○4")*0.5)*8</f>
        <v>0</v>
      </c>
      <c r="AQ72" s="74">
        <f t="shared" ref="AQ72" si="853">(COUNTIF(K72:AO72,"=×")+COUNTIF(K72:AO72,"=×4")*0.5)*8</f>
        <v>0</v>
      </c>
      <c r="AR72" s="74">
        <f t="shared" ref="AR72" si="854">(COUNTIF(K72:AO72,"=※")+COUNTIF(K72:AO72,"=※4")*0.5)*8</f>
        <v>0</v>
      </c>
      <c r="AS72" s="74">
        <f t="shared" ref="AS72" si="855">COUNTIF(K72:AO72,"□")*8</f>
        <v>0</v>
      </c>
      <c r="AT72" s="74">
        <f t="shared" ref="AT72" si="856">COUNTIF(K72:AO72,"=☆")*8</f>
        <v>0</v>
      </c>
      <c r="AU72" s="75">
        <f t="shared" ref="AU72" si="857">COUNTIF(K72:AO72,"=●")*8</f>
        <v>0</v>
      </c>
      <c r="AV72" s="75">
        <f t="shared" ref="AV72" si="858">(COUNTIF(K72:AO72,"=$")+COUNTIF(K72:AO72,"=H"))*8</f>
        <v>0</v>
      </c>
      <c r="AW72" s="75">
        <f t="shared" ref="AW72" si="859">(COUNTIF(K72:AO72,"▲")+COUNTIF(K72:AO72,"=▲4")*0.5)*8</f>
        <v>0</v>
      </c>
      <c r="AX72" s="74">
        <f t="shared" ref="AX72" si="860">(COUNTIF(K72:AO72,"-")+COUNTIF(K72:AO72,"/"))*8</f>
        <v>0</v>
      </c>
      <c r="AY72" s="75">
        <f t="shared" ref="AY72" si="861">(COUNTIF(K72:AO72,"G")+COUNTIF(K72:AO72,"=G4")*0.5)*8</f>
        <v>0</v>
      </c>
      <c r="AZ72" s="75">
        <f t="shared" ref="AZ72" si="862">(COUNTIF(K72:AO72,"E")+COUNTIF(K72:AO72,"=E4")*0.5)*8</f>
        <v>0</v>
      </c>
      <c r="BA72" s="75">
        <f t="shared" ref="BA72" si="863">(COUNTIF(K72:AO72,"=▽")+COUNTIF(K72:AO72,"=▽4")*0.5)*8</f>
        <v>0</v>
      </c>
      <c r="BB72" s="75">
        <f t="shared" ref="BB72" si="864">$BG$5-(SUM(AP72:AZ73)+BC72)/8</f>
        <v>22</v>
      </c>
      <c r="BC72" s="75"/>
      <c r="BD72" s="77">
        <f t="shared" ref="BD72" si="865">$BG$5*8</f>
        <v>176</v>
      </c>
      <c r="BE72" s="78">
        <f t="shared" ref="BE72" si="866">BD72-(SUM(AP72:AZ73)+BC72)</f>
        <v>176</v>
      </c>
      <c r="BF72" s="77">
        <f t="shared" ref="BF72" si="867">SUM(K73:M73,P73:T73,W73:AA73,AD73:AH73,AK73:AN73)</f>
        <v>43</v>
      </c>
      <c r="BG72" s="77">
        <f t="shared" ref="BG72" si="868">SUM(N73:O73,U73:V73,AB73:AC73,AI73:AJ73)</f>
        <v>64</v>
      </c>
      <c r="BH72" s="79"/>
      <c r="BI72" s="79">
        <f t="shared" ref="BI72" si="869">SUM(BF72:BH73)</f>
        <v>107</v>
      </c>
      <c r="BJ72" s="52"/>
      <c r="BK72" s="52">
        <f t="shared" ref="BK72" si="870">BA72</f>
        <v>0</v>
      </c>
      <c r="BL72" s="52">
        <f t="shared" ref="BL72" si="871">BA72</f>
        <v>0</v>
      </c>
      <c r="BM72" s="52">
        <f t="shared" ref="BM72" si="872">BJ72+BK72-BL72</f>
        <v>0</v>
      </c>
      <c r="BN72" s="54">
        <f t="shared" ref="BN72" si="873">BE72</f>
        <v>176</v>
      </c>
      <c r="BO72" s="54">
        <f t="shared" ref="BO72" si="874">BF72-(BK72-BT72)</f>
        <v>43</v>
      </c>
      <c r="BP72" s="54">
        <f t="shared" ref="BP72" si="875">BG72-BT72</f>
        <v>64</v>
      </c>
      <c r="BQ72" s="56">
        <f t="shared" ref="BQ72" si="876">BH72</f>
        <v>0</v>
      </c>
      <c r="BR72" s="56">
        <f t="shared" ref="BR72" si="877">SUM(BO72:BQ73)</f>
        <v>107</v>
      </c>
      <c r="BS72" s="42" t="str">
        <f t="shared" ref="BS72" si="878">IF(BD72=BE72,"Y","N")</f>
        <v>Y</v>
      </c>
      <c r="BT72" s="57"/>
      <c r="BU72" s="59"/>
      <c r="BV72" s="61"/>
      <c r="BW72" s="42"/>
      <c r="BX72" s="59"/>
      <c r="BY72" s="61"/>
      <c r="BZ72" s="61"/>
      <c r="CA72" s="42"/>
      <c r="CB72" s="44"/>
      <c r="CC72" s="44"/>
      <c r="CD72" s="46"/>
      <c r="CE72" s="48"/>
      <c r="CF72" s="48"/>
      <c r="CG72" s="50"/>
      <c r="CH72" s="50"/>
    </row>
    <row r="73" spans="1:86" s="25" customFormat="1" ht="18" customHeight="1" x14ac:dyDescent="0.3">
      <c r="A73" s="64"/>
      <c r="B73" s="153"/>
      <c r="C73" s="138"/>
      <c r="D73" s="66" t="str">
        <f t="shared" ref="D73" si="879">D72</f>
        <v>蓝思7栋</v>
      </c>
      <c r="E73" s="69"/>
      <c r="F73" s="66" t="str">
        <f>F72</f>
        <v>首信</v>
      </c>
      <c r="G73" s="92"/>
      <c r="H73" s="174"/>
      <c r="I73" s="73"/>
      <c r="J73" s="6" t="s">
        <v>22</v>
      </c>
      <c r="K73" s="30">
        <v>2</v>
      </c>
      <c r="L73" s="30">
        <v>2</v>
      </c>
      <c r="M73" s="30">
        <v>2</v>
      </c>
      <c r="N73" s="30">
        <v>10</v>
      </c>
      <c r="O73" s="30">
        <v>8</v>
      </c>
      <c r="P73" s="30">
        <v>2</v>
      </c>
      <c r="Q73" s="30"/>
      <c r="R73" s="30">
        <v>2</v>
      </c>
      <c r="S73" s="30">
        <v>2</v>
      </c>
      <c r="T73" s="30">
        <v>2</v>
      </c>
      <c r="U73" s="41">
        <v>10</v>
      </c>
      <c r="V73" s="41"/>
      <c r="W73" s="30">
        <v>2</v>
      </c>
      <c r="X73" s="30">
        <v>2</v>
      </c>
      <c r="Y73" s="30">
        <v>2</v>
      </c>
      <c r="Z73" s="30">
        <v>2</v>
      </c>
      <c r="AA73" s="30">
        <v>2</v>
      </c>
      <c r="AB73" s="30">
        <v>10</v>
      </c>
      <c r="AC73" s="30">
        <v>8</v>
      </c>
      <c r="AD73" s="30">
        <v>2</v>
      </c>
      <c r="AE73" s="30">
        <v>2</v>
      </c>
      <c r="AF73" s="30">
        <v>2</v>
      </c>
      <c r="AG73" s="30">
        <v>2</v>
      </c>
      <c r="AH73" s="30">
        <v>2</v>
      </c>
      <c r="AI73" s="30">
        <v>10</v>
      </c>
      <c r="AJ73" s="30">
        <v>8</v>
      </c>
      <c r="AK73" s="30">
        <v>2</v>
      </c>
      <c r="AL73" s="30">
        <v>2</v>
      </c>
      <c r="AM73" s="30">
        <v>2</v>
      </c>
      <c r="AN73" s="30">
        <v>3</v>
      </c>
      <c r="AO73" s="30"/>
      <c r="AP73" s="74"/>
      <c r="AQ73" s="74"/>
      <c r="AR73" s="74"/>
      <c r="AS73" s="74"/>
      <c r="AT73" s="74"/>
      <c r="AU73" s="76"/>
      <c r="AV73" s="76"/>
      <c r="AW73" s="76"/>
      <c r="AX73" s="74"/>
      <c r="AY73" s="76"/>
      <c r="AZ73" s="76"/>
      <c r="BA73" s="76"/>
      <c r="BB73" s="76"/>
      <c r="BC73" s="76"/>
      <c r="BD73" s="77"/>
      <c r="BE73" s="78"/>
      <c r="BF73" s="77"/>
      <c r="BG73" s="77"/>
      <c r="BH73" s="80"/>
      <c r="BI73" s="80"/>
      <c r="BJ73" s="53"/>
      <c r="BK73" s="53"/>
      <c r="BL73" s="53"/>
      <c r="BM73" s="53"/>
      <c r="BN73" s="55"/>
      <c r="BO73" s="55"/>
      <c r="BP73" s="55"/>
      <c r="BQ73" s="56"/>
      <c r="BR73" s="56"/>
      <c r="BS73" s="43"/>
      <c r="BT73" s="58"/>
      <c r="BU73" s="60"/>
      <c r="BV73" s="62"/>
      <c r="BW73" s="43"/>
      <c r="BX73" s="60"/>
      <c r="BY73" s="62"/>
      <c r="BZ73" s="62"/>
      <c r="CA73" s="43"/>
      <c r="CB73" s="45"/>
      <c r="CC73" s="45"/>
      <c r="CD73" s="47"/>
      <c r="CE73" s="49"/>
      <c r="CF73" s="49"/>
      <c r="CG73" s="50"/>
      <c r="CH73" s="50"/>
    </row>
    <row r="74" spans="1:86" s="25" customFormat="1" ht="18" customHeight="1" x14ac:dyDescent="0.3">
      <c r="A74" s="63">
        <v>23</v>
      </c>
      <c r="B74" s="152"/>
      <c r="C74" s="66" t="s">
        <v>126</v>
      </c>
      <c r="D74" s="66" t="s">
        <v>189</v>
      </c>
      <c r="E74" s="180" t="s">
        <v>72</v>
      </c>
      <c r="F74" s="66" t="s">
        <v>73</v>
      </c>
      <c r="G74" s="91" t="s">
        <v>71</v>
      </c>
      <c r="H74" s="182">
        <v>45135</v>
      </c>
      <c r="I74" s="73"/>
      <c r="J74" s="6" t="s">
        <v>21</v>
      </c>
      <c r="K74" s="29" t="s">
        <v>89</v>
      </c>
      <c r="L74" s="29" t="s">
        <v>89</v>
      </c>
      <c r="M74" s="29" t="s">
        <v>89</v>
      </c>
      <c r="N74" s="29"/>
      <c r="O74" s="29"/>
      <c r="P74" s="29" t="s">
        <v>89</v>
      </c>
      <c r="Q74" s="29" t="s">
        <v>89</v>
      </c>
      <c r="R74" s="29" t="s">
        <v>89</v>
      </c>
      <c r="S74" s="29" t="s">
        <v>89</v>
      </c>
      <c r="T74" s="29" t="s">
        <v>89</v>
      </c>
      <c r="U74" s="29"/>
      <c r="V74" s="29"/>
      <c r="W74" s="29" t="s">
        <v>89</v>
      </c>
      <c r="X74" s="29" t="s">
        <v>89</v>
      </c>
      <c r="Y74" s="29" t="s">
        <v>89</v>
      </c>
      <c r="Z74" s="29" t="s">
        <v>89</v>
      </c>
      <c r="AA74" s="29" t="s">
        <v>89</v>
      </c>
      <c r="AB74" s="29"/>
      <c r="AC74" s="29"/>
      <c r="AD74" s="29" t="s">
        <v>89</v>
      </c>
      <c r="AE74" s="29" t="s">
        <v>89</v>
      </c>
      <c r="AF74" s="29" t="s">
        <v>89</v>
      </c>
      <c r="AG74" s="29" t="s">
        <v>89</v>
      </c>
      <c r="AH74" s="29" t="s">
        <v>89</v>
      </c>
      <c r="AI74" s="29"/>
      <c r="AJ74" s="29"/>
      <c r="AK74" s="29" t="s">
        <v>89</v>
      </c>
      <c r="AL74" s="29" t="s">
        <v>89</v>
      </c>
      <c r="AM74" s="29" t="s">
        <v>89</v>
      </c>
      <c r="AN74" s="29" t="s">
        <v>89</v>
      </c>
      <c r="AO74" s="29"/>
      <c r="AP74" s="74">
        <f t="shared" ref="AP74" si="880">(COUNTIF(K74:AO74,"=○")+COUNTIF(K74:AO74,"=○4")*0.5)*8</f>
        <v>0</v>
      </c>
      <c r="AQ74" s="74">
        <f t="shared" ref="AQ74" si="881">(COUNTIF(K74:AO74,"=×")+COUNTIF(K74:AO74,"=×4")*0.5)*8</f>
        <v>0</v>
      </c>
      <c r="AR74" s="74">
        <f t="shared" ref="AR74" si="882">(COUNTIF(K74:AO74,"=※")+COUNTIF(K74:AO74,"=※4")*0.5)*8</f>
        <v>0</v>
      </c>
      <c r="AS74" s="74">
        <f t="shared" ref="AS74" si="883">COUNTIF(K74:AO74,"□")*8</f>
        <v>0</v>
      </c>
      <c r="AT74" s="74">
        <f t="shared" ref="AT74" si="884">COUNTIF(K74:AO74,"=☆")*8</f>
        <v>0</v>
      </c>
      <c r="AU74" s="75">
        <f t="shared" ref="AU74" si="885">COUNTIF(K74:AO74,"=●")*8</f>
        <v>0</v>
      </c>
      <c r="AV74" s="75">
        <f t="shared" ref="AV74" si="886">(COUNTIF(K74:AO74,"=$")+COUNTIF(K74:AO74,"=H"))*8</f>
        <v>0</v>
      </c>
      <c r="AW74" s="75">
        <f t="shared" ref="AW74" si="887">(COUNTIF(K74:AO74,"▲")+COUNTIF(K74:AO74,"=▲4")*0.5)*8</f>
        <v>0</v>
      </c>
      <c r="AX74" s="74">
        <f t="shared" ref="AX74" si="888">(COUNTIF(K74:AO74,"-")+COUNTIF(K74:AO74,"/"))*8</f>
        <v>0</v>
      </c>
      <c r="AY74" s="75">
        <f t="shared" ref="AY74" si="889">(COUNTIF(K74:AO74,"G")+COUNTIF(K74:AO74,"=G4")*0.5)*8</f>
        <v>0</v>
      </c>
      <c r="AZ74" s="75">
        <f t="shared" ref="AZ74" si="890">(COUNTIF(K74:AO74,"E")+COUNTIF(K74:AO74,"=E4")*0.5)*8</f>
        <v>0</v>
      </c>
      <c r="BA74" s="75">
        <f t="shared" ref="BA74" si="891">(COUNTIF(K74:AO74,"=▽")+COUNTIF(K74:AO74,"=▽4")*0.5)*8</f>
        <v>0</v>
      </c>
      <c r="BB74" s="75">
        <f t="shared" ref="BB74" si="892">$BG$5-(SUM(AP74:AZ75)+BC74)/8</f>
        <v>22</v>
      </c>
      <c r="BC74" s="75"/>
      <c r="BD74" s="77">
        <f t="shared" ref="BD74" si="893">$BG$5*8</f>
        <v>176</v>
      </c>
      <c r="BE74" s="78">
        <f t="shared" ref="BE74" si="894">BD74-(SUM(AP74:AZ75)+BC74)</f>
        <v>176</v>
      </c>
      <c r="BF74" s="77">
        <f t="shared" ref="BF74" si="895">SUM(K75:M75,P75:T75,W75:AA75,AD75:AH75,AK75:AN75)</f>
        <v>42.5</v>
      </c>
      <c r="BG74" s="77">
        <f t="shared" ref="BG74" si="896">SUM(N75:O75,U75:V75,AB75:AC75,AI75:AJ75)</f>
        <v>57</v>
      </c>
      <c r="BH74" s="79"/>
      <c r="BI74" s="79">
        <f t="shared" ref="BI74" si="897">SUM(BF74:BH75)</f>
        <v>99.5</v>
      </c>
      <c r="BJ74" s="52"/>
      <c r="BK74" s="52">
        <f t="shared" ref="BK74" si="898">BA74</f>
        <v>0</v>
      </c>
      <c r="BL74" s="52">
        <f t="shared" ref="BL74" si="899">BA74</f>
        <v>0</v>
      </c>
      <c r="BM74" s="52">
        <f t="shared" ref="BM74" si="900">BJ74+BK74-BL74</f>
        <v>0</v>
      </c>
      <c r="BN74" s="54">
        <f t="shared" ref="BN74" si="901">BE74</f>
        <v>176</v>
      </c>
      <c r="BO74" s="54">
        <f t="shared" ref="BO74" si="902">BF74-(BK74-BT74)</f>
        <v>42.5</v>
      </c>
      <c r="BP74" s="54">
        <f t="shared" ref="BP74" si="903">BG74-BT74</f>
        <v>57</v>
      </c>
      <c r="BQ74" s="56">
        <f t="shared" ref="BQ74" si="904">BH74</f>
        <v>0</v>
      </c>
      <c r="BR74" s="56">
        <f t="shared" ref="BR74" si="905">SUM(BO74:BQ75)</f>
        <v>99.5</v>
      </c>
      <c r="BS74" s="42" t="str">
        <f t="shared" ref="BS74" si="906">IF(BD74=BE74,"Y","N")</f>
        <v>Y</v>
      </c>
      <c r="BT74" s="57"/>
      <c r="BU74" s="59"/>
      <c r="BV74" s="61"/>
      <c r="BW74" s="42"/>
      <c r="BX74" s="59"/>
      <c r="BY74" s="61"/>
      <c r="BZ74" s="61"/>
      <c r="CA74" s="42"/>
      <c r="CB74" s="44"/>
      <c r="CC74" s="44"/>
      <c r="CD74" s="46"/>
      <c r="CE74" s="48"/>
      <c r="CF74" s="48"/>
      <c r="CG74" s="50"/>
      <c r="CH74" s="50"/>
    </row>
    <row r="75" spans="1:86" s="25" customFormat="1" ht="18" customHeight="1" x14ac:dyDescent="0.3">
      <c r="A75" s="64"/>
      <c r="B75" s="153"/>
      <c r="C75" s="66"/>
      <c r="D75" s="66" t="str">
        <f t="shared" ref="D75" si="907">D74</f>
        <v>蓝思7栋</v>
      </c>
      <c r="E75" s="181"/>
      <c r="F75" s="66" t="str">
        <f>F74</f>
        <v>蕴力</v>
      </c>
      <c r="G75" s="92"/>
      <c r="H75" s="183"/>
      <c r="I75" s="73"/>
      <c r="J75" s="6" t="s">
        <v>22</v>
      </c>
      <c r="K75" s="30">
        <v>2</v>
      </c>
      <c r="L75" s="30">
        <v>2</v>
      </c>
      <c r="M75" s="30">
        <v>2</v>
      </c>
      <c r="N75" s="30">
        <v>11</v>
      </c>
      <c r="O75" s="30"/>
      <c r="P75" s="30">
        <v>2</v>
      </c>
      <c r="Q75" s="30">
        <v>1</v>
      </c>
      <c r="R75" s="30">
        <v>2</v>
      </c>
      <c r="S75" s="30">
        <v>2</v>
      </c>
      <c r="T75" s="30">
        <v>2</v>
      </c>
      <c r="U75" s="41">
        <v>9</v>
      </c>
      <c r="V75" s="41"/>
      <c r="W75" s="30">
        <v>2</v>
      </c>
      <c r="X75" s="30">
        <v>2</v>
      </c>
      <c r="Y75" s="30">
        <v>2</v>
      </c>
      <c r="Z75" s="30">
        <v>1</v>
      </c>
      <c r="AA75" s="30">
        <v>2</v>
      </c>
      <c r="AB75" s="30">
        <v>11</v>
      </c>
      <c r="AC75" s="30">
        <v>8</v>
      </c>
      <c r="AD75" s="30">
        <v>2</v>
      </c>
      <c r="AE75" s="30">
        <v>2.5</v>
      </c>
      <c r="AF75" s="30">
        <v>2.5</v>
      </c>
      <c r="AG75" s="30">
        <v>2.5</v>
      </c>
      <c r="AH75" s="30">
        <v>1</v>
      </c>
      <c r="AI75" s="30">
        <v>10</v>
      </c>
      <c r="AJ75" s="30">
        <v>8</v>
      </c>
      <c r="AK75" s="30">
        <v>1.5</v>
      </c>
      <c r="AL75" s="30">
        <v>2</v>
      </c>
      <c r="AM75" s="30">
        <v>2.5</v>
      </c>
      <c r="AN75" s="30">
        <v>2</v>
      </c>
      <c r="AO75" s="30"/>
      <c r="AP75" s="74"/>
      <c r="AQ75" s="74"/>
      <c r="AR75" s="74"/>
      <c r="AS75" s="74"/>
      <c r="AT75" s="74"/>
      <c r="AU75" s="76"/>
      <c r="AV75" s="76"/>
      <c r="AW75" s="76"/>
      <c r="AX75" s="74"/>
      <c r="AY75" s="76"/>
      <c r="AZ75" s="76"/>
      <c r="BA75" s="76"/>
      <c r="BB75" s="76"/>
      <c r="BC75" s="76"/>
      <c r="BD75" s="77"/>
      <c r="BE75" s="78"/>
      <c r="BF75" s="77"/>
      <c r="BG75" s="77"/>
      <c r="BH75" s="80"/>
      <c r="BI75" s="80"/>
      <c r="BJ75" s="53"/>
      <c r="BK75" s="53"/>
      <c r="BL75" s="53"/>
      <c r="BM75" s="53"/>
      <c r="BN75" s="55"/>
      <c r="BO75" s="55"/>
      <c r="BP75" s="55"/>
      <c r="BQ75" s="56"/>
      <c r="BR75" s="56"/>
      <c r="BS75" s="43"/>
      <c r="BT75" s="58"/>
      <c r="BU75" s="60"/>
      <c r="BV75" s="62"/>
      <c r="BW75" s="43"/>
      <c r="BX75" s="60"/>
      <c r="BY75" s="62"/>
      <c r="BZ75" s="62"/>
      <c r="CA75" s="43"/>
      <c r="CB75" s="45"/>
      <c r="CC75" s="45"/>
      <c r="CD75" s="47"/>
      <c r="CE75" s="49"/>
      <c r="CF75" s="49"/>
      <c r="CG75" s="50"/>
      <c r="CH75" s="50"/>
    </row>
    <row r="76" spans="1:86" s="25" customFormat="1" ht="18" customHeight="1" x14ac:dyDescent="0.3">
      <c r="A76" s="63">
        <v>24</v>
      </c>
      <c r="B76" s="152"/>
      <c r="C76" s="138" t="s">
        <v>127</v>
      </c>
      <c r="D76" s="66" t="s">
        <v>189</v>
      </c>
      <c r="E76" s="69" t="s">
        <v>72</v>
      </c>
      <c r="F76" s="66" t="s">
        <v>98</v>
      </c>
      <c r="G76" s="91" t="s">
        <v>71</v>
      </c>
      <c r="H76" s="178">
        <v>44723</v>
      </c>
      <c r="I76" s="73"/>
      <c r="J76" s="6" t="s">
        <v>21</v>
      </c>
      <c r="K76" s="29" t="s">
        <v>89</v>
      </c>
      <c r="L76" s="29" t="s">
        <v>89</v>
      </c>
      <c r="M76" s="29" t="s">
        <v>89</v>
      </c>
      <c r="N76" s="29"/>
      <c r="O76" s="29"/>
      <c r="P76" s="29" t="s">
        <v>89</v>
      </c>
      <c r="Q76" s="29" t="s">
        <v>89</v>
      </c>
      <c r="R76" s="29" t="s">
        <v>89</v>
      </c>
      <c r="S76" s="29" t="s">
        <v>89</v>
      </c>
      <c r="T76" s="29" t="s">
        <v>89</v>
      </c>
      <c r="U76" s="29"/>
      <c r="V76" s="29"/>
      <c r="W76" s="29" t="s">
        <v>89</v>
      </c>
      <c r="X76" s="29" t="s">
        <v>89</v>
      </c>
      <c r="Y76" s="29" t="s">
        <v>89</v>
      </c>
      <c r="Z76" s="29" t="s">
        <v>89</v>
      </c>
      <c r="AA76" s="29" t="s">
        <v>89</v>
      </c>
      <c r="AB76" s="29"/>
      <c r="AC76" s="29"/>
      <c r="AD76" s="29" t="s">
        <v>89</v>
      </c>
      <c r="AE76" s="29" t="s">
        <v>89</v>
      </c>
      <c r="AF76" s="29" t="s">
        <v>89</v>
      </c>
      <c r="AG76" s="29" t="s">
        <v>89</v>
      </c>
      <c r="AH76" s="29" t="s">
        <v>89</v>
      </c>
      <c r="AI76" s="29"/>
      <c r="AJ76" s="29"/>
      <c r="AK76" s="29" t="s">
        <v>89</v>
      </c>
      <c r="AL76" s="29" t="s">
        <v>89</v>
      </c>
      <c r="AM76" s="29" t="s">
        <v>89</v>
      </c>
      <c r="AN76" s="29" t="s">
        <v>89</v>
      </c>
      <c r="AO76" s="29"/>
      <c r="AP76" s="74">
        <f t="shared" ref="AP76" si="908">(COUNTIF(K76:AO76,"=○")+COUNTIF(K76:AO76,"=○4")*0.5)*8</f>
        <v>0</v>
      </c>
      <c r="AQ76" s="74">
        <f t="shared" ref="AQ76" si="909">(COUNTIF(K76:AO76,"=×")+COUNTIF(K76:AO76,"=×4")*0.5)*8</f>
        <v>0</v>
      </c>
      <c r="AR76" s="74">
        <f t="shared" ref="AR76" si="910">(COUNTIF(K76:AO76,"=※")+COUNTIF(K76:AO76,"=※4")*0.5)*8</f>
        <v>0</v>
      </c>
      <c r="AS76" s="74">
        <f t="shared" ref="AS76" si="911">COUNTIF(K76:AO76,"□")*8</f>
        <v>0</v>
      </c>
      <c r="AT76" s="74">
        <f t="shared" ref="AT76" si="912">COUNTIF(K76:AO76,"=☆")*8</f>
        <v>0</v>
      </c>
      <c r="AU76" s="75">
        <f t="shared" ref="AU76" si="913">COUNTIF(K76:AO76,"=●")*8</f>
        <v>0</v>
      </c>
      <c r="AV76" s="75">
        <f t="shared" ref="AV76" si="914">(COUNTIF(K76:AO76,"=$")+COUNTIF(K76:AO76,"=H"))*8</f>
        <v>0</v>
      </c>
      <c r="AW76" s="75">
        <f t="shared" ref="AW76" si="915">(COUNTIF(K76:AO76,"▲")+COUNTIF(K76:AO76,"=▲4")*0.5)*8</f>
        <v>0</v>
      </c>
      <c r="AX76" s="74">
        <f t="shared" ref="AX76" si="916">(COUNTIF(K76:AO76,"-")+COUNTIF(K76:AO76,"/"))*8</f>
        <v>0</v>
      </c>
      <c r="AY76" s="75">
        <f t="shared" ref="AY76" si="917">(COUNTIF(K76:AO76,"G")+COUNTIF(K76:AO76,"=G4")*0.5)*8</f>
        <v>0</v>
      </c>
      <c r="AZ76" s="75">
        <f t="shared" ref="AZ76" si="918">(COUNTIF(K76:AO76,"E")+COUNTIF(K76:AO76,"=E4")*0.5)*8</f>
        <v>0</v>
      </c>
      <c r="BA76" s="75">
        <f t="shared" ref="BA76" si="919">(COUNTIF(K76:AO76,"=▽")+COUNTIF(K76:AO76,"=▽4")*0.5)*8</f>
        <v>0</v>
      </c>
      <c r="BB76" s="75">
        <f t="shared" ref="BB76" si="920">$BG$5-(SUM(AP76:AZ77)+BC76)/8</f>
        <v>22</v>
      </c>
      <c r="BC76" s="75"/>
      <c r="BD76" s="77">
        <f t="shared" ref="BD76" si="921">$BG$5*8</f>
        <v>176</v>
      </c>
      <c r="BE76" s="78">
        <f t="shared" ref="BE76" si="922">BD76-(SUM(AP76:AZ77)+BC76)</f>
        <v>176</v>
      </c>
      <c r="BF76" s="77">
        <f t="shared" ref="BF76" si="923">SUM(K77:M77,P77:T77,W77:AA77,AD77:AH77,AK77:AN77)</f>
        <v>35.5</v>
      </c>
      <c r="BG76" s="77">
        <f t="shared" ref="BG76" si="924">SUM(N77:O77,U77:V77,AB77:AC77,AI77:AJ77)</f>
        <v>56</v>
      </c>
      <c r="BH76" s="79"/>
      <c r="BI76" s="79">
        <f t="shared" ref="BI76" si="925">SUM(BF76:BH77)</f>
        <v>91.5</v>
      </c>
      <c r="BJ76" s="52"/>
      <c r="BK76" s="52">
        <f t="shared" ref="BK76" si="926">BA76</f>
        <v>0</v>
      </c>
      <c r="BL76" s="52">
        <f t="shared" ref="BL76" si="927">BA76</f>
        <v>0</v>
      </c>
      <c r="BM76" s="52">
        <f t="shared" ref="BM76" si="928">BJ76+BK76-BL76</f>
        <v>0</v>
      </c>
      <c r="BN76" s="54">
        <f t="shared" ref="BN76" si="929">BE76</f>
        <v>176</v>
      </c>
      <c r="BO76" s="54">
        <f t="shared" ref="BO76" si="930">BF76-(BK76-BT76)</f>
        <v>35.5</v>
      </c>
      <c r="BP76" s="54">
        <f t="shared" ref="BP76" si="931">BG76-BT76</f>
        <v>56</v>
      </c>
      <c r="BQ76" s="56">
        <f t="shared" ref="BQ76" si="932">BH76</f>
        <v>0</v>
      </c>
      <c r="BR76" s="56">
        <f t="shared" ref="BR76" si="933">SUM(BO76:BQ77)</f>
        <v>91.5</v>
      </c>
      <c r="BS76" s="42" t="str">
        <f t="shared" ref="BS76" si="934">IF(BD76=BE76,"Y","N")</f>
        <v>Y</v>
      </c>
      <c r="BT76" s="57"/>
      <c r="BU76" s="59"/>
      <c r="BV76" s="61"/>
      <c r="BW76" s="42"/>
      <c r="BX76" s="59"/>
      <c r="BY76" s="61"/>
      <c r="BZ76" s="61"/>
      <c r="CA76" s="42"/>
      <c r="CB76" s="44"/>
      <c r="CC76" s="44"/>
      <c r="CD76" s="46"/>
      <c r="CE76" s="48"/>
      <c r="CF76" s="48"/>
      <c r="CG76" s="50"/>
      <c r="CH76" s="50"/>
    </row>
    <row r="77" spans="1:86" s="25" customFormat="1" ht="18" customHeight="1" x14ac:dyDescent="0.3">
      <c r="A77" s="64"/>
      <c r="B77" s="153"/>
      <c r="C77" s="138"/>
      <c r="D77" s="66" t="str">
        <f t="shared" ref="D77" si="935">D76</f>
        <v>蓝思7栋</v>
      </c>
      <c r="E77" s="69"/>
      <c r="F77" s="66" t="str">
        <f>F76</f>
        <v>首信</v>
      </c>
      <c r="G77" s="92"/>
      <c r="H77" s="179"/>
      <c r="I77" s="73"/>
      <c r="J77" s="6" t="s">
        <v>22</v>
      </c>
      <c r="K77" s="30">
        <v>2</v>
      </c>
      <c r="L77" s="30">
        <v>2</v>
      </c>
      <c r="M77" s="30"/>
      <c r="N77" s="30">
        <v>11</v>
      </c>
      <c r="O77" s="30"/>
      <c r="P77" s="30">
        <v>2</v>
      </c>
      <c r="Q77" s="30">
        <v>1</v>
      </c>
      <c r="R77" s="30">
        <v>2</v>
      </c>
      <c r="S77" s="30">
        <v>2</v>
      </c>
      <c r="T77" s="30">
        <v>2</v>
      </c>
      <c r="U77" s="41">
        <v>9</v>
      </c>
      <c r="V77" s="41"/>
      <c r="W77" s="30">
        <v>2</v>
      </c>
      <c r="X77" s="30">
        <v>2</v>
      </c>
      <c r="Y77" s="30">
        <v>2</v>
      </c>
      <c r="Z77" s="30">
        <v>1</v>
      </c>
      <c r="AA77" s="30">
        <v>2</v>
      </c>
      <c r="AB77" s="30">
        <v>10</v>
      </c>
      <c r="AC77" s="30">
        <v>8</v>
      </c>
      <c r="AD77" s="30">
        <v>2</v>
      </c>
      <c r="AE77" s="30"/>
      <c r="AF77" s="30">
        <v>2.5</v>
      </c>
      <c r="AG77" s="30">
        <v>2.5</v>
      </c>
      <c r="AH77" s="30">
        <v>1</v>
      </c>
      <c r="AI77" s="30">
        <v>10</v>
      </c>
      <c r="AJ77" s="30">
        <v>8</v>
      </c>
      <c r="AK77" s="30">
        <v>1</v>
      </c>
      <c r="AL77" s="30">
        <v>2</v>
      </c>
      <c r="AM77" s="30">
        <v>2.5</v>
      </c>
      <c r="AN77" s="30"/>
      <c r="AO77" s="30"/>
      <c r="AP77" s="74"/>
      <c r="AQ77" s="74"/>
      <c r="AR77" s="74"/>
      <c r="AS77" s="74"/>
      <c r="AT77" s="74"/>
      <c r="AU77" s="76"/>
      <c r="AV77" s="76"/>
      <c r="AW77" s="76"/>
      <c r="AX77" s="74"/>
      <c r="AY77" s="76"/>
      <c r="AZ77" s="76"/>
      <c r="BA77" s="76"/>
      <c r="BB77" s="76"/>
      <c r="BC77" s="76"/>
      <c r="BD77" s="77"/>
      <c r="BE77" s="78"/>
      <c r="BF77" s="77"/>
      <c r="BG77" s="77"/>
      <c r="BH77" s="80"/>
      <c r="BI77" s="80"/>
      <c r="BJ77" s="53"/>
      <c r="BK77" s="53"/>
      <c r="BL77" s="53"/>
      <c r="BM77" s="53"/>
      <c r="BN77" s="55"/>
      <c r="BO77" s="55"/>
      <c r="BP77" s="55"/>
      <c r="BQ77" s="56"/>
      <c r="BR77" s="56"/>
      <c r="BS77" s="43"/>
      <c r="BT77" s="58"/>
      <c r="BU77" s="60"/>
      <c r="BV77" s="62"/>
      <c r="BW77" s="43"/>
      <c r="BX77" s="60"/>
      <c r="BY77" s="62"/>
      <c r="BZ77" s="62"/>
      <c r="CA77" s="43"/>
      <c r="CB77" s="45"/>
      <c r="CC77" s="45"/>
      <c r="CD77" s="47"/>
      <c r="CE77" s="49"/>
      <c r="CF77" s="49"/>
      <c r="CG77" s="50"/>
      <c r="CH77" s="50"/>
    </row>
    <row r="78" spans="1:86" s="25" customFormat="1" ht="18" customHeight="1" x14ac:dyDescent="0.3">
      <c r="A78" s="63">
        <v>25</v>
      </c>
      <c r="B78" s="152"/>
      <c r="C78" s="139" t="s">
        <v>128</v>
      </c>
      <c r="D78" s="66" t="s">
        <v>191</v>
      </c>
      <c r="E78" s="141" t="s">
        <v>72</v>
      </c>
      <c r="F78" s="66" t="s">
        <v>98</v>
      </c>
      <c r="G78" s="91" t="s">
        <v>71</v>
      </c>
      <c r="H78" s="147">
        <v>44847</v>
      </c>
      <c r="I78" s="73"/>
      <c r="J78" s="6" t="s">
        <v>21</v>
      </c>
      <c r="K78" s="29" t="s">
        <v>89</v>
      </c>
      <c r="L78" s="29" t="s">
        <v>89</v>
      </c>
      <c r="M78" s="29" t="s">
        <v>89</v>
      </c>
      <c r="N78" s="29"/>
      <c r="O78" s="29"/>
      <c r="P78" s="29" t="s">
        <v>89</v>
      </c>
      <c r="Q78" s="29" t="s">
        <v>89</v>
      </c>
      <c r="R78" s="29" t="s">
        <v>89</v>
      </c>
      <c r="S78" s="29" t="s">
        <v>89</v>
      </c>
      <c r="T78" s="29" t="s">
        <v>89</v>
      </c>
      <c r="U78" s="29"/>
      <c r="V78" s="29"/>
      <c r="W78" s="29" t="s">
        <v>89</v>
      </c>
      <c r="X78" s="29" t="s">
        <v>89</v>
      </c>
      <c r="Y78" s="29" t="s">
        <v>89</v>
      </c>
      <c r="Z78" s="29" t="s">
        <v>89</v>
      </c>
      <c r="AA78" s="29" t="s">
        <v>89</v>
      </c>
      <c r="AB78" s="29"/>
      <c r="AC78" s="29"/>
      <c r="AD78" s="29" t="s">
        <v>89</v>
      </c>
      <c r="AE78" s="29" t="s">
        <v>89</v>
      </c>
      <c r="AF78" s="29" t="s">
        <v>89</v>
      </c>
      <c r="AG78" s="29" t="s">
        <v>89</v>
      </c>
      <c r="AH78" s="29" t="s">
        <v>89</v>
      </c>
      <c r="AI78" s="29"/>
      <c r="AJ78" s="29"/>
      <c r="AK78" s="29" t="s">
        <v>89</v>
      </c>
      <c r="AL78" s="29" t="s">
        <v>89</v>
      </c>
      <c r="AM78" s="29" t="s">
        <v>89</v>
      </c>
      <c r="AN78" s="29" t="s">
        <v>89</v>
      </c>
      <c r="AO78" s="29"/>
      <c r="AP78" s="74">
        <f t="shared" ref="AP78" si="936">(COUNTIF(K78:AO78,"=○")+COUNTIF(K78:AO78,"=○4")*0.5)*8</f>
        <v>0</v>
      </c>
      <c r="AQ78" s="74">
        <f t="shared" ref="AQ78" si="937">(COUNTIF(K78:AO78,"=×")+COUNTIF(K78:AO78,"=×4")*0.5)*8</f>
        <v>0</v>
      </c>
      <c r="AR78" s="74">
        <f t="shared" ref="AR78" si="938">(COUNTIF(K78:AO78,"=※")+COUNTIF(K78:AO78,"=※4")*0.5)*8</f>
        <v>0</v>
      </c>
      <c r="AS78" s="74">
        <f t="shared" ref="AS78" si="939">COUNTIF(K78:AO78,"□")*8</f>
        <v>0</v>
      </c>
      <c r="AT78" s="74">
        <f t="shared" ref="AT78" si="940">COUNTIF(K78:AO78,"=☆")*8</f>
        <v>0</v>
      </c>
      <c r="AU78" s="75">
        <f t="shared" ref="AU78" si="941">COUNTIF(K78:AO78,"=●")*8</f>
        <v>0</v>
      </c>
      <c r="AV78" s="75">
        <f t="shared" ref="AV78" si="942">(COUNTIF(K78:AO78,"=$")+COUNTIF(K78:AO78,"=H"))*8</f>
        <v>0</v>
      </c>
      <c r="AW78" s="75">
        <f t="shared" ref="AW78" si="943">(COUNTIF(K78:AO78,"▲")+COUNTIF(K78:AO78,"=▲4")*0.5)*8</f>
        <v>0</v>
      </c>
      <c r="AX78" s="74">
        <f t="shared" ref="AX78" si="944">(COUNTIF(K78:AO78,"-")+COUNTIF(K78:AO78,"/"))*8</f>
        <v>0</v>
      </c>
      <c r="AY78" s="75">
        <f t="shared" ref="AY78" si="945">(COUNTIF(K78:AO78,"G")+COUNTIF(K78:AO78,"=G4")*0.5)*8</f>
        <v>0</v>
      </c>
      <c r="AZ78" s="75">
        <f t="shared" ref="AZ78" si="946">(COUNTIF(K78:AO78,"E")+COUNTIF(K78:AO78,"=E4")*0.5)*8</f>
        <v>0</v>
      </c>
      <c r="BA78" s="75">
        <f t="shared" ref="BA78" si="947">(COUNTIF(K78:AO78,"=▽")+COUNTIF(K78:AO78,"=▽4")*0.5)*8</f>
        <v>0</v>
      </c>
      <c r="BB78" s="75">
        <f t="shared" ref="BB78" si="948">$BG$5-(SUM(AP78:AZ79)+BC78)/8</f>
        <v>22</v>
      </c>
      <c r="BC78" s="75"/>
      <c r="BD78" s="77">
        <f t="shared" ref="BD78" si="949">$BG$5*8</f>
        <v>176</v>
      </c>
      <c r="BE78" s="78">
        <f t="shared" ref="BE78" si="950">BD78-(SUM(AP78:AZ79)+BC78)</f>
        <v>176</v>
      </c>
      <c r="BF78" s="77">
        <f t="shared" ref="BF78" si="951">SUM(K79:M79,P79:T79,W79:AA79,AD79:AH79,AK79:AN79)</f>
        <v>50</v>
      </c>
      <c r="BG78" s="77">
        <f t="shared" ref="BG78" si="952">SUM(N79:O79,U79:V79,AB79:AC79,AI79:AJ79)</f>
        <v>52</v>
      </c>
      <c r="BH78" s="79"/>
      <c r="BI78" s="79">
        <f t="shared" ref="BI78" si="953">SUM(BF78:BH79)</f>
        <v>102</v>
      </c>
      <c r="BJ78" s="52"/>
      <c r="BK78" s="52">
        <f t="shared" ref="BK78" si="954">BA78</f>
        <v>0</v>
      </c>
      <c r="BL78" s="52">
        <f t="shared" ref="BL78" si="955">BA78</f>
        <v>0</v>
      </c>
      <c r="BM78" s="52">
        <f t="shared" ref="BM78" si="956">BJ78+BK78-BL78</f>
        <v>0</v>
      </c>
      <c r="BN78" s="54">
        <f t="shared" ref="BN78" si="957">BE78</f>
        <v>176</v>
      </c>
      <c r="BO78" s="54">
        <f t="shared" ref="BO78" si="958">BF78-(BK78-BT78)</f>
        <v>50</v>
      </c>
      <c r="BP78" s="54">
        <f t="shared" ref="BP78" si="959">BG78-BT78</f>
        <v>52</v>
      </c>
      <c r="BQ78" s="56">
        <f t="shared" ref="BQ78" si="960">BH78</f>
        <v>0</v>
      </c>
      <c r="BR78" s="56">
        <f t="shared" ref="BR78" si="961">SUM(BO78:BQ79)</f>
        <v>102</v>
      </c>
      <c r="BS78" s="42" t="str">
        <f t="shared" ref="BS78" si="962">IF(BD78=BE78,"Y","N")</f>
        <v>Y</v>
      </c>
      <c r="BT78" s="57"/>
      <c r="BU78" s="59"/>
      <c r="BV78" s="61"/>
      <c r="BW78" s="42"/>
      <c r="BX78" s="59"/>
      <c r="BY78" s="61"/>
      <c r="BZ78" s="61"/>
      <c r="CA78" s="42"/>
      <c r="CB78" s="44"/>
      <c r="CC78" s="44"/>
      <c r="CD78" s="46"/>
      <c r="CE78" s="48"/>
      <c r="CF78" s="48"/>
      <c r="CG78" s="50"/>
      <c r="CH78" s="50"/>
    </row>
    <row r="79" spans="1:86" s="25" customFormat="1" ht="18" customHeight="1" x14ac:dyDescent="0.3">
      <c r="A79" s="64"/>
      <c r="B79" s="153"/>
      <c r="C79" s="140"/>
      <c r="D79" s="66" t="str">
        <f t="shared" ref="D79" si="963">D78</f>
        <v>蓝思8栋</v>
      </c>
      <c r="E79" s="141"/>
      <c r="F79" s="66" t="s">
        <v>75</v>
      </c>
      <c r="G79" s="92"/>
      <c r="H79" s="147"/>
      <c r="I79" s="73"/>
      <c r="J79" s="6" t="s">
        <v>22</v>
      </c>
      <c r="K79" s="30"/>
      <c r="L79" s="30">
        <v>3</v>
      </c>
      <c r="M79" s="30">
        <v>3</v>
      </c>
      <c r="N79" s="30">
        <v>12</v>
      </c>
      <c r="O79" s="30"/>
      <c r="P79" s="30"/>
      <c r="Q79" s="30">
        <v>3</v>
      </c>
      <c r="R79" s="30">
        <v>2</v>
      </c>
      <c r="S79" s="30">
        <v>2</v>
      </c>
      <c r="T79" s="30">
        <v>2</v>
      </c>
      <c r="U79" s="30">
        <v>8</v>
      </c>
      <c r="V79" s="30"/>
      <c r="W79" s="30">
        <v>3</v>
      </c>
      <c r="X79" s="30">
        <v>2</v>
      </c>
      <c r="Y79" s="30">
        <v>2</v>
      </c>
      <c r="Z79" s="30">
        <v>2</v>
      </c>
      <c r="AA79" s="30">
        <v>2</v>
      </c>
      <c r="AB79" s="30">
        <v>12</v>
      </c>
      <c r="AC79" s="30">
        <v>8</v>
      </c>
      <c r="AD79" s="30">
        <v>2</v>
      </c>
      <c r="AE79" s="30">
        <v>3</v>
      </c>
      <c r="AF79" s="30">
        <v>3</v>
      </c>
      <c r="AG79" s="30">
        <v>3</v>
      </c>
      <c r="AH79" s="30">
        <v>3</v>
      </c>
      <c r="AI79" s="30">
        <v>12</v>
      </c>
      <c r="AJ79" s="30"/>
      <c r="AK79" s="30">
        <v>2</v>
      </c>
      <c r="AL79" s="30">
        <v>3</v>
      </c>
      <c r="AM79" s="30">
        <v>3</v>
      </c>
      <c r="AN79" s="30">
        <v>2</v>
      </c>
      <c r="AO79" s="30"/>
      <c r="AP79" s="74"/>
      <c r="AQ79" s="74"/>
      <c r="AR79" s="74"/>
      <c r="AS79" s="74"/>
      <c r="AT79" s="74"/>
      <c r="AU79" s="76"/>
      <c r="AV79" s="76"/>
      <c r="AW79" s="76"/>
      <c r="AX79" s="74"/>
      <c r="AY79" s="76"/>
      <c r="AZ79" s="76"/>
      <c r="BA79" s="76"/>
      <c r="BB79" s="76"/>
      <c r="BC79" s="76"/>
      <c r="BD79" s="77"/>
      <c r="BE79" s="78"/>
      <c r="BF79" s="77"/>
      <c r="BG79" s="77"/>
      <c r="BH79" s="80"/>
      <c r="BI79" s="80"/>
      <c r="BJ79" s="53"/>
      <c r="BK79" s="53"/>
      <c r="BL79" s="53"/>
      <c r="BM79" s="53"/>
      <c r="BN79" s="55"/>
      <c r="BO79" s="55"/>
      <c r="BP79" s="55"/>
      <c r="BQ79" s="56"/>
      <c r="BR79" s="56"/>
      <c r="BS79" s="43"/>
      <c r="BT79" s="58"/>
      <c r="BU79" s="60"/>
      <c r="BV79" s="62"/>
      <c r="BW79" s="43"/>
      <c r="BX79" s="60"/>
      <c r="BY79" s="62"/>
      <c r="BZ79" s="62"/>
      <c r="CA79" s="43"/>
      <c r="CB79" s="45"/>
      <c r="CC79" s="45"/>
      <c r="CD79" s="47"/>
      <c r="CE79" s="49"/>
      <c r="CF79" s="49"/>
      <c r="CG79" s="50"/>
      <c r="CH79" s="50"/>
    </row>
    <row r="80" spans="1:86" s="25" customFormat="1" ht="18" customHeight="1" x14ac:dyDescent="0.3">
      <c r="A80" s="63">
        <v>26</v>
      </c>
      <c r="B80" s="152"/>
      <c r="C80" s="138" t="s">
        <v>129</v>
      </c>
      <c r="D80" s="66" t="s">
        <v>191</v>
      </c>
      <c r="E80" s="69" t="s">
        <v>72</v>
      </c>
      <c r="F80" s="66" t="s">
        <v>75</v>
      </c>
      <c r="G80" s="91" t="s">
        <v>71</v>
      </c>
      <c r="H80" s="178">
        <v>45001</v>
      </c>
      <c r="I80" s="73"/>
      <c r="J80" s="6" t="s">
        <v>21</v>
      </c>
      <c r="K80" s="29" t="s">
        <v>89</v>
      </c>
      <c r="L80" s="29" t="s">
        <v>89</v>
      </c>
      <c r="M80" s="29" t="s">
        <v>89</v>
      </c>
      <c r="N80" s="29"/>
      <c r="O80" s="29"/>
      <c r="P80" s="29" t="s">
        <v>89</v>
      </c>
      <c r="Q80" s="29" t="s">
        <v>89</v>
      </c>
      <c r="R80" s="29" t="s">
        <v>89</v>
      </c>
      <c r="S80" s="29" t="s">
        <v>89</v>
      </c>
      <c r="T80" s="29" t="s">
        <v>89</v>
      </c>
      <c r="U80" s="29"/>
      <c r="V80" s="29"/>
      <c r="W80" s="29" t="s">
        <v>89</v>
      </c>
      <c r="X80" s="29" t="s">
        <v>89</v>
      </c>
      <c r="Y80" s="29" t="s">
        <v>89</v>
      </c>
      <c r="Z80" s="29" t="s">
        <v>89</v>
      </c>
      <c r="AA80" s="29" t="s">
        <v>89</v>
      </c>
      <c r="AB80" s="29"/>
      <c r="AC80" s="29"/>
      <c r="AD80" s="29" t="s">
        <v>89</v>
      </c>
      <c r="AE80" s="29" t="s">
        <v>89</v>
      </c>
      <c r="AF80" s="29" t="s">
        <v>89</v>
      </c>
      <c r="AG80" s="29" t="s">
        <v>89</v>
      </c>
      <c r="AH80" s="29" t="s">
        <v>89</v>
      </c>
      <c r="AI80" s="29"/>
      <c r="AJ80" s="29"/>
      <c r="AK80" s="29" t="s">
        <v>89</v>
      </c>
      <c r="AL80" s="29" t="s">
        <v>89</v>
      </c>
      <c r="AM80" s="29" t="s">
        <v>89</v>
      </c>
      <c r="AN80" s="29" t="s">
        <v>89</v>
      </c>
      <c r="AO80" s="29"/>
      <c r="AP80" s="74">
        <f t="shared" ref="AP80" si="964">(COUNTIF(K80:AO80,"=○")+COUNTIF(K80:AO80,"=○4")*0.5)*8</f>
        <v>0</v>
      </c>
      <c r="AQ80" s="74">
        <f t="shared" ref="AQ80" si="965">(COUNTIF(K80:AO80,"=×")+COUNTIF(K80:AO80,"=×4")*0.5)*8</f>
        <v>0</v>
      </c>
      <c r="AR80" s="74">
        <f t="shared" ref="AR80" si="966">(COUNTIF(K80:AO80,"=※")+COUNTIF(K80:AO80,"=※4")*0.5)*8</f>
        <v>0</v>
      </c>
      <c r="AS80" s="74">
        <f t="shared" ref="AS80" si="967">COUNTIF(K80:AO80,"□")*8</f>
        <v>0</v>
      </c>
      <c r="AT80" s="74">
        <f t="shared" ref="AT80" si="968">COUNTIF(K80:AO80,"=☆")*8</f>
        <v>0</v>
      </c>
      <c r="AU80" s="75">
        <f t="shared" ref="AU80" si="969">COUNTIF(K80:AO80,"=●")*8</f>
        <v>0</v>
      </c>
      <c r="AV80" s="75">
        <f t="shared" ref="AV80" si="970">(COUNTIF(K80:AO80,"=$")+COUNTIF(K80:AO80,"=H"))*8</f>
        <v>0</v>
      </c>
      <c r="AW80" s="75">
        <f t="shared" ref="AW80" si="971">(COUNTIF(K80:AO80,"▲")+COUNTIF(K80:AO80,"=▲4")*0.5)*8</f>
        <v>0</v>
      </c>
      <c r="AX80" s="74">
        <f t="shared" ref="AX80" si="972">(COUNTIF(K80:AO80,"-")+COUNTIF(K80:AO80,"/"))*8</f>
        <v>0</v>
      </c>
      <c r="AY80" s="75">
        <f t="shared" ref="AY80" si="973">(COUNTIF(K80:AO80,"G")+COUNTIF(K80:AO80,"=G4")*0.5)*8</f>
        <v>0</v>
      </c>
      <c r="AZ80" s="75">
        <f t="shared" ref="AZ80" si="974">(COUNTIF(K80:AO80,"E")+COUNTIF(K80:AO80,"=E4")*0.5)*8</f>
        <v>0</v>
      </c>
      <c r="BA80" s="75">
        <f t="shared" ref="BA80" si="975">(COUNTIF(K80:AO80,"=▽")+COUNTIF(K80:AO80,"=▽4")*0.5)*8</f>
        <v>0</v>
      </c>
      <c r="BB80" s="75">
        <f t="shared" ref="BB80" si="976">$BG$5-(SUM(AP80:AZ81)+BC80)/8</f>
        <v>22</v>
      </c>
      <c r="BC80" s="75"/>
      <c r="BD80" s="77">
        <f t="shared" ref="BD80" si="977">$BG$5*8</f>
        <v>176</v>
      </c>
      <c r="BE80" s="78">
        <f t="shared" ref="BE80" si="978">BD80-(SUM(AP80:AZ81)+BC80)</f>
        <v>176</v>
      </c>
      <c r="BF80" s="77">
        <f t="shared" ref="BF80" si="979">SUM(K81:M81,P81:T81,W81:AA81,AD81:AH81,AK81:AN81)</f>
        <v>37</v>
      </c>
      <c r="BG80" s="77">
        <f t="shared" ref="BG80" si="980">SUM(N81:O81,U81:V81,AB81:AC81,AI81:AJ81)</f>
        <v>47</v>
      </c>
      <c r="BH80" s="79"/>
      <c r="BI80" s="79">
        <f t="shared" ref="BI80" si="981">SUM(BF80:BH81)</f>
        <v>84</v>
      </c>
      <c r="BJ80" s="52"/>
      <c r="BK80" s="52">
        <f t="shared" ref="BK80" si="982">BA80</f>
        <v>0</v>
      </c>
      <c r="BL80" s="52">
        <f t="shared" ref="BL80" si="983">BA80</f>
        <v>0</v>
      </c>
      <c r="BM80" s="52">
        <f t="shared" ref="BM80" si="984">BJ80+BK80-BL80</f>
        <v>0</v>
      </c>
      <c r="BN80" s="54">
        <f t="shared" ref="BN80" si="985">BE80</f>
        <v>176</v>
      </c>
      <c r="BO80" s="54">
        <f t="shared" ref="BO80" si="986">BF80-(BK80-BT80)</f>
        <v>37</v>
      </c>
      <c r="BP80" s="54">
        <f t="shared" ref="BP80" si="987">BG80-BT80</f>
        <v>47</v>
      </c>
      <c r="BQ80" s="56">
        <f t="shared" ref="BQ80" si="988">BH80</f>
        <v>0</v>
      </c>
      <c r="BR80" s="56">
        <f t="shared" ref="BR80" si="989">SUM(BO80:BQ81)</f>
        <v>84</v>
      </c>
      <c r="BS80" s="42" t="str">
        <f t="shared" ref="BS80" si="990">IF(BD80=BE80,"Y","N")</f>
        <v>Y</v>
      </c>
      <c r="BT80" s="57"/>
      <c r="BU80" s="59"/>
      <c r="BV80" s="61"/>
      <c r="BW80" s="42"/>
      <c r="BX80" s="59"/>
      <c r="BY80" s="61"/>
      <c r="BZ80" s="61"/>
      <c r="CA80" s="42"/>
      <c r="CB80" s="44"/>
      <c r="CC80" s="44"/>
      <c r="CD80" s="46"/>
      <c r="CE80" s="48"/>
      <c r="CF80" s="48"/>
      <c r="CG80" s="50"/>
      <c r="CH80" s="50"/>
    </row>
    <row r="81" spans="1:86" s="25" customFormat="1" ht="18" customHeight="1" x14ac:dyDescent="0.3">
      <c r="A81" s="64"/>
      <c r="B81" s="153"/>
      <c r="C81" s="138"/>
      <c r="D81" s="66" t="str">
        <f t="shared" ref="D81" si="991">D80</f>
        <v>蓝思8栋</v>
      </c>
      <c r="E81" s="69"/>
      <c r="F81" s="66" t="str">
        <f>F80</f>
        <v>首信</v>
      </c>
      <c r="G81" s="92"/>
      <c r="H81" s="179"/>
      <c r="I81" s="73"/>
      <c r="J81" s="6" t="s">
        <v>22</v>
      </c>
      <c r="K81" s="30"/>
      <c r="L81" s="30">
        <v>1</v>
      </c>
      <c r="M81" s="30"/>
      <c r="N81" s="30">
        <v>12</v>
      </c>
      <c r="O81" s="30"/>
      <c r="P81" s="30"/>
      <c r="Q81" s="30">
        <v>3</v>
      </c>
      <c r="R81" s="30"/>
      <c r="S81" s="30">
        <v>2</v>
      </c>
      <c r="T81" s="30">
        <v>2</v>
      </c>
      <c r="U81" s="30">
        <v>11</v>
      </c>
      <c r="V81" s="30"/>
      <c r="W81" s="30">
        <v>2</v>
      </c>
      <c r="X81" s="30">
        <v>2</v>
      </c>
      <c r="Y81" s="30">
        <v>2</v>
      </c>
      <c r="Z81" s="30">
        <v>2</v>
      </c>
      <c r="AA81" s="30"/>
      <c r="AB81" s="30">
        <v>12</v>
      </c>
      <c r="AC81" s="30"/>
      <c r="AD81" s="30">
        <v>2</v>
      </c>
      <c r="AE81" s="30">
        <v>3</v>
      </c>
      <c r="AF81" s="30">
        <v>3</v>
      </c>
      <c r="AG81" s="30">
        <v>3</v>
      </c>
      <c r="AH81" s="30">
        <v>3</v>
      </c>
      <c r="AI81" s="30">
        <v>12</v>
      </c>
      <c r="AJ81" s="30"/>
      <c r="AK81" s="30">
        <v>2</v>
      </c>
      <c r="AL81" s="30">
        <v>3</v>
      </c>
      <c r="AM81" s="30"/>
      <c r="AN81" s="30">
        <v>2</v>
      </c>
      <c r="AO81" s="30"/>
      <c r="AP81" s="74"/>
      <c r="AQ81" s="74"/>
      <c r="AR81" s="74"/>
      <c r="AS81" s="74"/>
      <c r="AT81" s="74"/>
      <c r="AU81" s="76"/>
      <c r="AV81" s="76"/>
      <c r="AW81" s="76"/>
      <c r="AX81" s="74"/>
      <c r="AY81" s="76"/>
      <c r="AZ81" s="76"/>
      <c r="BA81" s="76"/>
      <c r="BB81" s="76"/>
      <c r="BC81" s="76"/>
      <c r="BD81" s="77"/>
      <c r="BE81" s="78"/>
      <c r="BF81" s="77"/>
      <c r="BG81" s="77"/>
      <c r="BH81" s="80"/>
      <c r="BI81" s="80"/>
      <c r="BJ81" s="53"/>
      <c r="BK81" s="53"/>
      <c r="BL81" s="53"/>
      <c r="BM81" s="53"/>
      <c r="BN81" s="55"/>
      <c r="BO81" s="55"/>
      <c r="BP81" s="55"/>
      <c r="BQ81" s="56"/>
      <c r="BR81" s="56"/>
      <c r="BS81" s="43"/>
      <c r="BT81" s="58"/>
      <c r="BU81" s="60"/>
      <c r="BV81" s="62"/>
      <c r="BW81" s="43"/>
      <c r="BX81" s="60"/>
      <c r="BY81" s="62"/>
      <c r="BZ81" s="62"/>
      <c r="CA81" s="43"/>
      <c r="CB81" s="45"/>
      <c r="CC81" s="45"/>
      <c r="CD81" s="47"/>
      <c r="CE81" s="49"/>
      <c r="CF81" s="49"/>
      <c r="CG81" s="50"/>
      <c r="CH81" s="50"/>
    </row>
    <row r="82" spans="1:86" s="25" customFormat="1" ht="18" customHeight="1" x14ac:dyDescent="0.3">
      <c r="A82" s="63">
        <v>27</v>
      </c>
      <c r="B82" s="152"/>
      <c r="C82" s="66" t="s">
        <v>130</v>
      </c>
      <c r="D82" s="66" t="s">
        <v>191</v>
      </c>
      <c r="E82" s="69" t="s">
        <v>72</v>
      </c>
      <c r="F82" s="66" t="s">
        <v>73</v>
      </c>
      <c r="G82" s="91" t="s">
        <v>71</v>
      </c>
      <c r="H82" s="72">
        <v>45139</v>
      </c>
      <c r="I82" s="73"/>
      <c r="J82" s="6" t="s">
        <v>21</v>
      </c>
      <c r="K82" s="29" t="s">
        <v>89</v>
      </c>
      <c r="L82" s="29" t="s">
        <v>89</v>
      </c>
      <c r="M82" s="29" t="s">
        <v>89</v>
      </c>
      <c r="N82" s="29"/>
      <c r="O82" s="29"/>
      <c r="P82" s="29" t="s">
        <v>89</v>
      </c>
      <c r="Q82" s="29" t="s">
        <v>89</v>
      </c>
      <c r="R82" s="29" t="s">
        <v>89</v>
      </c>
      <c r="S82" s="29" t="s">
        <v>89</v>
      </c>
      <c r="T82" s="29" t="s">
        <v>89</v>
      </c>
      <c r="U82" s="29"/>
      <c r="V82" s="29"/>
      <c r="W82" s="29" t="s">
        <v>89</v>
      </c>
      <c r="X82" s="29" t="s">
        <v>89</v>
      </c>
      <c r="Y82" s="29" t="s">
        <v>89</v>
      </c>
      <c r="Z82" s="29" t="s">
        <v>89</v>
      </c>
      <c r="AA82" s="29" t="s">
        <v>89</v>
      </c>
      <c r="AB82" s="29"/>
      <c r="AC82" s="29"/>
      <c r="AD82" s="29" t="s">
        <v>89</v>
      </c>
      <c r="AE82" s="29" t="s">
        <v>89</v>
      </c>
      <c r="AF82" s="29" t="s">
        <v>89</v>
      </c>
      <c r="AG82" s="29" t="s">
        <v>89</v>
      </c>
      <c r="AH82" s="29" t="s">
        <v>89</v>
      </c>
      <c r="AI82" s="29"/>
      <c r="AJ82" s="29"/>
      <c r="AK82" s="29" t="s">
        <v>89</v>
      </c>
      <c r="AL82" s="29" t="s">
        <v>89</v>
      </c>
      <c r="AM82" s="29" t="s">
        <v>89</v>
      </c>
      <c r="AN82" s="29" t="s">
        <v>89</v>
      </c>
      <c r="AO82" s="29"/>
      <c r="AP82" s="74">
        <f t="shared" ref="AP82" si="992">(COUNTIF(K82:AO82,"=○")+COUNTIF(K82:AO82,"=○4")*0.5)*8</f>
        <v>0</v>
      </c>
      <c r="AQ82" s="74">
        <f t="shared" ref="AQ82" si="993">(COUNTIF(K82:AO82,"=×")+COUNTIF(K82:AO82,"=×4")*0.5)*8</f>
        <v>0</v>
      </c>
      <c r="AR82" s="74">
        <f t="shared" ref="AR82" si="994">(COUNTIF(K82:AO82,"=※")+COUNTIF(K82:AO82,"=※4")*0.5)*8</f>
        <v>0</v>
      </c>
      <c r="AS82" s="74">
        <f t="shared" ref="AS82" si="995">COUNTIF(K82:AO82,"□")*8</f>
        <v>0</v>
      </c>
      <c r="AT82" s="74">
        <f t="shared" ref="AT82" si="996">COUNTIF(K82:AO82,"=☆")*8</f>
        <v>0</v>
      </c>
      <c r="AU82" s="75">
        <f t="shared" ref="AU82" si="997">COUNTIF(K82:AO82,"=●")*8</f>
        <v>0</v>
      </c>
      <c r="AV82" s="75">
        <f t="shared" ref="AV82" si="998">(COUNTIF(K82:AO82,"=$")+COUNTIF(K82:AO82,"=H"))*8</f>
        <v>0</v>
      </c>
      <c r="AW82" s="75">
        <f t="shared" ref="AW82" si="999">(COUNTIF(K82:AO82,"▲")+COUNTIF(K82:AO82,"=▲4")*0.5)*8</f>
        <v>0</v>
      </c>
      <c r="AX82" s="74">
        <f t="shared" ref="AX82" si="1000">(COUNTIF(K82:AO82,"-")+COUNTIF(K82:AO82,"/"))*8</f>
        <v>0</v>
      </c>
      <c r="AY82" s="75">
        <f t="shared" ref="AY82" si="1001">(COUNTIF(K82:AO82,"G")+COUNTIF(K82:AO82,"=G4")*0.5)*8</f>
        <v>0</v>
      </c>
      <c r="AZ82" s="75">
        <f t="shared" ref="AZ82" si="1002">(COUNTIF(K82:AO82,"E")+COUNTIF(K82:AO82,"=E4")*0.5)*8</f>
        <v>0</v>
      </c>
      <c r="BA82" s="75">
        <f t="shared" ref="BA82" si="1003">(COUNTIF(K82:AO82,"=▽")+COUNTIF(K82:AO82,"=▽4")*0.5)*8</f>
        <v>0</v>
      </c>
      <c r="BB82" s="75">
        <f t="shared" ref="BB82" si="1004">$BG$5-(SUM(AP82:AZ83)+BC82)/8</f>
        <v>22</v>
      </c>
      <c r="BC82" s="75"/>
      <c r="BD82" s="77">
        <f t="shared" ref="BD82" si="1005">$BG$5*8</f>
        <v>176</v>
      </c>
      <c r="BE82" s="78">
        <f t="shared" ref="BE82" si="1006">BD82-(SUM(AP82:AZ83)+BC82)</f>
        <v>176</v>
      </c>
      <c r="BF82" s="77">
        <f t="shared" ref="BF82" si="1007">SUM(K83:M83,P83:T83,W83:AA83,AD83:AH83,AK83:AN83)</f>
        <v>46</v>
      </c>
      <c r="BG82" s="77">
        <f t="shared" ref="BG82" si="1008">SUM(N83:O83,U83:V83,AB83:AC83,AI83:AJ83)</f>
        <v>47</v>
      </c>
      <c r="BH82" s="79"/>
      <c r="BI82" s="79">
        <f t="shared" ref="BI82" si="1009">SUM(BF82:BH83)</f>
        <v>93</v>
      </c>
      <c r="BJ82" s="52"/>
      <c r="BK82" s="52">
        <f t="shared" ref="BK82" si="1010">BA82</f>
        <v>0</v>
      </c>
      <c r="BL82" s="52">
        <f t="shared" ref="BL82" si="1011">BA82</f>
        <v>0</v>
      </c>
      <c r="BM82" s="52">
        <f t="shared" ref="BM82" si="1012">BJ82+BK82-BL82</f>
        <v>0</v>
      </c>
      <c r="BN82" s="54">
        <f t="shared" ref="BN82" si="1013">BE82</f>
        <v>176</v>
      </c>
      <c r="BO82" s="54">
        <f t="shared" ref="BO82" si="1014">BF82-(BK82-BT82)</f>
        <v>46</v>
      </c>
      <c r="BP82" s="54">
        <f t="shared" ref="BP82" si="1015">BG82-BT82</f>
        <v>47</v>
      </c>
      <c r="BQ82" s="56">
        <f t="shared" ref="BQ82" si="1016">BH82</f>
        <v>0</v>
      </c>
      <c r="BR82" s="56">
        <f t="shared" ref="BR82" si="1017">SUM(BO82:BQ83)</f>
        <v>93</v>
      </c>
      <c r="BS82" s="42" t="str">
        <f t="shared" ref="BS82" si="1018">IF(BD82=BE82,"Y","N")</f>
        <v>Y</v>
      </c>
      <c r="BT82" s="57"/>
      <c r="BU82" s="59"/>
      <c r="BV82" s="61"/>
      <c r="BW82" s="42"/>
      <c r="BX82" s="59"/>
      <c r="BY82" s="61"/>
      <c r="BZ82" s="61"/>
      <c r="CA82" s="42"/>
      <c r="CB82" s="44"/>
      <c r="CC82" s="44"/>
      <c r="CD82" s="46"/>
      <c r="CE82" s="48"/>
      <c r="CF82" s="48"/>
      <c r="CG82" s="50"/>
      <c r="CH82" s="51"/>
    </row>
    <row r="83" spans="1:86" s="25" customFormat="1" ht="18" customHeight="1" x14ac:dyDescent="0.3">
      <c r="A83" s="64"/>
      <c r="B83" s="153"/>
      <c r="C83" s="66"/>
      <c r="D83" s="66" t="str">
        <f t="shared" ref="D83" si="1019">D82</f>
        <v>蓝思8栋</v>
      </c>
      <c r="E83" s="69"/>
      <c r="F83" s="66" t="str">
        <f>F82</f>
        <v>蕴力</v>
      </c>
      <c r="G83" s="92"/>
      <c r="H83" s="72"/>
      <c r="I83" s="73"/>
      <c r="J83" s="6" t="s">
        <v>22</v>
      </c>
      <c r="K83" s="30"/>
      <c r="L83" s="30">
        <v>3</v>
      </c>
      <c r="M83" s="30">
        <v>3</v>
      </c>
      <c r="N83" s="30">
        <v>12</v>
      </c>
      <c r="O83" s="30"/>
      <c r="P83" s="30"/>
      <c r="Q83" s="30">
        <v>3</v>
      </c>
      <c r="R83" s="30">
        <v>2</v>
      </c>
      <c r="S83" s="41">
        <v>2</v>
      </c>
      <c r="T83" s="41">
        <v>2</v>
      </c>
      <c r="U83" s="41">
        <v>11</v>
      </c>
      <c r="V83" s="41"/>
      <c r="W83" s="41">
        <v>2</v>
      </c>
      <c r="X83" s="30">
        <v>3</v>
      </c>
      <c r="Y83" s="30">
        <v>2</v>
      </c>
      <c r="Z83" s="30">
        <v>2</v>
      </c>
      <c r="AA83" s="30">
        <v>2</v>
      </c>
      <c r="AB83" s="30">
        <v>12</v>
      </c>
      <c r="AC83" s="30"/>
      <c r="AD83" s="30">
        <v>2</v>
      </c>
      <c r="AE83" s="30">
        <v>3</v>
      </c>
      <c r="AF83" s="30"/>
      <c r="AG83" s="30">
        <v>3</v>
      </c>
      <c r="AH83" s="30">
        <v>3</v>
      </c>
      <c r="AI83" s="30">
        <v>12</v>
      </c>
      <c r="AJ83" s="30"/>
      <c r="AK83" s="30">
        <v>2</v>
      </c>
      <c r="AL83" s="30">
        <v>3</v>
      </c>
      <c r="AM83" s="30">
        <v>2</v>
      </c>
      <c r="AN83" s="30">
        <v>2</v>
      </c>
      <c r="AO83" s="30"/>
      <c r="AP83" s="74"/>
      <c r="AQ83" s="74"/>
      <c r="AR83" s="74"/>
      <c r="AS83" s="74"/>
      <c r="AT83" s="74"/>
      <c r="AU83" s="76"/>
      <c r="AV83" s="76"/>
      <c r="AW83" s="76"/>
      <c r="AX83" s="74"/>
      <c r="AY83" s="76"/>
      <c r="AZ83" s="76"/>
      <c r="BA83" s="76"/>
      <c r="BB83" s="76"/>
      <c r="BC83" s="76"/>
      <c r="BD83" s="77"/>
      <c r="BE83" s="78"/>
      <c r="BF83" s="77"/>
      <c r="BG83" s="77"/>
      <c r="BH83" s="80"/>
      <c r="BI83" s="80"/>
      <c r="BJ83" s="53"/>
      <c r="BK83" s="53"/>
      <c r="BL83" s="53"/>
      <c r="BM83" s="53"/>
      <c r="BN83" s="55"/>
      <c r="BO83" s="55"/>
      <c r="BP83" s="55"/>
      <c r="BQ83" s="56"/>
      <c r="BR83" s="56"/>
      <c r="BS83" s="43"/>
      <c r="BT83" s="58"/>
      <c r="BU83" s="60"/>
      <c r="BV83" s="62"/>
      <c r="BW83" s="43"/>
      <c r="BX83" s="60"/>
      <c r="BY83" s="62"/>
      <c r="BZ83" s="62"/>
      <c r="CA83" s="43"/>
      <c r="CB83" s="45"/>
      <c r="CC83" s="45"/>
      <c r="CD83" s="47"/>
      <c r="CE83" s="49"/>
      <c r="CF83" s="49"/>
      <c r="CG83" s="50"/>
      <c r="CH83" s="51"/>
    </row>
    <row r="84" spans="1:86" s="25" customFormat="1" ht="18" customHeight="1" x14ac:dyDescent="0.3">
      <c r="A84" s="63">
        <v>28</v>
      </c>
      <c r="B84" s="152"/>
      <c r="C84" s="66" t="s">
        <v>131</v>
      </c>
      <c r="D84" s="66" t="s">
        <v>191</v>
      </c>
      <c r="E84" s="69" t="s">
        <v>132</v>
      </c>
      <c r="F84" s="66" t="s">
        <v>98</v>
      </c>
      <c r="G84" s="91" t="s">
        <v>71</v>
      </c>
      <c r="H84" s="148">
        <v>44162</v>
      </c>
      <c r="I84" s="73"/>
      <c r="J84" s="6" t="s">
        <v>21</v>
      </c>
      <c r="K84" s="29" t="s">
        <v>89</v>
      </c>
      <c r="L84" s="29" t="s">
        <v>89</v>
      </c>
      <c r="M84" s="29" t="s">
        <v>89</v>
      </c>
      <c r="N84" s="29"/>
      <c r="O84" s="29"/>
      <c r="P84" s="29" t="s">
        <v>89</v>
      </c>
      <c r="Q84" s="29" t="s">
        <v>89</v>
      </c>
      <c r="R84" s="29" t="s">
        <v>89</v>
      </c>
      <c r="S84" s="29" t="s">
        <v>89</v>
      </c>
      <c r="T84" s="29" t="s">
        <v>89</v>
      </c>
      <c r="U84" s="29"/>
      <c r="V84" s="29"/>
      <c r="W84" s="29" t="s">
        <v>89</v>
      </c>
      <c r="X84" s="29" t="s">
        <v>89</v>
      </c>
      <c r="Y84" s="29" t="s">
        <v>89</v>
      </c>
      <c r="Z84" s="29" t="s">
        <v>89</v>
      </c>
      <c r="AA84" s="29" t="s">
        <v>89</v>
      </c>
      <c r="AB84" s="29"/>
      <c r="AC84" s="29"/>
      <c r="AD84" s="29" t="s">
        <v>89</v>
      </c>
      <c r="AE84" s="29" t="s">
        <v>89</v>
      </c>
      <c r="AF84" s="29" t="s">
        <v>89</v>
      </c>
      <c r="AG84" s="29" t="s">
        <v>89</v>
      </c>
      <c r="AH84" s="29" t="s">
        <v>89</v>
      </c>
      <c r="AI84" s="29"/>
      <c r="AJ84" s="29"/>
      <c r="AK84" s="29" t="s">
        <v>89</v>
      </c>
      <c r="AL84" s="29" t="s">
        <v>89</v>
      </c>
      <c r="AM84" s="29" t="s">
        <v>89</v>
      </c>
      <c r="AN84" s="29" t="s">
        <v>89</v>
      </c>
      <c r="AO84" s="29"/>
      <c r="AP84" s="74">
        <f t="shared" ref="AP84" si="1020">(COUNTIF(K84:AO84,"=○")+COUNTIF(K84:AO84,"=○4")*0.5)*8</f>
        <v>0</v>
      </c>
      <c r="AQ84" s="74">
        <f t="shared" ref="AQ84" si="1021">(COUNTIF(K84:AO84,"=×")+COUNTIF(K84:AO84,"=×4")*0.5)*8</f>
        <v>0</v>
      </c>
      <c r="AR84" s="74">
        <f t="shared" ref="AR84" si="1022">(COUNTIF(K84:AO84,"=※")+COUNTIF(K84:AO84,"=※4")*0.5)*8</f>
        <v>0</v>
      </c>
      <c r="AS84" s="74">
        <f t="shared" ref="AS84" si="1023">COUNTIF(K84:AO84,"□")*8</f>
        <v>0</v>
      </c>
      <c r="AT84" s="74">
        <f t="shared" ref="AT84" si="1024">COUNTIF(K84:AO84,"=☆")*8</f>
        <v>0</v>
      </c>
      <c r="AU84" s="75">
        <f t="shared" ref="AU84" si="1025">COUNTIF(K84:AO84,"=●")*8</f>
        <v>0</v>
      </c>
      <c r="AV84" s="75">
        <f t="shared" ref="AV84" si="1026">(COUNTIF(K84:AO84,"=$")+COUNTIF(K84:AO84,"=H"))*8</f>
        <v>0</v>
      </c>
      <c r="AW84" s="75">
        <f t="shared" ref="AW84" si="1027">(COUNTIF(K84:AO84,"▲")+COUNTIF(K84:AO84,"=▲4")*0.5)*8</f>
        <v>0</v>
      </c>
      <c r="AX84" s="74">
        <f t="shared" ref="AX84" si="1028">(COUNTIF(K84:AO84,"-")+COUNTIF(K84:AO84,"/"))*8</f>
        <v>0</v>
      </c>
      <c r="AY84" s="75">
        <f t="shared" ref="AY84" si="1029">(COUNTIF(K84:AO84,"G")+COUNTIF(K84:AO84,"=G4")*0.5)*8</f>
        <v>0</v>
      </c>
      <c r="AZ84" s="75">
        <f t="shared" ref="AZ84" si="1030">(COUNTIF(K84:AO84,"E")+COUNTIF(K84:AO84,"=E4")*0.5)*8</f>
        <v>0</v>
      </c>
      <c r="BA84" s="75">
        <f t="shared" ref="BA84" si="1031">(COUNTIF(K84:AO84,"=▽")+COUNTIF(K84:AO84,"=▽4")*0.5)*8</f>
        <v>0</v>
      </c>
      <c r="BB84" s="75">
        <f t="shared" ref="BB84" si="1032">$BG$5-(SUM(AP84:AZ85)+BC84)/8</f>
        <v>22</v>
      </c>
      <c r="BC84" s="75"/>
      <c r="BD84" s="77">
        <f t="shared" ref="BD84" si="1033">$BG$5*8</f>
        <v>176</v>
      </c>
      <c r="BE84" s="78">
        <f t="shared" ref="BE84" si="1034">BD84-(SUM(AP84:AZ85)+BC84)</f>
        <v>176</v>
      </c>
      <c r="BF84" s="77">
        <f t="shared" ref="BF84" si="1035">SUM(K85:M85,P85:T85,W85:AA85,AD85:AH85,AK85:AN85)</f>
        <v>40</v>
      </c>
      <c r="BG84" s="77">
        <f t="shared" ref="BG84" si="1036">SUM(N85:O85,U85:V85,AB85:AC85,AI85:AJ85)</f>
        <v>63</v>
      </c>
      <c r="BH84" s="79"/>
      <c r="BI84" s="79">
        <f t="shared" ref="BI84" si="1037">SUM(BF84:BH85)</f>
        <v>103</v>
      </c>
      <c r="BJ84" s="52"/>
      <c r="BK84" s="52">
        <f t="shared" ref="BK84" si="1038">BA84</f>
        <v>0</v>
      </c>
      <c r="BL84" s="52">
        <f t="shared" ref="BL84" si="1039">BA84</f>
        <v>0</v>
      </c>
      <c r="BM84" s="52">
        <f t="shared" ref="BM84" si="1040">BJ84+BK84-BL84</f>
        <v>0</v>
      </c>
      <c r="BN84" s="54">
        <f t="shared" ref="BN84" si="1041">BE84</f>
        <v>176</v>
      </c>
      <c r="BO84" s="54">
        <f t="shared" ref="BO84" si="1042">BF84-(BK84-BT84)</f>
        <v>40</v>
      </c>
      <c r="BP84" s="54">
        <f t="shared" ref="BP84" si="1043">BG84-BT84</f>
        <v>63</v>
      </c>
      <c r="BQ84" s="56">
        <f t="shared" ref="BQ84" si="1044">BH84</f>
        <v>0</v>
      </c>
      <c r="BR84" s="56">
        <f t="shared" ref="BR84" si="1045">SUM(BO84:BQ85)</f>
        <v>103</v>
      </c>
      <c r="BS84" s="42" t="str">
        <f t="shared" ref="BS84" si="1046">IF(BD84=BE84,"Y","N")</f>
        <v>Y</v>
      </c>
      <c r="BT84" s="57"/>
      <c r="BU84" s="59"/>
      <c r="BV84" s="61"/>
      <c r="BW84" s="42"/>
      <c r="BX84" s="59"/>
      <c r="BY84" s="61"/>
      <c r="BZ84" s="61"/>
      <c r="CA84" s="42"/>
      <c r="CB84" s="44"/>
      <c r="CC84" s="44"/>
      <c r="CD84" s="46"/>
      <c r="CE84" s="48"/>
      <c r="CF84" s="48"/>
      <c r="CG84" s="50"/>
      <c r="CH84" s="50"/>
    </row>
    <row r="85" spans="1:86" s="25" customFormat="1" ht="18" customHeight="1" x14ac:dyDescent="0.3">
      <c r="A85" s="64"/>
      <c r="B85" s="153"/>
      <c r="C85" s="66"/>
      <c r="D85" s="66" t="str">
        <f t="shared" ref="D85" si="1047">D84</f>
        <v>蓝思8栋</v>
      </c>
      <c r="E85" s="69"/>
      <c r="F85" s="66" t="str">
        <f>F84</f>
        <v>首信</v>
      </c>
      <c r="G85" s="92"/>
      <c r="H85" s="149"/>
      <c r="I85" s="73"/>
      <c r="J85" s="6" t="s">
        <v>22</v>
      </c>
      <c r="K85" s="30">
        <v>1</v>
      </c>
      <c r="L85" s="30">
        <v>2</v>
      </c>
      <c r="M85" s="30">
        <v>2</v>
      </c>
      <c r="N85" s="30">
        <v>12</v>
      </c>
      <c r="O85" s="30"/>
      <c r="P85" s="30">
        <v>2</v>
      </c>
      <c r="Q85" s="30">
        <v>3</v>
      </c>
      <c r="R85" s="30">
        <v>2</v>
      </c>
      <c r="S85" s="41"/>
      <c r="T85" s="41">
        <v>2</v>
      </c>
      <c r="U85" s="41">
        <v>11</v>
      </c>
      <c r="V85" s="41"/>
      <c r="W85" s="41">
        <v>2</v>
      </c>
      <c r="X85" s="41">
        <v>2</v>
      </c>
      <c r="Y85" s="41">
        <v>2</v>
      </c>
      <c r="Z85" s="41">
        <v>2</v>
      </c>
      <c r="AA85" s="41">
        <v>2</v>
      </c>
      <c r="AB85" s="30">
        <v>12</v>
      </c>
      <c r="AC85" s="30">
        <v>8</v>
      </c>
      <c r="AD85" s="30">
        <v>1</v>
      </c>
      <c r="AE85" s="30">
        <v>2</v>
      </c>
      <c r="AF85" s="30">
        <v>3</v>
      </c>
      <c r="AG85" s="30"/>
      <c r="AH85" s="30">
        <v>2</v>
      </c>
      <c r="AI85" s="30">
        <v>12</v>
      </c>
      <c r="AJ85" s="30">
        <v>8</v>
      </c>
      <c r="AK85" s="30">
        <v>1</v>
      </c>
      <c r="AL85" s="30">
        <v>2</v>
      </c>
      <c r="AM85" s="30">
        <v>3</v>
      </c>
      <c r="AN85" s="30">
        <v>2</v>
      </c>
      <c r="AO85" s="30"/>
      <c r="AP85" s="74"/>
      <c r="AQ85" s="74"/>
      <c r="AR85" s="74"/>
      <c r="AS85" s="74"/>
      <c r="AT85" s="74"/>
      <c r="AU85" s="76"/>
      <c r="AV85" s="76"/>
      <c r="AW85" s="76"/>
      <c r="AX85" s="74"/>
      <c r="AY85" s="76"/>
      <c r="AZ85" s="76"/>
      <c r="BA85" s="76"/>
      <c r="BB85" s="76"/>
      <c r="BC85" s="76"/>
      <c r="BD85" s="77"/>
      <c r="BE85" s="78"/>
      <c r="BF85" s="77"/>
      <c r="BG85" s="77"/>
      <c r="BH85" s="80"/>
      <c r="BI85" s="80"/>
      <c r="BJ85" s="53"/>
      <c r="BK85" s="53"/>
      <c r="BL85" s="53"/>
      <c r="BM85" s="53"/>
      <c r="BN85" s="55"/>
      <c r="BO85" s="55"/>
      <c r="BP85" s="55"/>
      <c r="BQ85" s="56"/>
      <c r="BR85" s="56"/>
      <c r="BS85" s="43"/>
      <c r="BT85" s="58"/>
      <c r="BU85" s="60"/>
      <c r="BV85" s="62"/>
      <c r="BW85" s="43"/>
      <c r="BX85" s="60"/>
      <c r="BY85" s="62"/>
      <c r="BZ85" s="62"/>
      <c r="CA85" s="43"/>
      <c r="CB85" s="45"/>
      <c r="CC85" s="45"/>
      <c r="CD85" s="47"/>
      <c r="CE85" s="49"/>
      <c r="CF85" s="49"/>
      <c r="CG85" s="50"/>
      <c r="CH85" s="50"/>
    </row>
    <row r="86" spans="1:86" s="25" customFormat="1" ht="18" customHeight="1" x14ac:dyDescent="0.3">
      <c r="A86" s="63">
        <v>29</v>
      </c>
      <c r="B86" s="170"/>
      <c r="C86" s="66" t="s">
        <v>133</v>
      </c>
      <c r="D86" s="66" t="s">
        <v>189</v>
      </c>
      <c r="E86" s="69" t="s">
        <v>70</v>
      </c>
      <c r="F86" s="66" t="s">
        <v>73</v>
      </c>
      <c r="G86" s="70" t="s">
        <v>71</v>
      </c>
      <c r="H86" s="148">
        <v>45250</v>
      </c>
      <c r="I86" s="73"/>
      <c r="J86" s="6" t="s">
        <v>21</v>
      </c>
      <c r="K86" s="29" t="s">
        <v>23</v>
      </c>
      <c r="L86" s="29" t="s">
        <v>23</v>
      </c>
      <c r="M86" s="29" t="s">
        <v>23</v>
      </c>
      <c r="N86" s="29"/>
      <c r="O86" s="29"/>
      <c r="P86" s="29" t="s">
        <v>23</v>
      </c>
      <c r="Q86" s="29" t="s">
        <v>23</v>
      </c>
      <c r="R86" s="29" t="s">
        <v>23</v>
      </c>
      <c r="S86" s="29" t="s">
        <v>23</v>
      </c>
      <c r="T86" s="29" t="s">
        <v>23</v>
      </c>
      <c r="U86" s="29"/>
      <c r="V86" s="29"/>
      <c r="W86" s="29" t="s">
        <v>23</v>
      </c>
      <c r="X86" s="29" t="s">
        <v>23</v>
      </c>
      <c r="Y86" s="29" t="s">
        <v>23</v>
      </c>
      <c r="Z86" s="29" t="s">
        <v>23</v>
      </c>
      <c r="AA86" s="29" t="s">
        <v>23</v>
      </c>
      <c r="AB86" s="29"/>
      <c r="AC86" s="29"/>
      <c r="AD86" s="29" t="s">
        <v>89</v>
      </c>
      <c r="AE86" s="29" t="s">
        <v>89</v>
      </c>
      <c r="AF86" s="29" t="s">
        <v>89</v>
      </c>
      <c r="AG86" s="29" t="s">
        <v>90</v>
      </c>
      <c r="AH86" s="29" t="s">
        <v>90</v>
      </c>
      <c r="AI86" s="29"/>
      <c r="AJ86" s="29"/>
      <c r="AK86" s="29" t="s">
        <v>90</v>
      </c>
      <c r="AL86" s="29" t="s">
        <v>108</v>
      </c>
      <c r="AM86" s="29" t="s">
        <v>89</v>
      </c>
      <c r="AN86" s="29" t="s">
        <v>89</v>
      </c>
      <c r="AO86" s="29"/>
      <c r="AP86" s="74">
        <f t="shared" ref="AP86" si="1048">(COUNTIF(K86:AO86,"=○")+COUNTIF(K86:AO86,"=○4")*0.5)*8</f>
        <v>0</v>
      </c>
      <c r="AQ86" s="74">
        <f t="shared" ref="AQ86" si="1049">(COUNTIF(K86:AO86,"=×")+COUNTIF(K86:AO86,"=×4")*0.5)*8</f>
        <v>0</v>
      </c>
      <c r="AR86" s="74">
        <f t="shared" ref="AR86" si="1050">(COUNTIF(K86:AO86,"=※")+COUNTIF(K86:AO86,"=※4")*0.5)*8</f>
        <v>0</v>
      </c>
      <c r="AS86" s="74">
        <f t="shared" ref="AS86" si="1051">COUNTIF(K86:AO86,"□")*8</f>
        <v>0</v>
      </c>
      <c r="AT86" s="74">
        <f t="shared" ref="AT86" si="1052">COUNTIF(K86:AO86,"=☆")*8</f>
        <v>0</v>
      </c>
      <c r="AU86" s="75">
        <f t="shared" ref="AU86" si="1053">COUNTIF(K86:AO86,"=●")*8</f>
        <v>0</v>
      </c>
      <c r="AV86" s="75">
        <f t="shared" ref="AV86" si="1054">(COUNTIF(K86:AO86,"=$")+COUNTIF(K86:AO86,"=H"))*8</f>
        <v>0</v>
      </c>
      <c r="AW86" s="75">
        <f t="shared" ref="AW86" si="1055">(COUNTIF(K86:AO86,"▲")+COUNTIF(K86:AO86,"=▲4")*0.5)*8</f>
        <v>0</v>
      </c>
      <c r="AX86" s="74">
        <f t="shared" ref="AX86" si="1056">(COUNTIF(K86:AO86,"-")+COUNTIF(K86:AO86,"/"))*8</f>
        <v>104</v>
      </c>
      <c r="AY86" s="75">
        <f t="shared" ref="AY86" si="1057">(COUNTIF(K86:AO86,"G")+COUNTIF(K86:AO86,"=G4")*0.5)*8</f>
        <v>0</v>
      </c>
      <c r="AZ86" s="75">
        <f t="shared" ref="AZ86" si="1058">(COUNTIF(K86:AO86,"E")+COUNTIF(K86:AO86,"=E4")*0.5)*8</f>
        <v>0</v>
      </c>
      <c r="BA86" s="75">
        <f t="shared" ref="BA86" si="1059">(COUNTIF(K86:AO86,"=▽")+COUNTIF(K86:AO86,"=▽4")*0.5)*8</f>
        <v>28</v>
      </c>
      <c r="BB86" s="75">
        <f t="shared" ref="BB86" si="1060">$BG$5-(SUM(AP86:AZ87)+BC86)/8</f>
        <v>9</v>
      </c>
      <c r="BC86" s="75"/>
      <c r="BD86" s="77">
        <f t="shared" ref="BD86" si="1061">$BG$5*8</f>
        <v>176</v>
      </c>
      <c r="BE86" s="81">
        <v>44.5</v>
      </c>
      <c r="BF86" s="77">
        <f t="shared" ref="BF86" si="1062">SUM(K87:M87,P87:T87,W87:AA87,AD87:AH87,AK87:AN87)</f>
        <v>12</v>
      </c>
      <c r="BG86" s="77">
        <f t="shared" ref="BG86" si="1063">SUM(N87:O87,U87:V87,AB87:AC87,AI87:AJ87)</f>
        <v>18</v>
      </c>
      <c r="BH86" s="79"/>
      <c r="BI86" s="79">
        <f t="shared" ref="BI86" si="1064">SUM(BF86:BH87)</f>
        <v>30</v>
      </c>
      <c r="BJ86" s="52"/>
      <c r="BK86" s="52">
        <v>27.5</v>
      </c>
      <c r="BL86" s="52">
        <v>27.5</v>
      </c>
      <c r="BM86" s="52">
        <f t="shared" ref="BM86" si="1065">BJ86+BK86-BL86</f>
        <v>0</v>
      </c>
      <c r="BN86" s="54">
        <v>72</v>
      </c>
      <c r="BO86" s="54">
        <v>2.5</v>
      </c>
      <c r="BP86" s="54">
        <v>0</v>
      </c>
      <c r="BQ86" s="56">
        <f t="shared" ref="BQ86" si="1066">BH86</f>
        <v>0</v>
      </c>
      <c r="BR86" s="56">
        <f t="shared" ref="BR86" si="1067">SUM(BO86:BQ87)</f>
        <v>2.5</v>
      </c>
      <c r="BS86" s="42" t="str">
        <f t="shared" ref="BS86" si="1068">IF(BD86=BE86,"Y","N")</f>
        <v>N</v>
      </c>
      <c r="BT86" s="57">
        <v>27.5</v>
      </c>
      <c r="BU86" s="59"/>
      <c r="BV86" s="61"/>
      <c r="BW86" s="42"/>
      <c r="BX86" s="59"/>
      <c r="BY86" s="61"/>
      <c r="BZ86" s="61"/>
      <c r="CA86" s="42"/>
      <c r="CB86" s="44"/>
      <c r="CC86" s="44"/>
      <c r="CD86" s="46"/>
      <c r="CE86" s="48"/>
      <c r="CF86" s="48"/>
      <c r="CG86" s="50"/>
      <c r="CH86" s="50"/>
    </row>
    <row r="87" spans="1:86" s="25" customFormat="1" ht="18" customHeight="1" x14ac:dyDescent="0.3">
      <c r="A87" s="64"/>
      <c r="B87" s="171"/>
      <c r="C87" s="66"/>
      <c r="D87" s="66" t="str">
        <f t="shared" ref="D87" si="1069">D86</f>
        <v>蓝思7栋</v>
      </c>
      <c r="E87" s="69"/>
      <c r="F87" s="66" t="str">
        <f t="shared" ref="F87:F89" si="1070">F86</f>
        <v>蕴力</v>
      </c>
      <c r="G87" s="71"/>
      <c r="H87" s="149"/>
      <c r="I87" s="73"/>
      <c r="J87" s="6" t="s">
        <v>22</v>
      </c>
      <c r="K87" s="30"/>
      <c r="L87" s="30"/>
      <c r="M87" s="30"/>
      <c r="N87" s="30"/>
      <c r="O87" s="30"/>
      <c r="P87" s="30"/>
      <c r="Q87" s="30"/>
      <c r="R87" s="30"/>
      <c r="S87" s="30"/>
      <c r="T87" s="30"/>
      <c r="U87" s="41"/>
      <c r="V87" s="41"/>
      <c r="W87" s="30"/>
      <c r="X87" s="30"/>
      <c r="Y87" s="30"/>
      <c r="Z87" s="30"/>
      <c r="AA87" s="30"/>
      <c r="AB87" s="30"/>
      <c r="AC87" s="30"/>
      <c r="AD87" s="30"/>
      <c r="AE87" s="30">
        <v>2</v>
      </c>
      <c r="AF87" s="30">
        <v>2</v>
      </c>
      <c r="AG87" s="30"/>
      <c r="AH87" s="30"/>
      <c r="AI87" s="30">
        <v>10</v>
      </c>
      <c r="AJ87" s="30">
        <v>8</v>
      </c>
      <c r="AK87" s="30"/>
      <c r="AL87" s="30">
        <v>2.5</v>
      </c>
      <c r="AM87" s="30">
        <v>2.5</v>
      </c>
      <c r="AN87" s="30">
        <v>3</v>
      </c>
      <c r="AO87" s="30"/>
      <c r="AP87" s="74"/>
      <c r="AQ87" s="74"/>
      <c r="AR87" s="74"/>
      <c r="AS87" s="74"/>
      <c r="AT87" s="74"/>
      <c r="AU87" s="76"/>
      <c r="AV87" s="76"/>
      <c r="AW87" s="76"/>
      <c r="AX87" s="74"/>
      <c r="AY87" s="76"/>
      <c r="AZ87" s="76"/>
      <c r="BA87" s="76"/>
      <c r="BB87" s="76"/>
      <c r="BC87" s="76"/>
      <c r="BD87" s="77"/>
      <c r="BE87" s="81"/>
      <c r="BF87" s="77"/>
      <c r="BG87" s="77"/>
      <c r="BH87" s="80"/>
      <c r="BI87" s="80"/>
      <c r="BJ87" s="53"/>
      <c r="BK87" s="53"/>
      <c r="BL87" s="53"/>
      <c r="BM87" s="53"/>
      <c r="BN87" s="55"/>
      <c r="BO87" s="55"/>
      <c r="BP87" s="55"/>
      <c r="BQ87" s="56"/>
      <c r="BR87" s="56"/>
      <c r="BS87" s="43"/>
      <c r="BT87" s="58"/>
      <c r="BU87" s="60"/>
      <c r="BV87" s="62"/>
      <c r="BW87" s="43"/>
      <c r="BX87" s="60"/>
      <c r="BY87" s="62"/>
      <c r="BZ87" s="62"/>
      <c r="CA87" s="43"/>
      <c r="CB87" s="45"/>
      <c r="CC87" s="45"/>
      <c r="CD87" s="47"/>
      <c r="CE87" s="49"/>
      <c r="CF87" s="49"/>
      <c r="CG87" s="50"/>
      <c r="CH87" s="50"/>
    </row>
    <row r="88" spans="1:86" s="25" customFormat="1" ht="18" customHeight="1" x14ac:dyDescent="0.3">
      <c r="A88" s="63">
        <v>30</v>
      </c>
      <c r="B88" s="152"/>
      <c r="C88" s="66" t="s">
        <v>134</v>
      </c>
      <c r="D88" s="66" t="s">
        <v>189</v>
      </c>
      <c r="E88" s="69" t="s">
        <v>77</v>
      </c>
      <c r="F88" s="66" t="s">
        <v>73</v>
      </c>
      <c r="G88" s="91" t="s">
        <v>71</v>
      </c>
      <c r="H88" s="148">
        <v>43973</v>
      </c>
      <c r="I88" s="73"/>
      <c r="J88" s="6" t="s">
        <v>21</v>
      </c>
      <c r="K88" s="29" t="s">
        <v>89</v>
      </c>
      <c r="L88" s="29" t="s">
        <v>89</v>
      </c>
      <c r="M88" s="29" t="s">
        <v>89</v>
      </c>
      <c r="N88" s="29"/>
      <c r="O88" s="29"/>
      <c r="P88" s="29" t="s">
        <v>89</v>
      </c>
      <c r="Q88" s="29" t="s">
        <v>89</v>
      </c>
      <c r="R88" s="29" t="s">
        <v>89</v>
      </c>
      <c r="S88" s="29" t="s">
        <v>89</v>
      </c>
      <c r="T88" s="29" t="s">
        <v>89</v>
      </c>
      <c r="U88" s="29"/>
      <c r="V88" s="29"/>
      <c r="W88" s="29" t="s">
        <v>89</v>
      </c>
      <c r="X88" s="29" t="s">
        <v>89</v>
      </c>
      <c r="Y88" s="29" t="s">
        <v>89</v>
      </c>
      <c r="Z88" s="29" t="s">
        <v>89</v>
      </c>
      <c r="AA88" s="29" t="s">
        <v>89</v>
      </c>
      <c r="AB88" s="29"/>
      <c r="AC88" s="29"/>
      <c r="AD88" s="29" t="s">
        <v>89</v>
      </c>
      <c r="AE88" s="29" t="s">
        <v>89</v>
      </c>
      <c r="AF88" s="29" t="s">
        <v>89</v>
      </c>
      <c r="AG88" s="29" t="s">
        <v>89</v>
      </c>
      <c r="AH88" s="29" t="s">
        <v>89</v>
      </c>
      <c r="AI88" s="29"/>
      <c r="AJ88" s="29"/>
      <c r="AK88" s="29" t="s">
        <v>89</v>
      </c>
      <c r="AL88" s="29" t="s">
        <v>89</v>
      </c>
      <c r="AM88" s="29" t="s">
        <v>89</v>
      </c>
      <c r="AN88" s="29" t="s">
        <v>89</v>
      </c>
      <c r="AO88" s="29"/>
      <c r="AP88" s="74">
        <f t="shared" ref="AP88" si="1071">(COUNTIF(K88:AO88,"=○")+COUNTIF(K88:AO88,"=○4")*0.5)*8</f>
        <v>0</v>
      </c>
      <c r="AQ88" s="74">
        <f t="shared" ref="AQ88" si="1072">(COUNTIF(K88:AO88,"=×")+COUNTIF(K88:AO88,"=×4")*0.5)*8</f>
        <v>0</v>
      </c>
      <c r="AR88" s="74">
        <f t="shared" ref="AR88" si="1073">(COUNTIF(K88:AO88,"=※")+COUNTIF(K88:AO88,"=※4")*0.5)*8</f>
        <v>0</v>
      </c>
      <c r="AS88" s="74">
        <f t="shared" ref="AS88" si="1074">COUNTIF(K88:AO88,"□")*8</f>
        <v>0</v>
      </c>
      <c r="AT88" s="74">
        <f t="shared" ref="AT88" si="1075">COUNTIF(K88:AO88,"=☆")*8</f>
        <v>0</v>
      </c>
      <c r="AU88" s="75">
        <f t="shared" ref="AU88" si="1076">COUNTIF(K88:AO88,"=●")*8</f>
        <v>0</v>
      </c>
      <c r="AV88" s="75">
        <f t="shared" ref="AV88" si="1077">(COUNTIF(K88:AO88,"=$")+COUNTIF(K88:AO88,"=H"))*8</f>
        <v>0</v>
      </c>
      <c r="AW88" s="75">
        <f t="shared" ref="AW88" si="1078">(COUNTIF(K88:AO88,"▲")+COUNTIF(K88:AO88,"=▲4")*0.5)*8</f>
        <v>0</v>
      </c>
      <c r="AX88" s="74">
        <f t="shared" ref="AX88" si="1079">(COUNTIF(K88:AO88,"-")+COUNTIF(K88:AO88,"/"))*8</f>
        <v>0</v>
      </c>
      <c r="AY88" s="75">
        <f t="shared" ref="AY88" si="1080">(COUNTIF(K88:AO88,"G")+COUNTIF(K88:AO88,"=G4")*0.5)*8</f>
        <v>0</v>
      </c>
      <c r="AZ88" s="75">
        <f t="shared" ref="AZ88" si="1081">(COUNTIF(K88:AO88,"E")+COUNTIF(K88:AO88,"=E4")*0.5)*8</f>
        <v>0</v>
      </c>
      <c r="BA88" s="75">
        <f t="shared" ref="BA88" si="1082">(COUNTIF(K88:AO88,"=▽")+COUNTIF(K88:AO88,"=▽4")*0.5)*8</f>
        <v>0</v>
      </c>
      <c r="BB88" s="75">
        <f t="shared" ref="BB88" si="1083">$BG$5-(SUM(AP88:AZ89)+BC88)/8</f>
        <v>22</v>
      </c>
      <c r="BC88" s="75"/>
      <c r="BD88" s="77">
        <f t="shared" ref="BD88" si="1084">$BG$5*8</f>
        <v>176</v>
      </c>
      <c r="BE88" s="78">
        <f t="shared" ref="BE88" si="1085">BD88-(SUM(AP88:AZ89)+BC88)</f>
        <v>176</v>
      </c>
      <c r="BF88" s="77">
        <f t="shared" ref="BF88" si="1086">SUM(K89:M89,P89:T89,W89:AA89,AD89:AH89,AK89:AN89)</f>
        <v>37</v>
      </c>
      <c r="BG88" s="77">
        <f t="shared" ref="BG88" si="1087">SUM(N89:O89,U89:V89,AB89:AC89,AI89:AJ89)</f>
        <v>64</v>
      </c>
      <c r="BH88" s="79"/>
      <c r="BI88" s="79">
        <f t="shared" ref="BI88" si="1088">SUM(BF88:BH89)</f>
        <v>101</v>
      </c>
      <c r="BJ88" s="52"/>
      <c r="BK88" s="52">
        <f t="shared" ref="BK88" si="1089">BA88</f>
        <v>0</v>
      </c>
      <c r="BL88" s="52">
        <f t="shared" ref="BL88" si="1090">BA88</f>
        <v>0</v>
      </c>
      <c r="BM88" s="52">
        <f t="shared" ref="BM88" si="1091">BJ88+BK88-BL88</f>
        <v>0</v>
      </c>
      <c r="BN88" s="54">
        <f t="shared" ref="BN88" si="1092">BE88</f>
        <v>176</v>
      </c>
      <c r="BO88" s="54">
        <f t="shared" ref="BO88" si="1093">BF88-(BK88-BT88)</f>
        <v>37</v>
      </c>
      <c r="BP88" s="54">
        <f t="shared" ref="BP88" si="1094">BG88-BT88</f>
        <v>64</v>
      </c>
      <c r="BQ88" s="56">
        <f t="shared" ref="BQ88" si="1095">BH88</f>
        <v>0</v>
      </c>
      <c r="BR88" s="56">
        <f t="shared" ref="BR88" si="1096">SUM(BO88:BQ89)</f>
        <v>101</v>
      </c>
      <c r="BS88" s="42" t="str">
        <f t="shared" ref="BS88" si="1097">IF(BD88=BE88,"Y","N")</f>
        <v>Y</v>
      </c>
      <c r="BT88" s="57"/>
      <c r="BU88" s="59"/>
      <c r="BV88" s="61"/>
      <c r="BW88" s="42"/>
      <c r="BX88" s="59"/>
      <c r="BY88" s="61"/>
      <c r="BZ88" s="61"/>
      <c r="CA88" s="42"/>
      <c r="CB88" s="44"/>
      <c r="CC88" s="44"/>
      <c r="CD88" s="46"/>
      <c r="CE88" s="48"/>
      <c r="CF88" s="48"/>
      <c r="CG88" s="50"/>
      <c r="CH88" s="51"/>
    </row>
    <row r="89" spans="1:86" s="25" customFormat="1" ht="18" customHeight="1" x14ac:dyDescent="0.3">
      <c r="A89" s="64"/>
      <c r="B89" s="153"/>
      <c r="C89" s="66"/>
      <c r="D89" s="66" t="str">
        <f t="shared" ref="D89" si="1098">D88</f>
        <v>蓝思7栋</v>
      </c>
      <c r="E89" s="69"/>
      <c r="F89" s="66" t="str">
        <f t="shared" si="1070"/>
        <v>蕴力</v>
      </c>
      <c r="G89" s="92"/>
      <c r="H89" s="149"/>
      <c r="I89" s="73"/>
      <c r="J89" s="6" t="s">
        <v>22</v>
      </c>
      <c r="K89" s="30">
        <v>2</v>
      </c>
      <c r="L89" s="30">
        <v>2</v>
      </c>
      <c r="M89" s="30"/>
      <c r="N89" s="30">
        <v>10</v>
      </c>
      <c r="O89" s="30"/>
      <c r="P89" s="30">
        <v>2</v>
      </c>
      <c r="Q89" s="30">
        <v>2</v>
      </c>
      <c r="R89" s="30">
        <v>2</v>
      </c>
      <c r="S89" s="30">
        <v>2</v>
      </c>
      <c r="T89" s="30">
        <v>2</v>
      </c>
      <c r="U89" s="41">
        <v>10</v>
      </c>
      <c r="V89" s="41">
        <v>8</v>
      </c>
      <c r="W89" s="41">
        <v>2</v>
      </c>
      <c r="X89" s="41">
        <v>2</v>
      </c>
      <c r="Y89" s="41"/>
      <c r="Z89" s="30">
        <v>2</v>
      </c>
      <c r="AA89" s="30">
        <v>2</v>
      </c>
      <c r="AB89" s="30">
        <v>10</v>
      </c>
      <c r="AC89" s="30">
        <v>8</v>
      </c>
      <c r="AD89" s="30">
        <v>1</v>
      </c>
      <c r="AE89" s="30">
        <v>2</v>
      </c>
      <c r="AF89" s="30">
        <v>2</v>
      </c>
      <c r="AG89" s="30">
        <v>2</v>
      </c>
      <c r="AH89" s="30"/>
      <c r="AI89" s="30">
        <v>10</v>
      </c>
      <c r="AJ89" s="30">
        <v>8</v>
      </c>
      <c r="AK89" s="30">
        <v>2</v>
      </c>
      <c r="AL89" s="30">
        <v>2</v>
      </c>
      <c r="AM89" s="30">
        <v>2</v>
      </c>
      <c r="AN89" s="30">
        <v>2</v>
      </c>
      <c r="AO89" s="30"/>
      <c r="AP89" s="74"/>
      <c r="AQ89" s="74"/>
      <c r="AR89" s="74"/>
      <c r="AS89" s="74"/>
      <c r="AT89" s="74"/>
      <c r="AU89" s="76"/>
      <c r="AV89" s="76"/>
      <c r="AW89" s="76"/>
      <c r="AX89" s="74"/>
      <c r="AY89" s="76"/>
      <c r="AZ89" s="76"/>
      <c r="BA89" s="76"/>
      <c r="BB89" s="76"/>
      <c r="BC89" s="76"/>
      <c r="BD89" s="77"/>
      <c r="BE89" s="78"/>
      <c r="BF89" s="77"/>
      <c r="BG89" s="77"/>
      <c r="BH89" s="80"/>
      <c r="BI89" s="80"/>
      <c r="BJ89" s="53"/>
      <c r="BK89" s="53"/>
      <c r="BL89" s="53"/>
      <c r="BM89" s="53"/>
      <c r="BN89" s="55"/>
      <c r="BO89" s="55"/>
      <c r="BP89" s="55"/>
      <c r="BQ89" s="56"/>
      <c r="BR89" s="56"/>
      <c r="BS89" s="43"/>
      <c r="BT89" s="58"/>
      <c r="BU89" s="60"/>
      <c r="BV89" s="62"/>
      <c r="BW89" s="43"/>
      <c r="BX89" s="60"/>
      <c r="BY89" s="62"/>
      <c r="BZ89" s="62"/>
      <c r="CA89" s="43"/>
      <c r="CB89" s="45"/>
      <c r="CC89" s="45"/>
      <c r="CD89" s="47"/>
      <c r="CE89" s="49"/>
      <c r="CF89" s="49"/>
      <c r="CG89" s="50"/>
      <c r="CH89" s="51"/>
    </row>
    <row r="90" spans="1:86" s="25" customFormat="1" ht="18" customHeight="1" x14ac:dyDescent="0.3">
      <c r="A90" s="63">
        <v>31</v>
      </c>
      <c r="B90" s="152"/>
      <c r="C90" s="66" t="s">
        <v>135</v>
      </c>
      <c r="D90" s="66" t="s">
        <v>189</v>
      </c>
      <c r="E90" s="69" t="s">
        <v>72</v>
      </c>
      <c r="F90" s="66" t="s">
        <v>73</v>
      </c>
      <c r="G90" s="91" t="s">
        <v>71</v>
      </c>
      <c r="H90" s="72">
        <v>44980</v>
      </c>
      <c r="I90" s="73"/>
      <c r="J90" s="6" t="s">
        <v>21</v>
      </c>
      <c r="K90" s="29" t="s">
        <v>89</v>
      </c>
      <c r="L90" s="29" t="s">
        <v>89</v>
      </c>
      <c r="M90" s="29" t="s">
        <v>89</v>
      </c>
      <c r="N90" s="29"/>
      <c r="O90" s="29"/>
      <c r="P90" s="29" t="s">
        <v>89</v>
      </c>
      <c r="Q90" s="29" t="s">
        <v>89</v>
      </c>
      <c r="R90" s="29" t="s">
        <v>89</v>
      </c>
      <c r="S90" s="29" t="s">
        <v>89</v>
      </c>
      <c r="T90" s="29" t="s">
        <v>89</v>
      </c>
      <c r="U90" s="29"/>
      <c r="V90" s="29"/>
      <c r="W90" s="29" t="s">
        <v>89</v>
      </c>
      <c r="X90" s="29" t="s">
        <v>89</v>
      </c>
      <c r="Y90" s="29" t="s">
        <v>89</v>
      </c>
      <c r="Z90" s="29" t="s">
        <v>89</v>
      </c>
      <c r="AA90" s="29" t="s">
        <v>89</v>
      </c>
      <c r="AB90" s="29"/>
      <c r="AC90" s="29"/>
      <c r="AD90" s="29" t="s">
        <v>89</v>
      </c>
      <c r="AE90" s="29" t="s">
        <v>89</v>
      </c>
      <c r="AF90" s="29" t="s">
        <v>89</v>
      </c>
      <c r="AG90" s="29" t="s">
        <v>89</v>
      </c>
      <c r="AH90" s="29" t="s">
        <v>89</v>
      </c>
      <c r="AI90" s="29"/>
      <c r="AJ90" s="29"/>
      <c r="AK90" s="29" t="s">
        <v>89</v>
      </c>
      <c r="AL90" s="29" t="s">
        <v>89</v>
      </c>
      <c r="AM90" s="29" t="s">
        <v>89</v>
      </c>
      <c r="AN90" s="29" t="s">
        <v>89</v>
      </c>
      <c r="AO90" s="29"/>
      <c r="AP90" s="74">
        <f t="shared" ref="AP90" si="1099">(COUNTIF(K90:AO90,"=○")+COUNTIF(K90:AO90,"=○4")*0.5)*8</f>
        <v>0</v>
      </c>
      <c r="AQ90" s="74">
        <f t="shared" ref="AQ90" si="1100">(COUNTIF(K90:AO90,"=×")+COUNTIF(K90:AO90,"=×4")*0.5)*8</f>
        <v>0</v>
      </c>
      <c r="AR90" s="74">
        <f t="shared" ref="AR90" si="1101">(COUNTIF(K90:AO90,"=※")+COUNTIF(K90:AO90,"=※4")*0.5)*8</f>
        <v>0</v>
      </c>
      <c r="AS90" s="74">
        <f t="shared" ref="AS90" si="1102">COUNTIF(K90:AO90,"□")*8</f>
        <v>0</v>
      </c>
      <c r="AT90" s="74">
        <f t="shared" ref="AT90" si="1103">COUNTIF(K90:AO90,"=☆")*8</f>
        <v>0</v>
      </c>
      <c r="AU90" s="75">
        <f t="shared" ref="AU90" si="1104">COUNTIF(K90:AO90,"=●")*8</f>
        <v>0</v>
      </c>
      <c r="AV90" s="75">
        <f t="shared" ref="AV90" si="1105">(COUNTIF(K90:AO90,"=$")+COUNTIF(K90:AO90,"=H"))*8</f>
        <v>0</v>
      </c>
      <c r="AW90" s="75">
        <f t="shared" ref="AW90" si="1106">(COUNTIF(K90:AO90,"▲")+COUNTIF(K90:AO90,"=▲4")*0.5)*8</f>
        <v>0</v>
      </c>
      <c r="AX90" s="74">
        <f t="shared" ref="AX90" si="1107">(COUNTIF(K90:AO90,"-")+COUNTIF(K90:AO90,"/"))*8</f>
        <v>0</v>
      </c>
      <c r="AY90" s="75">
        <f t="shared" ref="AY90" si="1108">(COUNTIF(K90:AO90,"G")+COUNTIF(K90:AO90,"=G4")*0.5)*8</f>
        <v>0</v>
      </c>
      <c r="AZ90" s="75">
        <f t="shared" ref="AZ90" si="1109">(COUNTIF(K90:AO90,"E")+COUNTIF(K90:AO90,"=E4")*0.5)*8</f>
        <v>0</v>
      </c>
      <c r="BA90" s="75">
        <f t="shared" ref="BA90" si="1110">(COUNTIF(K90:AO90,"=▽")+COUNTIF(K90:AO90,"=▽4")*0.5)*8</f>
        <v>0</v>
      </c>
      <c r="BB90" s="75">
        <f t="shared" ref="BB90" si="1111">$BG$5-(SUM(AP90:AZ91)+BC90)/8</f>
        <v>22</v>
      </c>
      <c r="BC90" s="75"/>
      <c r="BD90" s="77">
        <f t="shared" ref="BD90" si="1112">$BG$5*8</f>
        <v>176</v>
      </c>
      <c r="BE90" s="78">
        <f t="shared" ref="BE90" si="1113">BD90-(SUM(AP90:AZ91)+BC90)</f>
        <v>176</v>
      </c>
      <c r="BF90" s="77">
        <f t="shared" ref="BF90" si="1114">SUM(K91:M91,P91:T91,W91:AA91,AD91:AH91,AK91:AN91)</f>
        <v>63.5</v>
      </c>
      <c r="BG90" s="77">
        <f t="shared" ref="BG90" si="1115">SUM(N91:O91,U91:V91,AB91:AC91,AI91:AJ91)</f>
        <v>64.5</v>
      </c>
      <c r="BH90" s="79"/>
      <c r="BI90" s="79">
        <f t="shared" ref="BI90" si="1116">SUM(BF90:BH91)</f>
        <v>128</v>
      </c>
      <c r="BJ90" s="52"/>
      <c r="BK90" s="52">
        <f t="shared" ref="BK90" si="1117">BA90</f>
        <v>0</v>
      </c>
      <c r="BL90" s="52">
        <f t="shared" ref="BL90" si="1118">BA90</f>
        <v>0</v>
      </c>
      <c r="BM90" s="52">
        <f t="shared" ref="BM90" si="1119">BJ90+BK90-BL90</f>
        <v>0</v>
      </c>
      <c r="BN90" s="54">
        <f t="shared" ref="BN90" si="1120">BE90</f>
        <v>176</v>
      </c>
      <c r="BO90" s="54">
        <f t="shared" ref="BO90" si="1121">BF90-(BK90-BT90)</f>
        <v>63.5</v>
      </c>
      <c r="BP90" s="54">
        <f t="shared" ref="BP90" si="1122">BG90-BT90</f>
        <v>64.5</v>
      </c>
      <c r="BQ90" s="56">
        <f t="shared" ref="BQ90" si="1123">BH90</f>
        <v>0</v>
      </c>
      <c r="BR90" s="56">
        <f t="shared" ref="BR90" si="1124">SUM(BO90:BQ91)</f>
        <v>128</v>
      </c>
      <c r="BS90" s="42" t="str">
        <f t="shared" ref="BS90" si="1125">IF(BD90=BE90,"Y","N")</f>
        <v>Y</v>
      </c>
      <c r="BT90" s="57"/>
      <c r="BU90" s="59"/>
      <c r="BV90" s="61"/>
      <c r="BW90" s="42"/>
      <c r="BX90" s="59"/>
      <c r="BY90" s="61"/>
      <c r="BZ90" s="61"/>
      <c r="CA90" s="42"/>
      <c r="CB90" s="44"/>
      <c r="CC90" s="44"/>
      <c r="CD90" s="46"/>
      <c r="CE90" s="48"/>
      <c r="CF90" s="48"/>
      <c r="CG90" s="50"/>
      <c r="CH90" s="50"/>
    </row>
    <row r="91" spans="1:86" s="25" customFormat="1" ht="18" customHeight="1" x14ac:dyDescent="0.3">
      <c r="A91" s="64"/>
      <c r="B91" s="153"/>
      <c r="C91" s="66"/>
      <c r="D91" s="66" t="str">
        <f t="shared" ref="D91" si="1126">D90</f>
        <v>蓝思7栋</v>
      </c>
      <c r="E91" s="69"/>
      <c r="F91" s="66" t="str">
        <f t="shared" ref="F91" si="1127">F90</f>
        <v>蕴力</v>
      </c>
      <c r="G91" s="92"/>
      <c r="H91" s="72"/>
      <c r="I91" s="73"/>
      <c r="J91" s="6" t="s">
        <v>22</v>
      </c>
      <c r="K91" s="30">
        <v>3.5</v>
      </c>
      <c r="L91" s="30">
        <v>3</v>
      </c>
      <c r="M91" s="30">
        <v>2</v>
      </c>
      <c r="N91" s="30">
        <v>10</v>
      </c>
      <c r="O91" s="30">
        <v>8</v>
      </c>
      <c r="P91" s="30">
        <v>3</v>
      </c>
      <c r="Q91" s="30">
        <v>3.5</v>
      </c>
      <c r="R91" s="30">
        <v>2</v>
      </c>
      <c r="S91" s="30">
        <v>3</v>
      </c>
      <c r="T91" s="30">
        <v>3</v>
      </c>
      <c r="U91" s="41">
        <v>8</v>
      </c>
      <c r="V91" s="41"/>
      <c r="W91" s="30">
        <v>3.5</v>
      </c>
      <c r="X91" s="30">
        <v>3</v>
      </c>
      <c r="Y91" s="30">
        <v>3.5</v>
      </c>
      <c r="Z91" s="30">
        <v>3.5</v>
      </c>
      <c r="AA91" s="30">
        <v>3</v>
      </c>
      <c r="AB91" s="30">
        <v>12</v>
      </c>
      <c r="AC91" s="30">
        <v>8</v>
      </c>
      <c r="AD91" s="30">
        <v>2</v>
      </c>
      <c r="AE91" s="30">
        <v>2.5</v>
      </c>
      <c r="AF91" s="30">
        <v>3</v>
      </c>
      <c r="AG91" s="30">
        <v>2.5</v>
      </c>
      <c r="AH91" s="30">
        <v>3.5</v>
      </c>
      <c r="AI91" s="30">
        <v>10.5</v>
      </c>
      <c r="AJ91" s="30">
        <v>8</v>
      </c>
      <c r="AK91" s="30">
        <v>2.5</v>
      </c>
      <c r="AL91" s="30">
        <v>2</v>
      </c>
      <c r="AM91" s="30">
        <v>3</v>
      </c>
      <c r="AN91" s="30">
        <v>3</v>
      </c>
      <c r="AO91" s="30"/>
      <c r="AP91" s="74"/>
      <c r="AQ91" s="74"/>
      <c r="AR91" s="74"/>
      <c r="AS91" s="74"/>
      <c r="AT91" s="74"/>
      <c r="AU91" s="76"/>
      <c r="AV91" s="76"/>
      <c r="AW91" s="76"/>
      <c r="AX91" s="74"/>
      <c r="AY91" s="76"/>
      <c r="AZ91" s="76"/>
      <c r="BA91" s="76"/>
      <c r="BB91" s="76"/>
      <c r="BC91" s="76"/>
      <c r="BD91" s="77"/>
      <c r="BE91" s="78"/>
      <c r="BF91" s="77"/>
      <c r="BG91" s="77"/>
      <c r="BH91" s="80"/>
      <c r="BI91" s="80"/>
      <c r="BJ91" s="53"/>
      <c r="BK91" s="53"/>
      <c r="BL91" s="53"/>
      <c r="BM91" s="53"/>
      <c r="BN91" s="55"/>
      <c r="BO91" s="55"/>
      <c r="BP91" s="55"/>
      <c r="BQ91" s="56"/>
      <c r="BR91" s="56"/>
      <c r="BS91" s="43"/>
      <c r="BT91" s="58"/>
      <c r="BU91" s="60"/>
      <c r="BV91" s="62"/>
      <c r="BW91" s="43"/>
      <c r="BX91" s="60"/>
      <c r="BY91" s="62"/>
      <c r="BZ91" s="62"/>
      <c r="CA91" s="43"/>
      <c r="CB91" s="45"/>
      <c r="CC91" s="45"/>
      <c r="CD91" s="47"/>
      <c r="CE91" s="49"/>
      <c r="CF91" s="49"/>
      <c r="CG91" s="50"/>
      <c r="CH91" s="50"/>
    </row>
    <row r="92" spans="1:86" s="25" customFormat="1" ht="18" customHeight="1" x14ac:dyDescent="0.3">
      <c r="A92" s="63">
        <v>32</v>
      </c>
      <c r="B92" s="152"/>
      <c r="C92" s="138" t="s">
        <v>136</v>
      </c>
      <c r="D92" s="66" t="s">
        <v>191</v>
      </c>
      <c r="E92" s="141" t="s">
        <v>74</v>
      </c>
      <c r="F92" s="66" t="s">
        <v>73</v>
      </c>
      <c r="G92" s="91" t="s">
        <v>71</v>
      </c>
      <c r="H92" s="147">
        <v>45007</v>
      </c>
      <c r="I92" s="73"/>
      <c r="J92" s="6" t="s">
        <v>21</v>
      </c>
      <c r="K92" s="29" t="s">
        <v>89</v>
      </c>
      <c r="L92" s="29" t="s">
        <v>89</v>
      </c>
      <c r="M92" s="29" t="s">
        <v>89</v>
      </c>
      <c r="N92" s="29"/>
      <c r="O92" s="29"/>
      <c r="P92" s="29" t="s">
        <v>89</v>
      </c>
      <c r="Q92" s="29" t="s">
        <v>89</v>
      </c>
      <c r="R92" s="29" t="s">
        <v>89</v>
      </c>
      <c r="S92" s="29" t="s">
        <v>89</v>
      </c>
      <c r="T92" s="29" t="s">
        <v>89</v>
      </c>
      <c r="U92" s="29"/>
      <c r="V92" s="29"/>
      <c r="W92" s="29" t="s">
        <v>89</v>
      </c>
      <c r="X92" s="29" t="s">
        <v>89</v>
      </c>
      <c r="Y92" s="29" t="s">
        <v>89</v>
      </c>
      <c r="Z92" s="29" t="s">
        <v>89</v>
      </c>
      <c r="AA92" s="29" t="s">
        <v>89</v>
      </c>
      <c r="AB92" s="29"/>
      <c r="AC92" s="29"/>
      <c r="AD92" s="29" t="s">
        <v>89</v>
      </c>
      <c r="AE92" s="29" t="s">
        <v>89</v>
      </c>
      <c r="AF92" s="29" t="s">
        <v>89</v>
      </c>
      <c r="AG92" s="29" t="s">
        <v>89</v>
      </c>
      <c r="AH92" s="29" t="s">
        <v>89</v>
      </c>
      <c r="AI92" s="29"/>
      <c r="AJ92" s="29"/>
      <c r="AK92" s="29" t="s">
        <v>89</v>
      </c>
      <c r="AL92" s="29" t="s">
        <v>89</v>
      </c>
      <c r="AM92" s="29" t="s">
        <v>89</v>
      </c>
      <c r="AN92" s="29" t="s">
        <v>89</v>
      </c>
      <c r="AO92" s="29"/>
      <c r="AP92" s="74">
        <f t="shared" ref="AP92" si="1128">(COUNTIF(K92:AO92,"=○")+COUNTIF(K92:AO92,"=○4")*0.5)*8</f>
        <v>0</v>
      </c>
      <c r="AQ92" s="74">
        <f t="shared" ref="AQ92" si="1129">(COUNTIF(K92:AO92,"=×")+COUNTIF(K92:AO92,"=×4")*0.5)*8</f>
        <v>0</v>
      </c>
      <c r="AR92" s="74">
        <f t="shared" ref="AR92" si="1130">(COUNTIF(K92:AO92,"=※")+COUNTIF(K92:AO92,"=※4")*0.5)*8</f>
        <v>0</v>
      </c>
      <c r="AS92" s="74">
        <f t="shared" ref="AS92" si="1131">COUNTIF(K92:AO92,"□")*8</f>
        <v>0</v>
      </c>
      <c r="AT92" s="74">
        <f t="shared" ref="AT92" si="1132">COUNTIF(K92:AO92,"=☆")*8</f>
        <v>0</v>
      </c>
      <c r="AU92" s="75">
        <f t="shared" ref="AU92" si="1133">COUNTIF(K92:AO92,"=●")*8</f>
        <v>0</v>
      </c>
      <c r="AV92" s="75">
        <f t="shared" ref="AV92" si="1134">(COUNTIF(K92:AO92,"=$")+COUNTIF(K92:AO92,"=H"))*8</f>
        <v>0</v>
      </c>
      <c r="AW92" s="75">
        <f t="shared" ref="AW92" si="1135">(COUNTIF(K92:AO92,"▲")+COUNTIF(K92:AO92,"=▲4")*0.5)*8</f>
        <v>0</v>
      </c>
      <c r="AX92" s="74">
        <f t="shared" ref="AX92" si="1136">(COUNTIF(K92:AO92,"-")+COUNTIF(K92:AO92,"/"))*8</f>
        <v>0</v>
      </c>
      <c r="AY92" s="75">
        <f t="shared" ref="AY92" si="1137">(COUNTIF(K92:AO92,"G")+COUNTIF(K92:AO92,"=G4")*0.5)*8</f>
        <v>0</v>
      </c>
      <c r="AZ92" s="75">
        <f t="shared" ref="AZ92" si="1138">(COUNTIF(K92:AO92,"E")+COUNTIF(K92:AO92,"=E4")*0.5)*8</f>
        <v>0</v>
      </c>
      <c r="BA92" s="75">
        <f t="shared" ref="BA92" si="1139">(COUNTIF(K92:AO92,"=▽")+COUNTIF(K92:AO92,"=▽4")*0.5)*8</f>
        <v>0</v>
      </c>
      <c r="BB92" s="75">
        <f t="shared" ref="BB92" si="1140">$BG$5-(SUM(AP92:AZ93)+BC92)/8</f>
        <v>22</v>
      </c>
      <c r="BC92" s="75"/>
      <c r="BD92" s="77">
        <f t="shared" ref="BD92" si="1141">$BG$5*8</f>
        <v>176</v>
      </c>
      <c r="BE92" s="78">
        <f t="shared" ref="BE92" si="1142">BD92-(SUM(AP92:AZ93)+BC92)</f>
        <v>176</v>
      </c>
      <c r="BF92" s="77">
        <f t="shared" ref="BF92" si="1143">SUM(K93:M93,P93:T93,W93:AA93,AD93:AH93,AK93:AN93)</f>
        <v>34</v>
      </c>
      <c r="BG92" s="77">
        <f t="shared" ref="BG92" si="1144">SUM(N93:O93,U93:V93,AB93:AC93,AI93:AJ93)</f>
        <v>42</v>
      </c>
      <c r="BH92" s="79"/>
      <c r="BI92" s="79">
        <f t="shared" ref="BI92" si="1145">SUM(BF92:BH93)</f>
        <v>76</v>
      </c>
      <c r="BJ92" s="52"/>
      <c r="BK92" s="52">
        <f t="shared" ref="BK92" si="1146">BA92</f>
        <v>0</v>
      </c>
      <c r="BL92" s="52">
        <f t="shared" ref="BL92" si="1147">BA92</f>
        <v>0</v>
      </c>
      <c r="BM92" s="52">
        <f t="shared" ref="BM92" si="1148">BJ92+BK92-BL92</f>
        <v>0</v>
      </c>
      <c r="BN92" s="54">
        <f t="shared" ref="BN92" si="1149">BE92</f>
        <v>176</v>
      </c>
      <c r="BO92" s="54">
        <f t="shared" ref="BO92" si="1150">BF92-(BK92-BT92)</f>
        <v>34</v>
      </c>
      <c r="BP92" s="54">
        <f t="shared" ref="BP92" si="1151">BG92-BT92</f>
        <v>42</v>
      </c>
      <c r="BQ92" s="56">
        <f t="shared" ref="BQ92" si="1152">BH92</f>
        <v>0</v>
      </c>
      <c r="BR92" s="56">
        <f t="shared" ref="BR92" si="1153">SUM(BO92:BQ93)</f>
        <v>76</v>
      </c>
      <c r="BS92" s="42" t="str">
        <f t="shared" ref="BS92" si="1154">IF(BD92=BE92,"Y","N")</f>
        <v>Y</v>
      </c>
      <c r="BT92" s="57"/>
      <c r="BU92" s="59"/>
      <c r="BV92" s="61"/>
      <c r="BW92" s="42"/>
      <c r="BX92" s="59"/>
      <c r="BY92" s="61"/>
      <c r="BZ92" s="61"/>
      <c r="CA92" s="42"/>
      <c r="CB92" s="44"/>
      <c r="CC92" s="44"/>
      <c r="CD92" s="46"/>
      <c r="CE92" s="48"/>
      <c r="CF92" s="48"/>
      <c r="CG92" s="50"/>
      <c r="CH92" s="50"/>
    </row>
    <row r="93" spans="1:86" s="25" customFormat="1" ht="18" customHeight="1" x14ac:dyDescent="0.3">
      <c r="A93" s="64"/>
      <c r="B93" s="153"/>
      <c r="C93" s="138"/>
      <c r="D93" s="66" t="str">
        <f t="shared" ref="D93" si="1155">D92</f>
        <v>蓝思8栋</v>
      </c>
      <c r="E93" s="141"/>
      <c r="F93" s="66" t="str">
        <f>F92</f>
        <v>蕴力</v>
      </c>
      <c r="G93" s="92"/>
      <c r="H93" s="147"/>
      <c r="I93" s="73"/>
      <c r="J93" s="6" t="s">
        <v>22</v>
      </c>
      <c r="K93" s="30">
        <v>1</v>
      </c>
      <c r="L93" s="30">
        <v>3</v>
      </c>
      <c r="M93" s="30">
        <v>3</v>
      </c>
      <c r="N93" s="30">
        <v>11</v>
      </c>
      <c r="O93" s="30"/>
      <c r="P93" s="30"/>
      <c r="Q93" s="30">
        <v>2</v>
      </c>
      <c r="R93" s="30">
        <v>2</v>
      </c>
      <c r="S93" s="30">
        <v>2</v>
      </c>
      <c r="T93" s="30"/>
      <c r="U93" s="41">
        <v>8</v>
      </c>
      <c r="V93" s="41"/>
      <c r="W93" s="30"/>
      <c r="X93" s="30"/>
      <c r="Y93" s="30">
        <v>2</v>
      </c>
      <c r="Z93" s="30">
        <v>2</v>
      </c>
      <c r="AA93" s="30"/>
      <c r="AB93" s="30">
        <v>11</v>
      </c>
      <c r="AC93" s="30"/>
      <c r="AD93" s="30">
        <v>2</v>
      </c>
      <c r="AE93" s="30">
        <v>3</v>
      </c>
      <c r="AF93" s="30">
        <v>3</v>
      </c>
      <c r="AG93" s="30">
        <v>3</v>
      </c>
      <c r="AH93" s="30"/>
      <c r="AI93" s="30">
        <v>12</v>
      </c>
      <c r="AJ93" s="30"/>
      <c r="AK93" s="30"/>
      <c r="AL93" s="30">
        <v>3</v>
      </c>
      <c r="AM93" s="30">
        <v>3</v>
      </c>
      <c r="AN93" s="30"/>
      <c r="AO93" s="30"/>
      <c r="AP93" s="74"/>
      <c r="AQ93" s="74"/>
      <c r="AR93" s="74"/>
      <c r="AS93" s="74"/>
      <c r="AT93" s="74"/>
      <c r="AU93" s="76"/>
      <c r="AV93" s="76"/>
      <c r="AW93" s="76"/>
      <c r="AX93" s="74"/>
      <c r="AY93" s="76"/>
      <c r="AZ93" s="76"/>
      <c r="BA93" s="76"/>
      <c r="BB93" s="76"/>
      <c r="BC93" s="76"/>
      <c r="BD93" s="77"/>
      <c r="BE93" s="78"/>
      <c r="BF93" s="77"/>
      <c r="BG93" s="77"/>
      <c r="BH93" s="80"/>
      <c r="BI93" s="80"/>
      <c r="BJ93" s="53"/>
      <c r="BK93" s="53"/>
      <c r="BL93" s="53"/>
      <c r="BM93" s="53"/>
      <c r="BN93" s="55"/>
      <c r="BO93" s="55"/>
      <c r="BP93" s="55"/>
      <c r="BQ93" s="56"/>
      <c r="BR93" s="56"/>
      <c r="BS93" s="43"/>
      <c r="BT93" s="58"/>
      <c r="BU93" s="60"/>
      <c r="BV93" s="62"/>
      <c r="BW93" s="43"/>
      <c r="BX93" s="60"/>
      <c r="BY93" s="62"/>
      <c r="BZ93" s="62"/>
      <c r="CA93" s="43"/>
      <c r="CB93" s="45"/>
      <c r="CC93" s="45"/>
      <c r="CD93" s="47"/>
      <c r="CE93" s="49"/>
      <c r="CF93" s="49"/>
      <c r="CG93" s="50"/>
      <c r="CH93" s="50"/>
    </row>
    <row r="94" spans="1:86" s="25" customFormat="1" ht="18" customHeight="1" x14ac:dyDescent="0.3">
      <c r="A94" s="63">
        <v>33</v>
      </c>
      <c r="B94" s="152"/>
      <c r="C94" s="66" t="s">
        <v>137</v>
      </c>
      <c r="D94" s="66" t="s">
        <v>191</v>
      </c>
      <c r="E94" s="69" t="s">
        <v>72</v>
      </c>
      <c r="F94" s="66" t="s">
        <v>138</v>
      </c>
      <c r="G94" s="91" t="s">
        <v>71</v>
      </c>
      <c r="H94" s="72">
        <v>45259</v>
      </c>
      <c r="I94" s="73"/>
      <c r="J94" s="6" t="s">
        <v>21</v>
      </c>
      <c r="K94" s="29" t="s">
        <v>23</v>
      </c>
      <c r="L94" s="29" t="s">
        <v>23</v>
      </c>
      <c r="M94" s="29" t="s">
        <v>23</v>
      </c>
      <c r="N94" s="29"/>
      <c r="O94" s="29"/>
      <c r="P94" s="29" t="s">
        <v>23</v>
      </c>
      <c r="Q94" s="29" t="s">
        <v>23</v>
      </c>
      <c r="R94" s="29" t="s">
        <v>23</v>
      </c>
      <c r="S94" s="29" t="s">
        <v>23</v>
      </c>
      <c r="T94" s="29" t="s">
        <v>23</v>
      </c>
      <c r="U94" s="29"/>
      <c r="V94" s="29"/>
      <c r="W94" s="29" t="s">
        <v>23</v>
      </c>
      <c r="X94" s="29" t="s">
        <v>23</v>
      </c>
      <c r="Y94" s="29" t="s">
        <v>23</v>
      </c>
      <c r="Z94" s="29" t="s">
        <v>23</v>
      </c>
      <c r="AA94" s="29" t="s">
        <v>23</v>
      </c>
      <c r="AB94" s="29"/>
      <c r="AC94" s="29"/>
      <c r="AD94" s="29" t="s">
        <v>23</v>
      </c>
      <c r="AE94" s="29" t="s">
        <v>23</v>
      </c>
      <c r="AF94" s="29" t="s">
        <v>23</v>
      </c>
      <c r="AG94" s="29" t="s">
        <v>23</v>
      </c>
      <c r="AH94" s="29" t="s">
        <v>23</v>
      </c>
      <c r="AI94" s="29"/>
      <c r="AJ94" s="29"/>
      <c r="AK94" s="29" t="s">
        <v>23</v>
      </c>
      <c r="AL94" s="29" t="s">
        <v>23</v>
      </c>
      <c r="AM94" s="29" t="s">
        <v>89</v>
      </c>
      <c r="AN94" s="29" t="s">
        <v>89</v>
      </c>
      <c r="AO94" s="29"/>
      <c r="AP94" s="74">
        <f t="shared" ref="AP94" si="1156">(COUNTIF(K94:AO94,"=○")+COUNTIF(K94:AO94,"=○4")*0.5)*8</f>
        <v>0</v>
      </c>
      <c r="AQ94" s="74">
        <f t="shared" ref="AQ94" si="1157">(COUNTIF(K94:AO94,"=×")+COUNTIF(K94:AO94,"=×4")*0.5)*8</f>
        <v>0</v>
      </c>
      <c r="AR94" s="74">
        <f t="shared" ref="AR94" si="1158">(COUNTIF(K94:AO94,"=※")+COUNTIF(K94:AO94,"=※4")*0.5)*8</f>
        <v>0</v>
      </c>
      <c r="AS94" s="74">
        <f t="shared" ref="AS94" si="1159">COUNTIF(K94:AO94,"□")*8</f>
        <v>0</v>
      </c>
      <c r="AT94" s="74">
        <f t="shared" ref="AT94" si="1160">COUNTIF(K94:AO94,"=☆")*8</f>
        <v>0</v>
      </c>
      <c r="AU94" s="75">
        <f t="shared" ref="AU94" si="1161">COUNTIF(K94:AO94,"=●")*8</f>
        <v>0</v>
      </c>
      <c r="AV94" s="75">
        <f t="shared" ref="AV94" si="1162">(COUNTIF(K94:AO94,"=$")+COUNTIF(K94:AO94,"=H"))*8</f>
        <v>0</v>
      </c>
      <c r="AW94" s="75">
        <f t="shared" ref="AW94" si="1163">(COUNTIF(K94:AO94,"▲")+COUNTIF(K94:AO94,"=▲4")*0.5)*8</f>
        <v>0</v>
      </c>
      <c r="AX94" s="74">
        <f t="shared" ref="AX94" si="1164">(COUNTIF(K94:AO94,"-")+COUNTIF(K94:AO94,"/"))*8</f>
        <v>160</v>
      </c>
      <c r="AY94" s="75">
        <f t="shared" ref="AY94" si="1165">(COUNTIF(K94:AO94,"G")+COUNTIF(K94:AO94,"=G4")*0.5)*8</f>
        <v>0</v>
      </c>
      <c r="AZ94" s="75">
        <f t="shared" ref="AZ94" si="1166">(COUNTIF(K94:AO94,"E")+COUNTIF(K94:AO94,"=E4")*0.5)*8</f>
        <v>0</v>
      </c>
      <c r="BA94" s="75">
        <f t="shared" ref="BA94" si="1167">(COUNTIF(K94:AO94,"=▽")+COUNTIF(K94:AO94,"=▽4")*0.5)*8</f>
        <v>0</v>
      </c>
      <c r="BB94" s="75">
        <f t="shared" ref="BB94" si="1168">$BG$5-(SUM(AP94:AZ95)+BC94)/8</f>
        <v>2</v>
      </c>
      <c r="BC94" s="75"/>
      <c r="BD94" s="77">
        <f t="shared" ref="BD94" si="1169">$BG$5*8</f>
        <v>176</v>
      </c>
      <c r="BE94" s="78">
        <f t="shared" ref="BE94" si="1170">BD94-(SUM(AP94:AZ95)+BC94)</f>
        <v>16</v>
      </c>
      <c r="BF94" s="77">
        <f t="shared" ref="BF94" si="1171">SUM(K95:M95,P95:T95,W95:AA95,AD95:AH95,AK95:AN95)</f>
        <v>2</v>
      </c>
      <c r="BG94" s="77">
        <f t="shared" ref="BG94" si="1172">SUM(N95:O95,U95:V95,AB95:AC95,AI95:AJ95)</f>
        <v>0</v>
      </c>
      <c r="BH94" s="79"/>
      <c r="BI94" s="79">
        <f t="shared" ref="BI94" si="1173">SUM(BF94:BH95)</f>
        <v>2</v>
      </c>
      <c r="BJ94" s="52"/>
      <c r="BK94" s="52">
        <f t="shared" ref="BK94" si="1174">BA94</f>
        <v>0</v>
      </c>
      <c r="BL94" s="52">
        <f t="shared" ref="BL94" si="1175">BA94</f>
        <v>0</v>
      </c>
      <c r="BM94" s="52">
        <f t="shared" ref="BM94" si="1176">BJ94+BK94-BL94</f>
        <v>0</v>
      </c>
      <c r="BN94" s="54">
        <f t="shared" ref="BN94" si="1177">BE94</f>
        <v>16</v>
      </c>
      <c r="BO94" s="54">
        <f t="shared" ref="BO94" si="1178">BF94-(BK94-BT94)</f>
        <v>2</v>
      </c>
      <c r="BP94" s="54">
        <f t="shared" ref="BP94" si="1179">BG94-BT94</f>
        <v>0</v>
      </c>
      <c r="BQ94" s="56">
        <f t="shared" ref="BQ94" si="1180">BH94</f>
        <v>0</v>
      </c>
      <c r="BR94" s="56">
        <f t="shared" ref="BR94" si="1181">SUM(BO94:BQ95)</f>
        <v>2</v>
      </c>
      <c r="BS94" s="42" t="str">
        <f t="shared" ref="BS94" si="1182">IF(BD94=BE94,"Y","N")</f>
        <v>N</v>
      </c>
      <c r="BT94" s="57"/>
      <c r="BU94" s="59"/>
      <c r="BV94" s="61"/>
      <c r="BW94" s="42"/>
      <c r="BX94" s="59"/>
      <c r="BY94" s="61"/>
      <c r="BZ94" s="61"/>
      <c r="CA94" s="42"/>
      <c r="CB94" s="44"/>
      <c r="CC94" s="44"/>
      <c r="CD94" s="46"/>
      <c r="CE94" s="48"/>
      <c r="CF94" s="48"/>
      <c r="CG94" s="50"/>
      <c r="CH94" s="50"/>
    </row>
    <row r="95" spans="1:86" s="25" customFormat="1" ht="18" customHeight="1" x14ac:dyDescent="0.3">
      <c r="A95" s="64"/>
      <c r="B95" s="153"/>
      <c r="C95" s="66"/>
      <c r="D95" s="66" t="str">
        <f t="shared" ref="D95" si="1183">D94</f>
        <v>蓝思8栋</v>
      </c>
      <c r="E95" s="69"/>
      <c r="F95" s="66" t="s">
        <v>138</v>
      </c>
      <c r="G95" s="92"/>
      <c r="H95" s="72"/>
      <c r="I95" s="73"/>
      <c r="J95" s="6" t="s">
        <v>22</v>
      </c>
      <c r="K95" s="30"/>
      <c r="L95" s="30"/>
      <c r="M95" s="30"/>
      <c r="N95" s="30"/>
      <c r="O95" s="30"/>
      <c r="P95" s="30"/>
      <c r="Q95" s="30"/>
      <c r="R95" s="30"/>
      <c r="S95" s="30"/>
      <c r="T95" s="30"/>
      <c r="U95" s="41"/>
      <c r="V95" s="41"/>
      <c r="W95" s="41"/>
      <c r="X95" s="41"/>
      <c r="Y95" s="41"/>
      <c r="Z95" s="30"/>
      <c r="AA95" s="30"/>
      <c r="AB95" s="30"/>
      <c r="AC95" s="30"/>
      <c r="AD95" s="30"/>
      <c r="AE95" s="30"/>
      <c r="AF95" s="30"/>
      <c r="AG95" s="30"/>
      <c r="AH95" s="30"/>
      <c r="AI95" s="30"/>
      <c r="AJ95" s="30"/>
      <c r="AK95" s="30"/>
      <c r="AL95" s="30"/>
      <c r="AM95" s="30"/>
      <c r="AN95" s="30">
        <v>2</v>
      </c>
      <c r="AO95" s="30"/>
      <c r="AP95" s="74"/>
      <c r="AQ95" s="74"/>
      <c r="AR95" s="74"/>
      <c r="AS95" s="74"/>
      <c r="AT95" s="74"/>
      <c r="AU95" s="76"/>
      <c r="AV95" s="76"/>
      <c r="AW95" s="76"/>
      <c r="AX95" s="74"/>
      <c r="AY95" s="76"/>
      <c r="AZ95" s="76"/>
      <c r="BA95" s="76"/>
      <c r="BB95" s="76"/>
      <c r="BC95" s="76"/>
      <c r="BD95" s="77"/>
      <c r="BE95" s="78"/>
      <c r="BF95" s="77"/>
      <c r="BG95" s="77"/>
      <c r="BH95" s="80"/>
      <c r="BI95" s="80"/>
      <c r="BJ95" s="53"/>
      <c r="BK95" s="53"/>
      <c r="BL95" s="53"/>
      <c r="BM95" s="53"/>
      <c r="BN95" s="55"/>
      <c r="BO95" s="55"/>
      <c r="BP95" s="55"/>
      <c r="BQ95" s="56"/>
      <c r="BR95" s="56"/>
      <c r="BS95" s="43"/>
      <c r="BT95" s="58"/>
      <c r="BU95" s="60"/>
      <c r="BV95" s="62"/>
      <c r="BW95" s="43"/>
      <c r="BX95" s="60"/>
      <c r="BY95" s="62"/>
      <c r="BZ95" s="62"/>
      <c r="CA95" s="43"/>
      <c r="CB95" s="45"/>
      <c r="CC95" s="45"/>
      <c r="CD95" s="47"/>
      <c r="CE95" s="49"/>
      <c r="CF95" s="49"/>
      <c r="CG95" s="50"/>
      <c r="CH95" s="50"/>
    </row>
    <row r="96" spans="1:86" s="25" customFormat="1" ht="18" customHeight="1" x14ac:dyDescent="0.3">
      <c r="A96" s="63">
        <v>34</v>
      </c>
      <c r="B96" s="184"/>
      <c r="C96" s="66" t="s">
        <v>139</v>
      </c>
      <c r="D96" s="66" t="s">
        <v>189</v>
      </c>
      <c r="E96" s="69" t="s">
        <v>113</v>
      </c>
      <c r="F96" s="66" t="s">
        <v>73</v>
      </c>
      <c r="G96" s="91" t="s">
        <v>71</v>
      </c>
      <c r="H96" s="72">
        <v>44256</v>
      </c>
      <c r="I96" s="73"/>
      <c r="J96" s="6" t="s">
        <v>21</v>
      </c>
      <c r="K96" s="29" t="s">
        <v>89</v>
      </c>
      <c r="L96" s="29" t="s">
        <v>89</v>
      </c>
      <c r="M96" s="29" t="s">
        <v>89</v>
      </c>
      <c r="N96" s="29"/>
      <c r="O96" s="29"/>
      <c r="P96" s="29" t="s">
        <v>89</v>
      </c>
      <c r="Q96" s="29" t="s">
        <v>89</v>
      </c>
      <c r="R96" s="29" t="s">
        <v>89</v>
      </c>
      <c r="S96" s="29" t="s">
        <v>89</v>
      </c>
      <c r="T96" s="29" t="s">
        <v>89</v>
      </c>
      <c r="U96" s="29"/>
      <c r="V96" s="29"/>
      <c r="W96" s="29" t="s">
        <v>89</v>
      </c>
      <c r="X96" s="29" t="s">
        <v>89</v>
      </c>
      <c r="Y96" s="29" t="s">
        <v>89</v>
      </c>
      <c r="Z96" s="29" t="s">
        <v>89</v>
      </c>
      <c r="AA96" s="29" t="s">
        <v>89</v>
      </c>
      <c r="AB96" s="29"/>
      <c r="AC96" s="29"/>
      <c r="AD96" s="29" t="s">
        <v>89</v>
      </c>
      <c r="AE96" s="29" t="s">
        <v>89</v>
      </c>
      <c r="AF96" s="29" t="s">
        <v>89</v>
      </c>
      <c r="AG96" s="29" t="s">
        <v>89</v>
      </c>
      <c r="AH96" s="29" t="s">
        <v>89</v>
      </c>
      <c r="AI96" s="29"/>
      <c r="AJ96" s="29"/>
      <c r="AK96" s="29" t="s">
        <v>89</v>
      </c>
      <c r="AL96" s="29" t="s">
        <v>89</v>
      </c>
      <c r="AM96" s="29" t="s">
        <v>89</v>
      </c>
      <c r="AN96" s="29" t="s">
        <v>89</v>
      </c>
      <c r="AO96" s="29"/>
      <c r="AP96" s="74">
        <f t="shared" ref="AP96" si="1184">(COUNTIF(K96:AO96,"=○")+COUNTIF(K96:AO96,"=○4")*0.5)*8</f>
        <v>0</v>
      </c>
      <c r="AQ96" s="74">
        <f t="shared" ref="AQ96" si="1185">(COUNTIF(K96:AO96,"=×")+COUNTIF(K96:AO96,"=×4")*0.5)*8</f>
        <v>0</v>
      </c>
      <c r="AR96" s="74">
        <f t="shared" ref="AR96" si="1186">(COUNTIF(K96:AO96,"=※")+COUNTIF(K96:AO96,"=※4")*0.5)*8</f>
        <v>0</v>
      </c>
      <c r="AS96" s="74">
        <f t="shared" ref="AS96" si="1187">COUNTIF(K96:AO96,"□")*8</f>
        <v>0</v>
      </c>
      <c r="AT96" s="74">
        <f t="shared" ref="AT96" si="1188">COUNTIF(K96:AO96,"=☆")*8</f>
        <v>0</v>
      </c>
      <c r="AU96" s="75">
        <f t="shared" ref="AU96" si="1189">COUNTIF(K96:AO96,"=●")*8</f>
        <v>0</v>
      </c>
      <c r="AV96" s="75">
        <f t="shared" ref="AV96" si="1190">(COUNTIF(K96:AO96,"=$")+COUNTIF(K96:AO96,"=H"))*8</f>
        <v>0</v>
      </c>
      <c r="AW96" s="75">
        <f t="shared" ref="AW96" si="1191">(COUNTIF(K96:AO96,"▲")+COUNTIF(K96:AO96,"=▲4")*0.5)*8</f>
        <v>0</v>
      </c>
      <c r="AX96" s="74">
        <f t="shared" ref="AX96" si="1192">(COUNTIF(K96:AO96,"-")+COUNTIF(K96:AO96,"/"))*8</f>
        <v>0</v>
      </c>
      <c r="AY96" s="75">
        <f t="shared" ref="AY96" si="1193">(COUNTIF(K96:AO96,"G")+COUNTIF(K96:AO96,"=G4")*0.5)*8</f>
        <v>0</v>
      </c>
      <c r="AZ96" s="75">
        <f t="shared" ref="AZ96" si="1194">(COUNTIF(K96:AO96,"E")+COUNTIF(K96:AO96,"=E4")*0.5)*8</f>
        <v>0</v>
      </c>
      <c r="BA96" s="75">
        <f t="shared" ref="BA96" si="1195">(COUNTIF(K96:AO96,"=▽")+COUNTIF(K96:AO96,"=▽4")*0.5)*8</f>
        <v>0</v>
      </c>
      <c r="BB96" s="75">
        <f t="shared" ref="BB96" si="1196">$BG$5-(SUM(AP96:AZ97)+BC96)/8</f>
        <v>22</v>
      </c>
      <c r="BC96" s="75"/>
      <c r="BD96" s="77">
        <f t="shared" ref="BD96" si="1197">$BG$5*8</f>
        <v>176</v>
      </c>
      <c r="BE96" s="78">
        <f t="shared" ref="BE96" si="1198">BD96-(SUM(AP96:AZ97)+BC96)</f>
        <v>176</v>
      </c>
      <c r="BF96" s="77">
        <f t="shared" ref="BF96" si="1199">SUM(K97:M97,P97:T97,W97:AA97,AD97:AH97,AK97:AN97)</f>
        <v>39.5</v>
      </c>
      <c r="BG96" s="77">
        <f t="shared" ref="BG96" si="1200">SUM(N97:O97,U97:V97,AB97:AC97,AI97:AJ97)</f>
        <v>50</v>
      </c>
      <c r="BH96" s="79"/>
      <c r="BI96" s="79">
        <f t="shared" ref="BI96" si="1201">SUM(BF96:BH97)</f>
        <v>89.5</v>
      </c>
      <c r="BJ96" s="52"/>
      <c r="BK96" s="52">
        <f t="shared" ref="BK96" si="1202">BA96</f>
        <v>0</v>
      </c>
      <c r="BL96" s="52">
        <f t="shared" ref="BL96" si="1203">BA96</f>
        <v>0</v>
      </c>
      <c r="BM96" s="52">
        <f t="shared" ref="BM96" si="1204">BJ96+BK96-BL96</f>
        <v>0</v>
      </c>
      <c r="BN96" s="54">
        <f t="shared" ref="BN96" si="1205">BE96</f>
        <v>176</v>
      </c>
      <c r="BO96" s="54">
        <f t="shared" ref="BO96" si="1206">BF96-(BK96-BT96)</f>
        <v>39.5</v>
      </c>
      <c r="BP96" s="54">
        <f t="shared" ref="BP96" si="1207">BG96-BT96</f>
        <v>50</v>
      </c>
      <c r="BQ96" s="56">
        <f t="shared" ref="BQ96" si="1208">BH96</f>
        <v>0</v>
      </c>
      <c r="BR96" s="56">
        <f t="shared" ref="BR96" si="1209">SUM(BO96:BQ97)</f>
        <v>89.5</v>
      </c>
      <c r="BS96" s="42" t="str">
        <f t="shared" ref="BS96" si="1210">IF(BD96=BE96,"Y","N")</f>
        <v>Y</v>
      </c>
      <c r="BT96" s="57"/>
      <c r="BU96" s="59"/>
      <c r="BV96" s="61"/>
      <c r="BW96" s="42"/>
      <c r="BX96" s="59"/>
      <c r="BY96" s="61"/>
      <c r="BZ96" s="61"/>
      <c r="CA96" s="42"/>
      <c r="CB96" s="44"/>
      <c r="CC96" s="44"/>
      <c r="CD96" s="46"/>
      <c r="CE96" s="48"/>
      <c r="CF96" s="48"/>
      <c r="CG96" s="50"/>
      <c r="CH96" s="50"/>
    </row>
    <row r="97" spans="1:86" s="25" customFormat="1" ht="18" customHeight="1" x14ac:dyDescent="0.3">
      <c r="A97" s="64"/>
      <c r="B97" s="185"/>
      <c r="C97" s="66"/>
      <c r="D97" s="66" t="str">
        <f t="shared" ref="D97" si="1211">D96</f>
        <v>蓝思7栋</v>
      </c>
      <c r="E97" s="69"/>
      <c r="F97" s="66" t="str">
        <f t="shared" ref="F97" si="1212">F96</f>
        <v>蕴力</v>
      </c>
      <c r="G97" s="92"/>
      <c r="H97" s="72"/>
      <c r="I97" s="73"/>
      <c r="J97" s="6" t="s">
        <v>22</v>
      </c>
      <c r="K97" s="30">
        <v>1.5</v>
      </c>
      <c r="L97" s="30">
        <v>2</v>
      </c>
      <c r="M97" s="30">
        <v>2</v>
      </c>
      <c r="N97" s="30">
        <v>10</v>
      </c>
      <c r="O97" s="30"/>
      <c r="P97" s="30">
        <v>2</v>
      </c>
      <c r="Q97" s="30">
        <v>1.5</v>
      </c>
      <c r="R97" s="30">
        <v>2</v>
      </c>
      <c r="S97" s="30">
        <v>2</v>
      </c>
      <c r="T97" s="30">
        <v>2</v>
      </c>
      <c r="U97" s="30">
        <v>10</v>
      </c>
      <c r="V97" s="30"/>
      <c r="W97" s="30">
        <v>1.5</v>
      </c>
      <c r="X97" s="30">
        <v>2</v>
      </c>
      <c r="Y97" s="30">
        <v>2</v>
      </c>
      <c r="Z97" s="30"/>
      <c r="AA97" s="30">
        <v>2</v>
      </c>
      <c r="AB97" s="30">
        <v>10</v>
      </c>
      <c r="AC97" s="30"/>
      <c r="AD97" s="30">
        <v>2</v>
      </c>
      <c r="AE97" s="30">
        <v>2</v>
      </c>
      <c r="AF97" s="30">
        <v>1.5</v>
      </c>
      <c r="AG97" s="30">
        <v>2</v>
      </c>
      <c r="AH97" s="30">
        <v>2</v>
      </c>
      <c r="AI97" s="30">
        <v>10</v>
      </c>
      <c r="AJ97" s="30">
        <v>10</v>
      </c>
      <c r="AK97" s="30">
        <v>1.5</v>
      </c>
      <c r="AL97" s="30">
        <v>2</v>
      </c>
      <c r="AM97" s="30">
        <v>2</v>
      </c>
      <c r="AN97" s="30">
        <v>2</v>
      </c>
      <c r="AO97" s="30"/>
      <c r="AP97" s="74"/>
      <c r="AQ97" s="74"/>
      <c r="AR97" s="74"/>
      <c r="AS97" s="74"/>
      <c r="AT97" s="74"/>
      <c r="AU97" s="76"/>
      <c r="AV97" s="76"/>
      <c r="AW97" s="76"/>
      <c r="AX97" s="74"/>
      <c r="AY97" s="76"/>
      <c r="AZ97" s="76"/>
      <c r="BA97" s="76"/>
      <c r="BB97" s="76"/>
      <c r="BC97" s="76"/>
      <c r="BD97" s="77"/>
      <c r="BE97" s="78"/>
      <c r="BF97" s="77"/>
      <c r="BG97" s="77"/>
      <c r="BH97" s="80"/>
      <c r="BI97" s="80"/>
      <c r="BJ97" s="53"/>
      <c r="BK97" s="53"/>
      <c r="BL97" s="53"/>
      <c r="BM97" s="53"/>
      <c r="BN97" s="55"/>
      <c r="BO97" s="55"/>
      <c r="BP97" s="55"/>
      <c r="BQ97" s="56"/>
      <c r="BR97" s="56"/>
      <c r="BS97" s="43"/>
      <c r="BT97" s="58"/>
      <c r="BU97" s="60"/>
      <c r="BV97" s="62"/>
      <c r="BW97" s="43"/>
      <c r="BX97" s="60"/>
      <c r="BY97" s="62"/>
      <c r="BZ97" s="62"/>
      <c r="CA97" s="43"/>
      <c r="CB97" s="45"/>
      <c r="CC97" s="45"/>
      <c r="CD97" s="47"/>
      <c r="CE97" s="49"/>
      <c r="CF97" s="49"/>
      <c r="CG97" s="50"/>
      <c r="CH97" s="50"/>
    </row>
    <row r="98" spans="1:86" s="25" customFormat="1" ht="18" customHeight="1" x14ac:dyDescent="0.3">
      <c r="A98" s="63">
        <v>35</v>
      </c>
      <c r="B98" s="65"/>
      <c r="C98" s="66" t="s">
        <v>140</v>
      </c>
      <c r="D98" s="66" t="s">
        <v>189</v>
      </c>
      <c r="E98" s="69" t="s">
        <v>113</v>
      </c>
      <c r="F98" s="66" t="s">
        <v>73</v>
      </c>
      <c r="G98" s="70" t="s">
        <v>71</v>
      </c>
      <c r="H98" s="72">
        <v>45124</v>
      </c>
      <c r="I98" s="73"/>
      <c r="J98" s="6" t="s">
        <v>21</v>
      </c>
      <c r="K98" s="29" t="s">
        <v>89</v>
      </c>
      <c r="L98" s="29" t="s">
        <v>89</v>
      </c>
      <c r="M98" s="29" t="s">
        <v>89</v>
      </c>
      <c r="N98" s="29"/>
      <c r="O98" s="29"/>
      <c r="P98" s="29" t="s">
        <v>89</v>
      </c>
      <c r="Q98" s="29" t="s">
        <v>89</v>
      </c>
      <c r="R98" s="29" t="s">
        <v>89</v>
      </c>
      <c r="S98" s="29" t="s">
        <v>89</v>
      </c>
      <c r="T98" s="29" t="s">
        <v>89</v>
      </c>
      <c r="U98" s="29"/>
      <c r="V98" s="29"/>
      <c r="W98" s="29" t="s">
        <v>89</v>
      </c>
      <c r="X98" s="29" t="s">
        <v>89</v>
      </c>
      <c r="Y98" s="29" t="s">
        <v>89</v>
      </c>
      <c r="Z98" s="29" t="s">
        <v>89</v>
      </c>
      <c r="AA98" s="29" t="s">
        <v>89</v>
      </c>
      <c r="AB98" s="29"/>
      <c r="AC98" s="29"/>
      <c r="AD98" s="29" t="s">
        <v>89</v>
      </c>
      <c r="AE98" s="29" t="s">
        <v>89</v>
      </c>
      <c r="AF98" s="29" t="s">
        <v>89</v>
      </c>
      <c r="AG98" s="29" t="s">
        <v>89</v>
      </c>
      <c r="AH98" s="29" t="s">
        <v>89</v>
      </c>
      <c r="AI98" s="29"/>
      <c r="AJ98" s="29"/>
      <c r="AK98" s="29" t="s">
        <v>89</v>
      </c>
      <c r="AL98" s="29" t="s">
        <v>89</v>
      </c>
      <c r="AM98" s="29" t="s">
        <v>89</v>
      </c>
      <c r="AN98" s="29" t="s">
        <v>89</v>
      </c>
      <c r="AO98" s="29"/>
      <c r="AP98" s="74">
        <f t="shared" ref="AP98" si="1213">(COUNTIF(K98:AO98,"=○")+COUNTIF(K98:AO98,"=○4")*0.5)*8</f>
        <v>0</v>
      </c>
      <c r="AQ98" s="74">
        <f t="shared" ref="AQ98" si="1214">(COUNTIF(K98:AO98,"=×")+COUNTIF(K98:AO98,"=×4")*0.5)*8</f>
        <v>0</v>
      </c>
      <c r="AR98" s="74">
        <f t="shared" ref="AR98" si="1215">(COUNTIF(K98:AO98,"=※")+COUNTIF(K98:AO98,"=※4")*0.5)*8</f>
        <v>0</v>
      </c>
      <c r="AS98" s="74">
        <f t="shared" ref="AS98" si="1216">COUNTIF(K98:AO98,"□")*8</f>
        <v>0</v>
      </c>
      <c r="AT98" s="74">
        <f t="shared" ref="AT98" si="1217">COUNTIF(K98:AO98,"=☆")*8</f>
        <v>0</v>
      </c>
      <c r="AU98" s="75">
        <f t="shared" ref="AU98" si="1218">COUNTIF(K98:AO98,"=●")*8</f>
        <v>0</v>
      </c>
      <c r="AV98" s="75">
        <f t="shared" ref="AV98" si="1219">(COUNTIF(K98:AO98,"=$")+COUNTIF(K98:AO98,"=H"))*8</f>
        <v>0</v>
      </c>
      <c r="AW98" s="75">
        <f t="shared" ref="AW98" si="1220">(COUNTIF(K98:AO98,"▲")+COUNTIF(K98:AO98,"=▲4")*0.5)*8</f>
        <v>0</v>
      </c>
      <c r="AX98" s="74">
        <f t="shared" ref="AX98" si="1221">(COUNTIF(K98:AO98,"-")+COUNTIF(K98:AO98,"/"))*8</f>
        <v>0</v>
      </c>
      <c r="AY98" s="75">
        <f t="shared" ref="AY98" si="1222">(COUNTIF(K98:AO98,"G")+COUNTIF(K98:AO98,"=G4")*0.5)*8</f>
        <v>0</v>
      </c>
      <c r="AZ98" s="75">
        <f t="shared" ref="AZ98" si="1223">(COUNTIF(K98:AO98,"E")+COUNTIF(K98:AO98,"=E4")*0.5)*8</f>
        <v>0</v>
      </c>
      <c r="BA98" s="75">
        <f t="shared" ref="BA98" si="1224">(COUNTIF(K98:AO98,"=▽")+COUNTIF(K98:AO98,"=▽4")*0.5)*8</f>
        <v>0</v>
      </c>
      <c r="BB98" s="75">
        <f t="shared" ref="BB98" si="1225">$BG$5-(SUM(AP98:AZ99)+BC98)/8</f>
        <v>22</v>
      </c>
      <c r="BC98" s="75"/>
      <c r="BD98" s="77">
        <f t="shared" ref="BD98" si="1226">$BG$5*8</f>
        <v>176</v>
      </c>
      <c r="BE98" s="78">
        <f t="shared" ref="BE98" si="1227">BD98-(SUM(AP98:AZ99)+BC98)</f>
        <v>176</v>
      </c>
      <c r="BF98" s="77">
        <f t="shared" ref="BF98" si="1228">SUM(K99:M99,P99:T99,W99:AA99,AD99:AH99,AK99:AN99)</f>
        <v>41.5</v>
      </c>
      <c r="BG98" s="77">
        <f t="shared" ref="BG98" si="1229">SUM(N99:O99,U99:V99,AB99:AC99,AI99:AJ99)</f>
        <v>50</v>
      </c>
      <c r="BH98" s="79"/>
      <c r="BI98" s="79">
        <f t="shared" ref="BI98" si="1230">SUM(BF98:BH99)</f>
        <v>91.5</v>
      </c>
      <c r="BJ98" s="52"/>
      <c r="BK98" s="52">
        <f t="shared" ref="BK98" si="1231">BA98</f>
        <v>0</v>
      </c>
      <c r="BL98" s="52">
        <f t="shared" ref="BL98" si="1232">BA98</f>
        <v>0</v>
      </c>
      <c r="BM98" s="52">
        <f t="shared" ref="BM98" si="1233">BJ98+BK98-BL98</f>
        <v>0</v>
      </c>
      <c r="BN98" s="54">
        <f t="shared" ref="BN98" si="1234">BE98</f>
        <v>176</v>
      </c>
      <c r="BO98" s="54">
        <f t="shared" ref="BO98" si="1235">BF98-(BK98-BT98)</f>
        <v>41.5</v>
      </c>
      <c r="BP98" s="54">
        <f t="shared" ref="BP98" si="1236">BG98-BT98</f>
        <v>50</v>
      </c>
      <c r="BQ98" s="56">
        <f t="shared" ref="BQ98" si="1237">BH98</f>
        <v>0</v>
      </c>
      <c r="BR98" s="56">
        <f t="shared" ref="BR98" si="1238">SUM(BO98:BQ99)</f>
        <v>91.5</v>
      </c>
      <c r="BS98" s="42" t="str">
        <f t="shared" ref="BS98" si="1239">IF(BD98=BE98,"Y","N")</f>
        <v>Y</v>
      </c>
      <c r="BT98" s="57"/>
      <c r="BU98" s="59"/>
      <c r="BV98" s="61"/>
      <c r="BW98" s="42"/>
      <c r="BX98" s="59"/>
      <c r="BY98" s="61"/>
      <c r="BZ98" s="61"/>
      <c r="CA98" s="42"/>
      <c r="CB98" s="44"/>
      <c r="CC98" s="44"/>
      <c r="CD98" s="46"/>
      <c r="CE98" s="48"/>
      <c r="CF98" s="48"/>
      <c r="CG98" s="50"/>
      <c r="CH98" s="50"/>
    </row>
    <row r="99" spans="1:86" s="25" customFormat="1" ht="18" customHeight="1" x14ac:dyDescent="0.3">
      <c r="A99" s="64"/>
      <c r="B99" s="65"/>
      <c r="C99" s="66"/>
      <c r="D99" s="66" t="str">
        <f t="shared" ref="D99" si="1240">D98</f>
        <v>蓝思7栋</v>
      </c>
      <c r="E99" s="69"/>
      <c r="F99" s="66" t="str">
        <f t="shared" ref="F99" si="1241">F98</f>
        <v>蕴力</v>
      </c>
      <c r="G99" s="71"/>
      <c r="H99" s="72"/>
      <c r="I99" s="73"/>
      <c r="J99" s="6" t="s">
        <v>22</v>
      </c>
      <c r="K99" s="30">
        <v>1.5</v>
      </c>
      <c r="L99" s="30">
        <v>2</v>
      </c>
      <c r="M99" s="30">
        <v>2</v>
      </c>
      <c r="N99" s="30">
        <v>10</v>
      </c>
      <c r="O99" s="30"/>
      <c r="P99" s="30">
        <v>2</v>
      </c>
      <c r="Q99" s="30">
        <v>1.5</v>
      </c>
      <c r="R99" s="30">
        <v>2</v>
      </c>
      <c r="S99" s="30">
        <v>2</v>
      </c>
      <c r="T99" s="30">
        <v>2</v>
      </c>
      <c r="U99" s="30">
        <v>10</v>
      </c>
      <c r="V99" s="30"/>
      <c r="W99" s="30">
        <v>1.5</v>
      </c>
      <c r="X99" s="30">
        <v>2</v>
      </c>
      <c r="Y99" s="30">
        <v>2</v>
      </c>
      <c r="Z99" s="30">
        <v>2</v>
      </c>
      <c r="AA99" s="30">
        <v>2</v>
      </c>
      <c r="AB99" s="30">
        <v>10</v>
      </c>
      <c r="AC99" s="30"/>
      <c r="AD99" s="30">
        <v>2</v>
      </c>
      <c r="AE99" s="30">
        <v>2</v>
      </c>
      <c r="AF99" s="30">
        <v>1.5</v>
      </c>
      <c r="AG99" s="30">
        <v>2</v>
      </c>
      <c r="AH99" s="30">
        <v>2</v>
      </c>
      <c r="AI99" s="30">
        <v>10</v>
      </c>
      <c r="AJ99" s="30">
        <v>10</v>
      </c>
      <c r="AK99" s="30">
        <v>1.5</v>
      </c>
      <c r="AL99" s="30">
        <v>2</v>
      </c>
      <c r="AM99" s="30">
        <v>2</v>
      </c>
      <c r="AN99" s="30">
        <v>2</v>
      </c>
      <c r="AO99" s="30"/>
      <c r="AP99" s="74"/>
      <c r="AQ99" s="74"/>
      <c r="AR99" s="74"/>
      <c r="AS99" s="74"/>
      <c r="AT99" s="74"/>
      <c r="AU99" s="76"/>
      <c r="AV99" s="76"/>
      <c r="AW99" s="76"/>
      <c r="AX99" s="74"/>
      <c r="AY99" s="76"/>
      <c r="AZ99" s="76"/>
      <c r="BA99" s="76"/>
      <c r="BB99" s="76"/>
      <c r="BC99" s="76"/>
      <c r="BD99" s="77"/>
      <c r="BE99" s="78"/>
      <c r="BF99" s="77"/>
      <c r="BG99" s="77"/>
      <c r="BH99" s="80"/>
      <c r="BI99" s="80"/>
      <c r="BJ99" s="53"/>
      <c r="BK99" s="53"/>
      <c r="BL99" s="53"/>
      <c r="BM99" s="53"/>
      <c r="BN99" s="55"/>
      <c r="BO99" s="55"/>
      <c r="BP99" s="55"/>
      <c r="BQ99" s="56"/>
      <c r="BR99" s="56"/>
      <c r="BS99" s="43"/>
      <c r="BT99" s="58"/>
      <c r="BU99" s="60"/>
      <c r="BV99" s="62"/>
      <c r="BW99" s="43"/>
      <c r="BX99" s="60"/>
      <c r="BY99" s="62"/>
      <c r="BZ99" s="62"/>
      <c r="CA99" s="43"/>
      <c r="CB99" s="45"/>
      <c r="CC99" s="45"/>
      <c r="CD99" s="47"/>
      <c r="CE99" s="49"/>
      <c r="CF99" s="49"/>
      <c r="CG99" s="50"/>
      <c r="CH99" s="50"/>
    </row>
    <row r="100" spans="1:86" s="25" customFormat="1" ht="18" customHeight="1" x14ac:dyDescent="0.3">
      <c r="A100" s="63">
        <v>36</v>
      </c>
      <c r="B100" s="164" t="s">
        <v>92</v>
      </c>
      <c r="C100" s="82" t="s">
        <v>141</v>
      </c>
      <c r="D100" s="82" t="s">
        <v>188</v>
      </c>
      <c r="E100" s="85" t="s">
        <v>72</v>
      </c>
      <c r="F100" s="82" t="s">
        <v>73</v>
      </c>
      <c r="G100" s="86" t="s">
        <v>71</v>
      </c>
      <c r="H100" s="88">
        <v>44256</v>
      </c>
      <c r="I100" s="89">
        <v>45260</v>
      </c>
      <c r="J100" s="6" t="s">
        <v>21</v>
      </c>
      <c r="K100" s="29" t="s">
        <v>89</v>
      </c>
      <c r="L100" s="29" t="s">
        <v>89</v>
      </c>
      <c r="M100" s="29" t="s">
        <v>89</v>
      </c>
      <c r="N100" s="29"/>
      <c r="O100" s="29"/>
      <c r="P100" s="29" t="s">
        <v>89</v>
      </c>
      <c r="Q100" s="29" t="s">
        <v>89</v>
      </c>
      <c r="R100" s="29" t="s">
        <v>89</v>
      </c>
      <c r="S100" s="29" t="s">
        <v>89</v>
      </c>
      <c r="T100" s="29" t="s">
        <v>89</v>
      </c>
      <c r="U100" s="29"/>
      <c r="V100" s="29"/>
      <c r="W100" s="29" t="s">
        <v>89</v>
      </c>
      <c r="X100" s="29" t="s">
        <v>89</v>
      </c>
      <c r="Y100" s="29" t="s">
        <v>89</v>
      </c>
      <c r="Z100" s="29" t="s">
        <v>142</v>
      </c>
      <c r="AA100" s="29" t="s">
        <v>89</v>
      </c>
      <c r="AB100" s="29"/>
      <c r="AC100" s="29"/>
      <c r="AD100" s="29" t="s">
        <v>89</v>
      </c>
      <c r="AE100" s="29" t="s">
        <v>89</v>
      </c>
      <c r="AF100" s="29" t="s">
        <v>89</v>
      </c>
      <c r="AG100" s="29" t="s">
        <v>89</v>
      </c>
      <c r="AH100" s="29" t="s">
        <v>89</v>
      </c>
      <c r="AI100" s="29"/>
      <c r="AJ100" s="29"/>
      <c r="AK100" s="29" t="s">
        <v>89</v>
      </c>
      <c r="AL100" s="29" t="s">
        <v>118</v>
      </c>
      <c r="AM100" s="29" t="s">
        <v>89</v>
      </c>
      <c r="AN100" s="29" t="s">
        <v>89</v>
      </c>
      <c r="AO100" s="29"/>
      <c r="AP100" s="74">
        <f t="shared" ref="AP100" si="1242">(COUNTIF(K100:AO100,"=○")+COUNTIF(K100:AO100,"=○4")*0.5)*8</f>
        <v>0</v>
      </c>
      <c r="AQ100" s="74">
        <f t="shared" ref="AQ100" si="1243">(COUNTIF(K100:AO100,"=×")+COUNTIF(K100:AO100,"=×4")*0.5)*8</f>
        <v>12</v>
      </c>
      <c r="AR100" s="74">
        <f t="shared" ref="AR100" si="1244">(COUNTIF(K100:AO100,"=※")+COUNTIF(K100:AO100,"=※4")*0.5)*8</f>
        <v>0</v>
      </c>
      <c r="AS100" s="74">
        <f t="shared" ref="AS100" si="1245">COUNTIF(K100:AO100,"□")*8</f>
        <v>0</v>
      </c>
      <c r="AT100" s="74">
        <f t="shared" ref="AT100" si="1246">COUNTIF(K100:AO100,"=☆")*8</f>
        <v>0</v>
      </c>
      <c r="AU100" s="75">
        <f t="shared" ref="AU100" si="1247">COUNTIF(K100:AO100,"=●")*8</f>
        <v>0</v>
      </c>
      <c r="AV100" s="75">
        <f t="shared" ref="AV100" si="1248">(COUNTIF(K100:AO100,"=$")+COUNTIF(K100:AO100,"=H"))*8</f>
        <v>0</v>
      </c>
      <c r="AW100" s="75">
        <f t="shared" ref="AW100" si="1249">(COUNTIF(K100:AO100,"▲")+COUNTIF(K100:AO100,"=▲4")*0.5)*8</f>
        <v>0</v>
      </c>
      <c r="AX100" s="74">
        <f t="shared" ref="AX100" si="1250">(COUNTIF(K100:AO100,"-")+COUNTIF(K100:AO100,"/"))*8</f>
        <v>0</v>
      </c>
      <c r="AY100" s="75">
        <f t="shared" ref="AY100" si="1251">(COUNTIF(K100:AO100,"G")+COUNTIF(K100:AO100,"=G4")*0.5)*8</f>
        <v>0</v>
      </c>
      <c r="AZ100" s="75">
        <f t="shared" ref="AZ100" si="1252">(COUNTIF(K100:AO100,"E")+COUNTIF(K100:AO100,"=E4")*0.5)*8</f>
        <v>0</v>
      </c>
      <c r="BA100" s="75">
        <f t="shared" ref="BA100" si="1253">(COUNTIF(K100:AO100,"=▽")+COUNTIF(K100:AO100,"=▽4")*0.5)*8</f>
        <v>0</v>
      </c>
      <c r="BB100" s="75">
        <f t="shared" ref="BB100" si="1254">$BG$5-(SUM(AP100:AZ101)+BC100)/8</f>
        <v>20.5</v>
      </c>
      <c r="BC100" s="75"/>
      <c r="BD100" s="77">
        <f t="shared" ref="BD100" si="1255">$BG$5*8</f>
        <v>176</v>
      </c>
      <c r="BE100" s="81">
        <v>164.5</v>
      </c>
      <c r="BF100" s="77">
        <f t="shared" ref="BF100" si="1256">SUM(K101:M101,P101:T101,W101:AA101,AD101:AH101,AK101:AN101)</f>
        <v>33</v>
      </c>
      <c r="BG100" s="77">
        <f t="shared" ref="BG100" si="1257">SUM(N101:O101,U101:V101,AB101:AC101,AI101:AJ101)</f>
        <v>36</v>
      </c>
      <c r="BH100" s="79"/>
      <c r="BI100" s="79">
        <f t="shared" ref="BI100" si="1258">SUM(BF100:BH101)</f>
        <v>69</v>
      </c>
      <c r="BJ100" s="52"/>
      <c r="BK100" s="52">
        <f t="shared" ref="BK100" si="1259">BA100</f>
        <v>0</v>
      </c>
      <c r="BL100" s="52">
        <f t="shared" ref="BL100" si="1260">BA100</f>
        <v>0</v>
      </c>
      <c r="BM100" s="52">
        <f t="shared" ref="BM100" si="1261">BJ100+BK100-BL100</f>
        <v>0</v>
      </c>
      <c r="BN100" s="54">
        <f t="shared" ref="BN100" si="1262">BE100</f>
        <v>164.5</v>
      </c>
      <c r="BO100" s="54">
        <f t="shared" ref="BO100" si="1263">BF100-(BK100-BT100)</f>
        <v>33</v>
      </c>
      <c r="BP100" s="54">
        <f t="shared" ref="BP100" si="1264">BG100-BT100</f>
        <v>36</v>
      </c>
      <c r="BQ100" s="56">
        <f t="shared" ref="BQ100" si="1265">BH100</f>
        <v>0</v>
      </c>
      <c r="BR100" s="56">
        <f t="shared" ref="BR100" si="1266">SUM(BO100:BQ101)</f>
        <v>69</v>
      </c>
      <c r="BS100" s="42" t="str">
        <f t="shared" ref="BS100" si="1267">IF(BD100=BE100,"Y","N")</f>
        <v>N</v>
      </c>
      <c r="BT100" s="57"/>
      <c r="BU100" s="59"/>
      <c r="BV100" s="61"/>
      <c r="BW100" s="42"/>
      <c r="BX100" s="59"/>
      <c r="BY100" s="61"/>
      <c r="BZ100" s="61"/>
      <c r="CA100" s="42"/>
      <c r="CB100" s="44"/>
      <c r="CC100" s="44"/>
      <c r="CD100" s="46"/>
      <c r="CE100" s="48"/>
      <c r="CF100" s="48"/>
      <c r="CG100" s="50" t="s">
        <v>143</v>
      </c>
      <c r="CH100" s="50"/>
    </row>
    <row r="101" spans="1:86" s="25" customFormat="1" ht="18" customHeight="1" x14ac:dyDescent="0.3">
      <c r="A101" s="64"/>
      <c r="B101" s="165"/>
      <c r="C101" s="82"/>
      <c r="D101" s="82" t="s">
        <v>188</v>
      </c>
      <c r="E101" s="85"/>
      <c r="F101" s="82" t="str">
        <f t="shared" ref="F101" si="1268">F100</f>
        <v>蕴力</v>
      </c>
      <c r="G101" s="87"/>
      <c r="H101" s="88"/>
      <c r="I101" s="73"/>
      <c r="J101" s="6" t="s">
        <v>22</v>
      </c>
      <c r="K101" s="30">
        <v>1</v>
      </c>
      <c r="L101" s="30">
        <v>2</v>
      </c>
      <c r="M101" s="30">
        <v>2</v>
      </c>
      <c r="N101" s="30">
        <v>10</v>
      </c>
      <c r="O101" s="30"/>
      <c r="P101" s="30">
        <v>2</v>
      </c>
      <c r="Q101" s="30">
        <v>1</v>
      </c>
      <c r="R101" s="30">
        <v>2</v>
      </c>
      <c r="S101" s="30">
        <v>2</v>
      </c>
      <c r="T101" s="30">
        <v>2</v>
      </c>
      <c r="U101" s="30">
        <v>8</v>
      </c>
      <c r="V101" s="30"/>
      <c r="W101" s="30">
        <v>1</v>
      </c>
      <c r="X101" s="30">
        <v>2</v>
      </c>
      <c r="Y101" s="30"/>
      <c r="Z101" s="30">
        <v>2</v>
      </c>
      <c r="AA101" s="30">
        <v>2</v>
      </c>
      <c r="AB101" s="30">
        <v>8</v>
      </c>
      <c r="AC101" s="30"/>
      <c r="AD101" s="30">
        <v>2</v>
      </c>
      <c r="AE101" s="30">
        <v>2</v>
      </c>
      <c r="AF101" s="30">
        <v>1</v>
      </c>
      <c r="AG101" s="30">
        <v>2</v>
      </c>
      <c r="AH101" s="30">
        <v>2</v>
      </c>
      <c r="AI101" s="30">
        <v>10</v>
      </c>
      <c r="AJ101" s="30"/>
      <c r="AK101" s="30">
        <v>1</v>
      </c>
      <c r="AL101" s="30"/>
      <c r="AM101" s="30">
        <v>2</v>
      </c>
      <c r="AN101" s="30"/>
      <c r="AO101" s="30"/>
      <c r="AP101" s="74"/>
      <c r="AQ101" s="74"/>
      <c r="AR101" s="74"/>
      <c r="AS101" s="74"/>
      <c r="AT101" s="74"/>
      <c r="AU101" s="76"/>
      <c r="AV101" s="76"/>
      <c r="AW101" s="76"/>
      <c r="AX101" s="74"/>
      <c r="AY101" s="76"/>
      <c r="AZ101" s="76"/>
      <c r="BA101" s="76"/>
      <c r="BB101" s="76"/>
      <c r="BC101" s="76"/>
      <c r="BD101" s="77"/>
      <c r="BE101" s="81"/>
      <c r="BF101" s="77"/>
      <c r="BG101" s="77"/>
      <c r="BH101" s="80"/>
      <c r="BI101" s="80"/>
      <c r="BJ101" s="53"/>
      <c r="BK101" s="53"/>
      <c r="BL101" s="53"/>
      <c r="BM101" s="53"/>
      <c r="BN101" s="55"/>
      <c r="BO101" s="55"/>
      <c r="BP101" s="55"/>
      <c r="BQ101" s="56"/>
      <c r="BR101" s="56"/>
      <c r="BS101" s="43"/>
      <c r="BT101" s="58"/>
      <c r="BU101" s="60"/>
      <c r="BV101" s="62"/>
      <c r="BW101" s="43"/>
      <c r="BX101" s="60"/>
      <c r="BY101" s="62"/>
      <c r="BZ101" s="62"/>
      <c r="CA101" s="43"/>
      <c r="CB101" s="45"/>
      <c r="CC101" s="45"/>
      <c r="CD101" s="47"/>
      <c r="CE101" s="49"/>
      <c r="CF101" s="49"/>
      <c r="CG101" s="50"/>
      <c r="CH101" s="50"/>
    </row>
    <row r="102" spans="1:86" s="25" customFormat="1" ht="18" customHeight="1" x14ac:dyDescent="0.3">
      <c r="A102" s="63">
        <v>37</v>
      </c>
      <c r="B102" s="184" t="s">
        <v>116</v>
      </c>
      <c r="C102" s="66" t="s">
        <v>144</v>
      </c>
      <c r="D102" s="66" t="s">
        <v>191</v>
      </c>
      <c r="E102" s="69" t="s">
        <v>132</v>
      </c>
      <c r="F102" s="66" t="s">
        <v>73</v>
      </c>
      <c r="G102" s="91" t="s">
        <v>71</v>
      </c>
      <c r="H102" s="72">
        <v>44323</v>
      </c>
      <c r="I102" s="73"/>
      <c r="J102" s="6" t="s">
        <v>21</v>
      </c>
      <c r="K102" s="29" t="s">
        <v>89</v>
      </c>
      <c r="L102" s="29" t="s">
        <v>89</v>
      </c>
      <c r="M102" s="29" t="s">
        <v>89</v>
      </c>
      <c r="N102" s="29"/>
      <c r="O102" s="29"/>
      <c r="P102" s="29" t="s">
        <v>118</v>
      </c>
      <c r="Q102" s="29" t="s">
        <v>118</v>
      </c>
      <c r="R102" s="29" t="s">
        <v>89</v>
      </c>
      <c r="S102" s="29" t="s">
        <v>89</v>
      </c>
      <c r="T102" s="29" t="s">
        <v>89</v>
      </c>
      <c r="U102" s="29"/>
      <c r="V102" s="29"/>
      <c r="W102" s="29" t="s">
        <v>89</v>
      </c>
      <c r="X102" s="29" t="s">
        <v>89</v>
      </c>
      <c r="Y102" s="29" t="s">
        <v>89</v>
      </c>
      <c r="Z102" s="29" t="s">
        <v>89</v>
      </c>
      <c r="AA102" s="29" t="s">
        <v>89</v>
      </c>
      <c r="AB102" s="29"/>
      <c r="AC102" s="29"/>
      <c r="AD102" s="29" t="s">
        <v>89</v>
      </c>
      <c r="AE102" s="29" t="s">
        <v>89</v>
      </c>
      <c r="AF102" s="29" t="s">
        <v>89</v>
      </c>
      <c r="AG102" s="29" t="s">
        <v>89</v>
      </c>
      <c r="AH102" s="29" t="s">
        <v>89</v>
      </c>
      <c r="AI102" s="29"/>
      <c r="AJ102" s="29"/>
      <c r="AK102" s="29" t="s">
        <v>89</v>
      </c>
      <c r="AL102" s="29" t="s">
        <v>89</v>
      </c>
      <c r="AM102" s="29" t="s">
        <v>89</v>
      </c>
      <c r="AN102" s="29" t="s">
        <v>89</v>
      </c>
      <c r="AO102" s="29"/>
      <c r="AP102" s="74">
        <f t="shared" ref="AP102" si="1269">(COUNTIF(K102:AO102,"=○")+COUNTIF(K102:AO102,"=○4")*0.5)*8</f>
        <v>0</v>
      </c>
      <c r="AQ102" s="74">
        <f t="shared" ref="AQ102" si="1270">(COUNTIF(K102:AO102,"=×")+COUNTIF(K102:AO102,"=×4")*0.5)*8</f>
        <v>16</v>
      </c>
      <c r="AR102" s="74">
        <f t="shared" ref="AR102" si="1271">(COUNTIF(K102:AO102,"=※")+COUNTIF(K102:AO102,"=※4")*0.5)*8</f>
        <v>0</v>
      </c>
      <c r="AS102" s="74">
        <f t="shared" ref="AS102" si="1272">COUNTIF(K102:AO102,"□")*8</f>
        <v>0</v>
      </c>
      <c r="AT102" s="74">
        <f t="shared" ref="AT102" si="1273">COUNTIF(K102:AO102,"=☆")*8</f>
        <v>0</v>
      </c>
      <c r="AU102" s="75">
        <f t="shared" ref="AU102" si="1274">COUNTIF(K102:AO102,"=●")*8</f>
        <v>0</v>
      </c>
      <c r="AV102" s="75">
        <f t="shared" ref="AV102" si="1275">(COUNTIF(K102:AO102,"=$")+COUNTIF(K102:AO102,"=H"))*8</f>
        <v>0</v>
      </c>
      <c r="AW102" s="75">
        <f t="shared" ref="AW102" si="1276">(COUNTIF(K102:AO102,"▲")+COUNTIF(K102:AO102,"=▲4")*0.5)*8</f>
        <v>0</v>
      </c>
      <c r="AX102" s="74">
        <f t="shared" ref="AX102" si="1277">(COUNTIF(K102:AO102,"-")+COUNTIF(K102:AO102,"/"))*8</f>
        <v>0</v>
      </c>
      <c r="AY102" s="75">
        <f t="shared" ref="AY102" si="1278">(COUNTIF(K102:AO102,"G")+COUNTIF(K102:AO102,"=G4")*0.5)*8</f>
        <v>0</v>
      </c>
      <c r="AZ102" s="75">
        <f t="shared" ref="AZ102" si="1279">(COUNTIF(K102:AO102,"E")+COUNTIF(K102:AO102,"=E4")*0.5)*8</f>
        <v>0</v>
      </c>
      <c r="BA102" s="75">
        <f t="shared" ref="BA102" si="1280">(COUNTIF(K102:AO102,"=▽")+COUNTIF(K102:AO102,"=▽4")*0.5)*8</f>
        <v>0</v>
      </c>
      <c r="BB102" s="75">
        <f t="shared" ref="BB102" si="1281">$BG$5-(SUM(AP102:AZ103)+BC102)/8</f>
        <v>20</v>
      </c>
      <c r="BC102" s="75"/>
      <c r="BD102" s="77">
        <f t="shared" ref="BD102" si="1282">$BG$5*8</f>
        <v>176</v>
      </c>
      <c r="BE102" s="186">
        <f t="shared" ref="BE102" si="1283">BD102-(SUM(AP102:AZ103)+BC102)</f>
        <v>160</v>
      </c>
      <c r="BF102" s="187">
        <f t="shared" ref="BF102" si="1284">SUM(K103:M103,P103:T103,W103:AA103,AD103:AH103,AK103:AN103)</f>
        <v>37</v>
      </c>
      <c r="BG102" s="187">
        <f t="shared" ref="BG102" si="1285">SUM(N103:O103,U103:V103,AB103:AC103,AI103:AJ103)</f>
        <v>30</v>
      </c>
      <c r="BH102" s="188"/>
      <c r="BI102" s="188">
        <f t="shared" ref="BI102" si="1286">SUM(BF102:BH103)</f>
        <v>67</v>
      </c>
      <c r="BJ102" s="190"/>
      <c r="BK102" s="190">
        <f t="shared" ref="BK102" si="1287">BA102</f>
        <v>0</v>
      </c>
      <c r="BL102" s="190">
        <f t="shared" ref="BL102" si="1288">BA102</f>
        <v>0</v>
      </c>
      <c r="BM102" s="190">
        <f t="shared" ref="BM102" si="1289">BJ102+BK102-BL102</f>
        <v>0</v>
      </c>
      <c r="BN102" s="192">
        <f t="shared" ref="BN102" si="1290">BE102</f>
        <v>160</v>
      </c>
      <c r="BO102" s="192">
        <f t="shared" ref="BO102" si="1291">BF102-(BK102-BT102)</f>
        <v>37</v>
      </c>
      <c r="BP102" s="192">
        <f t="shared" ref="BP102" si="1292">BG102-BT102</f>
        <v>30</v>
      </c>
      <c r="BQ102" s="56">
        <f t="shared" ref="BQ102" si="1293">BH102</f>
        <v>0</v>
      </c>
      <c r="BR102" s="56">
        <f t="shared" ref="BR102" si="1294">SUM(BO102:BQ103)</f>
        <v>67</v>
      </c>
      <c r="BS102" s="42" t="str">
        <f t="shared" ref="BS102" si="1295">IF(BD102=BE102,"Y","N")</f>
        <v>N</v>
      </c>
      <c r="BT102" s="57"/>
      <c r="BU102" s="59"/>
      <c r="BV102" s="61"/>
      <c r="BW102" s="42"/>
      <c r="BX102" s="59"/>
      <c r="BY102" s="61"/>
      <c r="BZ102" s="61"/>
      <c r="CA102" s="42"/>
      <c r="CB102" s="44"/>
      <c r="CC102" s="44"/>
      <c r="CD102" s="46"/>
      <c r="CE102" s="48"/>
      <c r="CF102" s="48"/>
      <c r="CG102" s="50" t="s">
        <v>145</v>
      </c>
      <c r="CH102" s="50"/>
    </row>
    <row r="103" spans="1:86" s="25" customFormat="1" ht="18" customHeight="1" x14ac:dyDescent="0.3">
      <c r="A103" s="64"/>
      <c r="B103" s="185"/>
      <c r="C103" s="66"/>
      <c r="D103" s="66" t="str">
        <f t="shared" ref="D103" si="1296">D102</f>
        <v>蓝思8栋</v>
      </c>
      <c r="E103" s="69"/>
      <c r="F103" s="66" t="str">
        <f t="shared" ref="F103" si="1297">F102</f>
        <v>蕴力</v>
      </c>
      <c r="G103" s="92"/>
      <c r="H103" s="72"/>
      <c r="I103" s="73"/>
      <c r="J103" s="6" t="s">
        <v>22</v>
      </c>
      <c r="K103" s="30"/>
      <c r="L103" s="30">
        <v>2</v>
      </c>
      <c r="M103" s="30">
        <v>2</v>
      </c>
      <c r="N103" s="30"/>
      <c r="O103" s="30"/>
      <c r="P103" s="30"/>
      <c r="Q103" s="30"/>
      <c r="R103" s="30">
        <v>2</v>
      </c>
      <c r="S103" s="30">
        <v>2</v>
      </c>
      <c r="T103" s="30">
        <v>2</v>
      </c>
      <c r="U103" s="30">
        <v>10</v>
      </c>
      <c r="V103" s="30"/>
      <c r="W103" s="30">
        <v>2</v>
      </c>
      <c r="X103" s="30">
        <v>2</v>
      </c>
      <c r="Y103" s="30">
        <v>2</v>
      </c>
      <c r="Z103" s="30">
        <v>2</v>
      </c>
      <c r="AA103" s="30">
        <v>2</v>
      </c>
      <c r="AB103" s="30">
        <v>10</v>
      </c>
      <c r="AC103" s="30"/>
      <c r="AD103" s="30">
        <v>2</v>
      </c>
      <c r="AE103" s="30">
        <v>3</v>
      </c>
      <c r="AF103" s="30"/>
      <c r="AG103" s="30">
        <v>2</v>
      </c>
      <c r="AH103" s="30">
        <v>2</v>
      </c>
      <c r="AI103" s="30">
        <v>10</v>
      </c>
      <c r="AJ103" s="30"/>
      <c r="AK103" s="30">
        <v>2</v>
      </c>
      <c r="AL103" s="30">
        <v>2</v>
      </c>
      <c r="AM103" s="30">
        <v>2</v>
      </c>
      <c r="AN103" s="30">
        <v>2</v>
      </c>
      <c r="AO103" s="30"/>
      <c r="AP103" s="74"/>
      <c r="AQ103" s="74"/>
      <c r="AR103" s="74"/>
      <c r="AS103" s="74"/>
      <c r="AT103" s="74"/>
      <c r="AU103" s="76"/>
      <c r="AV103" s="76"/>
      <c r="AW103" s="76"/>
      <c r="AX103" s="74"/>
      <c r="AY103" s="76"/>
      <c r="AZ103" s="76"/>
      <c r="BA103" s="76"/>
      <c r="BB103" s="76"/>
      <c r="BC103" s="76"/>
      <c r="BD103" s="77"/>
      <c r="BE103" s="186"/>
      <c r="BF103" s="187"/>
      <c r="BG103" s="187"/>
      <c r="BH103" s="189"/>
      <c r="BI103" s="189"/>
      <c r="BJ103" s="191"/>
      <c r="BK103" s="191"/>
      <c r="BL103" s="191"/>
      <c r="BM103" s="191"/>
      <c r="BN103" s="193"/>
      <c r="BO103" s="193"/>
      <c r="BP103" s="193"/>
      <c r="BQ103" s="56"/>
      <c r="BR103" s="56"/>
      <c r="BS103" s="43"/>
      <c r="BT103" s="58"/>
      <c r="BU103" s="60"/>
      <c r="BV103" s="62"/>
      <c r="BW103" s="43"/>
      <c r="BX103" s="60"/>
      <c r="BY103" s="62"/>
      <c r="BZ103" s="62"/>
      <c r="CA103" s="43"/>
      <c r="CB103" s="45"/>
      <c r="CC103" s="45"/>
      <c r="CD103" s="47"/>
      <c r="CE103" s="49"/>
      <c r="CF103" s="49"/>
      <c r="CG103" s="50"/>
      <c r="CH103" s="50"/>
    </row>
    <row r="104" spans="1:86" s="25" customFormat="1" ht="18" customHeight="1" x14ac:dyDescent="0.3">
      <c r="A104" s="63">
        <v>38</v>
      </c>
      <c r="B104" s="184"/>
      <c r="C104" s="66" t="s">
        <v>146</v>
      </c>
      <c r="D104" s="66" t="s">
        <v>189</v>
      </c>
      <c r="E104" s="69" t="s">
        <v>72</v>
      </c>
      <c r="F104" s="67" t="s">
        <v>75</v>
      </c>
      <c r="G104" s="91" t="s">
        <v>71</v>
      </c>
      <c r="H104" s="72">
        <v>44307</v>
      </c>
      <c r="I104" s="73"/>
      <c r="J104" s="6" t="s">
        <v>21</v>
      </c>
      <c r="K104" s="29" t="s">
        <v>89</v>
      </c>
      <c r="L104" s="29" t="s">
        <v>89</v>
      </c>
      <c r="M104" s="29" t="s">
        <v>89</v>
      </c>
      <c r="N104" s="29"/>
      <c r="O104" s="29"/>
      <c r="P104" s="29" t="s">
        <v>89</v>
      </c>
      <c r="Q104" s="29" t="s">
        <v>89</v>
      </c>
      <c r="R104" s="29" t="s">
        <v>89</v>
      </c>
      <c r="S104" s="29" t="s">
        <v>89</v>
      </c>
      <c r="T104" s="29" t="s">
        <v>89</v>
      </c>
      <c r="U104" s="29"/>
      <c r="V104" s="29"/>
      <c r="W104" s="29" t="s">
        <v>89</v>
      </c>
      <c r="X104" s="29" t="s">
        <v>89</v>
      </c>
      <c r="Y104" s="29" t="s">
        <v>89</v>
      </c>
      <c r="Z104" s="29" t="s">
        <v>89</v>
      </c>
      <c r="AA104" s="29" t="s">
        <v>89</v>
      </c>
      <c r="AB104" s="29"/>
      <c r="AC104" s="29"/>
      <c r="AD104" s="29" t="s">
        <v>89</v>
      </c>
      <c r="AE104" s="29" t="s">
        <v>89</v>
      </c>
      <c r="AF104" s="29" t="s">
        <v>89</v>
      </c>
      <c r="AG104" s="29" t="s">
        <v>89</v>
      </c>
      <c r="AH104" s="29" t="s">
        <v>89</v>
      </c>
      <c r="AI104" s="29"/>
      <c r="AJ104" s="29"/>
      <c r="AK104" s="29" t="s">
        <v>89</v>
      </c>
      <c r="AL104" s="29" t="s">
        <v>89</v>
      </c>
      <c r="AM104" s="29" t="s">
        <v>89</v>
      </c>
      <c r="AN104" s="29" t="s">
        <v>89</v>
      </c>
      <c r="AO104" s="29"/>
      <c r="AP104" s="74">
        <f t="shared" ref="AP104" si="1298">(COUNTIF(K104:AO104,"=○")+COUNTIF(K104:AO104,"=○4")*0.5)*8</f>
        <v>0</v>
      </c>
      <c r="AQ104" s="74">
        <f t="shared" ref="AQ104" si="1299">(COUNTIF(K104:AO104,"=×")+COUNTIF(K104:AO104,"=×4")*0.5)*8</f>
        <v>0</v>
      </c>
      <c r="AR104" s="74">
        <f t="shared" ref="AR104" si="1300">(COUNTIF(K104:AO104,"=※")+COUNTIF(K104:AO104,"=※4")*0.5)*8</f>
        <v>0</v>
      </c>
      <c r="AS104" s="74">
        <f t="shared" ref="AS104" si="1301">COUNTIF(K104:AO104,"□")*8</f>
        <v>0</v>
      </c>
      <c r="AT104" s="74">
        <f t="shared" ref="AT104" si="1302">COUNTIF(K104:AO104,"=☆")*8</f>
        <v>0</v>
      </c>
      <c r="AU104" s="75">
        <f t="shared" ref="AU104" si="1303">COUNTIF(K104:AO104,"=●")*8</f>
        <v>0</v>
      </c>
      <c r="AV104" s="75">
        <f t="shared" ref="AV104" si="1304">(COUNTIF(K104:AO104,"=$")+COUNTIF(K104:AO104,"=H"))*8</f>
        <v>0</v>
      </c>
      <c r="AW104" s="75">
        <f t="shared" ref="AW104" si="1305">(COUNTIF(K104:AO104,"▲")+COUNTIF(K104:AO104,"=▲4")*0.5)*8</f>
        <v>0</v>
      </c>
      <c r="AX104" s="74">
        <f t="shared" ref="AX104" si="1306">(COUNTIF(K104:AO104,"-")+COUNTIF(K104:AO104,"/"))*8</f>
        <v>0</v>
      </c>
      <c r="AY104" s="75">
        <f t="shared" ref="AY104" si="1307">(COUNTIF(K104:AO104,"G")+COUNTIF(K104:AO104,"=G4")*0.5)*8</f>
        <v>0</v>
      </c>
      <c r="AZ104" s="75">
        <f t="shared" ref="AZ104" si="1308">(COUNTIF(K104:AO104,"E")+COUNTIF(K104:AO104,"=E4")*0.5)*8</f>
        <v>0</v>
      </c>
      <c r="BA104" s="75">
        <f t="shared" ref="BA104" si="1309">(COUNTIF(K104:AO104,"=▽")+COUNTIF(K104:AO104,"=▽4")*0.5)*8</f>
        <v>0</v>
      </c>
      <c r="BB104" s="75">
        <f t="shared" ref="BB104" si="1310">$BG$5-(SUM(AP104:AZ105)+BC104)/8</f>
        <v>22</v>
      </c>
      <c r="BC104" s="75"/>
      <c r="BD104" s="77">
        <f t="shared" ref="BD104" si="1311">$BG$5*8</f>
        <v>176</v>
      </c>
      <c r="BE104" s="78">
        <f t="shared" ref="BE104" si="1312">BD104-(SUM(AP104:AZ105)+BC104)</f>
        <v>176</v>
      </c>
      <c r="BF104" s="77">
        <f t="shared" ref="BF104" si="1313">SUM(K105:M105,P105:T105,W105:AA105,AD105:AH105,AK105:AN105)</f>
        <v>35.5</v>
      </c>
      <c r="BG104" s="77">
        <f t="shared" ref="BG104" si="1314">SUM(N105:O105,U105:V105,AB105:AC105,AI105:AJ105)</f>
        <v>28</v>
      </c>
      <c r="BH104" s="79"/>
      <c r="BI104" s="79">
        <f t="shared" ref="BI104" si="1315">SUM(BF104:BH105)</f>
        <v>63.5</v>
      </c>
      <c r="BJ104" s="52"/>
      <c r="BK104" s="52">
        <f t="shared" ref="BK104" si="1316">BA104</f>
        <v>0</v>
      </c>
      <c r="BL104" s="52">
        <f t="shared" ref="BL104" si="1317">BA104</f>
        <v>0</v>
      </c>
      <c r="BM104" s="52">
        <f t="shared" ref="BM104" si="1318">BJ104+BK104-BL104</f>
        <v>0</v>
      </c>
      <c r="BN104" s="54">
        <f t="shared" ref="BN104" si="1319">BE104</f>
        <v>176</v>
      </c>
      <c r="BO104" s="54">
        <f t="shared" ref="BO104" si="1320">BF104-(BK104-BT104)</f>
        <v>35.5</v>
      </c>
      <c r="BP104" s="54">
        <f t="shared" ref="BP104" si="1321">BG104-BT104</f>
        <v>28</v>
      </c>
      <c r="BQ104" s="56">
        <f t="shared" ref="BQ104" si="1322">BH104</f>
        <v>0</v>
      </c>
      <c r="BR104" s="56">
        <f t="shared" ref="BR104" si="1323">SUM(BO104:BQ105)</f>
        <v>63.5</v>
      </c>
      <c r="BS104" s="42" t="str">
        <f t="shared" ref="BS104" si="1324">IF(BD104=BE104,"Y","N")</f>
        <v>Y</v>
      </c>
      <c r="BT104" s="57"/>
      <c r="BU104" s="59"/>
      <c r="BV104" s="61"/>
      <c r="BW104" s="42"/>
      <c r="BX104" s="59"/>
      <c r="BY104" s="61"/>
      <c r="BZ104" s="61"/>
      <c r="CA104" s="42"/>
      <c r="CB104" s="44"/>
      <c r="CC104" s="44"/>
      <c r="CD104" s="46"/>
      <c r="CE104" s="48"/>
      <c r="CF104" s="48"/>
      <c r="CG104" s="50"/>
      <c r="CH104" s="51"/>
    </row>
    <row r="105" spans="1:86" s="25" customFormat="1" ht="18" customHeight="1" x14ac:dyDescent="0.3">
      <c r="A105" s="64"/>
      <c r="B105" s="185"/>
      <c r="C105" s="66"/>
      <c r="D105" s="66" t="str">
        <f t="shared" ref="D105" si="1325">D104</f>
        <v>蓝思7栋</v>
      </c>
      <c r="E105" s="69"/>
      <c r="F105" s="68" t="str">
        <f>F104</f>
        <v>首信</v>
      </c>
      <c r="G105" s="92"/>
      <c r="H105" s="72"/>
      <c r="I105" s="73"/>
      <c r="J105" s="6" t="s">
        <v>22</v>
      </c>
      <c r="K105" s="30">
        <v>1</v>
      </c>
      <c r="L105" s="30">
        <v>2</v>
      </c>
      <c r="M105" s="30">
        <v>2</v>
      </c>
      <c r="N105" s="30">
        <v>10</v>
      </c>
      <c r="O105" s="30"/>
      <c r="P105" s="30">
        <v>2</v>
      </c>
      <c r="Q105" s="30">
        <v>1</v>
      </c>
      <c r="R105" s="30">
        <v>2</v>
      </c>
      <c r="S105" s="30">
        <v>2</v>
      </c>
      <c r="T105" s="30">
        <v>2</v>
      </c>
      <c r="U105" s="30"/>
      <c r="V105" s="30"/>
      <c r="W105" s="30">
        <v>1</v>
      </c>
      <c r="X105" s="30"/>
      <c r="Y105" s="30"/>
      <c r="Z105" s="30">
        <v>2</v>
      </c>
      <c r="AA105" s="30">
        <v>2</v>
      </c>
      <c r="AB105" s="30">
        <v>8</v>
      </c>
      <c r="AC105" s="30"/>
      <c r="AD105" s="30">
        <v>2</v>
      </c>
      <c r="AE105" s="30">
        <v>2</v>
      </c>
      <c r="AF105" s="30">
        <v>1.5</v>
      </c>
      <c r="AG105" s="30">
        <v>2</v>
      </c>
      <c r="AH105" s="30">
        <v>2</v>
      </c>
      <c r="AI105" s="30">
        <v>10</v>
      </c>
      <c r="AJ105" s="30"/>
      <c r="AK105" s="30">
        <v>1</v>
      </c>
      <c r="AL105" s="30">
        <v>2</v>
      </c>
      <c r="AM105" s="30">
        <v>2</v>
      </c>
      <c r="AN105" s="30">
        <v>2</v>
      </c>
      <c r="AO105" s="30"/>
      <c r="AP105" s="74"/>
      <c r="AQ105" s="74"/>
      <c r="AR105" s="74"/>
      <c r="AS105" s="74"/>
      <c r="AT105" s="74"/>
      <c r="AU105" s="76"/>
      <c r="AV105" s="76"/>
      <c r="AW105" s="76"/>
      <c r="AX105" s="74"/>
      <c r="AY105" s="76"/>
      <c r="AZ105" s="76"/>
      <c r="BA105" s="76"/>
      <c r="BB105" s="76"/>
      <c r="BC105" s="76"/>
      <c r="BD105" s="77"/>
      <c r="BE105" s="78"/>
      <c r="BF105" s="77"/>
      <c r="BG105" s="77"/>
      <c r="BH105" s="80"/>
      <c r="BI105" s="80"/>
      <c r="BJ105" s="53"/>
      <c r="BK105" s="53"/>
      <c r="BL105" s="53"/>
      <c r="BM105" s="53"/>
      <c r="BN105" s="55"/>
      <c r="BO105" s="55"/>
      <c r="BP105" s="55"/>
      <c r="BQ105" s="56"/>
      <c r="BR105" s="56"/>
      <c r="BS105" s="43"/>
      <c r="BT105" s="58"/>
      <c r="BU105" s="60"/>
      <c r="BV105" s="62"/>
      <c r="BW105" s="43"/>
      <c r="BX105" s="60"/>
      <c r="BY105" s="62"/>
      <c r="BZ105" s="62"/>
      <c r="CA105" s="43"/>
      <c r="CB105" s="45"/>
      <c r="CC105" s="45"/>
      <c r="CD105" s="47"/>
      <c r="CE105" s="49"/>
      <c r="CF105" s="49"/>
      <c r="CG105" s="50"/>
      <c r="CH105" s="51"/>
    </row>
    <row r="106" spans="1:86" s="25" customFormat="1" ht="18" customHeight="1" x14ac:dyDescent="0.3">
      <c r="A106" s="63">
        <v>39</v>
      </c>
      <c r="B106" s="184"/>
      <c r="C106" s="66" t="s">
        <v>147</v>
      </c>
      <c r="D106" s="66" t="s">
        <v>189</v>
      </c>
      <c r="E106" s="69" t="s">
        <v>72</v>
      </c>
      <c r="F106" s="67" t="s">
        <v>98</v>
      </c>
      <c r="G106" s="91" t="s">
        <v>71</v>
      </c>
      <c r="H106" s="148">
        <v>45033</v>
      </c>
      <c r="I106" s="73"/>
      <c r="J106" s="6" t="s">
        <v>21</v>
      </c>
      <c r="K106" s="29" t="s">
        <v>89</v>
      </c>
      <c r="L106" s="29" t="s">
        <v>89</v>
      </c>
      <c r="M106" s="29" t="s">
        <v>89</v>
      </c>
      <c r="N106" s="29"/>
      <c r="O106" s="29"/>
      <c r="P106" s="29" t="s">
        <v>89</v>
      </c>
      <c r="Q106" s="29" t="s">
        <v>89</v>
      </c>
      <c r="R106" s="29" t="s">
        <v>89</v>
      </c>
      <c r="S106" s="29" t="s">
        <v>89</v>
      </c>
      <c r="T106" s="29" t="s">
        <v>89</v>
      </c>
      <c r="U106" s="29"/>
      <c r="V106" s="29"/>
      <c r="W106" s="29" t="s">
        <v>89</v>
      </c>
      <c r="X106" s="29" t="s">
        <v>89</v>
      </c>
      <c r="Y106" s="29" t="s">
        <v>89</v>
      </c>
      <c r="Z106" s="29" t="s">
        <v>89</v>
      </c>
      <c r="AA106" s="29" t="s">
        <v>89</v>
      </c>
      <c r="AB106" s="29"/>
      <c r="AC106" s="29"/>
      <c r="AD106" s="29" t="s">
        <v>89</v>
      </c>
      <c r="AE106" s="29" t="s">
        <v>89</v>
      </c>
      <c r="AF106" s="29" t="s">
        <v>89</v>
      </c>
      <c r="AG106" s="29" t="s">
        <v>89</v>
      </c>
      <c r="AH106" s="29" t="s">
        <v>89</v>
      </c>
      <c r="AI106" s="29"/>
      <c r="AJ106" s="29"/>
      <c r="AK106" s="29" t="s">
        <v>89</v>
      </c>
      <c r="AL106" s="29" t="s">
        <v>89</v>
      </c>
      <c r="AM106" s="29" t="s">
        <v>89</v>
      </c>
      <c r="AN106" s="29" t="s">
        <v>89</v>
      </c>
      <c r="AO106" s="29"/>
      <c r="AP106" s="74">
        <f t="shared" ref="AP106" si="1326">(COUNTIF(K106:AO106,"=○")+COUNTIF(K106:AO106,"=○4")*0.5)*8</f>
        <v>0</v>
      </c>
      <c r="AQ106" s="74">
        <f t="shared" ref="AQ106" si="1327">(COUNTIF(K106:AO106,"=×")+COUNTIF(K106:AO106,"=×4")*0.5)*8</f>
        <v>0</v>
      </c>
      <c r="AR106" s="74">
        <f t="shared" ref="AR106" si="1328">(COUNTIF(K106:AO106,"=※")+COUNTIF(K106:AO106,"=※4")*0.5)*8</f>
        <v>0</v>
      </c>
      <c r="AS106" s="74">
        <f t="shared" ref="AS106" si="1329">COUNTIF(K106:AO106,"□")*8</f>
        <v>0</v>
      </c>
      <c r="AT106" s="74">
        <f t="shared" ref="AT106" si="1330">COUNTIF(K106:AO106,"=☆")*8</f>
        <v>0</v>
      </c>
      <c r="AU106" s="75">
        <f t="shared" ref="AU106" si="1331">COUNTIF(K106:AO106,"=●")*8</f>
        <v>0</v>
      </c>
      <c r="AV106" s="75">
        <f t="shared" ref="AV106" si="1332">(COUNTIF(K106:AO106,"=$")+COUNTIF(K106:AO106,"=H"))*8</f>
        <v>0</v>
      </c>
      <c r="AW106" s="75">
        <f t="shared" ref="AW106" si="1333">(COUNTIF(K106:AO106,"▲")+COUNTIF(K106:AO106,"=▲4")*0.5)*8</f>
        <v>0</v>
      </c>
      <c r="AX106" s="74">
        <f t="shared" ref="AX106" si="1334">(COUNTIF(K106:AO106,"-")+COUNTIF(K106:AO106,"/"))*8</f>
        <v>0</v>
      </c>
      <c r="AY106" s="75">
        <f t="shared" ref="AY106" si="1335">(COUNTIF(K106:AO106,"G")+COUNTIF(K106:AO106,"=G4")*0.5)*8</f>
        <v>0</v>
      </c>
      <c r="AZ106" s="75">
        <f t="shared" ref="AZ106" si="1336">(COUNTIF(K106:AO106,"E")+COUNTIF(K106:AO106,"=E4")*0.5)*8</f>
        <v>0</v>
      </c>
      <c r="BA106" s="75">
        <f t="shared" ref="BA106" si="1337">(COUNTIF(K106:AO106,"=▽")+COUNTIF(K106:AO106,"=▽4")*0.5)*8</f>
        <v>0</v>
      </c>
      <c r="BB106" s="75">
        <f t="shared" ref="BB106" si="1338">$BG$5-(SUM(AP106:AZ107)+BC106)/8</f>
        <v>22</v>
      </c>
      <c r="BC106" s="75"/>
      <c r="BD106" s="77">
        <f t="shared" ref="BD106" si="1339">$BG$5*8</f>
        <v>176</v>
      </c>
      <c r="BE106" s="78">
        <f t="shared" ref="BE106" si="1340">BD106-(SUM(AP106:AZ107)+BC106)</f>
        <v>176</v>
      </c>
      <c r="BF106" s="77">
        <f t="shared" ref="BF106" si="1341">SUM(K107:M107,P107:T107,W107:AA107,AD107:AH107,AK107:AN107)</f>
        <v>35</v>
      </c>
      <c r="BG106" s="77">
        <f t="shared" ref="BG106" si="1342">SUM(N107:O107,U107:V107,AB107:AC107,AI107:AJ107)</f>
        <v>62</v>
      </c>
      <c r="BH106" s="79"/>
      <c r="BI106" s="79">
        <f t="shared" ref="BI106" si="1343">SUM(BF106:BH107)</f>
        <v>97</v>
      </c>
      <c r="BJ106" s="52"/>
      <c r="BK106" s="52">
        <f t="shared" ref="BK106" si="1344">BA106</f>
        <v>0</v>
      </c>
      <c r="BL106" s="52">
        <f t="shared" ref="BL106" si="1345">BA106</f>
        <v>0</v>
      </c>
      <c r="BM106" s="52">
        <f t="shared" ref="BM106" si="1346">BJ106+BK106-BL106</f>
        <v>0</v>
      </c>
      <c r="BN106" s="54">
        <f t="shared" ref="BN106" si="1347">BE106</f>
        <v>176</v>
      </c>
      <c r="BO106" s="54">
        <f t="shared" ref="BO106" si="1348">BF106-(BK106-BT106)</f>
        <v>35</v>
      </c>
      <c r="BP106" s="54">
        <f t="shared" ref="BP106" si="1349">BG106-BT106</f>
        <v>62</v>
      </c>
      <c r="BQ106" s="56">
        <f t="shared" ref="BQ106" si="1350">BH106</f>
        <v>0</v>
      </c>
      <c r="BR106" s="56">
        <f t="shared" ref="BR106" si="1351">SUM(BO106:BQ107)</f>
        <v>97</v>
      </c>
      <c r="BS106" s="42" t="str">
        <f t="shared" ref="BS106" si="1352">IF(BD106=BE106,"Y","N")</f>
        <v>Y</v>
      </c>
      <c r="BT106" s="57"/>
      <c r="BU106" s="59"/>
      <c r="BV106" s="61"/>
      <c r="BW106" s="42"/>
      <c r="BX106" s="59"/>
      <c r="BY106" s="61"/>
      <c r="BZ106" s="61"/>
      <c r="CA106" s="42"/>
      <c r="CB106" s="44"/>
      <c r="CC106" s="44"/>
      <c r="CD106" s="46"/>
      <c r="CE106" s="48"/>
      <c r="CF106" s="48"/>
      <c r="CG106" s="50"/>
      <c r="CH106" s="51"/>
    </row>
    <row r="107" spans="1:86" s="25" customFormat="1" ht="18" customHeight="1" x14ac:dyDescent="0.3">
      <c r="A107" s="64"/>
      <c r="B107" s="185"/>
      <c r="C107" s="66"/>
      <c r="D107" s="66" t="str">
        <f t="shared" ref="D107" si="1353">D106</f>
        <v>蓝思7栋</v>
      </c>
      <c r="E107" s="69"/>
      <c r="F107" s="68" t="str">
        <f>F106</f>
        <v>首信</v>
      </c>
      <c r="G107" s="92"/>
      <c r="H107" s="149"/>
      <c r="I107" s="73"/>
      <c r="J107" s="6" t="s">
        <v>22</v>
      </c>
      <c r="K107" s="30">
        <v>2</v>
      </c>
      <c r="L107" s="30">
        <v>2</v>
      </c>
      <c r="M107" s="30">
        <v>2</v>
      </c>
      <c r="N107" s="30">
        <v>8</v>
      </c>
      <c r="O107" s="30">
        <v>8</v>
      </c>
      <c r="P107" s="30">
        <v>1</v>
      </c>
      <c r="Q107" s="30">
        <v>2</v>
      </c>
      <c r="R107" s="30"/>
      <c r="S107" s="30">
        <v>1</v>
      </c>
      <c r="T107" s="30">
        <v>1</v>
      </c>
      <c r="U107" s="30">
        <v>11</v>
      </c>
      <c r="V107" s="30"/>
      <c r="W107" s="30">
        <v>1</v>
      </c>
      <c r="X107" s="30">
        <v>2</v>
      </c>
      <c r="Y107" s="30">
        <v>2</v>
      </c>
      <c r="Z107" s="30">
        <v>1</v>
      </c>
      <c r="AA107" s="30">
        <v>2</v>
      </c>
      <c r="AB107" s="30">
        <v>10</v>
      </c>
      <c r="AC107" s="30">
        <v>8</v>
      </c>
      <c r="AD107" s="30">
        <v>2</v>
      </c>
      <c r="AE107" s="30">
        <v>1</v>
      </c>
      <c r="AF107" s="30">
        <v>2</v>
      </c>
      <c r="AG107" s="30">
        <v>2</v>
      </c>
      <c r="AH107" s="30">
        <v>1</v>
      </c>
      <c r="AI107" s="30">
        <v>9</v>
      </c>
      <c r="AJ107" s="30">
        <v>8</v>
      </c>
      <c r="AK107" s="30">
        <v>1</v>
      </c>
      <c r="AL107" s="30">
        <v>2</v>
      </c>
      <c r="AM107" s="30">
        <v>2</v>
      </c>
      <c r="AN107" s="30">
        <v>3</v>
      </c>
      <c r="AO107" s="30"/>
      <c r="AP107" s="74"/>
      <c r="AQ107" s="74"/>
      <c r="AR107" s="74"/>
      <c r="AS107" s="74"/>
      <c r="AT107" s="74"/>
      <c r="AU107" s="76"/>
      <c r="AV107" s="76"/>
      <c r="AW107" s="76"/>
      <c r="AX107" s="74"/>
      <c r="AY107" s="76"/>
      <c r="AZ107" s="76"/>
      <c r="BA107" s="76"/>
      <c r="BB107" s="76"/>
      <c r="BC107" s="76"/>
      <c r="BD107" s="77"/>
      <c r="BE107" s="78"/>
      <c r="BF107" s="77"/>
      <c r="BG107" s="77"/>
      <c r="BH107" s="80"/>
      <c r="BI107" s="80"/>
      <c r="BJ107" s="53"/>
      <c r="BK107" s="53"/>
      <c r="BL107" s="53"/>
      <c r="BM107" s="53"/>
      <c r="BN107" s="55"/>
      <c r="BO107" s="55"/>
      <c r="BP107" s="55"/>
      <c r="BQ107" s="56"/>
      <c r="BR107" s="56"/>
      <c r="BS107" s="43"/>
      <c r="BT107" s="58"/>
      <c r="BU107" s="60"/>
      <c r="BV107" s="62"/>
      <c r="BW107" s="43"/>
      <c r="BX107" s="60"/>
      <c r="BY107" s="62"/>
      <c r="BZ107" s="62"/>
      <c r="CA107" s="43"/>
      <c r="CB107" s="45"/>
      <c r="CC107" s="45"/>
      <c r="CD107" s="47"/>
      <c r="CE107" s="49"/>
      <c r="CF107" s="49"/>
      <c r="CG107" s="50"/>
      <c r="CH107" s="51"/>
    </row>
    <row r="108" spans="1:86" s="25" customFormat="1" ht="18" customHeight="1" x14ac:dyDescent="0.3">
      <c r="A108" s="63">
        <v>40</v>
      </c>
      <c r="B108" s="184"/>
      <c r="C108" s="66" t="s">
        <v>148</v>
      </c>
      <c r="D108" s="66" t="s">
        <v>189</v>
      </c>
      <c r="E108" s="69" t="s">
        <v>72</v>
      </c>
      <c r="F108" s="67" t="s">
        <v>98</v>
      </c>
      <c r="G108" s="91" t="s">
        <v>71</v>
      </c>
      <c r="H108" s="148">
        <v>45033</v>
      </c>
      <c r="I108" s="73"/>
      <c r="J108" s="6" t="s">
        <v>21</v>
      </c>
      <c r="K108" s="29" t="s">
        <v>89</v>
      </c>
      <c r="L108" s="29" t="s">
        <v>89</v>
      </c>
      <c r="M108" s="29" t="s">
        <v>89</v>
      </c>
      <c r="N108" s="29"/>
      <c r="O108" s="29"/>
      <c r="P108" s="29" t="s">
        <v>89</v>
      </c>
      <c r="Q108" s="29" t="s">
        <v>89</v>
      </c>
      <c r="R108" s="29" t="s">
        <v>89</v>
      </c>
      <c r="S108" s="29" t="s">
        <v>89</v>
      </c>
      <c r="T108" s="29" t="s">
        <v>89</v>
      </c>
      <c r="U108" s="29"/>
      <c r="V108" s="29"/>
      <c r="W108" s="29" t="s">
        <v>89</v>
      </c>
      <c r="X108" s="29" t="s">
        <v>89</v>
      </c>
      <c r="Y108" s="29" t="s">
        <v>89</v>
      </c>
      <c r="Z108" s="29" t="s">
        <v>89</v>
      </c>
      <c r="AA108" s="29" t="s">
        <v>89</v>
      </c>
      <c r="AB108" s="29"/>
      <c r="AC108" s="29"/>
      <c r="AD108" s="29" t="s">
        <v>89</v>
      </c>
      <c r="AE108" s="29" t="s">
        <v>89</v>
      </c>
      <c r="AF108" s="29" t="s">
        <v>89</v>
      </c>
      <c r="AG108" s="29" t="s">
        <v>89</v>
      </c>
      <c r="AH108" s="29" t="s">
        <v>89</v>
      </c>
      <c r="AI108" s="29"/>
      <c r="AJ108" s="29"/>
      <c r="AK108" s="29" t="s">
        <v>108</v>
      </c>
      <c r="AL108" s="29" t="s">
        <v>89</v>
      </c>
      <c r="AM108" s="29" t="s">
        <v>89</v>
      </c>
      <c r="AN108" s="29" t="s">
        <v>89</v>
      </c>
      <c r="AO108" s="29"/>
      <c r="AP108" s="74">
        <f t="shared" ref="AP108" si="1354">(COUNTIF(K108:AO108,"=○")+COUNTIF(K108:AO108,"=○4")*0.5)*8</f>
        <v>0</v>
      </c>
      <c r="AQ108" s="74">
        <f t="shared" ref="AQ108" si="1355">(COUNTIF(K108:AO108,"=×")+COUNTIF(K108:AO108,"=×4")*0.5)*8</f>
        <v>0</v>
      </c>
      <c r="AR108" s="74">
        <f t="shared" ref="AR108" si="1356">(COUNTIF(K108:AO108,"=※")+COUNTIF(K108:AO108,"=※4")*0.5)*8</f>
        <v>0</v>
      </c>
      <c r="AS108" s="74">
        <f t="shared" ref="AS108" si="1357">COUNTIF(K108:AO108,"□")*8</f>
        <v>0</v>
      </c>
      <c r="AT108" s="74">
        <f t="shared" ref="AT108" si="1358">COUNTIF(K108:AO108,"=☆")*8</f>
        <v>0</v>
      </c>
      <c r="AU108" s="75">
        <f t="shared" ref="AU108" si="1359">COUNTIF(K108:AO108,"=●")*8</f>
        <v>0</v>
      </c>
      <c r="AV108" s="75">
        <f t="shared" ref="AV108" si="1360">(COUNTIF(K108:AO108,"=$")+COUNTIF(K108:AO108,"=H"))*8</f>
        <v>0</v>
      </c>
      <c r="AW108" s="75">
        <f t="shared" ref="AW108" si="1361">(COUNTIF(K108:AO108,"▲")+COUNTIF(K108:AO108,"=▲4")*0.5)*8</f>
        <v>0</v>
      </c>
      <c r="AX108" s="74">
        <f t="shared" ref="AX108" si="1362">(COUNTIF(K108:AO108,"-")+COUNTIF(K108:AO108,"/"))*8</f>
        <v>0</v>
      </c>
      <c r="AY108" s="75">
        <f t="shared" ref="AY108" si="1363">(COUNTIF(K108:AO108,"G")+COUNTIF(K108:AO108,"=G4")*0.5)*8</f>
        <v>0</v>
      </c>
      <c r="AZ108" s="75">
        <f t="shared" ref="AZ108" si="1364">(COUNTIF(K108:AO108,"E")+COUNTIF(K108:AO108,"=E4")*0.5)*8</f>
        <v>0</v>
      </c>
      <c r="BA108" s="75">
        <f t="shared" ref="BA108" si="1365">(COUNTIF(K108:AO108,"=▽")+COUNTIF(K108:AO108,"=▽4")*0.5)*8</f>
        <v>4</v>
      </c>
      <c r="BB108" s="75">
        <f t="shared" ref="BB108" si="1366">$BG$5-(SUM(AP108:AZ109)+BC108)/8</f>
        <v>22</v>
      </c>
      <c r="BC108" s="75"/>
      <c r="BD108" s="77">
        <f t="shared" ref="BD108" si="1367">$BG$5*8</f>
        <v>176</v>
      </c>
      <c r="BE108" s="81">
        <v>171.5</v>
      </c>
      <c r="BF108" s="77">
        <f t="shared" ref="BF108" si="1368">SUM(K109:M109,P109:T109,W109:AA109,AD109:AH109,AK109:AN109)</f>
        <v>36</v>
      </c>
      <c r="BG108" s="77">
        <f t="shared" ref="BG108" si="1369">SUM(N109:O109,U109:V109,AB109:AC109,AI109:AJ109)</f>
        <v>64</v>
      </c>
      <c r="BH108" s="79"/>
      <c r="BI108" s="79">
        <f t="shared" ref="BI108" si="1370">SUM(BF108:BH109)</f>
        <v>100</v>
      </c>
      <c r="BJ108" s="52"/>
      <c r="BK108" s="52">
        <v>4.5</v>
      </c>
      <c r="BL108" s="52">
        <v>4.5</v>
      </c>
      <c r="BM108" s="52">
        <f t="shared" ref="BM108" si="1371">BJ108+BK108-BL108</f>
        <v>0</v>
      </c>
      <c r="BN108" s="54">
        <v>176</v>
      </c>
      <c r="BO108" s="54">
        <f t="shared" ref="BO108" si="1372">BF108-(BK108-BT108)</f>
        <v>31.5</v>
      </c>
      <c r="BP108" s="54">
        <f t="shared" ref="BP108" si="1373">BG108-BT108</f>
        <v>64</v>
      </c>
      <c r="BQ108" s="56">
        <f t="shared" ref="BQ108" si="1374">BH108</f>
        <v>0</v>
      </c>
      <c r="BR108" s="56">
        <f t="shared" ref="BR108" si="1375">SUM(BO108:BQ109)</f>
        <v>95.5</v>
      </c>
      <c r="BS108" s="42" t="str">
        <f t="shared" ref="BS108" si="1376">IF(BD108=BE108,"Y","N")</f>
        <v>N</v>
      </c>
      <c r="BT108" s="57"/>
      <c r="BU108" s="59"/>
      <c r="BV108" s="61"/>
      <c r="BW108" s="42"/>
      <c r="BX108" s="59"/>
      <c r="BY108" s="61"/>
      <c r="BZ108" s="61"/>
      <c r="CA108" s="42"/>
      <c r="CB108" s="44"/>
      <c r="CC108" s="44"/>
      <c r="CD108" s="46"/>
      <c r="CE108" s="48"/>
      <c r="CF108" s="48"/>
      <c r="CG108" s="50" t="s">
        <v>184</v>
      </c>
      <c r="CH108" s="50"/>
    </row>
    <row r="109" spans="1:86" s="25" customFormat="1" ht="18" customHeight="1" x14ac:dyDescent="0.3">
      <c r="A109" s="64"/>
      <c r="B109" s="185"/>
      <c r="C109" s="66"/>
      <c r="D109" s="66" t="str">
        <f t="shared" ref="D109" si="1377">D108</f>
        <v>蓝思7栋</v>
      </c>
      <c r="E109" s="69"/>
      <c r="F109" s="68" t="str">
        <f>F108</f>
        <v>首信</v>
      </c>
      <c r="G109" s="92"/>
      <c r="H109" s="149"/>
      <c r="I109" s="73"/>
      <c r="J109" s="6" t="s">
        <v>22</v>
      </c>
      <c r="K109" s="30">
        <v>2</v>
      </c>
      <c r="L109" s="30">
        <v>2</v>
      </c>
      <c r="M109" s="30"/>
      <c r="N109" s="30">
        <v>11</v>
      </c>
      <c r="O109" s="30"/>
      <c r="P109" s="30">
        <v>2</v>
      </c>
      <c r="Q109" s="30">
        <v>1</v>
      </c>
      <c r="R109" s="30">
        <v>2</v>
      </c>
      <c r="S109" s="30">
        <v>2</v>
      </c>
      <c r="T109" s="30">
        <v>2</v>
      </c>
      <c r="U109" s="30">
        <v>9</v>
      </c>
      <c r="V109" s="30">
        <v>8</v>
      </c>
      <c r="W109" s="30">
        <v>2</v>
      </c>
      <c r="X109" s="30">
        <v>2</v>
      </c>
      <c r="Y109" s="30">
        <v>2</v>
      </c>
      <c r="Z109" s="30">
        <v>1</v>
      </c>
      <c r="AA109" s="30">
        <v>2</v>
      </c>
      <c r="AB109" s="30">
        <v>10</v>
      </c>
      <c r="AC109" s="30">
        <v>8</v>
      </c>
      <c r="AD109" s="30">
        <v>2</v>
      </c>
      <c r="AE109" s="30">
        <v>2</v>
      </c>
      <c r="AF109" s="30">
        <v>2.5</v>
      </c>
      <c r="AG109" s="30">
        <v>2.5</v>
      </c>
      <c r="AH109" s="30">
        <v>1</v>
      </c>
      <c r="AI109" s="30">
        <v>10</v>
      </c>
      <c r="AJ109" s="30">
        <v>8</v>
      </c>
      <c r="AK109" s="30"/>
      <c r="AL109" s="30">
        <v>2</v>
      </c>
      <c r="AM109" s="30"/>
      <c r="AN109" s="30">
        <v>2</v>
      </c>
      <c r="AO109" s="30"/>
      <c r="AP109" s="74"/>
      <c r="AQ109" s="74"/>
      <c r="AR109" s="74"/>
      <c r="AS109" s="74"/>
      <c r="AT109" s="74"/>
      <c r="AU109" s="76"/>
      <c r="AV109" s="76"/>
      <c r="AW109" s="76"/>
      <c r="AX109" s="74"/>
      <c r="AY109" s="76"/>
      <c r="AZ109" s="76"/>
      <c r="BA109" s="76"/>
      <c r="BB109" s="76"/>
      <c r="BC109" s="76"/>
      <c r="BD109" s="77"/>
      <c r="BE109" s="81"/>
      <c r="BF109" s="77"/>
      <c r="BG109" s="77"/>
      <c r="BH109" s="80"/>
      <c r="BI109" s="80"/>
      <c r="BJ109" s="53"/>
      <c r="BK109" s="53"/>
      <c r="BL109" s="53"/>
      <c r="BM109" s="53"/>
      <c r="BN109" s="55"/>
      <c r="BO109" s="55"/>
      <c r="BP109" s="55"/>
      <c r="BQ109" s="56"/>
      <c r="BR109" s="56"/>
      <c r="BS109" s="43"/>
      <c r="BT109" s="58"/>
      <c r="BU109" s="60"/>
      <c r="BV109" s="62"/>
      <c r="BW109" s="43"/>
      <c r="BX109" s="60"/>
      <c r="BY109" s="62"/>
      <c r="BZ109" s="62"/>
      <c r="CA109" s="43"/>
      <c r="CB109" s="45"/>
      <c r="CC109" s="45"/>
      <c r="CD109" s="47"/>
      <c r="CE109" s="49"/>
      <c r="CF109" s="49"/>
      <c r="CG109" s="50"/>
      <c r="CH109" s="50"/>
    </row>
    <row r="110" spans="1:86" s="25" customFormat="1" ht="18" customHeight="1" x14ac:dyDescent="0.3">
      <c r="A110" s="63">
        <v>41</v>
      </c>
      <c r="B110" s="184"/>
      <c r="C110" s="66" t="s">
        <v>149</v>
      </c>
      <c r="D110" s="66" t="s">
        <v>189</v>
      </c>
      <c r="E110" s="69" t="s">
        <v>74</v>
      </c>
      <c r="F110" s="66" t="s">
        <v>73</v>
      </c>
      <c r="G110" s="91" t="s">
        <v>71</v>
      </c>
      <c r="H110" s="148">
        <v>45052</v>
      </c>
      <c r="I110" s="73"/>
      <c r="J110" s="6" t="s">
        <v>21</v>
      </c>
      <c r="K110" s="29" t="s">
        <v>89</v>
      </c>
      <c r="L110" s="29" t="s">
        <v>89</v>
      </c>
      <c r="M110" s="29" t="s">
        <v>89</v>
      </c>
      <c r="N110" s="29"/>
      <c r="O110" s="29"/>
      <c r="P110" s="29" t="s">
        <v>89</v>
      </c>
      <c r="Q110" s="29" t="s">
        <v>89</v>
      </c>
      <c r="R110" s="29" t="s">
        <v>89</v>
      </c>
      <c r="S110" s="29" t="s">
        <v>89</v>
      </c>
      <c r="T110" s="29" t="s">
        <v>89</v>
      </c>
      <c r="U110" s="29"/>
      <c r="V110" s="29"/>
      <c r="W110" s="29" t="s">
        <v>89</v>
      </c>
      <c r="X110" s="29" t="s">
        <v>89</v>
      </c>
      <c r="Y110" s="29" t="s">
        <v>89</v>
      </c>
      <c r="Z110" s="29" t="s">
        <v>89</v>
      </c>
      <c r="AA110" s="29" t="s">
        <v>89</v>
      </c>
      <c r="AB110" s="29"/>
      <c r="AC110" s="29"/>
      <c r="AD110" s="29" t="s">
        <v>89</v>
      </c>
      <c r="AE110" s="29" t="s">
        <v>89</v>
      </c>
      <c r="AF110" s="29" t="s">
        <v>89</v>
      </c>
      <c r="AG110" s="29" t="s">
        <v>89</v>
      </c>
      <c r="AH110" s="29" t="s">
        <v>89</v>
      </c>
      <c r="AI110" s="29"/>
      <c r="AJ110" s="29"/>
      <c r="AK110" s="29" t="s">
        <v>89</v>
      </c>
      <c r="AL110" s="29" t="s">
        <v>89</v>
      </c>
      <c r="AM110" s="29" t="s">
        <v>89</v>
      </c>
      <c r="AN110" s="29" t="s">
        <v>89</v>
      </c>
      <c r="AO110" s="29"/>
      <c r="AP110" s="74">
        <f t="shared" ref="AP110" si="1378">(COUNTIF(K110:AO110,"=○")+COUNTIF(K110:AO110,"=○4")*0.5)*8</f>
        <v>0</v>
      </c>
      <c r="AQ110" s="74">
        <f t="shared" ref="AQ110" si="1379">(COUNTIF(K110:AO110,"=×")+COUNTIF(K110:AO110,"=×4")*0.5)*8</f>
        <v>0</v>
      </c>
      <c r="AR110" s="74">
        <f t="shared" ref="AR110" si="1380">(COUNTIF(K110:AO110,"=※")+COUNTIF(K110:AO110,"=※4")*0.5)*8</f>
        <v>0</v>
      </c>
      <c r="AS110" s="74">
        <f t="shared" ref="AS110" si="1381">COUNTIF(K110:AO110,"□")*8</f>
        <v>0</v>
      </c>
      <c r="AT110" s="74">
        <f t="shared" ref="AT110" si="1382">COUNTIF(K110:AO110,"=☆")*8</f>
        <v>0</v>
      </c>
      <c r="AU110" s="75">
        <f t="shared" ref="AU110" si="1383">COUNTIF(K110:AO110,"=●")*8</f>
        <v>0</v>
      </c>
      <c r="AV110" s="75">
        <f t="shared" ref="AV110" si="1384">(COUNTIF(K110:AO110,"=$")+COUNTIF(K110:AO110,"=H"))*8</f>
        <v>0</v>
      </c>
      <c r="AW110" s="75">
        <f t="shared" ref="AW110" si="1385">(COUNTIF(K110:AO110,"▲")+COUNTIF(K110:AO110,"=▲4")*0.5)*8</f>
        <v>0</v>
      </c>
      <c r="AX110" s="74">
        <f t="shared" ref="AX110" si="1386">(COUNTIF(K110:AO110,"-")+COUNTIF(K110:AO110,"/"))*8</f>
        <v>0</v>
      </c>
      <c r="AY110" s="75">
        <f t="shared" ref="AY110" si="1387">(COUNTIF(K110:AO110,"G")+COUNTIF(K110:AO110,"=G4")*0.5)*8</f>
        <v>0</v>
      </c>
      <c r="AZ110" s="75">
        <f t="shared" ref="AZ110" si="1388">(COUNTIF(K110:AO110,"E")+COUNTIF(K110:AO110,"=E4")*0.5)*8</f>
        <v>0</v>
      </c>
      <c r="BA110" s="75">
        <f t="shared" ref="BA110" si="1389">(COUNTIF(K110:AO110,"=▽")+COUNTIF(K110:AO110,"=▽4")*0.5)*8</f>
        <v>0</v>
      </c>
      <c r="BB110" s="75">
        <f t="shared" ref="BB110" si="1390">$BG$5-(SUM(AP110:AZ111)+BC110)/8</f>
        <v>22</v>
      </c>
      <c r="BC110" s="75"/>
      <c r="BD110" s="77">
        <f t="shared" ref="BD110" si="1391">$BG$5*8</f>
        <v>176</v>
      </c>
      <c r="BE110" s="78">
        <f t="shared" ref="BE110" si="1392">BD110-(SUM(AP110:AZ111)+BC110)</f>
        <v>176</v>
      </c>
      <c r="BF110" s="77">
        <f t="shared" ref="BF110" si="1393">SUM(K111:M111,P111:T111,W111:AA111,AD111:AH111,AK111:AN111)</f>
        <v>41.5</v>
      </c>
      <c r="BG110" s="77">
        <f t="shared" ref="BG110" si="1394">SUM(N111:O111,U111:V111,AB111:AC111,AI111:AJ111)</f>
        <v>41.5</v>
      </c>
      <c r="BH110" s="79"/>
      <c r="BI110" s="79">
        <f t="shared" ref="BI110" si="1395">SUM(BF110:BH111)</f>
        <v>83</v>
      </c>
      <c r="BJ110" s="52"/>
      <c r="BK110" s="52">
        <f t="shared" ref="BK110" si="1396">BA110</f>
        <v>0</v>
      </c>
      <c r="BL110" s="52">
        <f t="shared" ref="BL110" si="1397">BA110</f>
        <v>0</v>
      </c>
      <c r="BM110" s="52">
        <f t="shared" ref="BM110" si="1398">BJ110+BK110-BL110</f>
        <v>0</v>
      </c>
      <c r="BN110" s="54">
        <f t="shared" ref="BN110" si="1399">BE110</f>
        <v>176</v>
      </c>
      <c r="BO110" s="54">
        <f t="shared" ref="BO110" si="1400">BF110-(BK110-BT110)</f>
        <v>41.5</v>
      </c>
      <c r="BP110" s="54">
        <f t="shared" ref="BP110" si="1401">BG110-BT110</f>
        <v>41.5</v>
      </c>
      <c r="BQ110" s="56">
        <f t="shared" ref="BQ110" si="1402">BH110</f>
        <v>0</v>
      </c>
      <c r="BR110" s="56">
        <f t="shared" ref="BR110" si="1403">SUM(BO110:BQ111)</f>
        <v>83</v>
      </c>
      <c r="BS110" s="42" t="str">
        <f t="shared" ref="BS110" si="1404">IF(BD110=BE110,"Y","N")</f>
        <v>Y</v>
      </c>
      <c r="BT110" s="57"/>
      <c r="BU110" s="59"/>
      <c r="BV110" s="61"/>
      <c r="BW110" s="42"/>
      <c r="BX110" s="59"/>
      <c r="BY110" s="61"/>
      <c r="BZ110" s="61"/>
      <c r="CA110" s="42"/>
      <c r="CB110" s="44"/>
      <c r="CC110" s="44"/>
      <c r="CD110" s="46"/>
      <c r="CE110" s="48"/>
      <c r="CF110" s="48"/>
      <c r="CG110" s="50"/>
      <c r="CH110" s="51"/>
    </row>
    <row r="111" spans="1:86" s="25" customFormat="1" ht="18" customHeight="1" x14ac:dyDescent="0.3">
      <c r="A111" s="64"/>
      <c r="B111" s="185"/>
      <c r="C111" s="66"/>
      <c r="D111" s="66" t="str">
        <f t="shared" ref="D111" si="1405">D110</f>
        <v>蓝思7栋</v>
      </c>
      <c r="E111" s="69"/>
      <c r="F111" s="66" t="str">
        <f t="shared" ref="F111" si="1406">F110</f>
        <v>蕴力</v>
      </c>
      <c r="G111" s="92"/>
      <c r="H111" s="149"/>
      <c r="I111" s="73"/>
      <c r="J111" s="6" t="s">
        <v>22</v>
      </c>
      <c r="K111" s="30">
        <v>2</v>
      </c>
      <c r="L111" s="30">
        <v>2</v>
      </c>
      <c r="M111" s="30">
        <v>2</v>
      </c>
      <c r="N111" s="30">
        <v>11</v>
      </c>
      <c r="O111" s="30"/>
      <c r="P111" s="30">
        <v>2</v>
      </c>
      <c r="Q111" s="30">
        <v>1</v>
      </c>
      <c r="R111" s="30">
        <v>2</v>
      </c>
      <c r="S111" s="30">
        <v>2</v>
      </c>
      <c r="T111" s="30">
        <v>2</v>
      </c>
      <c r="U111" s="30">
        <v>8</v>
      </c>
      <c r="V111" s="30"/>
      <c r="W111" s="30">
        <v>2</v>
      </c>
      <c r="X111" s="30">
        <v>2</v>
      </c>
      <c r="Y111" s="30">
        <v>2</v>
      </c>
      <c r="Z111" s="30">
        <v>1</v>
      </c>
      <c r="AA111" s="30">
        <v>2</v>
      </c>
      <c r="AB111" s="30">
        <v>11</v>
      </c>
      <c r="AC111" s="30"/>
      <c r="AD111" s="30">
        <v>2.5</v>
      </c>
      <c r="AE111" s="30">
        <v>2</v>
      </c>
      <c r="AF111" s="30">
        <v>2.5</v>
      </c>
      <c r="AG111" s="30">
        <v>2.5</v>
      </c>
      <c r="AH111" s="30">
        <v>1</v>
      </c>
      <c r="AI111" s="30">
        <v>11.5</v>
      </c>
      <c r="AJ111" s="30"/>
      <c r="AK111" s="30">
        <v>1</v>
      </c>
      <c r="AL111" s="30">
        <v>2</v>
      </c>
      <c r="AM111" s="30">
        <v>2</v>
      </c>
      <c r="AN111" s="30">
        <v>2</v>
      </c>
      <c r="AO111" s="30"/>
      <c r="AP111" s="74"/>
      <c r="AQ111" s="74"/>
      <c r="AR111" s="74"/>
      <c r="AS111" s="74"/>
      <c r="AT111" s="74"/>
      <c r="AU111" s="76"/>
      <c r="AV111" s="76"/>
      <c r="AW111" s="76"/>
      <c r="AX111" s="74"/>
      <c r="AY111" s="76"/>
      <c r="AZ111" s="76"/>
      <c r="BA111" s="76"/>
      <c r="BB111" s="76"/>
      <c r="BC111" s="76"/>
      <c r="BD111" s="77"/>
      <c r="BE111" s="78"/>
      <c r="BF111" s="77"/>
      <c r="BG111" s="77"/>
      <c r="BH111" s="80"/>
      <c r="BI111" s="80"/>
      <c r="BJ111" s="53"/>
      <c r="BK111" s="53"/>
      <c r="BL111" s="53"/>
      <c r="BM111" s="53"/>
      <c r="BN111" s="55"/>
      <c r="BO111" s="55"/>
      <c r="BP111" s="55"/>
      <c r="BQ111" s="56"/>
      <c r="BR111" s="56"/>
      <c r="BS111" s="43"/>
      <c r="BT111" s="58"/>
      <c r="BU111" s="60"/>
      <c r="BV111" s="62"/>
      <c r="BW111" s="43"/>
      <c r="BX111" s="60"/>
      <c r="BY111" s="62"/>
      <c r="BZ111" s="62"/>
      <c r="CA111" s="43"/>
      <c r="CB111" s="45"/>
      <c r="CC111" s="45"/>
      <c r="CD111" s="47"/>
      <c r="CE111" s="49"/>
      <c r="CF111" s="49"/>
      <c r="CG111" s="50"/>
      <c r="CH111" s="51"/>
    </row>
    <row r="112" spans="1:86" s="25" customFormat="1" ht="18" customHeight="1" x14ac:dyDescent="0.3">
      <c r="A112" s="63">
        <v>1</v>
      </c>
      <c r="B112" s="152"/>
      <c r="C112" s="66" t="s">
        <v>150</v>
      </c>
      <c r="D112" s="66" t="s">
        <v>151</v>
      </c>
      <c r="E112" s="69" t="s">
        <v>74</v>
      </c>
      <c r="F112" s="66" t="s">
        <v>98</v>
      </c>
      <c r="G112" s="91" t="s">
        <v>71</v>
      </c>
      <c r="H112" s="72">
        <v>44607</v>
      </c>
      <c r="I112" s="73"/>
      <c r="J112" s="6" t="s">
        <v>21</v>
      </c>
      <c r="K112" s="29" t="s">
        <v>89</v>
      </c>
      <c r="L112" s="29" t="s">
        <v>89</v>
      </c>
      <c r="M112" s="29" t="s">
        <v>89</v>
      </c>
      <c r="N112" s="29"/>
      <c r="O112" s="29"/>
      <c r="P112" s="29" t="s">
        <v>89</v>
      </c>
      <c r="Q112" s="29" t="s">
        <v>89</v>
      </c>
      <c r="R112" s="29" t="s">
        <v>89</v>
      </c>
      <c r="S112" s="29" t="s">
        <v>89</v>
      </c>
      <c r="T112" s="29" t="s">
        <v>89</v>
      </c>
      <c r="U112" s="29"/>
      <c r="V112" s="29"/>
      <c r="W112" s="29" t="s">
        <v>89</v>
      </c>
      <c r="X112" s="29" t="s">
        <v>89</v>
      </c>
      <c r="Y112" s="29" t="s">
        <v>89</v>
      </c>
      <c r="Z112" s="29" t="s">
        <v>89</v>
      </c>
      <c r="AA112" s="29" t="s">
        <v>89</v>
      </c>
      <c r="AB112" s="29"/>
      <c r="AC112" s="29"/>
      <c r="AD112" s="29" t="s">
        <v>89</v>
      </c>
      <c r="AE112" s="29" t="s">
        <v>89</v>
      </c>
      <c r="AF112" s="29" t="s">
        <v>89</v>
      </c>
      <c r="AG112" s="29" t="s">
        <v>89</v>
      </c>
      <c r="AH112" s="29" t="s">
        <v>89</v>
      </c>
      <c r="AI112" s="29"/>
      <c r="AJ112" s="29"/>
      <c r="AK112" s="29" t="s">
        <v>89</v>
      </c>
      <c r="AL112" s="29" t="s">
        <v>89</v>
      </c>
      <c r="AM112" s="29" t="s">
        <v>89</v>
      </c>
      <c r="AN112" s="29" t="s">
        <v>89</v>
      </c>
      <c r="AO112" s="29"/>
      <c r="AP112" s="74">
        <f t="shared" ref="AP112" si="1407">(COUNTIF(K112:AO112,"=○")+COUNTIF(K112:AO112,"=○4")*0.5)*8</f>
        <v>0</v>
      </c>
      <c r="AQ112" s="74">
        <f t="shared" ref="AQ112" si="1408">(COUNTIF(K112:AO112,"=×")+COUNTIF(K112:AO112,"=×4")*0.5)*8</f>
        <v>0</v>
      </c>
      <c r="AR112" s="74">
        <f t="shared" ref="AR112" si="1409">(COUNTIF(K112:AO112,"=※")+COUNTIF(K112:AO112,"=※4")*0.5)*8</f>
        <v>0</v>
      </c>
      <c r="AS112" s="74">
        <f t="shared" ref="AS112" si="1410">COUNTIF(K112:AO112,"□")*8</f>
        <v>0</v>
      </c>
      <c r="AT112" s="74">
        <f t="shared" ref="AT112" si="1411">COUNTIF(K112:AO112,"=☆")*8</f>
        <v>0</v>
      </c>
      <c r="AU112" s="75">
        <f t="shared" ref="AU112" si="1412">COUNTIF(K112:AO112,"=●")*8</f>
        <v>0</v>
      </c>
      <c r="AV112" s="75">
        <f t="shared" ref="AV112" si="1413">(COUNTIF(K112:AO112,"=$")+COUNTIF(K112:AO112,"=H"))*8</f>
        <v>0</v>
      </c>
      <c r="AW112" s="75">
        <f t="shared" ref="AW112" si="1414">(COUNTIF(K112:AO112,"▲")+COUNTIF(K112:AO112,"=▲4")*0.5)*8</f>
        <v>0</v>
      </c>
      <c r="AX112" s="74">
        <f t="shared" ref="AX112" si="1415">(COUNTIF(K112:AO112,"-")+COUNTIF(K112:AO112,"/"))*8</f>
        <v>0</v>
      </c>
      <c r="AY112" s="75">
        <f t="shared" ref="AY112" si="1416">(COUNTIF(K112:AO112,"G")+COUNTIF(K112:AO112,"=G4")*0.5)*8</f>
        <v>0</v>
      </c>
      <c r="AZ112" s="75">
        <f t="shared" ref="AZ112" si="1417">(COUNTIF(K112:AO112,"E")+COUNTIF(K112:AO112,"=E4")*0.5)*8</f>
        <v>0</v>
      </c>
      <c r="BA112" s="75">
        <f t="shared" ref="BA112" si="1418">(COUNTIF(K112:AO112,"=▽")+COUNTIF(K112:AO112,"=▽4")*0.5)*8</f>
        <v>0</v>
      </c>
      <c r="BB112" s="75">
        <f t="shared" ref="BB112" si="1419">$BG$5-(SUM(AP112:AZ113)+BC112)/8</f>
        <v>22</v>
      </c>
      <c r="BC112" s="75"/>
      <c r="BD112" s="77">
        <f t="shared" ref="BD112" si="1420">$BG$5*8</f>
        <v>176</v>
      </c>
      <c r="BE112" s="78">
        <f t="shared" ref="BE112" si="1421">BD112-(SUM(AP112:AZ113)+BC112)</f>
        <v>176</v>
      </c>
      <c r="BF112" s="77">
        <f t="shared" ref="BF112" si="1422">SUM(K113:M113,P113:T113,W113:AA113,AD113:AH113,AK113:AN113)</f>
        <v>49.5</v>
      </c>
      <c r="BG112" s="77">
        <f t="shared" ref="BG112" si="1423">SUM(N113:O113,U113:V113,AB113:AC113,AI113:AJ113)</f>
        <v>64.5</v>
      </c>
      <c r="BH112" s="79"/>
      <c r="BI112" s="79">
        <f t="shared" ref="BI112" si="1424">SUM(BF112:BH113)</f>
        <v>114</v>
      </c>
      <c r="BJ112" s="52"/>
      <c r="BK112" s="52">
        <f t="shared" ref="BK112" si="1425">BA112</f>
        <v>0</v>
      </c>
      <c r="BL112" s="52">
        <f t="shared" ref="BL112" si="1426">BA112</f>
        <v>0</v>
      </c>
      <c r="BM112" s="52">
        <f t="shared" ref="BM112" si="1427">BJ112+BK112-BL112</f>
        <v>0</v>
      </c>
      <c r="BN112" s="54">
        <f t="shared" ref="BN112" si="1428">BE112</f>
        <v>176</v>
      </c>
      <c r="BO112" s="54">
        <f t="shared" ref="BO112" si="1429">BF112-(BK112-BT112)</f>
        <v>49.5</v>
      </c>
      <c r="BP112" s="54">
        <f t="shared" ref="BP112" si="1430">BG112-BT112</f>
        <v>64.5</v>
      </c>
      <c r="BQ112" s="56">
        <f t="shared" ref="BQ112" si="1431">BH112</f>
        <v>0</v>
      </c>
      <c r="BR112" s="56">
        <f t="shared" ref="BR112" si="1432">SUM(BO112:BQ113)</f>
        <v>114</v>
      </c>
      <c r="BS112" s="42" t="str">
        <f t="shared" ref="BS112" si="1433">IF(BD112=BE112,"Y","N")</f>
        <v>Y</v>
      </c>
      <c r="BT112" s="57"/>
      <c r="BU112" s="59"/>
      <c r="BV112" s="61"/>
      <c r="BW112" s="42"/>
      <c r="BX112" s="59"/>
      <c r="BY112" s="61"/>
      <c r="BZ112" s="61"/>
      <c r="CA112" s="42"/>
      <c r="CB112" s="44"/>
      <c r="CC112" s="44"/>
      <c r="CD112" s="46"/>
      <c r="CE112" s="48"/>
      <c r="CF112" s="48"/>
      <c r="CG112" s="50"/>
      <c r="CH112" s="50"/>
    </row>
    <row r="113" spans="1:86" s="25" customFormat="1" ht="18" customHeight="1" x14ac:dyDescent="0.3">
      <c r="A113" s="64"/>
      <c r="B113" s="153"/>
      <c r="C113" s="66"/>
      <c r="D113" s="66" t="str">
        <f>D112</f>
        <v>中国区坏件</v>
      </c>
      <c r="E113" s="69"/>
      <c r="F113" s="66" t="str">
        <f>F112</f>
        <v>首信</v>
      </c>
      <c r="G113" s="92"/>
      <c r="H113" s="72"/>
      <c r="I113" s="73"/>
      <c r="J113" s="6" t="s">
        <v>22</v>
      </c>
      <c r="K113" s="30">
        <v>2</v>
      </c>
      <c r="L113" s="30">
        <v>2</v>
      </c>
      <c r="M113" s="30">
        <v>2</v>
      </c>
      <c r="N113" s="30">
        <v>10</v>
      </c>
      <c r="O113" s="30">
        <v>8</v>
      </c>
      <c r="P113" s="40">
        <v>2</v>
      </c>
      <c r="Q113" s="40">
        <v>3</v>
      </c>
      <c r="R113" s="40">
        <v>2</v>
      </c>
      <c r="S113" s="40">
        <v>2</v>
      </c>
      <c r="T113" s="40">
        <v>2</v>
      </c>
      <c r="U113" s="41">
        <v>10</v>
      </c>
      <c r="V113" s="41"/>
      <c r="W113" s="41">
        <v>3</v>
      </c>
      <c r="X113" s="41">
        <v>2</v>
      </c>
      <c r="Y113" s="41">
        <v>3</v>
      </c>
      <c r="Z113" s="30">
        <v>2</v>
      </c>
      <c r="AA113" s="30">
        <v>2</v>
      </c>
      <c r="AB113" s="30">
        <v>10.5</v>
      </c>
      <c r="AC113" s="30">
        <v>8</v>
      </c>
      <c r="AD113" s="30">
        <v>2</v>
      </c>
      <c r="AE113" s="30">
        <v>2</v>
      </c>
      <c r="AF113" s="30">
        <v>3</v>
      </c>
      <c r="AG113" s="30">
        <v>2</v>
      </c>
      <c r="AH113" s="30">
        <v>2</v>
      </c>
      <c r="AI113" s="30">
        <v>10</v>
      </c>
      <c r="AJ113" s="30">
        <v>8</v>
      </c>
      <c r="AK113" s="30">
        <v>2</v>
      </c>
      <c r="AL113" s="30">
        <v>2</v>
      </c>
      <c r="AM113" s="30">
        <v>3</v>
      </c>
      <c r="AN113" s="30">
        <v>2.5</v>
      </c>
      <c r="AO113" s="30"/>
      <c r="AP113" s="74"/>
      <c r="AQ113" s="74"/>
      <c r="AR113" s="74"/>
      <c r="AS113" s="74"/>
      <c r="AT113" s="74"/>
      <c r="AU113" s="76"/>
      <c r="AV113" s="76"/>
      <c r="AW113" s="76"/>
      <c r="AX113" s="74"/>
      <c r="AY113" s="76"/>
      <c r="AZ113" s="76"/>
      <c r="BA113" s="76"/>
      <c r="BB113" s="76"/>
      <c r="BC113" s="76"/>
      <c r="BD113" s="77"/>
      <c r="BE113" s="78"/>
      <c r="BF113" s="77"/>
      <c r="BG113" s="77"/>
      <c r="BH113" s="80"/>
      <c r="BI113" s="80"/>
      <c r="BJ113" s="53"/>
      <c r="BK113" s="53"/>
      <c r="BL113" s="53"/>
      <c r="BM113" s="53"/>
      <c r="BN113" s="55"/>
      <c r="BO113" s="55"/>
      <c r="BP113" s="55"/>
      <c r="BQ113" s="56"/>
      <c r="BR113" s="56"/>
      <c r="BS113" s="43"/>
      <c r="BT113" s="58"/>
      <c r="BU113" s="60"/>
      <c r="BV113" s="62"/>
      <c r="BW113" s="43"/>
      <c r="BX113" s="60"/>
      <c r="BY113" s="62"/>
      <c r="BZ113" s="62"/>
      <c r="CA113" s="43"/>
      <c r="CB113" s="45"/>
      <c r="CC113" s="45"/>
      <c r="CD113" s="47"/>
      <c r="CE113" s="49"/>
      <c r="CF113" s="49"/>
      <c r="CG113" s="50"/>
      <c r="CH113" s="50"/>
    </row>
    <row r="114" spans="1:86" s="25" customFormat="1" ht="18" customHeight="1" x14ac:dyDescent="0.3">
      <c r="A114" s="63">
        <v>2</v>
      </c>
      <c r="B114" s="139"/>
      <c r="C114" s="66" t="s">
        <v>152</v>
      </c>
      <c r="D114" s="66" t="s">
        <v>193</v>
      </c>
      <c r="E114" s="66" t="s">
        <v>74</v>
      </c>
      <c r="F114" s="66" t="s">
        <v>73</v>
      </c>
      <c r="G114" s="70" t="s">
        <v>71</v>
      </c>
      <c r="H114" s="147">
        <v>45108</v>
      </c>
      <c r="I114" s="73"/>
      <c r="J114" s="6" t="s">
        <v>21</v>
      </c>
      <c r="K114" s="29" t="s">
        <v>89</v>
      </c>
      <c r="L114" s="29" t="s">
        <v>89</v>
      </c>
      <c r="M114" s="29" t="s">
        <v>89</v>
      </c>
      <c r="N114" s="29"/>
      <c r="O114" s="29"/>
      <c r="P114" s="29" t="s">
        <v>89</v>
      </c>
      <c r="Q114" s="29" t="s">
        <v>89</v>
      </c>
      <c r="R114" s="29" t="s">
        <v>89</v>
      </c>
      <c r="S114" s="29" t="s">
        <v>89</v>
      </c>
      <c r="T114" s="29" t="s">
        <v>89</v>
      </c>
      <c r="U114" s="29"/>
      <c r="V114" s="29"/>
      <c r="W114" s="29" t="s">
        <v>89</v>
      </c>
      <c r="X114" s="29" t="s">
        <v>89</v>
      </c>
      <c r="Y114" s="29" t="s">
        <v>89</v>
      </c>
      <c r="Z114" s="29" t="s">
        <v>89</v>
      </c>
      <c r="AA114" s="29" t="s">
        <v>89</v>
      </c>
      <c r="AB114" s="29"/>
      <c r="AC114" s="29"/>
      <c r="AD114" s="29" t="s">
        <v>89</v>
      </c>
      <c r="AE114" s="29" t="s">
        <v>89</v>
      </c>
      <c r="AF114" s="29" t="s">
        <v>89</v>
      </c>
      <c r="AG114" s="29" t="s">
        <v>89</v>
      </c>
      <c r="AH114" s="29" t="s">
        <v>89</v>
      </c>
      <c r="AI114" s="29"/>
      <c r="AJ114" s="29"/>
      <c r="AK114" s="29" t="s">
        <v>89</v>
      </c>
      <c r="AL114" s="29" t="s">
        <v>89</v>
      </c>
      <c r="AM114" s="29" t="s">
        <v>89</v>
      </c>
      <c r="AN114" s="29" t="s">
        <v>89</v>
      </c>
      <c r="AO114" s="29"/>
      <c r="AP114" s="74">
        <f t="shared" ref="AP114" si="1434">(COUNTIF(K114:AO114,"=○")+COUNTIF(K114:AO114,"=○4")*0.5)*8</f>
        <v>0</v>
      </c>
      <c r="AQ114" s="74">
        <f t="shared" ref="AQ114" si="1435">(COUNTIF(K114:AO114,"=×")+COUNTIF(K114:AO114,"=×4")*0.5)*8</f>
        <v>0</v>
      </c>
      <c r="AR114" s="74">
        <f t="shared" ref="AR114" si="1436">(COUNTIF(K114:AO114,"=※")+COUNTIF(K114:AO114,"=※4")*0.5)*8</f>
        <v>0</v>
      </c>
      <c r="AS114" s="74">
        <f t="shared" ref="AS114" si="1437">COUNTIF(K114:AO114,"□")*8</f>
        <v>0</v>
      </c>
      <c r="AT114" s="74">
        <f t="shared" ref="AT114" si="1438">COUNTIF(K114:AO114,"=☆")*8</f>
        <v>0</v>
      </c>
      <c r="AU114" s="75">
        <f t="shared" ref="AU114" si="1439">COUNTIF(K114:AO114,"=●")*8</f>
        <v>0</v>
      </c>
      <c r="AV114" s="75">
        <f t="shared" ref="AV114" si="1440">(COUNTIF(K114:AO114,"=$")+COUNTIF(K114:AO114,"=H"))*8</f>
        <v>0</v>
      </c>
      <c r="AW114" s="75">
        <f t="shared" ref="AW114" si="1441">(COUNTIF(K114:AO114,"▲")+COUNTIF(K114:AO114,"=▲4")*0.5)*8</f>
        <v>0</v>
      </c>
      <c r="AX114" s="74">
        <f t="shared" ref="AX114" si="1442">(COUNTIF(K114:AO114,"-")+COUNTIF(K114:AO114,"/"))*8</f>
        <v>0</v>
      </c>
      <c r="AY114" s="75">
        <f t="shared" ref="AY114" si="1443">(COUNTIF(K114:AO114,"G")+COUNTIF(K114:AO114,"=G4")*0.5)*8</f>
        <v>0</v>
      </c>
      <c r="AZ114" s="75">
        <f t="shared" ref="AZ114" si="1444">(COUNTIF(K114:AO114,"E")+COUNTIF(K114:AO114,"=E4")*0.5)*8</f>
        <v>0</v>
      </c>
      <c r="BA114" s="75">
        <f t="shared" ref="BA114" si="1445">(COUNTIF(K114:AO114,"=▽")+COUNTIF(K114:AO114,"=▽4")*0.5)*8</f>
        <v>0</v>
      </c>
      <c r="BB114" s="75">
        <f t="shared" ref="BB114" si="1446">$BG$5-(SUM(AP114:AZ115)+BC114)/8</f>
        <v>22</v>
      </c>
      <c r="BC114" s="75"/>
      <c r="BD114" s="77">
        <f t="shared" ref="BD114" si="1447">$BG$5*8</f>
        <v>176</v>
      </c>
      <c r="BE114" s="78">
        <f t="shared" ref="BE114" si="1448">BD114-(SUM(AP114:AZ115)+BC114)</f>
        <v>176</v>
      </c>
      <c r="BF114" s="77">
        <f t="shared" ref="BF114" si="1449">SUM(K115:M115,P115:T115,W115:AA115,AD115:AH115,AK115:AN115)</f>
        <v>40.5</v>
      </c>
      <c r="BG114" s="77">
        <f t="shared" ref="BG114" si="1450">SUM(N115:O115,U115:V115,AB115:AC115,AI115:AJ115)</f>
        <v>43</v>
      </c>
      <c r="BH114" s="79"/>
      <c r="BI114" s="79">
        <f t="shared" ref="BI114" si="1451">SUM(BF114:BH115)</f>
        <v>83.5</v>
      </c>
      <c r="BJ114" s="52"/>
      <c r="BK114" s="52">
        <f t="shared" ref="BK114" si="1452">BA114</f>
        <v>0</v>
      </c>
      <c r="BL114" s="52">
        <f t="shared" ref="BL114" si="1453">BA114</f>
        <v>0</v>
      </c>
      <c r="BM114" s="52">
        <f t="shared" ref="BM114" si="1454">BJ114+BK114-BL114</f>
        <v>0</v>
      </c>
      <c r="BN114" s="54">
        <f t="shared" ref="BN114" si="1455">BE114</f>
        <v>176</v>
      </c>
      <c r="BO114" s="54">
        <f t="shared" ref="BO114" si="1456">BF114-(BK114-BT114)</f>
        <v>40.5</v>
      </c>
      <c r="BP114" s="54">
        <f t="shared" ref="BP114" si="1457">BG114-BT114</f>
        <v>43</v>
      </c>
      <c r="BQ114" s="56">
        <f t="shared" ref="BQ114" si="1458">BH114</f>
        <v>0</v>
      </c>
      <c r="BR114" s="56">
        <f t="shared" ref="BR114" si="1459">SUM(BO114:BQ115)</f>
        <v>83.5</v>
      </c>
      <c r="BS114" s="42" t="str">
        <f t="shared" ref="BS114" si="1460">IF(BD114=BE114,"Y","N")</f>
        <v>Y</v>
      </c>
      <c r="BT114" s="57"/>
      <c r="BU114" s="59"/>
      <c r="BV114" s="61"/>
      <c r="BW114" s="42"/>
      <c r="BX114" s="59"/>
      <c r="BY114" s="61"/>
      <c r="BZ114" s="61"/>
      <c r="CA114" s="42"/>
      <c r="CB114" s="44"/>
      <c r="CC114" s="44"/>
      <c r="CD114" s="46"/>
      <c r="CE114" s="48"/>
      <c r="CF114" s="48"/>
      <c r="CG114" s="50"/>
      <c r="CH114" s="51"/>
    </row>
    <row r="115" spans="1:86" s="25" customFormat="1" ht="18" customHeight="1" x14ac:dyDescent="0.3">
      <c r="A115" s="64"/>
      <c r="B115" s="140"/>
      <c r="C115" s="66"/>
      <c r="D115" s="66" t="str">
        <f t="shared" ref="D115:D119" si="1461">D114</f>
        <v>中国区原件</v>
      </c>
      <c r="E115" s="66"/>
      <c r="F115" s="66" t="str">
        <f>F114</f>
        <v>蕴力</v>
      </c>
      <c r="G115" s="71"/>
      <c r="H115" s="147"/>
      <c r="I115" s="73"/>
      <c r="J115" s="6" t="s">
        <v>22</v>
      </c>
      <c r="K115" s="30">
        <v>2</v>
      </c>
      <c r="L115" s="30">
        <v>2</v>
      </c>
      <c r="M115" s="30"/>
      <c r="N115" s="30">
        <v>10</v>
      </c>
      <c r="O115" s="30"/>
      <c r="P115" s="30">
        <v>2</v>
      </c>
      <c r="Q115" s="30">
        <v>2</v>
      </c>
      <c r="R115" s="30">
        <v>2</v>
      </c>
      <c r="S115" s="30">
        <v>2</v>
      </c>
      <c r="T115" s="30">
        <v>2</v>
      </c>
      <c r="U115" s="41">
        <v>8</v>
      </c>
      <c r="V115" s="41"/>
      <c r="W115" s="30">
        <v>2</v>
      </c>
      <c r="X115" s="30">
        <v>2</v>
      </c>
      <c r="Y115" s="30"/>
      <c r="Z115" s="30">
        <v>2</v>
      </c>
      <c r="AA115" s="30">
        <v>2</v>
      </c>
      <c r="AB115" s="30">
        <v>7</v>
      </c>
      <c r="AC115" s="30"/>
      <c r="AD115" s="30">
        <v>2</v>
      </c>
      <c r="AE115" s="30">
        <v>2</v>
      </c>
      <c r="AF115" s="30"/>
      <c r="AG115" s="30">
        <v>2</v>
      </c>
      <c r="AH115" s="30">
        <v>2</v>
      </c>
      <c r="AI115" s="30">
        <v>10</v>
      </c>
      <c r="AJ115" s="30">
        <v>8</v>
      </c>
      <c r="AK115" s="30">
        <v>3</v>
      </c>
      <c r="AL115" s="30">
        <v>3</v>
      </c>
      <c r="AM115" s="30">
        <v>2.5</v>
      </c>
      <c r="AN115" s="30">
        <v>2</v>
      </c>
      <c r="AO115" s="30"/>
      <c r="AP115" s="74"/>
      <c r="AQ115" s="74"/>
      <c r="AR115" s="74"/>
      <c r="AS115" s="74"/>
      <c r="AT115" s="74"/>
      <c r="AU115" s="76"/>
      <c r="AV115" s="76"/>
      <c r="AW115" s="76"/>
      <c r="AX115" s="74"/>
      <c r="AY115" s="76"/>
      <c r="AZ115" s="76"/>
      <c r="BA115" s="76"/>
      <c r="BB115" s="76"/>
      <c r="BC115" s="76"/>
      <c r="BD115" s="77"/>
      <c r="BE115" s="78"/>
      <c r="BF115" s="77"/>
      <c r="BG115" s="77"/>
      <c r="BH115" s="80"/>
      <c r="BI115" s="80"/>
      <c r="BJ115" s="53"/>
      <c r="BK115" s="53"/>
      <c r="BL115" s="53"/>
      <c r="BM115" s="53"/>
      <c r="BN115" s="55"/>
      <c r="BO115" s="55"/>
      <c r="BP115" s="55"/>
      <c r="BQ115" s="56"/>
      <c r="BR115" s="56"/>
      <c r="BS115" s="43"/>
      <c r="BT115" s="58"/>
      <c r="BU115" s="60"/>
      <c r="BV115" s="62"/>
      <c r="BW115" s="43"/>
      <c r="BX115" s="60"/>
      <c r="BY115" s="62"/>
      <c r="BZ115" s="62"/>
      <c r="CA115" s="43"/>
      <c r="CB115" s="45"/>
      <c r="CC115" s="45"/>
      <c r="CD115" s="47"/>
      <c r="CE115" s="49"/>
      <c r="CF115" s="49"/>
      <c r="CG115" s="50"/>
      <c r="CH115" s="51"/>
    </row>
    <row r="116" spans="1:86" s="25" customFormat="1" ht="18" customHeight="1" x14ac:dyDescent="0.3">
      <c r="A116" s="63">
        <v>3</v>
      </c>
      <c r="B116" s="170"/>
      <c r="C116" s="66" t="s">
        <v>153</v>
      </c>
      <c r="D116" s="66" t="s">
        <v>193</v>
      </c>
      <c r="E116" s="69" t="s">
        <v>74</v>
      </c>
      <c r="F116" s="66" t="s">
        <v>73</v>
      </c>
      <c r="G116" s="91" t="s">
        <v>71</v>
      </c>
      <c r="H116" s="147">
        <v>45108</v>
      </c>
      <c r="I116" s="73"/>
      <c r="J116" s="6" t="s">
        <v>21</v>
      </c>
      <c r="K116" s="29" t="s">
        <v>89</v>
      </c>
      <c r="L116" s="29" t="s">
        <v>89</v>
      </c>
      <c r="M116" s="29" t="s">
        <v>89</v>
      </c>
      <c r="N116" s="29"/>
      <c r="O116" s="29"/>
      <c r="P116" s="29" t="s">
        <v>89</v>
      </c>
      <c r="Q116" s="29" t="s">
        <v>89</v>
      </c>
      <c r="R116" s="29" t="s">
        <v>89</v>
      </c>
      <c r="S116" s="29" t="s">
        <v>89</v>
      </c>
      <c r="T116" s="29" t="s">
        <v>89</v>
      </c>
      <c r="U116" s="29"/>
      <c r="V116" s="29"/>
      <c r="W116" s="29" t="s">
        <v>89</v>
      </c>
      <c r="X116" s="29" t="s">
        <v>89</v>
      </c>
      <c r="Y116" s="29" t="s">
        <v>89</v>
      </c>
      <c r="Z116" s="29" t="s">
        <v>89</v>
      </c>
      <c r="AA116" s="29" t="s">
        <v>89</v>
      </c>
      <c r="AB116" s="29"/>
      <c r="AC116" s="29"/>
      <c r="AD116" s="29" t="s">
        <v>89</v>
      </c>
      <c r="AE116" s="29" t="s">
        <v>89</v>
      </c>
      <c r="AF116" s="29" t="s">
        <v>89</v>
      </c>
      <c r="AG116" s="29" t="s">
        <v>89</v>
      </c>
      <c r="AH116" s="29" t="s">
        <v>89</v>
      </c>
      <c r="AI116" s="29"/>
      <c r="AJ116" s="29"/>
      <c r="AK116" s="29" t="s">
        <v>89</v>
      </c>
      <c r="AL116" s="29" t="s">
        <v>89</v>
      </c>
      <c r="AM116" s="29" t="s">
        <v>89</v>
      </c>
      <c r="AN116" s="29" t="s">
        <v>89</v>
      </c>
      <c r="AO116" s="29"/>
      <c r="AP116" s="74">
        <f t="shared" ref="AP116" si="1462">(COUNTIF(K116:AO116,"=○")+COUNTIF(K116:AO116,"=○4")*0.5)*8</f>
        <v>0</v>
      </c>
      <c r="AQ116" s="74">
        <f t="shared" ref="AQ116" si="1463">(COUNTIF(K116:AO116,"=×")+COUNTIF(K116:AO116,"=×4")*0.5)*8</f>
        <v>0</v>
      </c>
      <c r="AR116" s="74">
        <f t="shared" ref="AR116" si="1464">(COUNTIF(K116:AO116,"=※")+COUNTIF(K116:AO116,"=※4")*0.5)*8</f>
        <v>0</v>
      </c>
      <c r="AS116" s="74">
        <f t="shared" ref="AS116" si="1465">COUNTIF(K116:AO116,"□")*8</f>
        <v>0</v>
      </c>
      <c r="AT116" s="74">
        <f t="shared" ref="AT116" si="1466">COUNTIF(K116:AO116,"=☆")*8</f>
        <v>0</v>
      </c>
      <c r="AU116" s="75">
        <f t="shared" ref="AU116" si="1467">COUNTIF(K116:AO116,"=●")*8</f>
        <v>0</v>
      </c>
      <c r="AV116" s="75">
        <f t="shared" ref="AV116" si="1468">(COUNTIF(K116:AO116,"=$")+COUNTIF(K116:AO116,"=H"))*8</f>
        <v>0</v>
      </c>
      <c r="AW116" s="75">
        <f t="shared" ref="AW116" si="1469">(COUNTIF(K116:AO116,"▲")+COUNTIF(K116:AO116,"=▲4")*0.5)*8</f>
        <v>0</v>
      </c>
      <c r="AX116" s="74">
        <f t="shared" ref="AX116" si="1470">(COUNTIF(K116:AO116,"-")+COUNTIF(K116:AO116,"/"))*8</f>
        <v>0</v>
      </c>
      <c r="AY116" s="75">
        <f t="shared" ref="AY116" si="1471">(COUNTIF(K116:AO116,"G")+COUNTIF(K116:AO116,"=G4")*0.5)*8</f>
        <v>0</v>
      </c>
      <c r="AZ116" s="75">
        <f t="shared" ref="AZ116" si="1472">(COUNTIF(K116:AO116,"E")+COUNTIF(K116:AO116,"=E4")*0.5)*8</f>
        <v>0</v>
      </c>
      <c r="BA116" s="75">
        <f t="shared" ref="BA116" si="1473">(COUNTIF(K116:AO116,"=▽")+COUNTIF(K116:AO116,"=▽4")*0.5)*8</f>
        <v>0</v>
      </c>
      <c r="BB116" s="75">
        <f t="shared" ref="BB116" si="1474">$BG$5-(SUM(AP116:AZ117)+BC116)/8</f>
        <v>22</v>
      </c>
      <c r="BC116" s="75"/>
      <c r="BD116" s="77">
        <f t="shared" ref="BD116" si="1475">$BG$5*8</f>
        <v>176</v>
      </c>
      <c r="BE116" s="78">
        <f t="shared" ref="BE116" si="1476">BD116-(SUM(AP116:AZ117)+BC116)</f>
        <v>176</v>
      </c>
      <c r="BF116" s="77">
        <f t="shared" ref="BF116" si="1477">SUM(K117:M117,P117:T117,W117:AA117,AD117:AH117,AK117:AN117)</f>
        <v>29.5</v>
      </c>
      <c r="BG116" s="77">
        <f t="shared" ref="BG116" si="1478">SUM(N117:O117,U117:V117,AB117:AC117,AI117:AJ117)</f>
        <v>37.5</v>
      </c>
      <c r="BH116" s="79"/>
      <c r="BI116" s="79">
        <f t="shared" ref="BI116" si="1479">SUM(BF116:BH117)</f>
        <v>67</v>
      </c>
      <c r="BJ116" s="52"/>
      <c r="BK116" s="52">
        <f t="shared" ref="BK116" si="1480">BA116</f>
        <v>0</v>
      </c>
      <c r="BL116" s="52">
        <f t="shared" ref="BL116" si="1481">BA116</f>
        <v>0</v>
      </c>
      <c r="BM116" s="52">
        <f t="shared" ref="BM116" si="1482">BJ116+BK116-BL116</f>
        <v>0</v>
      </c>
      <c r="BN116" s="54">
        <f t="shared" ref="BN116" si="1483">BE116</f>
        <v>176</v>
      </c>
      <c r="BO116" s="54">
        <f t="shared" ref="BO116" si="1484">BF116-(BK116-BT116)</f>
        <v>29.5</v>
      </c>
      <c r="BP116" s="54">
        <f t="shared" ref="BP116" si="1485">BG116-BT116</f>
        <v>37.5</v>
      </c>
      <c r="BQ116" s="56">
        <f t="shared" ref="BQ116" si="1486">BH116</f>
        <v>0</v>
      </c>
      <c r="BR116" s="56">
        <f t="shared" ref="BR116" si="1487">SUM(BO116:BQ117)</f>
        <v>67</v>
      </c>
      <c r="BS116" s="42" t="str">
        <f t="shared" ref="BS116" si="1488">IF(BD116=BE116,"Y","N")</f>
        <v>Y</v>
      </c>
      <c r="BT116" s="57"/>
      <c r="BU116" s="59"/>
      <c r="BV116" s="61"/>
      <c r="BW116" s="42"/>
      <c r="BX116" s="59"/>
      <c r="BY116" s="61"/>
      <c r="BZ116" s="61"/>
      <c r="CA116" s="42"/>
      <c r="CB116" s="44"/>
      <c r="CC116" s="44"/>
      <c r="CD116" s="46"/>
      <c r="CE116" s="48"/>
      <c r="CF116" s="48"/>
      <c r="CG116" s="50"/>
      <c r="CH116" s="50"/>
    </row>
    <row r="117" spans="1:86" s="25" customFormat="1" ht="18" customHeight="1" x14ac:dyDescent="0.3">
      <c r="A117" s="64"/>
      <c r="B117" s="153"/>
      <c r="C117" s="66"/>
      <c r="D117" s="66" t="str">
        <f t="shared" si="1461"/>
        <v>中国区原件</v>
      </c>
      <c r="E117" s="69"/>
      <c r="F117" s="66" t="str">
        <f>F116</f>
        <v>蕴力</v>
      </c>
      <c r="G117" s="92"/>
      <c r="H117" s="147"/>
      <c r="I117" s="73"/>
      <c r="J117" s="6" t="s">
        <v>22</v>
      </c>
      <c r="K117" s="30">
        <v>2</v>
      </c>
      <c r="L117" s="30"/>
      <c r="M117" s="30"/>
      <c r="N117" s="30">
        <v>10</v>
      </c>
      <c r="O117" s="30"/>
      <c r="P117" s="30">
        <v>1</v>
      </c>
      <c r="Q117" s="30"/>
      <c r="R117" s="30">
        <v>2</v>
      </c>
      <c r="S117" s="30">
        <v>2</v>
      </c>
      <c r="T117" s="30">
        <v>2</v>
      </c>
      <c r="U117" s="41">
        <v>8</v>
      </c>
      <c r="V117" s="41"/>
      <c r="W117" s="30">
        <v>2</v>
      </c>
      <c r="X117" s="30">
        <v>2</v>
      </c>
      <c r="Y117" s="30">
        <v>2</v>
      </c>
      <c r="Z117" s="30">
        <v>0.5</v>
      </c>
      <c r="AA117" s="30">
        <v>2</v>
      </c>
      <c r="AB117" s="30">
        <v>8</v>
      </c>
      <c r="AC117" s="30"/>
      <c r="AD117" s="30"/>
      <c r="AE117" s="30"/>
      <c r="AF117" s="30">
        <v>2</v>
      </c>
      <c r="AG117" s="30">
        <v>2</v>
      </c>
      <c r="AH117" s="30">
        <v>2</v>
      </c>
      <c r="AI117" s="30">
        <v>3.5</v>
      </c>
      <c r="AJ117" s="30">
        <v>8</v>
      </c>
      <c r="AK117" s="30"/>
      <c r="AL117" s="30">
        <v>2</v>
      </c>
      <c r="AM117" s="30">
        <v>2</v>
      </c>
      <c r="AN117" s="30">
        <v>2</v>
      </c>
      <c r="AO117" s="30"/>
      <c r="AP117" s="74"/>
      <c r="AQ117" s="74"/>
      <c r="AR117" s="74"/>
      <c r="AS117" s="74"/>
      <c r="AT117" s="74"/>
      <c r="AU117" s="76"/>
      <c r="AV117" s="76"/>
      <c r="AW117" s="76"/>
      <c r="AX117" s="74"/>
      <c r="AY117" s="76"/>
      <c r="AZ117" s="76"/>
      <c r="BA117" s="76"/>
      <c r="BB117" s="76"/>
      <c r="BC117" s="76"/>
      <c r="BD117" s="77"/>
      <c r="BE117" s="78"/>
      <c r="BF117" s="77"/>
      <c r="BG117" s="77"/>
      <c r="BH117" s="80"/>
      <c r="BI117" s="80"/>
      <c r="BJ117" s="53"/>
      <c r="BK117" s="53"/>
      <c r="BL117" s="53"/>
      <c r="BM117" s="53"/>
      <c r="BN117" s="55"/>
      <c r="BO117" s="55"/>
      <c r="BP117" s="55"/>
      <c r="BQ117" s="56"/>
      <c r="BR117" s="56"/>
      <c r="BS117" s="43"/>
      <c r="BT117" s="58"/>
      <c r="BU117" s="60"/>
      <c r="BV117" s="62"/>
      <c r="BW117" s="43"/>
      <c r="BX117" s="60"/>
      <c r="BY117" s="62"/>
      <c r="BZ117" s="62"/>
      <c r="CA117" s="43"/>
      <c r="CB117" s="45"/>
      <c r="CC117" s="45"/>
      <c r="CD117" s="47"/>
      <c r="CE117" s="49"/>
      <c r="CF117" s="49"/>
      <c r="CG117" s="50"/>
      <c r="CH117" s="50"/>
    </row>
    <row r="118" spans="1:86" s="25" customFormat="1" ht="18" customHeight="1" x14ac:dyDescent="0.3">
      <c r="A118" s="63">
        <v>4</v>
      </c>
      <c r="B118" s="152"/>
      <c r="C118" s="138" t="s">
        <v>154</v>
      </c>
      <c r="D118" s="66" t="s">
        <v>193</v>
      </c>
      <c r="E118" s="141" t="s">
        <v>72</v>
      </c>
      <c r="F118" s="66" t="s">
        <v>73</v>
      </c>
      <c r="G118" s="91" t="s">
        <v>71</v>
      </c>
      <c r="H118" s="147">
        <v>45252</v>
      </c>
      <c r="I118" s="73"/>
      <c r="J118" s="6" t="s">
        <v>21</v>
      </c>
      <c r="K118" s="29" t="s">
        <v>23</v>
      </c>
      <c r="L118" s="29" t="s">
        <v>23</v>
      </c>
      <c r="M118" s="29" t="s">
        <v>23</v>
      </c>
      <c r="N118" s="29"/>
      <c r="O118" s="29"/>
      <c r="P118" s="29" t="s">
        <v>23</v>
      </c>
      <c r="Q118" s="29" t="s">
        <v>23</v>
      </c>
      <c r="R118" s="29" t="s">
        <v>23</v>
      </c>
      <c r="S118" s="29" t="s">
        <v>23</v>
      </c>
      <c r="T118" s="29" t="s">
        <v>23</v>
      </c>
      <c r="U118" s="29"/>
      <c r="V118" s="29"/>
      <c r="W118" s="29" t="s">
        <v>23</v>
      </c>
      <c r="X118" s="29" t="s">
        <v>23</v>
      </c>
      <c r="Y118" s="29" t="s">
        <v>23</v>
      </c>
      <c r="Z118" s="29" t="s">
        <v>23</v>
      </c>
      <c r="AA118" s="29" t="s">
        <v>23</v>
      </c>
      <c r="AB118" s="29"/>
      <c r="AC118" s="29"/>
      <c r="AD118" s="29" t="s">
        <v>23</v>
      </c>
      <c r="AE118" s="29" t="s">
        <v>23</v>
      </c>
      <c r="AF118" s="29" t="s">
        <v>89</v>
      </c>
      <c r="AG118" s="29" t="s">
        <v>89</v>
      </c>
      <c r="AH118" s="29" t="s">
        <v>89</v>
      </c>
      <c r="AI118" s="29"/>
      <c r="AJ118" s="29"/>
      <c r="AK118" s="29" t="s">
        <v>89</v>
      </c>
      <c r="AL118" s="29" t="s">
        <v>89</v>
      </c>
      <c r="AM118" s="29" t="s">
        <v>89</v>
      </c>
      <c r="AN118" s="29" t="s">
        <v>89</v>
      </c>
      <c r="AO118" s="29"/>
      <c r="AP118" s="74">
        <f t="shared" ref="AP118" si="1489">(COUNTIF(K118:AO118,"=○")+COUNTIF(K118:AO118,"=○4")*0.5)*8</f>
        <v>0</v>
      </c>
      <c r="AQ118" s="74">
        <f t="shared" ref="AQ118" si="1490">(COUNTIF(K118:AO118,"=×")+COUNTIF(K118:AO118,"=×4")*0.5)*8</f>
        <v>0</v>
      </c>
      <c r="AR118" s="74">
        <f t="shared" ref="AR118" si="1491">(COUNTIF(K118:AO118,"=※")+COUNTIF(K118:AO118,"=※4")*0.5)*8</f>
        <v>0</v>
      </c>
      <c r="AS118" s="74">
        <f t="shared" ref="AS118" si="1492">COUNTIF(K118:AO118,"□")*8</f>
        <v>0</v>
      </c>
      <c r="AT118" s="74">
        <f t="shared" ref="AT118" si="1493">COUNTIF(K118:AO118,"=☆")*8</f>
        <v>0</v>
      </c>
      <c r="AU118" s="75">
        <f t="shared" ref="AU118" si="1494">COUNTIF(K118:AO118,"=●")*8</f>
        <v>0</v>
      </c>
      <c r="AV118" s="75">
        <f t="shared" ref="AV118" si="1495">(COUNTIF(K118:AO118,"=$")+COUNTIF(K118:AO118,"=H"))*8</f>
        <v>0</v>
      </c>
      <c r="AW118" s="75">
        <f t="shared" ref="AW118" si="1496">(COUNTIF(K118:AO118,"▲")+COUNTIF(K118:AO118,"=▲4")*0.5)*8</f>
        <v>0</v>
      </c>
      <c r="AX118" s="74">
        <f t="shared" ref="AX118" si="1497">(COUNTIF(K118:AO118,"-")+COUNTIF(K118:AO118,"/"))*8</f>
        <v>120</v>
      </c>
      <c r="AY118" s="75">
        <f t="shared" ref="AY118" si="1498">(COUNTIF(K118:AO118,"G")+COUNTIF(K118:AO118,"=G4")*0.5)*8</f>
        <v>0</v>
      </c>
      <c r="AZ118" s="75">
        <f t="shared" ref="AZ118" si="1499">(COUNTIF(K118:AO118,"E")+COUNTIF(K118:AO118,"=E4")*0.5)*8</f>
        <v>0</v>
      </c>
      <c r="BA118" s="75">
        <f t="shared" ref="BA118" si="1500">(COUNTIF(K118:AO118,"=▽")+COUNTIF(K118:AO118,"=▽4")*0.5)*8</f>
        <v>0</v>
      </c>
      <c r="BB118" s="75">
        <f t="shared" ref="BB118" si="1501">$BG$5-(SUM(AP118:AZ119)+BC118)/8</f>
        <v>7</v>
      </c>
      <c r="BC118" s="75"/>
      <c r="BD118" s="77">
        <f t="shared" ref="BD118" si="1502">$BG$5*8</f>
        <v>176</v>
      </c>
      <c r="BE118" s="78">
        <f t="shared" ref="BE118" si="1503">BD118-(SUM(AP118:AZ119)+BC118)</f>
        <v>56</v>
      </c>
      <c r="BF118" s="77">
        <f t="shared" ref="BF118" si="1504">SUM(K119:M119,P119:T119,W119:AA119,AD119:AH119,AK119:AN119)</f>
        <v>15</v>
      </c>
      <c r="BG118" s="77">
        <f t="shared" ref="BG118" si="1505">SUM(N119:O119,U119:V119,AB119:AC119,AI119:AJ119)</f>
        <v>18</v>
      </c>
      <c r="BH118" s="79"/>
      <c r="BI118" s="79">
        <f t="shared" ref="BI118" si="1506">SUM(BF118:BH119)</f>
        <v>33</v>
      </c>
      <c r="BJ118" s="52"/>
      <c r="BK118" s="52">
        <f t="shared" ref="BK118" si="1507">BA118</f>
        <v>0</v>
      </c>
      <c r="BL118" s="52">
        <f t="shared" ref="BL118" si="1508">BA118</f>
        <v>0</v>
      </c>
      <c r="BM118" s="52">
        <f t="shared" ref="BM118" si="1509">BJ118+BK118-BL118</f>
        <v>0</v>
      </c>
      <c r="BN118" s="54">
        <f t="shared" ref="BN118" si="1510">BE118</f>
        <v>56</v>
      </c>
      <c r="BO118" s="54">
        <f t="shared" ref="BO118" si="1511">BF118-(BK118-BT118)</f>
        <v>15</v>
      </c>
      <c r="BP118" s="54">
        <f t="shared" ref="BP118" si="1512">BG118-BT118</f>
        <v>18</v>
      </c>
      <c r="BQ118" s="56">
        <f t="shared" ref="BQ118" si="1513">BH118</f>
        <v>0</v>
      </c>
      <c r="BR118" s="56">
        <f t="shared" ref="BR118" si="1514">SUM(BO118:BQ119)</f>
        <v>33</v>
      </c>
      <c r="BS118" s="42" t="str">
        <f t="shared" ref="BS118" si="1515">IF(BD118=BE118,"Y","N")</f>
        <v>N</v>
      </c>
      <c r="BT118" s="57"/>
      <c r="BU118" s="59"/>
      <c r="BV118" s="61"/>
      <c r="BW118" s="42"/>
      <c r="BX118" s="59"/>
      <c r="BY118" s="61"/>
      <c r="BZ118" s="61"/>
      <c r="CA118" s="42"/>
      <c r="CB118" s="44"/>
      <c r="CC118" s="44"/>
      <c r="CD118" s="46"/>
      <c r="CE118" s="48"/>
      <c r="CF118" s="48"/>
      <c r="CG118" s="50"/>
      <c r="CH118" s="50"/>
    </row>
    <row r="119" spans="1:86" s="25" customFormat="1" ht="18" customHeight="1" x14ac:dyDescent="0.3">
      <c r="A119" s="64"/>
      <c r="B119" s="153"/>
      <c r="C119" s="138"/>
      <c r="D119" s="66" t="str">
        <f t="shared" si="1461"/>
        <v>中国区原件</v>
      </c>
      <c r="E119" s="141"/>
      <c r="F119" s="66" t="str">
        <f>F118</f>
        <v>蕴力</v>
      </c>
      <c r="G119" s="92"/>
      <c r="H119" s="147"/>
      <c r="I119" s="73"/>
      <c r="J119" s="6" t="s">
        <v>22</v>
      </c>
      <c r="K119" s="30"/>
      <c r="L119" s="30"/>
      <c r="M119" s="30"/>
      <c r="N119" s="30"/>
      <c r="O119" s="30"/>
      <c r="P119" s="30"/>
      <c r="Q119" s="30"/>
      <c r="R119" s="30"/>
      <c r="S119" s="30"/>
      <c r="T119" s="30"/>
      <c r="U119" s="30"/>
      <c r="V119" s="41"/>
      <c r="W119" s="30"/>
      <c r="X119" s="30"/>
      <c r="Y119" s="30"/>
      <c r="Z119" s="30"/>
      <c r="AA119" s="30"/>
      <c r="AB119" s="30"/>
      <c r="AC119" s="30"/>
      <c r="AD119" s="30"/>
      <c r="AE119" s="30"/>
      <c r="AF119" s="30"/>
      <c r="AG119" s="30">
        <v>3</v>
      </c>
      <c r="AH119" s="30">
        <v>2</v>
      </c>
      <c r="AI119" s="30">
        <v>10</v>
      </c>
      <c r="AJ119" s="30">
        <v>8</v>
      </c>
      <c r="AK119" s="30">
        <v>3</v>
      </c>
      <c r="AL119" s="30">
        <v>3</v>
      </c>
      <c r="AM119" s="30">
        <v>2</v>
      </c>
      <c r="AN119" s="30">
        <v>2</v>
      </c>
      <c r="AO119" s="30"/>
      <c r="AP119" s="74"/>
      <c r="AQ119" s="74"/>
      <c r="AR119" s="74"/>
      <c r="AS119" s="74"/>
      <c r="AT119" s="74"/>
      <c r="AU119" s="76"/>
      <c r="AV119" s="76"/>
      <c r="AW119" s="76"/>
      <c r="AX119" s="74"/>
      <c r="AY119" s="76"/>
      <c r="AZ119" s="76"/>
      <c r="BA119" s="76"/>
      <c r="BB119" s="76"/>
      <c r="BC119" s="76"/>
      <c r="BD119" s="77"/>
      <c r="BE119" s="78"/>
      <c r="BF119" s="77"/>
      <c r="BG119" s="77"/>
      <c r="BH119" s="80"/>
      <c r="BI119" s="80"/>
      <c r="BJ119" s="53"/>
      <c r="BK119" s="53"/>
      <c r="BL119" s="53"/>
      <c r="BM119" s="53"/>
      <c r="BN119" s="55"/>
      <c r="BO119" s="55"/>
      <c r="BP119" s="55"/>
      <c r="BQ119" s="56"/>
      <c r="BR119" s="56"/>
      <c r="BS119" s="43"/>
      <c r="BT119" s="58"/>
      <c r="BU119" s="60"/>
      <c r="BV119" s="62"/>
      <c r="BW119" s="43"/>
      <c r="BX119" s="60"/>
      <c r="BY119" s="62"/>
      <c r="BZ119" s="62"/>
      <c r="CA119" s="43"/>
      <c r="CB119" s="45"/>
      <c r="CC119" s="45"/>
      <c r="CD119" s="47"/>
      <c r="CE119" s="49"/>
      <c r="CF119" s="49"/>
      <c r="CG119" s="50"/>
      <c r="CH119" s="50"/>
    </row>
    <row r="120" spans="1:86" s="25" customFormat="1" ht="18" customHeight="1" x14ac:dyDescent="0.3">
      <c r="A120" s="63">
        <v>5</v>
      </c>
      <c r="B120" s="170" t="s">
        <v>155</v>
      </c>
      <c r="C120" s="170" t="s">
        <v>156</v>
      </c>
      <c r="D120" s="82" t="s">
        <v>192</v>
      </c>
      <c r="E120" s="82" t="s">
        <v>72</v>
      </c>
      <c r="F120" s="82" t="s">
        <v>73</v>
      </c>
      <c r="G120" s="86" t="s">
        <v>71</v>
      </c>
      <c r="H120" s="88">
        <v>44606</v>
      </c>
      <c r="I120" s="89">
        <v>45238</v>
      </c>
      <c r="J120" s="6" t="s">
        <v>21</v>
      </c>
      <c r="K120" s="29" t="s">
        <v>89</v>
      </c>
      <c r="L120" s="29" t="s">
        <v>89</v>
      </c>
      <c r="M120" s="29" t="s">
        <v>89</v>
      </c>
      <c r="N120" s="29"/>
      <c r="O120" s="29"/>
      <c r="P120" s="29" t="s">
        <v>89</v>
      </c>
      <c r="Q120" s="29" t="s">
        <v>89</v>
      </c>
      <c r="R120" s="29" t="s">
        <v>104</v>
      </c>
      <c r="S120" s="29" t="s">
        <v>104</v>
      </c>
      <c r="T120" s="29" t="s">
        <v>104</v>
      </c>
      <c r="U120" s="29"/>
      <c r="V120" s="29"/>
      <c r="W120" s="29" t="s">
        <v>104</v>
      </c>
      <c r="X120" s="29" t="s">
        <v>104</v>
      </c>
      <c r="Y120" s="29" t="s">
        <v>104</v>
      </c>
      <c r="Z120" s="29" t="s">
        <v>104</v>
      </c>
      <c r="AA120" s="29" t="s">
        <v>104</v>
      </c>
      <c r="AB120" s="29"/>
      <c r="AC120" s="29"/>
      <c r="AD120" s="29" t="s">
        <v>104</v>
      </c>
      <c r="AE120" s="29" t="s">
        <v>104</v>
      </c>
      <c r="AF120" s="29" t="s">
        <v>104</v>
      </c>
      <c r="AG120" s="29" t="s">
        <v>104</v>
      </c>
      <c r="AH120" s="29" t="s">
        <v>104</v>
      </c>
      <c r="AI120" s="29"/>
      <c r="AJ120" s="29"/>
      <c r="AK120" s="29" t="s">
        <v>104</v>
      </c>
      <c r="AL120" s="29" t="s">
        <v>104</v>
      </c>
      <c r="AM120" s="29" t="s">
        <v>104</v>
      </c>
      <c r="AN120" s="29" t="s">
        <v>104</v>
      </c>
      <c r="AO120" s="29"/>
      <c r="AP120" s="74">
        <f t="shared" ref="AP120" si="1516">(COUNTIF(K120:AO120,"=○")+COUNTIF(K120:AO120,"=○4")*0.5)*8</f>
        <v>0</v>
      </c>
      <c r="AQ120" s="74">
        <f t="shared" ref="AQ120" si="1517">(COUNTIF(K120:AO120,"=×")+COUNTIF(K120:AO120,"=×4")*0.5)*8</f>
        <v>0</v>
      </c>
      <c r="AR120" s="74">
        <f t="shared" ref="AR120" si="1518">(COUNTIF(K120:AO120,"=※")+COUNTIF(K120:AO120,"=※4")*0.5)*8</f>
        <v>0</v>
      </c>
      <c r="AS120" s="74">
        <f t="shared" ref="AS120" si="1519">COUNTIF(K120:AO120,"□")*8</f>
        <v>0</v>
      </c>
      <c r="AT120" s="74">
        <f t="shared" ref="AT120" si="1520">COUNTIF(K120:AO120,"=☆")*8</f>
        <v>0</v>
      </c>
      <c r="AU120" s="75">
        <f t="shared" ref="AU120" si="1521">COUNTIF(K120:AO120,"=●")*8</f>
        <v>0</v>
      </c>
      <c r="AV120" s="75">
        <f t="shared" ref="AV120" si="1522">(COUNTIF(K120:AO120,"=$")+COUNTIF(K120:AO120,"=H"))*8</f>
        <v>0</v>
      </c>
      <c r="AW120" s="75">
        <f t="shared" ref="AW120" si="1523">(COUNTIF(K120:AO120,"▲")+COUNTIF(K120:AO120,"=▲4")*0.5)*8</f>
        <v>0</v>
      </c>
      <c r="AX120" s="74">
        <f t="shared" ref="AX120" si="1524">(COUNTIF(K120:AO120,"-")+COUNTIF(K120:AO120,"/"))*8</f>
        <v>136</v>
      </c>
      <c r="AY120" s="75">
        <f t="shared" ref="AY120" si="1525">(COUNTIF(K120:AO120,"G")+COUNTIF(K120:AO120,"=G4")*0.5)*8</f>
        <v>0</v>
      </c>
      <c r="AZ120" s="75">
        <f t="shared" ref="AZ120" si="1526">(COUNTIF(K120:AO120,"E")+COUNTIF(K120:AO120,"=E4")*0.5)*8</f>
        <v>0</v>
      </c>
      <c r="BA120" s="75">
        <f t="shared" ref="BA120" si="1527">(COUNTIF(K120:AO120,"=▽")+COUNTIF(K120:AO120,"=▽4")*0.5)*8</f>
        <v>0</v>
      </c>
      <c r="BB120" s="75">
        <f t="shared" ref="BB120" si="1528">$BG$5-(SUM(AP120:AZ121)+BC120)/8</f>
        <v>5</v>
      </c>
      <c r="BC120" s="75"/>
      <c r="BD120" s="77">
        <f t="shared" ref="BD120" si="1529">$BG$5*8</f>
        <v>176</v>
      </c>
      <c r="BE120" s="78">
        <f t="shared" ref="BE120" si="1530">BD120-(SUM(AP120:AZ121)+BC120)</f>
        <v>40</v>
      </c>
      <c r="BF120" s="77">
        <f t="shared" ref="BF120" si="1531">SUM(K121:M121,P121:T121,W121:AA121,AD121:AH121,AK121:AN121)</f>
        <v>12</v>
      </c>
      <c r="BG120" s="77">
        <f t="shared" ref="BG120" si="1532">SUM(N121:O121,U121:V121,AB121:AC121,AI121:AJ121)</f>
        <v>10</v>
      </c>
      <c r="BH120" s="79"/>
      <c r="BI120" s="79">
        <f t="shared" ref="BI120" si="1533">SUM(BF120:BH121)</f>
        <v>22</v>
      </c>
      <c r="BJ120" s="52"/>
      <c r="BK120" s="52">
        <f t="shared" ref="BK120" si="1534">BA120</f>
        <v>0</v>
      </c>
      <c r="BL120" s="52">
        <f t="shared" ref="BL120" si="1535">BA120</f>
        <v>0</v>
      </c>
      <c r="BM120" s="52">
        <f t="shared" ref="BM120" si="1536">BJ120+BK120-BL120</f>
        <v>0</v>
      </c>
      <c r="BN120" s="54">
        <v>0</v>
      </c>
      <c r="BO120" s="54">
        <f t="shared" ref="BO120" si="1537">BF120-(BK120-BT120)</f>
        <v>12</v>
      </c>
      <c r="BP120" s="54">
        <f t="shared" ref="BP120" si="1538">BG120-BT120</f>
        <v>10</v>
      </c>
      <c r="BQ120" s="56">
        <f t="shared" ref="BQ120" si="1539">BH120</f>
        <v>0</v>
      </c>
      <c r="BR120" s="56">
        <f t="shared" ref="BR120" si="1540">SUM(BO120:BQ121)</f>
        <v>22</v>
      </c>
      <c r="BS120" s="42" t="str">
        <f t="shared" ref="BS120" si="1541">IF(BD120=BE120,"Y","N")</f>
        <v>N</v>
      </c>
      <c r="BT120" s="57"/>
      <c r="BU120" s="59"/>
      <c r="BV120" s="61"/>
      <c r="BW120" s="42"/>
      <c r="BX120" s="59"/>
      <c r="BY120" s="61"/>
      <c r="BZ120" s="61"/>
      <c r="CA120" s="42"/>
      <c r="CB120" s="44"/>
      <c r="CC120" s="44"/>
      <c r="CD120" s="46"/>
      <c r="CE120" s="48"/>
      <c r="CF120" s="48"/>
      <c r="CG120" s="50" t="s">
        <v>157</v>
      </c>
      <c r="CH120" s="50"/>
    </row>
    <row r="121" spans="1:86" s="25" customFormat="1" ht="18" customHeight="1" x14ac:dyDescent="0.3">
      <c r="A121" s="64"/>
      <c r="B121" s="171"/>
      <c r="C121" s="171"/>
      <c r="D121" s="82" t="s">
        <v>192</v>
      </c>
      <c r="E121" s="82"/>
      <c r="F121" s="82" t="str">
        <f>F120</f>
        <v>蕴力</v>
      </c>
      <c r="G121" s="87"/>
      <c r="H121" s="88"/>
      <c r="I121" s="73"/>
      <c r="J121" s="6" t="s">
        <v>22</v>
      </c>
      <c r="K121" s="30">
        <v>2</v>
      </c>
      <c r="L121" s="30">
        <v>2</v>
      </c>
      <c r="M121" s="30">
        <v>2</v>
      </c>
      <c r="N121" s="30">
        <v>10</v>
      </c>
      <c r="O121" s="30"/>
      <c r="P121" s="30">
        <v>3</v>
      </c>
      <c r="Q121" s="30">
        <v>3</v>
      </c>
      <c r="R121" s="30"/>
      <c r="S121" s="30"/>
      <c r="T121" s="30"/>
      <c r="U121" s="41"/>
      <c r="V121" s="41"/>
      <c r="W121" s="30"/>
      <c r="X121" s="30"/>
      <c r="Y121" s="30"/>
      <c r="Z121" s="30"/>
      <c r="AA121" s="30"/>
      <c r="AB121" s="30"/>
      <c r="AC121" s="30"/>
      <c r="AD121" s="30"/>
      <c r="AE121" s="30"/>
      <c r="AF121" s="30"/>
      <c r="AG121" s="30"/>
      <c r="AH121" s="30"/>
      <c r="AI121" s="30"/>
      <c r="AJ121" s="30"/>
      <c r="AK121" s="30"/>
      <c r="AL121" s="30"/>
      <c r="AM121" s="30"/>
      <c r="AN121" s="30"/>
      <c r="AO121" s="30"/>
      <c r="AP121" s="74"/>
      <c r="AQ121" s="74"/>
      <c r="AR121" s="74"/>
      <c r="AS121" s="74"/>
      <c r="AT121" s="74"/>
      <c r="AU121" s="76"/>
      <c r="AV121" s="76"/>
      <c r="AW121" s="76"/>
      <c r="AX121" s="74"/>
      <c r="AY121" s="76"/>
      <c r="AZ121" s="76"/>
      <c r="BA121" s="76"/>
      <c r="BB121" s="76"/>
      <c r="BC121" s="76"/>
      <c r="BD121" s="77"/>
      <c r="BE121" s="78"/>
      <c r="BF121" s="77"/>
      <c r="BG121" s="77"/>
      <c r="BH121" s="80"/>
      <c r="BI121" s="80"/>
      <c r="BJ121" s="53"/>
      <c r="BK121" s="53"/>
      <c r="BL121" s="53"/>
      <c r="BM121" s="53"/>
      <c r="BN121" s="55"/>
      <c r="BO121" s="55"/>
      <c r="BP121" s="55"/>
      <c r="BQ121" s="56"/>
      <c r="BR121" s="56"/>
      <c r="BS121" s="43"/>
      <c r="BT121" s="58"/>
      <c r="BU121" s="60"/>
      <c r="BV121" s="62"/>
      <c r="BW121" s="43"/>
      <c r="BX121" s="60"/>
      <c r="BY121" s="62"/>
      <c r="BZ121" s="62"/>
      <c r="CA121" s="43"/>
      <c r="CB121" s="45"/>
      <c r="CC121" s="45"/>
      <c r="CD121" s="47"/>
      <c r="CE121" s="49"/>
      <c r="CF121" s="49"/>
      <c r="CG121" s="50"/>
      <c r="CH121" s="50"/>
    </row>
    <row r="122" spans="1:86" s="25" customFormat="1" ht="18" customHeight="1" x14ac:dyDescent="0.3">
      <c r="A122" s="63">
        <v>6</v>
      </c>
      <c r="B122" s="152"/>
      <c r="C122" s="152" t="s">
        <v>158</v>
      </c>
      <c r="D122" s="66" t="s">
        <v>193</v>
      </c>
      <c r="E122" s="66" t="s">
        <v>72</v>
      </c>
      <c r="F122" s="66" t="s">
        <v>98</v>
      </c>
      <c r="G122" s="91" t="s">
        <v>71</v>
      </c>
      <c r="H122" s="72">
        <v>44691</v>
      </c>
      <c r="I122" s="73"/>
      <c r="J122" s="6" t="s">
        <v>21</v>
      </c>
      <c r="K122" s="29" t="s">
        <v>89</v>
      </c>
      <c r="L122" s="29" t="s">
        <v>89</v>
      </c>
      <c r="M122" s="29" t="s">
        <v>89</v>
      </c>
      <c r="N122" s="29"/>
      <c r="O122" s="29"/>
      <c r="P122" s="29" t="s">
        <v>89</v>
      </c>
      <c r="Q122" s="29" t="s">
        <v>89</v>
      </c>
      <c r="R122" s="29" t="s">
        <v>89</v>
      </c>
      <c r="S122" s="29" t="s">
        <v>89</v>
      </c>
      <c r="T122" s="29" t="s">
        <v>89</v>
      </c>
      <c r="U122" s="29"/>
      <c r="V122" s="29"/>
      <c r="W122" s="29" t="s">
        <v>89</v>
      </c>
      <c r="X122" s="29" t="s">
        <v>89</v>
      </c>
      <c r="Y122" s="29" t="s">
        <v>89</v>
      </c>
      <c r="Z122" s="29" t="s">
        <v>89</v>
      </c>
      <c r="AA122" s="29" t="s">
        <v>89</v>
      </c>
      <c r="AB122" s="29"/>
      <c r="AC122" s="29"/>
      <c r="AD122" s="29" t="s">
        <v>89</v>
      </c>
      <c r="AE122" s="29" t="s">
        <v>89</v>
      </c>
      <c r="AF122" s="29" t="s">
        <v>89</v>
      </c>
      <c r="AG122" s="29" t="s">
        <v>89</v>
      </c>
      <c r="AH122" s="29" t="s">
        <v>89</v>
      </c>
      <c r="AI122" s="29"/>
      <c r="AJ122" s="29"/>
      <c r="AK122" s="29" t="s">
        <v>108</v>
      </c>
      <c r="AL122" s="29" t="s">
        <v>89</v>
      </c>
      <c r="AM122" s="29" t="s">
        <v>89</v>
      </c>
      <c r="AN122" s="29" t="s">
        <v>89</v>
      </c>
      <c r="AO122" s="29"/>
      <c r="AP122" s="74">
        <f t="shared" ref="AP122" si="1542">(COUNTIF(K122:AO122,"=○")+COUNTIF(K122:AO122,"=○4")*0.5)*8</f>
        <v>0</v>
      </c>
      <c r="AQ122" s="74">
        <f t="shared" ref="AQ122" si="1543">(COUNTIF(K122:AO122,"=×")+COUNTIF(K122:AO122,"=×4")*0.5)*8</f>
        <v>0</v>
      </c>
      <c r="AR122" s="74">
        <f t="shared" ref="AR122" si="1544">(COUNTIF(K122:AO122,"=※")+COUNTIF(K122:AO122,"=※4")*0.5)*8</f>
        <v>0</v>
      </c>
      <c r="AS122" s="74">
        <f t="shared" ref="AS122" si="1545">COUNTIF(K122:AO122,"□")*8</f>
        <v>0</v>
      </c>
      <c r="AT122" s="74">
        <f t="shared" ref="AT122" si="1546">COUNTIF(K122:AO122,"=☆")*8</f>
        <v>0</v>
      </c>
      <c r="AU122" s="75">
        <f t="shared" ref="AU122" si="1547">COUNTIF(K122:AO122,"=●")*8</f>
        <v>0</v>
      </c>
      <c r="AV122" s="75">
        <f t="shared" ref="AV122" si="1548">(COUNTIF(K122:AO122,"=$")+COUNTIF(K122:AO122,"=H"))*8</f>
        <v>0</v>
      </c>
      <c r="AW122" s="75">
        <f t="shared" ref="AW122" si="1549">(COUNTIF(K122:AO122,"▲")+COUNTIF(K122:AO122,"=▲4")*0.5)*8</f>
        <v>0</v>
      </c>
      <c r="AX122" s="74">
        <f t="shared" ref="AX122" si="1550">(COUNTIF(K122:AO122,"-")+COUNTIF(K122:AO122,"/"))*8</f>
        <v>0</v>
      </c>
      <c r="AY122" s="75">
        <f t="shared" ref="AY122" si="1551">(COUNTIF(K122:AO122,"G")+COUNTIF(K122:AO122,"=G4")*0.5)*8</f>
        <v>0</v>
      </c>
      <c r="AZ122" s="75">
        <f t="shared" ref="AZ122" si="1552">(COUNTIF(K122:AO122,"E")+COUNTIF(K122:AO122,"=E4")*0.5)*8</f>
        <v>0</v>
      </c>
      <c r="BA122" s="75">
        <f t="shared" ref="BA122" si="1553">(COUNTIF(K122:AO122,"=▽")+COUNTIF(K122:AO122,"=▽4")*0.5)*8</f>
        <v>4</v>
      </c>
      <c r="BB122" s="75">
        <f t="shared" ref="BB122" si="1554">$BG$5-(SUM(AP122:AZ123)+BC122)/8</f>
        <v>22</v>
      </c>
      <c r="BC122" s="75"/>
      <c r="BD122" s="77">
        <f t="shared" ref="BD122" si="1555">$BG$5*8</f>
        <v>176</v>
      </c>
      <c r="BE122" s="81">
        <v>172.5</v>
      </c>
      <c r="BF122" s="77">
        <f t="shared" ref="BF122" si="1556">SUM(K123:M123,P123:T123,W123:AA123,AD123:AH123,AK123:AN123)</f>
        <v>38</v>
      </c>
      <c r="BG122" s="77">
        <f t="shared" ref="BG122" si="1557">SUM(N123:O123,U123:V123,AB123:AC123,AI123:AJ123)</f>
        <v>44</v>
      </c>
      <c r="BH122" s="79"/>
      <c r="BI122" s="79">
        <f t="shared" ref="BI122" si="1558">SUM(BF122:BH123)</f>
        <v>82</v>
      </c>
      <c r="BJ122" s="52"/>
      <c r="BK122" s="52">
        <v>3.5</v>
      </c>
      <c r="BL122" s="52">
        <v>3.5</v>
      </c>
      <c r="BM122" s="52">
        <f t="shared" ref="BM122" si="1559">BJ122+BK122-BL122</f>
        <v>0</v>
      </c>
      <c r="BN122" s="54">
        <v>176</v>
      </c>
      <c r="BO122" s="54">
        <f t="shared" ref="BO122" si="1560">BF122-(BK122-BT122)</f>
        <v>38</v>
      </c>
      <c r="BP122" s="54">
        <f t="shared" ref="BP122" si="1561">BG122-BT122</f>
        <v>40.5</v>
      </c>
      <c r="BQ122" s="56">
        <f t="shared" ref="BQ122" si="1562">BH122</f>
        <v>0</v>
      </c>
      <c r="BR122" s="56">
        <f t="shared" ref="BR122" si="1563">SUM(BO122:BQ123)</f>
        <v>78.5</v>
      </c>
      <c r="BS122" s="42" t="str">
        <f t="shared" ref="BS122" si="1564">IF(BD122=BE122,"Y","N")</f>
        <v>N</v>
      </c>
      <c r="BT122" s="57">
        <v>3.5</v>
      </c>
      <c r="BU122" s="59"/>
      <c r="BV122" s="61"/>
      <c r="BW122" s="42"/>
      <c r="BX122" s="59"/>
      <c r="BY122" s="61"/>
      <c r="BZ122" s="61"/>
      <c r="CA122" s="42"/>
      <c r="CB122" s="44"/>
      <c r="CC122" s="44"/>
      <c r="CD122" s="46"/>
      <c r="CE122" s="48"/>
      <c r="CF122" s="48"/>
      <c r="CG122" s="50"/>
      <c r="CH122" s="51"/>
    </row>
    <row r="123" spans="1:86" s="25" customFormat="1" ht="18" customHeight="1" x14ac:dyDescent="0.3">
      <c r="A123" s="64"/>
      <c r="B123" s="153"/>
      <c r="C123" s="153"/>
      <c r="D123" s="66" t="str">
        <f t="shared" ref="D123" si="1565">D122</f>
        <v>中国区原件</v>
      </c>
      <c r="E123" s="66"/>
      <c r="F123" s="66" t="str">
        <f>F122</f>
        <v>首信</v>
      </c>
      <c r="G123" s="92"/>
      <c r="H123" s="72"/>
      <c r="I123" s="73"/>
      <c r="J123" s="6" t="s">
        <v>22</v>
      </c>
      <c r="K123" s="30">
        <v>2</v>
      </c>
      <c r="L123" s="30">
        <v>2</v>
      </c>
      <c r="M123" s="30"/>
      <c r="N123" s="30">
        <v>10</v>
      </c>
      <c r="O123" s="30"/>
      <c r="P123" s="30">
        <v>2</v>
      </c>
      <c r="Q123" s="30">
        <v>2</v>
      </c>
      <c r="R123" s="30">
        <v>2</v>
      </c>
      <c r="S123" s="30">
        <v>2</v>
      </c>
      <c r="T123" s="30">
        <v>2</v>
      </c>
      <c r="U123" s="41">
        <v>8</v>
      </c>
      <c r="V123" s="41">
        <v>8</v>
      </c>
      <c r="W123" s="30">
        <v>2</v>
      </c>
      <c r="X123" s="30">
        <v>2</v>
      </c>
      <c r="Y123" s="30">
        <v>2</v>
      </c>
      <c r="Z123" s="30"/>
      <c r="AA123" s="30">
        <v>2</v>
      </c>
      <c r="AB123" s="30"/>
      <c r="AC123" s="30"/>
      <c r="AD123" s="30">
        <v>2</v>
      </c>
      <c r="AE123" s="30">
        <v>2</v>
      </c>
      <c r="AF123" s="30">
        <v>2</v>
      </c>
      <c r="AG123" s="30">
        <v>2</v>
      </c>
      <c r="AH123" s="30">
        <v>2</v>
      </c>
      <c r="AI123" s="30">
        <v>10</v>
      </c>
      <c r="AJ123" s="30">
        <v>8</v>
      </c>
      <c r="AK123" s="30">
        <v>2</v>
      </c>
      <c r="AL123" s="30"/>
      <c r="AM123" s="30">
        <v>2</v>
      </c>
      <c r="AN123" s="30">
        <v>2</v>
      </c>
      <c r="AO123" s="30"/>
      <c r="AP123" s="74"/>
      <c r="AQ123" s="74"/>
      <c r="AR123" s="74"/>
      <c r="AS123" s="74"/>
      <c r="AT123" s="74"/>
      <c r="AU123" s="76"/>
      <c r="AV123" s="76"/>
      <c r="AW123" s="76"/>
      <c r="AX123" s="74"/>
      <c r="AY123" s="76"/>
      <c r="AZ123" s="76"/>
      <c r="BA123" s="76"/>
      <c r="BB123" s="76"/>
      <c r="BC123" s="76"/>
      <c r="BD123" s="77"/>
      <c r="BE123" s="81"/>
      <c r="BF123" s="77"/>
      <c r="BG123" s="77"/>
      <c r="BH123" s="80"/>
      <c r="BI123" s="80"/>
      <c r="BJ123" s="53"/>
      <c r="BK123" s="53"/>
      <c r="BL123" s="53"/>
      <c r="BM123" s="53"/>
      <c r="BN123" s="55"/>
      <c r="BO123" s="55"/>
      <c r="BP123" s="55"/>
      <c r="BQ123" s="56"/>
      <c r="BR123" s="56"/>
      <c r="BS123" s="43"/>
      <c r="BT123" s="58"/>
      <c r="BU123" s="60"/>
      <c r="BV123" s="62"/>
      <c r="BW123" s="43"/>
      <c r="BX123" s="60"/>
      <c r="BY123" s="62"/>
      <c r="BZ123" s="62"/>
      <c r="CA123" s="43"/>
      <c r="CB123" s="45"/>
      <c r="CC123" s="45"/>
      <c r="CD123" s="47"/>
      <c r="CE123" s="49"/>
      <c r="CF123" s="49"/>
      <c r="CG123" s="50"/>
      <c r="CH123" s="51"/>
    </row>
    <row r="124" spans="1:86" s="25" customFormat="1" ht="18" customHeight="1" x14ac:dyDescent="0.3">
      <c r="A124" s="63">
        <v>7</v>
      </c>
      <c r="B124" s="152"/>
      <c r="C124" s="152" t="s">
        <v>159</v>
      </c>
      <c r="D124" s="66" t="s">
        <v>193</v>
      </c>
      <c r="E124" s="66" t="s">
        <v>74</v>
      </c>
      <c r="F124" s="66" t="s">
        <v>73</v>
      </c>
      <c r="G124" s="91" t="s">
        <v>71</v>
      </c>
      <c r="H124" s="72">
        <v>44628</v>
      </c>
      <c r="I124" s="73"/>
      <c r="J124" s="6" t="s">
        <v>21</v>
      </c>
      <c r="K124" s="29" t="s">
        <v>89</v>
      </c>
      <c r="L124" s="29" t="s">
        <v>89</v>
      </c>
      <c r="M124" s="29" t="s">
        <v>89</v>
      </c>
      <c r="N124" s="29"/>
      <c r="O124" s="29"/>
      <c r="P124" s="29" t="s">
        <v>89</v>
      </c>
      <c r="Q124" s="29" t="s">
        <v>89</v>
      </c>
      <c r="R124" s="29" t="s">
        <v>89</v>
      </c>
      <c r="S124" s="29" t="s">
        <v>89</v>
      </c>
      <c r="T124" s="29" t="s">
        <v>89</v>
      </c>
      <c r="U124" s="29"/>
      <c r="V124" s="29"/>
      <c r="W124" s="29" t="s">
        <v>89</v>
      </c>
      <c r="X124" s="29" t="s">
        <v>89</v>
      </c>
      <c r="Y124" s="29" t="s">
        <v>89</v>
      </c>
      <c r="Z124" s="29" t="s">
        <v>89</v>
      </c>
      <c r="AA124" s="29" t="s">
        <v>89</v>
      </c>
      <c r="AB124" s="29"/>
      <c r="AC124" s="29"/>
      <c r="AD124" s="29" t="s">
        <v>89</v>
      </c>
      <c r="AE124" s="29" t="s">
        <v>89</v>
      </c>
      <c r="AF124" s="29" t="s">
        <v>89</v>
      </c>
      <c r="AG124" s="29" t="s">
        <v>89</v>
      </c>
      <c r="AH124" s="29" t="s">
        <v>89</v>
      </c>
      <c r="AI124" s="29"/>
      <c r="AJ124" s="29"/>
      <c r="AK124" s="29" t="s">
        <v>89</v>
      </c>
      <c r="AL124" s="29" t="s">
        <v>89</v>
      </c>
      <c r="AM124" s="29" t="s">
        <v>89</v>
      </c>
      <c r="AN124" s="29" t="s">
        <v>89</v>
      </c>
      <c r="AO124" s="29"/>
      <c r="AP124" s="74">
        <f t="shared" ref="AP124" si="1566">(COUNTIF(K124:AO124,"=○")+COUNTIF(K124:AO124,"=○4")*0.5)*8</f>
        <v>0</v>
      </c>
      <c r="AQ124" s="74">
        <f t="shared" ref="AQ124" si="1567">(COUNTIF(K124:AO124,"=×")+COUNTIF(K124:AO124,"=×4")*0.5)*8</f>
        <v>0</v>
      </c>
      <c r="AR124" s="74">
        <f t="shared" ref="AR124" si="1568">(COUNTIF(K124:AO124,"=※")+COUNTIF(K124:AO124,"=※4")*0.5)*8</f>
        <v>0</v>
      </c>
      <c r="AS124" s="74">
        <f t="shared" ref="AS124" si="1569">COUNTIF(K124:AO124,"□")*8</f>
        <v>0</v>
      </c>
      <c r="AT124" s="74">
        <f t="shared" ref="AT124" si="1570">COUNTIF(K124:AO124,"=☆")*8</f>
        <v>0</v>
      </c>
      <c r="AU124" s="75">
        <f t="shared" ref="AU124" si="1571">COUNTIF(K124:AO124,"=●")*8</f>
        <v>0</v>
      </c>
      <c r="AV124" s="75">
        <f t="shared" ref="AV124" si="1572">(COUNTIF(K124:AO124,"=$")+COUNTIF(K124:AO124,"=H"))*8</f>
        <v>0</v>
      </c>
      <c r="AW124" s="75">
        <f t="shared" ref="AW124" si="1573">(COUNTIF(K124:AO124,"▲")+COUNTIF(K124:AO124,"=▲4")*0.5)*8</f>
        <v>0</v>
      </c>
      <c r="AX124" s="74">
        <f t="shared" ref="AX124" si="1574">(COUNTIF(K124:AO124,"-")+COUNTIF(K124:AO124,"/"))*8</f>
        <v>0</v>
      </c>
      <c r="AY124" s="75">
        <f t="shared" ref="AY124" si="1575">(COUNTIF(K124:AO124,"G")+COUNTIF(K124:AO124,"=G4")*0.5)*8</f>
        <v>0</v>
      </c>
      <c r="AZ124" s="75">
        <f t="shared" ref="AZ124" si="1576">(COUNTIF(K124:AO124,"E")+COUNTIF(K124:AO124,"=E4")*0.5)*8</f>
        <v>0</v>
      </c>
      <c r="BA124" s="75">
        <f t="shared" ref="BA124" si="1577">(COUNTIF(K124:AO124,"=▽")+COUNTIF(K124:AO124,"=▽4")*0.5)*8</f>
        <v>0</v>
      </c>
      <c r="BB124" s="75">
        <f>$BG$5-(SUM(AP124:AZ125)+BC124)/8</f>
        <v>22</v>
      </c>
      <c r="BC124" s="75"/>
      <c r="BD124" s="77">
        <f t="shared" ref="BD124" si="1578">$BG$5*8</f>
        <v>176</v>
      </c>
      <c r="BE124" s="78">
        <f>BD124-(SUM(AP124:AZ125)+BC124)</f>
        <v>176</v>
      </c>
      <c r="BF124" s="77">
        <f t="shared" ref="BF124" si="1579">SUM(K125:M125,P125:T125,W125:AA125,AD125:AH125,AK125:AN125)</f>
        <v>63</v>
      </c>
      <c r="BG124" s="77">
        <f t="shared" ref="BG124" si="1580">SUM(N125:O125,U125:V125,AB125:AC125,AI125:AJ125)</f>
        <v>59.5</v>
      </c>
      <c r="BH124" s="79"/>
      <c r="BI124" s="79">
        <f>SUM(BF124:BH125)</f>
        <v>122.5</v>
      </c>
      <c r="BJ124" s="52"/>
      <c r="BK124" s="52">
        <f t="shared" ref="BK124" si="1581">BA124</f>
        <v>0</v>
      </c>
      <c r="BL124" s="52">
        <f t="shared" ref="BL124" si="1582">BA124</f>
        <v>0</v>
      </c>
      <c r="BM124" s="52">
        <f t="shared" ref="BM124" si="1583">BJ124+BK124-BL124</f>
        <v>0</v>
      </c>
      <c r="BN124" s="54">
        <f t="shared" ref="BN124" si="1584">BE124</f>
        <v>176</v>
      </c>
      <c r="BO124" s="54">
        <f t="shared" ref="BO124" si="1585">BF124-(BK124-BT124)</f>
        <v>63</v>
      </c>
      <c r="BP124" s="54">
        <f t="shared" ref="BP124" si="1586">BG124-BT124</f>
        <v>59.5</v>
      </c>
      <c r="BQ124" s="56">
        <f t="shared" ref="BQ124" si="1587">BH124</f>
        <v>0</v>
      </c>
      <c r="BR124" s="56">
        <f>SUM(BO124:BQ125)</f>
        <v>122.5</v>
      </c>
      <c r="BS124" s="42" t="str">
        <f t="shared" ref="BS124" si="1588">IF(BD124=BE124,"Y","N")</f>
        <v>Y</v>
      </c>
      <c r="BT124" s="57"/>
      <c r="BU124" s="59"/>
      <c r="BV124" s="61"/>
      <c r="BW124" s="42"/>
      <c r="BX124" s="59"/>
      <c r="BY124" s="61"/>
      <c r="BZ124" s="61"/>
      <c r="CA124" s="42"/>
      <c r="CB124" s="44"/>
      <c r="CC124" s="44"/>
      <c r="CD124" s="46"/>
      <c r="CE124" s="48"/>
      <c r="CF124" s="48"/>
      <c r="CG124" s="50"/>
      <c r="CH124" s="51"/>
    </row>
    <row r="125" spans="1:86" s="25" customFormat="1" ht="18" customHeight="1" x14ac:dyDescent="0.3">
      <c r="A125" s="64"/>
      <c r="B125" s="153"/>
      <c r="C125" s="153"/>
      <c r="D125" s="66" t="str">
        <f t="shared" ref="D125" si="1589">D124</f>
        <v>中国区原件</v>
      </c>
      <c r="E125" s="66"/>
      <c r="F125" s="66" t="str">
        <f>F124</f>
        <v>蕴力</v>
      </c>
      <c r="G125" s="92"/>
      <c r="H125" s="72"/>
      <c r="I125" s="73"/>
      <c r="J125" s="6" t="s">
        <v>22</v>
      </c>
      <c r="K125" s="30">
        <v>3</v>
      </c>
      <c r="L125" s="30">
        <v>3</v>
      </c>
      <c r="M125" s="30">
        <v>3</v>
      </c>
      <c r="N125" s="30">
        <v>11</v>
      </c>
      <c r="O125" s="30"/>
      <c r="P125" s="30">
        <v>3</v>
      </c>
      <c r="Q125" s="30">
        <v>3</v>
      </c>
      <c r="R125" s="30">
        <v>3</v>
      </c>
      <c r="S125" s="30">
        <v>3</v>
      </c>
      <c r="T125" s="30">
        <v>2</v>
      </c>
      <c r="U125" s="41">
        <v>10</v>
      </c>
      <c r="V125" s="30">
        <v>8</v>
      </c>
      <c r="W125" s="30">
        <v>3</v>
      </c>
      <c r="X125" s="30">
        <v>3</v>
      </c>
      <c r="Y125" s="30">
        <v>2</v>
      </c>
      <c r="Z125" s="30">
        <v>2</v>
      </c>
      <c r="AA125" s="30">
        <v>3</v>
      </c>
      <c r="AB125" s="30">
        <v>11.5</v>
      </c>
      <c r="AC125" s="30"/>
      <c r="AD125" s="30">
        <v>3</v>
      </c>
      <c r="AE125" s="30">
        <v>3</v>
      </c>
      <c r="AF125" s="30">
        <v>3</v>
      </c>
      <c r="AG125" s="30">
        <v>3</v>
      </c>
      <c r="AH125" s="30">
        <v>3</v>
      </c>
      <c r="AI125" s="30">
        <v>11</v>
      </c>
      <c r="AJ125" s="30">
        <v>8</v>
      </c>
      <c r="AK125" s="30">
        <v>3</v>
      </c>
      <c r="AL125" s="30">
        <v>3</v>
      </c>
      <c r="AM125" s="30">
        <v>3</v>
      </c>
      <c r="AN125" s="30">
        <v>3</v>
      </c>
      <c r="AO125" s="30"/>
      <c r="AP125" s="74"/>
      <c r="AQ125" s="74"/>
      <c r="AR125" s="74"/>
      <c r="AS125" s="74"/>
      <c r="AT125" s="74"/>
      <c r="AU125" s="76"/>
      <c r="AV125" s="76"/>
      <c r="AW125" s="76"/>
      <c r="AX125" s="74"/>
      <c r="AY125" s="76"/>
      <c r="AZ125" s="76"/>
      <c r="BA125" s="76"/>
      <c r="BB125" s="76"/>
      <c r="BC125" s="76"/>
      <c r="BD125" s="77"/>
      <c r="BE125" s="78"/>
      <c r="BF125" s="77"/>
      <c r="BG125" s="77"/>
      <c r="BH125" s="80"/>
      <c r="BI125" s="80"/>
      <c r="BJ125" s="53"/>
      <c r="BK125" s="53"/>
      <c r="BL125" s="53"/>
      <c r="BM125" s="53"/>
      <c r="BN125" s="55"/>
      <c r="BO125" s="55"/>
      <c r="BP125" s="55"/>
      <c r="BQ125" s="56"/>
      <c r="BR125" s="56"/>
      <c r="BS125" s="43"/>
      <c r="BT125" s="58"/>
      <c r="BU125" s="60"/>
      <c r="BV125" s="62"/>
      <c r="BW125" s="43"/>
      <c r="BX125" s="60"/>
      <c r="BY125" s="62"/>
      <c r="BZ125" s="62"/>
      <c r="CA125" s="43"/>
      <c r="CB125" s="45"/>
      <c r="CC125" s="45"/>
      <c r="CD125" s="47"/>
      <c r="CE125" s="49"/>
      <c r="CF125" s="49"/>
      <c r="CG125" s="50"/>
      <c r="CH125" s="51"/>
    </row>
    <row r="126" spans="1:86" s="25" customFormat="1" ht="18" customHeight="1" x14ac:dyDescent="0.3">
      <c r="A126" s="63">
        <v>8</v>
      </c>
      <c r="B126" s="170"/>
      <c r="C126" s="152" t="s">
        <v>160</v>
      </c>
      <c r="D126" s="66" t="s">
        <v>193</v>
      </c>
      <c r="E126" s="66" t="s">
        <v>161</v>
      </c>
      <c r="F126" s="66" t="s">
        <v>73</v>
      </c>
      <c r="G126" s="91" t="s">
        <v>71</v>
      </c>
      <c r="H126" s="72">
        <v>45108</v>
      </c>
      <c r="I126" s="73"/>
      <c r="J126" s="6" t="s">
        <v>21</v>
      </c>
      <c r="K126" s="29" t="s">
        <v>89</v>
      </c>
      <c r="L126" s="29" t="s">
        <v>89</v>
      </c>
      <c r="M126" s="29" t="s">
        <v>89</v>
      </c>
      <c r="N126" s="29"/>
      <c r="O126" s="29"/>
      <c r="P126" s="29" t="s">
        <v>89</v>
      </c>
      <c r="Q126" s="29" t="s">
        <v>89</v>
      </c>
      <c r="R126" s="29" t="s">
        <v>89</v>
      </c>
      <c r="S126" s="29" t="s">
        <v>89</v>
      </c>
      <c r="T126" s="29" t="s">
        <v>89</v>
      </c>
      <c r="U126" s="29"/>
      <c r="V126" s="29"/>
      <c r="W126" s="29" t="s">
        <v>89</v>
      </c>
      <c r="X126" s="29" t="s">
        <v>89</v>
      </c>
      <c r="Y126" s="29" t="s">
        <v>89</v>
      </c>
      <c r="Z126" s="29" t="s">
        <v>89</v>
      </c>
      <c r="AA126" s="29" t="s">
        <v>89</v>
      </c>
      <c r="AB126" s="29"/>
      <c r="AC126" s="29"/>
      <c r="AD126" s="29" t="s">
        <v>89</v>
      </c>
      <c r="AE126" s="29" t="s">
        <v>89</v>
      </c>
      <c r="AF126" s="29" t="s">
        <v>89</v>
      </c>
      <c r="AG126" s="29" t="s">
        <v>89</v>
      </c>
      <c r="AH126" s="29" t="s">
        <v>89</v>
      </c>
      <c r="AI126" s="29"/>
      <c r="AJ126" s="29"/>
      <c r="AK126" s="29" t="s">
        <v>89</v>
      </c>
      <c r="AL126" s="29" t="s">
        <v>89</v>
      </c>
      <c r="AM126" s="29" t="s">
        <v>89</v>
      </c>
      <c r="AN126" s="29" t="s">
        <v>89</v>
      </c>
      <c r="AO126" s="29"/>
      <c r="AP126" s="74">
        <f t="shared" ref="AP126" si="1590">(COUNTIF(K126:AO126,"=○")+COUNTIF(K126:AO126,"=○4")*0.5)*8</f>
        <v>0</v>
      </c>
      <c r="AQ126" s="74">
        <f t="shared" ref="AQ126" si="1591">(COUNTIF(K126:AO126,"=×")+COUNTIF(K126:AO126,"=×4")*0.5)*8</f>
        <v>0</v>
      </c>
      <c r="AR126" s="74">
        <f t="shared" ref="AR126" si="1592">(COUNTIF(K126:AO126,"=※")+COUNTIF(K126:AO126,"=※4")*0.5)*8</f>
        <v>0</v>
      </c>
      <c r="AS126" s="74">
        <f t="shared" ref="AS126" si="1593">COUNTIF(K126:AO126,"□")*8</f>
        <v>0</v>
      </c>
      <c r="AT126" s="74">
        <f t="shared" ref="AT126" si="1594">COUNTIF(K126:AO126,"=☆")*8</f>
        <v>0</v>
      </c>
      <c r="AU126" s="75">
        <f t="shared" ref="AU126" si="1595">COUNTIF(K126:AO126,"=●")*8</f>
        <v>0</v>
      </c>
      <c r="AV126" s="75">
        <f t="shared" ref="AV126" si="1596">(COUNTIF(K126:AO126,"=$")+COUNTIF(K126:AO126,"=H"))*8</f>
        <v>0</v>
      </c>
      <c r="AW126" s="75">
        <f t="shared" ref="AW126" si="1597">(COUNTIF(K126:AO126,"▲")+COUNTIF(K126:AO126,"=▲4")*0.5)*8</f>
        <v>0</v>
      </c>
      <c r="AX126" s="74">
        <f t="shared" ref="AX126" si="1598">(COUNTIF(K126:AO126,"-")+COUNTIF(K126:AO126,"/"))*8</f>
        <v>0</v>
      </c>
      <c r="AY126" s="75">
        <f t="shared" ref="AY126" si="1599">(COUNTIF(K126:AO126,"G")+COUNTIF(K126:AO126,"=G4")*0.5)*8</f>
        <v>0</v>
      </c>
      <c r="AZ126" s="75">
        <f t="shared" ref="AZ126" si="1600">(COUNTIF(K126:AO126,"E")+COUNTIF(K126:AO126,"=E4")*0.5)*8</f>
        <v>0</v>
      </c>
      <c r="BA126" s="75">
        <f t="shared" ref="BA126" si="1601">(COUNTIF(K126:AO126,"=▽")+COUNTIF(K126:AO126,"=▽4")*0.5)*8</f>
        <v>0</v>
      </c>
      <c r="BB126" s="75">
        <f t="shared" ref="BB126" si="1602">$BG$5-(SUM(AP126:AZ127)+BC126)/8</f>
        <v>22</v>
      </c>
      <c r="BC126" s="75"/>
      <c r="BD126" s="77">
        <f t="shared" ref="BD126" si="1603">$BG$5*8</f>
        <v>176</v>
      </c>
      <c r="BE126" s="78">
        <f t="shared" ref="BE126" si="1604">BD126-(SUM(AP126:AZ127)+BC126)</f>
        <v>176</v>
      </c>
      <c r="BF126" s="77">
        <f t="shared" ref="BF126" si="1605">SUM(K127:M127,P127:T127,W127:AA127,AD127:AH127,AK127:AN127)</f>
        <v>62</v>
      </c>
      <c r="BG126" s="77">
        <f t="shared" ref="BG126" si="1606">SUM(N127:O127,U127:V127,AB127:AC127,AI127:AJ127)</f>
        <v>58</v>
      </c>
      <c r="BH126" s="79"/>
      <c r="BI126" s="79">
        <f t="shared" ref="BI126" si="1607">SUM(BF126:BH127)</f>
        <v>120</v>
      </c>
      <c r="BJ126" s="52"/>
      <c r="BK126" s="52">
        <f t="shared" ref="BK126" si="1608">BA126</f>
        <v>0</v>
      </c>
      <c r="BL126" s="52">
        <f t="shared" ref="BL126" si="1609">BA126</f>
        <v>0</v>
      </c>
      <c r="BM126" s="52">
        <f t="shared" ref="BM126" si="1610">BJ126+BK126-BL126</f>
        <v>0</v>
      </c>
      <c r="BN126" s="54">
        <f t="shared" ref="BN126" si="1611">BE126</f>
        <v>176</v>
      </c>
      <c r="BO126" s="54">
        <f t="shared" ref="BO126" si="1612">BF126-(BK126-BT126)</f>
        <v>62</v>
      </c>
      <c r="BP126" s="54">
        <f t="shared" ref="BP126" si="1613">BG126-BT126</f>
        <v>58</v>
      </c>
      <c r="BQ126" s="56">
        <f t="shared" ref="BQ126" si="1614">BH126</f>
        <v>0</v>
      </c>
      <c r="BR126" s="56">
        <f t="shared" ref="BR126" si="1615">SUM(BO126:BQ127)</f>
        <v>120</v>
      </c>
      <c r="BS126" s="42" t="str">
        <f t="shared" ref="BS126" si="1616">IF(BD126=BE126,"Y","N")</f>
        <v>Y</v>
      </c>
      <c r="BT126" s="57"/>
      <c r="BU126" s="59"/>
      <c r="BV126" s="61"/>
      <c r="BW126" s="42"/>
      <c r="BX126" s="59"/>
      <c r="BY126" s="61"/>
      <c r="BZ126" s="61"/>
      <c r="CA126" s="42"/>
      <c r="CB126" s="44"/>
      <c r="CC126" s="44"/>
      <c r="CD126" s="46"/>
      <c r="CE126" s="48"/>
      <c r="CF126" s="48"/>
      <c r="CG126" s="50"/>
      <c r="CH126" s="50"/>
    </row>
    <row r="127" spans="1:86" s="25" customFormat="1" ht="18" customHeight="1" x14ac:dyDescent="0.3">
      <c r="A127" s="64"/>
      <c r="B127" s="153"/>
      <c r="C127" s="153"/>
      <c r="D127" s="66" t="str">
        <f t="shared" ref="D127" si="1617">D126</f>
        <v>中国区原件</v>
      </c>
      <c r="E127" s="66"/>
      <c r="F127" s="66" t="str">
        <f t="shared" ref="F127" si="1618">F126</f>
        <v>蕴力</v>
      </c>
      <c r="G127" s="92"/>
      <c r="H127" s="72"/>
      <c r="I127" s="73"/>
      <c r="J127" s="6" t="s">
        <v>22</v>
      </c>
      <c r="K127" s="30">
        <v>2</v>
      </c>
      <c r="L127" s="30">
        <v>3</v>
      </c>
      <c r="M127" s="30">
        <v>3</v>
      </c>
      <c r="N127" s="30">
        <v>10</v>
      </c>
      <c r="O127" s="30"/>
      <c r="P127" s="30">
        <v>3</v>
      </c>
      <c r="Q127" s="30">
        <v>3</v>
      </c>
      <c r="R127" s="30">
        <v>3</v>
      </c>
      <c r="S127" s="30">
        <v>3</v>
      </c>
      <c r="T127" s="30">
        <v>3</v>
      </c>
      <c r="U127" s="30">
        <v>10</v>
      </c>
      <c r="V127" s="30">
        <v>8</v>
      </c>
      <c r="W127" s="30">
        <v>3</v>
      </c>
      <c r="X127" s="30">
        <v>3</v>
      </c>
      <c r="Y127" s="30">
        <v>2</v>
      </c>
      <c r="Z127" s="30">
        <v>2</v>
      </c>
      <c r="AA127" s="30">
        <v>2</v>
      </c>
      <c r="AB127" s="30">
        <v>11</v>
      </c>
      <c r="AC127" s="30"/>
      <c r="AD127" s="30">
        <v>3</v>
      </c>
      <c r="AE127" s="30">
        <v>3</v>
      </c>
      <c r="AF127" s="30">
        <v>3</v>
      </c>
      <c r="AG127" s="30">
        <v>3</v>
      </c>
      <c r="AH127" s="30">
        <v>3</v>
      </c>
      <c r="AI127" s="30">
        <v>11</v>
      </c>
      <c r="AJ127" s="30">
        <v>8</v>
      </c>
      <c r="AK127" s="30">
        <v>3</v>
      </c>
      <c r="AL127" s="30">
        <v>3</v>
      </c>
      <c r="AM127" s="30">
        <v>3</v>
      </c>
      <c r="AN127" s="30">
        <v>3</v>
      </c>
      <c r="AO127" s="30"/>
      <c r="AP127" s="74"/>
      <c r="AQ127" s="74"/>
      <c r="AR127" s="74"/>
      <c r="AS127" s="74"/>
      <c r="AT127" s="74"/>
      <c r="AU127" s="76"/>
      <c r="AV127" s="76"/>
      <c r="AW127" s="76"/>
      <c r="AX127" s="74"/>
      <c r="AY127" s="76"/>
      <c r="AZ127" s="76"/>
      <c r="BA127" s="76"/>
      <c r="BB127" s="76"/>
      <c r="BC127" s="76"/>
      <c r="BD127" s="77"/>
      <c r="BE127" s="78"/>
      <c r="BF127" s="77"/>
      <c r="BG127" s="77"/>
      <c r="BH127" s="80"/>
      <c r="BI127" s="80"/>
      <c r="BJ127" s="53"/>
      <c r="BK127" s="53"/>
      <c r="BL127" s="53"/>
      <c r="BM127" s="53"/>
      <c r="BN127" s="55"/>
      <c r="BO127" s="55"/>
      <c r="BP127" s="55"/>
      <c r="BQ127" s="56"/>
      <c r="BR127" s="56"/>
      <c r="BS127" s="43"/>
      <c r="BT127" s="58"/>
      <c r="BU127" s="60"/>
      <c r="BV127" s="62"/>
      <c r="BW127" s="43"/>
      <c r="BX127" s="60"/>
      <c r="BY127" s="62"/>
      <c r="BZ127" s="62"/>
      <c r="CA127" s="43"/>
      <c r="CB127" s="45"/>
      <c r="CC127" s="45"/>
      <c r="CD127" s="47"/>
      <c r="CE127" s="49"/>
      <c r="CF127" s="49"/>
      <c r="CG127" s="50"/>
      <c r="CH127" s="50"/>
    </row>
    <row r="128" spans="1:86" s="25" customFormat="1" ht="18" customHeight="1" x14ac:dyDescent="0.3">
      <c r="A128" s="63">
        <v>9</v>
      </c>
      <c r="B128" s="152"/>
      <c r="C128" s="66" t="s">
        <v>162</v>
      </c>
      <c r="D128" s="66" t="s">
        <v>193</v>
      </c>
      <c r="E128" s="69" t="s">
        <v>74</v>
      </c>
      <c r="F128" s="66" t="s">
        <v>73</v>
      </c>
      <c r="G128" s="91" t="s">
        <v>71</v>
      </c>
      <c r="H128" s="148">
        <v>45243</v>
      </c>
      <c r="I128" s="73"/>
      <c r="J128" s="6" t="s">
        <v>163</v>
      </c>
      <c r="K128" s="29" t="s">
        <v>23</v>
      </c>
      <c r="L128" s="29" t="s">
        <v>23</v>
      </c>
      <c r="M128" s="29" t="s">
        <v>23</v>
      </c>
      <c r="N128" s="29"/>
      <c r="O128" s="29"/>
      <c r="P128" s="29" t="s">
        <v>23</v>
      </c>
      <c r="Q128" s="29" t="s">
        <v>23</v>
      </c>
      <c r="R128" s="29" t="s">
        <v>23</v>
      </c>
      <c r="S128" s="29" t="s">
        <v>23</v>
      </c>
      <c r="T128" s="29" t="s">
        <v>23</v>
      </c>
      <c r="U128" s="29"/>
      <c r="V128" s="29"/>
      <c r="W128" s="29" t="s">
        <v>89</v>
      </c>
      <c r="X128" s="29" t="s">
        <v>89</v>
      </c>
      <c r="Y128" s="29" t="s">
        <v>89</v>
      </c>
      <c r="Z128" s="29" t="s">
        <v>89</v>
      </c>
      <c r="AA128" s="29" t="s">
        <v>89</v>
      </c>
      <c r="AB128" s="29"/>
      <c r="AC128" s="29"/>
      <c r="AD128" s="29" t="s">
        <v>89</v>
      </c>
      <c r="AE128" s="29" t="s">
        <v>89</v>
      </c>
      <c r="AF128" s="29" t="s">
        <v>89</v>
      </c>
      <c r="AG128" s="29" t="s">
        <v>89</v>
      </c>
      <c r="AH128" s="29" t="s">
        <v>89</v>
      </c>
      <c r="AI128" s="29"/>
      <c r="AJ128" s="29"/>
      <c r="AK128" s="29" t="s">
        <v>89</v>
      </c>
      <c r="AL128" s="29" t="s">
        <v>89</v>
      </c>
      <c r="AM128" s="29" t="s">
        <v>89</v>
      </c>
      <c r="AN128" s="29" t="s">
        <v>89</v>
      </c>
      <c r="AO128" s="29"/>
      <c r="AP128" s="74">
        <f t="shared" ref="AP128" si="1619">(COUNTIF(K128:AO128,"=○")+COUNTIF(K128:AO128,"=○4")*0.5)*8</f>
        <v>0</v>
      </c>
      <c r="AQ128" s="74">
        <f t="shared" ref="AQ128" si="1620">(COUNTIF(K128:AO128,"=×")+COUNTIF(K128:AO128,"=×4")*0.5)*8</f>
        <v>0</v>
      </c>
      <c r="AR128" s="74">
        <f t="shared" ref="AR128" si="1621">(COUNTIF(K128:AO128,"=※")+COUNTIF(K128:AO128,"=※4")*0.5)*8</f>
        <v>0</v>
      </c>
      <c r="AS128" s="74">
        <f t="shared" ref="AS128" si="1622">COUNTIF(K128:AO128,"□")*8</f>
        <v>0</v>
      </c>
      <c r="AT128" s="74">
        <f t="shared" ref="AT128" si="1623">COUNTIF(K128:AO128,"=☆")*8</f>
        <v>0</v>
      </c>
      <c r="AU128" s="75">
        <f t="shared" ref="AU128" si="1624">COUNTIF(K128:AO128,"=●")*8</f>
        <v>0</v>
      </c>
      <c r="AV128" s="75">
        <f t="shared" ref="AV128" si="1625">(COUNTIF(K128:AO128,"=$")+COUNTIF(K128:AO128,"=H"))*8</f>
        <v>0</v>
      </c>
      <c r="AW128" s="75">
        <f t="shared" ref="AW128" si="1626">(COUNTIF(K128:AO128,"▲")+COUNTIF(K128:AO128,"=▲4")*0.5)*8</f>
        <v>0</v>
      </c>
      <c r="AX128" s="74">
        <f t="shared" ref="AX128" si="1627">(COUNTIF(K128:AO128,"-")+COUNTIF(K128:AO128,"/"))*8</f>
        <v>64</v>
      </c>
      <c r="AY128" s="75">
        <f t="shared" ref="AY128" si="1628">(COUNTIF(K128:AO128,"G")+COUNTIF(K128:AO128,"=G4")*0.5)*8</f>
        <v>0</v>
      </c>
      <c r="AZ128" s="75">
        <f t="shared" ref="AZ128" si="1629">(COUNTIF(K128:AO128,"E")+COUNTIF(K128:AO128,"=E4")*0.5)*8</f>
        <v>0</v>
      </c>
      <c r="BA128" s="75">
        <f t="shared" ref="BA128" si="1630">(COUNTIF(K128:AO128,"=▽")+COUNTIF(K128:AO128,"=▽4")*0.5)*8</f>
        <v>0</v>
      </c>
      <c r="BB128" s="75">
        <f t="shared" ref="BB128" si="1631">$BG$5-(SUM(AP128:AZ129)+BC128)/8</f>
        <v>14</v>
      </c>
      <c r="BC128" s="75"/>
      <c r="BD128" s="77">
        <f t="shared" ref="BD128" si="1632">$BG$5*8</f>
        <v>176</v>
      </c>
      <c r="BE128" s="78">
        <f t="shared" ref="BE128" si="1633">BD128-(SUM(AP128:AZ129)+BC128)</f>
        <v>112</v>
      </c>
      <c r="BF128" s="77">
        <f t="shared" ref="BF128" si="1634">SUM(K129:M129,P129:T129,W129:AA129,AD129:AH129,AK129:AN129)</f>
        <v>32</v>
      </c>
      <c r="BG128" s="77">
        <f t="shared" ref="BG128" si="1635">SUM(N129:O129,U129:V129,AB129:AC129,AI129:AJ129)</f>
        <v>20</v>
      </c>
      <c r="BH128" s="79"/>
      <c r="BI128" s="79">
        <f t="shared" ref="BI128" si="1636">SUM(BF128:BH129)</f>
        <v>52</v>
      </c>
      <c r="BJ128" s="52"/>
      <c r="BK128" s="52">
        <f t="shared" ref="BK128" si="1637">BA128</f>
        <v>0</v>
      </c>
      <c r="BL128" s="52">
        <f t="shared" ref="BL128" si="1638">BA128</f>
        <v>0</v>
      </c>
      <c r="BM128" s="52">
        <f t="shared" ref="BM128" si="1639">BJ128+BK128-BL128</f>
        <v>0</v>
      </c>
      <c r="BN128" s="54">
        <f t="shared" ref="BN128" si="1640">BE128</f>
        <v>112</v>
      </c>
      <c r="BO128" s="54">
        <f t="shared" ref="BO128" si="1641">BF128-(BK128-BT128)</f>
        <v>32</v>
      </c>
      <c r="BP128" s="54">
        <f t="shared" ref="BP128" si="1642">BG128-BT128</f>
        <v>20</v>
      </c>
      <c r="BQ128" s="56">
        <f t="shared" ref="BQ128" si="1643">BH128</f>
        <v>0</v>
      </c>
      <c r="BR128" s="56">
        <f t="shared" ref="BR128" si="1644">SUM(BO128:BQ129)</f>
        <v>52</v>
      </c>
      <c r="BS128" s="42" t="str">
        <f t="shared" ref="BS128" si="1645">IF(BD128=BE128,"Y","N")</f>
        <v>N</v>
      </c>
      <c r="BT128" s="57"/>
      <c r="BU128" s="59"/>
      <c r="BV128" s="61"/>
      <c r="BW128" s="42"/>
      <c r="BX128" s="59"/>
      <c r="BY128" s="61"/>
      <c r="BZ128" s="61"/>
      <c r="CA128" s="42"/>
      <c r="CB128" s="44"/>
      <c r="CC128" s="44"/>
      <c r="CD128" s="46"/>
      <c r="CE128" s="48"/>
      <c r="CF128" s="48"/>
      <c r="CG128" s="50"/>
      <c r="CH128" s="51"/>
    </row>
    <row r="129" spans="1:86" s="25" customFormat="1" ht="18" customHeight="1" x14ac:dyDescent="0.3">
      <c r="A129" s="64"/>
      <c r="B129" s="153"/>
      <c r="C129" s="66"/>
      <c r="D129" s="66" t="str">
        <f t="shared" ref="D129" si="1646">D128</f>
        <v>中国区原件</v>
      </c>
      <c r="E129" s="69"/>
      <c r="F129" s="66" t="str">
        <f t="shared" ref="F129" si="1647">F128</f>
        <v>蕴力</v>
      </c>
      <c r="G129" s="92"/>
      <c r="H129" s="149"/>
      <c r="I129" s="73"/>
      <c r="J129" s="6" t="s">
        <v>22</v>
      </c>
      <c r="K129" s="30"/>
      <c r="L129" s="30"/>
      <c r="M129" s="30"/>
      <c r="N129" s="30"/>
      <c r="O129" s="30"/>
      <c r="P129" s="30"/>
      <c r="Q129" s="30"/>
      <c r="R129" s="30"/>
      <c r="S129" s="30"/>
      <c r="T129" s="30"/>
      <c r="U129" s="30"/>
      <c r="V129" s="30"/>
      <c r="W129" s="30">
        <v>2</v>
      </c>
      <c r="X129" s="30">
        <v>2</v>
      </c>
      <c r="Y129" s="30">
        <v>2</v>
      </c>
      <c r="Z129" s="30">
        <v>2</v>
      </c>
      <c r="AA129" s="30">
        <v>2</v>
      </c>
      <c r="AB129" s="30">
        <v>10</v>
      </c>
      <c r="AC129" s="30"/>
      <c r="AD129" s="30">
        <v>2</v>
      </c>
      <c r="AE129" s="30">
        <v>2</v>
      </c>
      <c r="AF129" s="30">
        <v>2</v>
      </c>
      <c r="AG129" s="30">
        <v>2</v>
      </c>
      <c r="AH129" s="30">
        <v>2</v>
      </c>
      <c r="AI129" s="30">
        <v>10</v>
      </c>
      <c r="AJ129" s="30"/>
      <c r="AK129" s="30">
        <v>3</v>
      </c>
      <c r="AL129" s="30">
        <v>3</v>
      </c>
      <c r="AM129" s="30">
        <v>3</v>
      </c>
      <c r="AN129" s="30">
        <v>3</v>
      </c>
      <c r="AO129" s="30"/>
      <c r="AP129" s="74"/>
      <c r="AQ129" s="74"/>
      <c r="AR129" s="74"/>
      <c r="AS129" s="74"/>
      <c r="AT129" s="74"/>
      <c r="AU129" s="76"/>
      <c r="AV129" s="76"/>
      <c r="AW129" s="76"/>
      <c r="AX129" s="74"/>
      <c r="AY129" s="76"/>
      <c r="AZ129" s="76"/>
      <c r="BA129" s="76"/>
      <c r="BB129" s="76"/>
      <c r="BC129" s="76"/>
      <c r="BD129" s="77"/>
      <c r="BE129" s="78"/>
      <c r="BF129" s="77"/>
      <c r="BG129" s="77"/>
      <c r="BH129" s="80"/>
      <c r="BI129" s="80"/>
      <c r="BJ129" s="53"/>
      <c r="BK129" s="53"/>
      <c r="BL129" s="53"/>
      <c r="BM129" s="53"/>
      <c r="BN129" s="55"/>
      <c r="BO129" s="55"/>
      <c r="BP129" s="55"/>
      <c r="BQ129" s="56"/>
      <c r="BR129" s="56"/>
      <c r="BS129" s="43"/>
      <c r="BT129" s="58"/>
      <c r="BU129" s="60"/>
      <c r="BV129" s="62"/>
      <c r="BW129" s="43"/>
      <c r="BX129" s="60"/>
      <c r="BY129" s="62"/>
      <c r="BZ129" s="62"/>
      <c r="CA129" s="43"/>
      <c r="CB129" s="45"/>
      <c r="CC129" s="45"/>
      <c r="CD129" s="47"/>
      <c r="CE129" s="49"/>
      <c r="CF129" s="49"/>
      <c r="CG129" s="50"/>
      <c r="CH129" s="51"/>
    </row>
    <row r="130" spans="1:86" s="25" customFormat="1" ht="18" customHeight="1" x14ac:dyDescent="0.3">
      <c r="A130" s="63">
        <v>10</v>
      </c>
      <c r="B130" s="152"/>
      <c r="C130" s="66" t="s">
        <v>164</v>
      </c>
      <c r="D130" s="66" t="s">
        <v>151</v>
      </c>
      <c r="E130" s="69" t="s">
        <v>113</v>
      </c>
      <c r="F130" s="66" t="s">
        <v>73</v>
      </c>
      <c r="G130" s="91" t="s">
        <v>71</v>
      </c>
      <c r="H130" s="72">
        <v>44272</v>
      </c>
      <c r="I130" s="73"/>
      <c r="J130" s="6" t="s">
        <v>21</v>
      </c>
      <c r="K130" s="29" t="s">
        <v>89</v>
      </c>
      <c r="L130" s="29" t="s">
        <v>89</v>
      </c>
      <c r="M130" s="29" t="s">
        <v>89</v>
      </c>
      <c r="N130" s="29"/>
      <c r="O130" s="29"/>
      <c r="P130" s="29" t="s">
        <v>89</v>
      </c>
      <c r="Q130" s="29" t="s">
        <v>89</v>
      </c>
      <c r="R130" s="29" t="s">
        <v>89</v>
      </c>
      <c r="S130" s="29" t="s">
        <v>89</v>
      </c>
      <c r="T130" s="29" t="s">
        <v>89</v>
      </c>
      <c r="U130" s="29"/>
      <c r="V130" s="29"/>
      <c r="W130" s="29" t="s">
        <v>89</v>
      </c>
      <c r="X130" s="29" t="s">
        <v>89</v>
      </c>
      <c r="Y130" s="29" t="s">
        <v>89</v>
      </c>
      <c r="Z130" s="29" t="s">
        <v>89</v>
      </c>
      <c r="AA130" s="29" t="s">
        <v>89</v>
      </c>
      <c r="AB130" s="29"/>
      <c r="AC130" s="29"/>
      <c r="AD130" s="29" t="s">
        <v>89</v>
      </c>
      <c r="AE130" s="29" t="s">
        <v>89</v>
      </c>
      <c r="AF130" s="29" t="s">
        <v>89</v>
      </c>
      <c r="AG130" s="29" t="s">
        <v>89</v>
      </c>
      <c r="AH130" s="29" t="s">
        <v>89</v>
      </c>
      <c r="AI130" s="29"/>
      <c r="AJ130" s="29"/>
      <c r="AK130" s="29" t="s">
        <v>89</v>
      </c>
      <c r="AL130" s="29" t="s">
        <v>89</v>
      </c>
      <c r="AM130" s="29" t="s">
        <v>89</v>
      </c>
      <c r="AN130" s="29" t="s">
        <v>89</v>
      </c>
      <c r="AO130" s="29"/>
      <c r="AP130" s="74">
        <f t="shared" ref="AP130" si="1648">(COUNTIF(K130:AO130,"=○")+COUNTIF(K130:AO130,"=○4")*0.5)*8</f>
        <v>0</v>
      </c>
      <c r="AQ130" s="74">
        <f t="shared" ref="AQ130" si="1649">(COUNTIF(K130:AO130,"=×")+COUNTIF(K130:AO130,"=×4")*0.5)*8</f>
        <v>0</v>
      </c>
      <c r="AR130" s="74">
        <f t="shared" ref="AR130" si="1650">(COUNTIF(K130:AO130,"=※")+COUNTIF(K130:AO130,"=※4")*0.5)*8</f>
        <v>0</v>
      </c>
      <c r="AS130" s="74">
        <f t="shared" ref="AS130" si="1651">COUNTIF(K130:AO130,"□")*8</f>
        <v>0</v>
      </c>
      <c r="AT130" s="74">
        <f t="shared" ref="AT130" si="1652">COUNTIF(K130:AO130,"=☆")*8</f>
        <v>0</v>
      </c>
      <c r="AU130" s="75">
        <f t="shared" ref="AU130" si="1653">COUNTIF(K130:AO130,"=●")*8</f>
        <v>0</v>
      </c>
      <c r="AV130" s="75">
        <f t="shared" ref="AV130" si="1654">(COUNTIF(K130:AO130,"=$")+COUNTIF(K130:AO130,"=H"))*8</f>
        <v>0</v>
      </c>
      <c r="AW130" s="75">
        <f t="shared" ref="AW130" si="1655">(COUNTIF(K130:AO130,"▲")+COUNTIF(K130:AO130,"=▲4")*0.5)*8</f>
        <v>0</v>
      </c>
      <c r="AX130" s="74">
        <f t="shared" ref="AX130" si="1656">(COUNTIF(K130:AO130,"-")+COUNTIF(K130:AO130,"/"))*8</f>
        <v>0</v>
      </c>
      <c r="AY130" s="75">
        <f t="shared" ref="AY130" si="1657">(COUNTIF(K130:AO130,"G")+COUNTIF(K130:AO130,"=G4")*0.5)*8</f>
        <v>0</v>
      </c>
      <c r="AZ130" s="75">
        <f t="shared" ref="AZ130" si="1658">(COUNTIF(K130:AO130,"E")+COUNTIF(K130:AO130,"=E4")*0.5)*8</f>
        <v>0</v>
      </c>
      <c r="BA130" s="75">
        <f t="shared" ref="BA130" si="1659">(COUNTIF(K130:AO130,"=▽")+COUNTIF(K130:AO130,"=▽4")*0.5)*8</f>
        <v>0</v>
      </c>
      <c r="BB130" s="75">
        <f t="shared" ref="BB130" si="1660">$BG$5-(SUM(AP130:AZ131)+BC130)/8</f>
        <v>22</v>
      </c>
      <c r="BC130" s="75"/>
      <c r="BD130" s="77">
        <f t="shared" ref="BD130" si="1661">$BG$5*8</f>
        <v>176</v>
      </c>
      <c r="BE130" s="78">
        <f t="shared" ref="BE130:BE132" si="1662">BD130-(SUM(AP130:AZ131)+BC130)</f>
        <v>176</v>
      </c>
      <c r="BF130" s="77">
        <f t="shared" ref="BF130" si="1663">SUM(K131:M131,P131:T131,W131:AA131,AD131:AH131,AK131:AN131)</f>
        <v>44</v>
      </c>
      <c r="BG130" s="77">
        <f t="shared" ref="BG130" si="1664">SUM(N131:O131,U131:V131,AB131:AC131,AI131:AJ131)</f>
        <v>38</v>
      </c>
      <c r="BH130" s="79"/>
      <c r="BI130" s="79">
        <f t="shared" ref="BI130" si="1665">SUM(BF130:BH131)</f>
        <v>82</v>
      </c>
      <c r="BJ130" s="52"/>
      <c r="BK130" s="52">
        <f t="shared" ref="BK130" si="1666">BA130</f>
        <v>0</v>
      </c>
      <c r="BL130" s="52">
        <f t="shared" ref="BL130" si="1667">BA130</f>
        <v>0</v>
      </c>
      <c r="BM130" s="52">
        <f t="shared" ref="BM130" si="1668">BJ130+BK130-BL130</f>
        <v>0</v>
      </c>
      <c r="BN130" s="54">
        <f t="shared" ref="BN130:BN132" si="1669">BE130</f>
        <v>176</v>
      </c>
      <c r="BO130" s="54">
        <f t="shared" ref="BO130" si="1670">BF130-(BK130-BT130)</f>
        <v>44</v>
      </c>
      <c r="BP130" s="54">
        <f t="shared" ref="BP130" si="1671">BG130-BT130</f>
        <v>38</v>
      </c>
      <c r="BQ130" s="56">
        <f t="shared" ref="BQ130" si="1672">BH130</f>
        <v>0</v>
      </c>
      <c r="BR130" s="56">
        <f t="shared" ref="BR130" si="1673">SUM(BO130:BQ131)</f>
        <v>82</v>
      </c>
      <c r="BS130" s="42" t="str">
        <f t="shared" ref="BS130" si="1674">IF(BD130=BE130,"Y","N")</f>
        <v>Y</v>
      </c>
      <c r="BT130" s="57"/>
      <c r="BU130" s="59"/>
      <c r="BV130" s="61"/>
      <c r="BW130" s="42"/>
      <c r="BX130" s="59"/>
      <c r="BY130" s="61"/>
      <c r="BZ130" s="61"/>
      <c r="CA130" s="42"/>
      <c r="CB130" s="44"/>
      <c r="CC130" s="44"/>
      <c r="CD130" s="46"/>
      <c r="CE130" s="48"/>
      <c r="CF130" s="48"/>
      <c r="CG130" s="50"/>
      <c r="CH130" s="50"/>
    </row>
    <row r="131" spans="1:86" s="25" customFormat="1" ht="18" customHeight="1" x14ac:dyDescent="0.3">
      <c r="A131" s="64"/>
      <c r="B131" s="153"/>
      <c r="C131" s="66"/>
      <c r="D131" s="66" t="str">
        <f>D130</f>
        <v>中国区坏件</v>
      </c>
      <c r="E131" s="69"/>
      <c r="F131" s="66" t="str">
        <f t="shared" ref="F131" si="1675">F130</f>
        <v>蕴力</v>
      </c>
      <c r="G131" s="92"/>
      <c r="H131" s="72"/>
      <c r="I131" s="73"/>
      <c r="J131" s="6" t="s">
        <v>22</v>
      </c>
      <c r="K131" s="30">
        <v>2</v>
      </c>
      <c r="L131" s="30">
        <v>2</v>
      </c>
      <c r="M131" s="30">
        <v>2</v>
      </c>
      <c r="N131" s="30">
        <v>8</v>
      </c>
      <c r="O131" s="30"/>
      <c r="P131" s="30">
        <v>2</v>
      </c>
      <c r="Q131" s="30">
        <v>2</v>
      </c>
      <c r="R131" s="30">
        <v>2</v>
      </c>
      <c r="S131" s="30">
        <v>2</v>
      </c>
      <c r="T131" s="30">
        <v>2</v>
      </c>
      <c r="U131" s="30">
        <v>10</v>
      </c>
      <c r="V131" s="30"/>
      <c r="W131" s="30">
        <v>2</v>
      </c>
      <c r="X131" s="30">
        <v>2</v>
      </c>
      <c r="Y131" s="30">
        <v>2</v>
      </c>
      <c r="Z131" s="30">
        <v>2</v>
      </c>
      <c r="AA131" s="30">
        <v>2</v>
      </c>
      <c r="AB131" s="30">
        <v>10</v>
      </c>
      <c r="AC131" s="30"/>
      <c r="AD131" s="30">
        <v>2</v>
      </c>
      <c r="AE131" s="30">
        <v>2</v>
      </c>
      <c r="AF131" s="30">
        <v>2</v>
      </c>
      <c r="AG131" s="30">
        <v>2</v>
      </c>
      <c r="AH131" s="30">
        <v>2</v>
      </c>
      <c r="AI131" s="30">
        <v>10</v>
      </c>
      <c r="AJ131" s="30"/>
      <c r="AK131" s="30">
        <v>2</v>
      </c>
      <c r="AL131" s="30">
        <v>2</v>
      </c>
      <c r="AM131" s="30">
        <v>2</v>
      </c>
      <c r="AN131" s="30">
        <v>2</v>
      </c>
      <c r="AO131" s="30"/>
      <c r="AP131" s="74"/>
      <c r="AQ131" s="74"/>
      <c r="AR131" s="74"/>
      <c r="AS131" s="74"/>
      <c r="AT131" s="74"/>
      <c r="AU131" s="76"/>
      <c r="AV131" s="76"/>
      <c r="AW131" s="76"/>
      <c r="AX131" s="74"/>
      <c r="AY131" s="76"/>
      <c r="AZ131" s="76"/>
      <c r="BA131" s="76"/>
      <c r="BB131" s="76"/>
      <c r="BC131" s="76"/>
      <c r="BD131" s="77"/>
      <c r="BE131" s="78"/>
      <c r="BF131" s="77"/>
      <c r="BG131" s="77"/>
      <c r="BH131" s="80"/>
      <c r="BI131" s="80"/>
      <c r="BJ131" s="53"/>
      <c r="BK131" s="53"/>
      <c r="BL131" s="53"/>
      <c r="BM131" s="53"/>
      <c r="BN131" s="55"/>
      <c r="BO131" s="55"/>
      <c r="BP131" s="55"/>
      <c r="BQ131" s="56"/>
      <c r="BR131" s="56"/>
      <c r="BS131" s="43"/>
      <c r="BT131" s="58"/>
      <c r="BU131" s="60"/>
      <c r="BV131" s="62"/>
      <c r="BW131" s="43"/>
      <c r="BX131" s="60"/>
      <c r="BY131" s="62"/>
      <c r="BZ131" s="62"/>
      <c r="CA131" s="43"/>
      <c r="CB131" s="45"/>
      <c r="CC131" s="45"/>
      <c r="CD131" s="47"/>
      <c r="CE131" s="49"/>
      <c r="CF131" s="49"/>
      <c r="CG131" s="50"/>
      <c r="CH131" s="50"/>
    </row>
    <row r="132" spans="1:86" s="25" customFormat="1" ht="18" customHeight="1" x14ac:dyDescent="0.3">
      <c r="A132" s="63">
        <v>11</v>
      </c>
      <c r="B132" s="152" t="s">
        <v>116</v>
      </c>
      <c r="C132" s="138" t="s">
        <v>165</v>
      </c>
      <c r="D132" s="66" t="s">
        <v>193</v>
      </c>
      <c r="E132" s="69" t="s">
        <v>77</v>
      </c>
      <c r="F132" s="66" t="s">
        <v>73</v>
      </c>
      <c r="G132" s="91" t="s">
        <v>71</v>
      </c>
      <c r="H132" s="174">
        <v>44846</v>
      </c>
      <c r="I132" s="73"/>
      <c r="J132" s="6" t="s">
        <v>21</v>
      </c>
      <c r="K132" s="29" t="s">
        <v>89</v>
      </c>
      <c r="L132" s="29" t="s">
        <v>89</v>
      </c>
      <c r="M132" s="29" t="s">
        <v>89</v>
      </c>
      <c r="N132" s="29"/>
      <c r="O132" s="29"/>
      <c r="P132" s="29" t="s">
        <v>89</v>
      </c>
      <c r="Q132" s="29" t="s">
        <v>89</v>
      </c>
      <c r="R132" s="29" t="s">
        <v>89</v>
      </c>
      <c r="S132" s="29" t="s">
        <v>89</v>
      </c>
      <c r="T132" s="29" t="s">
        <v>89</v>
      </c>
      <c r="U132" s="29"/>
      <c r="V132" s="29"/>
      <c r="W132" s="29" t="s">
        <v>89</v>
      </c>
      <c r="X132" s="29" t="s">
        <v>89</v>
      </c>
      <c r="Y132" s="29" t="s">
        <v>89</v>
      </c>
      <c r="Z132" s="29" t="s">
        <v>89</v>
      </c>
      <c r="AA132" s="29" t="s">
        <v>89</v>
      </c>
      <c r="AB132" s="29"/>
      <c r="AC132" s="29"/>
      <c r="AD132" s="29" t="s">
        <v>89</v>
      </c>
      <c r="AE132" s="29" t="s">
        <v>89</v>
      </c>
      <c r="AF132" s="29" t="s">
        <v>89</v>
      </c>
      <c r="AG132" s="29" t="s">
        <v>89</v>
      </c>
      <c r="AH132" s="29" t="s">
        <v>89</v>
      </c>
      <c r="AI132" s="29"/>
      <c r="AJ132" s="29"/>
      <c r="AK132" s="29" t="s">
        <v>118</v>
      </c>
      <c r="AL132" s="29" t="s">
        <v>89</v>
      </c>
      <c r="AM132" s="29" t="s">
        <v>89</v>
      </c>
      <c r="AN132" s="29" t="s">
        <v>89</v>
      </c>
      <c r="AO132" s="29"/>
      <c r="AP132" s="74">
        <f t="shared" ref="AP132" si="1676">(COUNTIF(K132:AO132,"=○")+COUNTIF(K132:AO132,"=○4")*0.5)*8</f>
        <v>0</v>
      </c>
      <c r="AQ132" s="74">
        <f t="shared" ref="AQ132" si="1677">(COUNTIF(K132:AO132,"=×")+COUNTIF(K132:AO132,"=×4")*0.5)*8</f>
        <v>8</v>
      </c>
      <c r="AR132" s="74">
        <f t="shared" ref="AR132" si="1678">(COUNTIF(K132:AO132,"=※")+COUNTIF(K132:AO132,"=※4")*0.5)*8</f>
        <v>0</v>
      </c>
      <c r="AS132" s="74">
        <f t="shared" ref="AS132" si="1679">COUNTIF(K132:AO132,"□")*8</f>
        <v>0</v>
      </c>
      <c r="AT132" s="74">
        <f t="shared" ref="AT132" si="1680">COUNTIF(K132:AO132,"=☆")*8</f>
        <v>0</v>
      </c>
      <c r="AU132" s="75">
        <f t="shared" ref="AU132" si="1681">COUNTIF(K132:AO132,"=●")*8</f>
        <v>0</v>
      </c>
      <c r="AV132" s="75">
        <f t="shared" ref="AV132" si="1682">(COUNTIF(K132:AO132,"=$")+COUNTIF(K132:AO132,"=H"))*8</f>
        <v>0</v>
      </c>
      <c r="AW132" s="75">
        <f t="shared" ref="AW132" si="1683">(COUNTIF(K132:AO132,"▲")+COUNTIF(K132:AO132,"=▲4")*0.5)*8</f>
        <v>0</v>
      </c>
      <c r="AX132" s="74">
        <f t="shared" ref="AX132" si="1684">(COUNTIF(K132:AO132,"-")+COUNTIF(K132:AO132,"/"))*8</f>
        <v>0</v>
      </c>
      <c r="AY132" s="75">
        <f t="shared" ref="AY132" si="1685">(COUNTIF(K132:AO132,"G")+COUNTIF(K132:AO132,"=G4")*0.5)*8</f>
        <v>0</v>
      </c>
      <c r="AZ132" s="75">
        <f t="shared" ref="AZ132" si="1686">(COUNTIF(K132:AO132,"E")+COUNTIF(K132:AO132,"=E4")*0.5)*8</f>
        <v>0</v>
      </c>
      <c r="BA132" s="75">
        <f t="shared" ref="BA132" si="1687">(COUNTIF(K132:AO132,"=▽")+COUNTIF(K132:AO132,"=▽4")*0.5)*8</f>
        <v>0</v>
      </c>
      <c r="BB132" s="75">
        <f t="shared" ref="BB132" si="1688">$BG$5-(SUM(AP132:AZ133)+BC132)/8</f>
        <v>21</v>
      </c>
      <c r="BC132" s="75"/>
      <c r="BD132" s="77">
        <f t="shared" ref="BD132" si="1689">$BG$5*8</f>
        <v>176</v>
      </c>
      <c r="BE132" s="175">
        <f t="shared" si="1662"/>
        <v>168</v>
      </c>
      <c r="BF132" s="77">
        <f t="shared" ref="BF132" si="1690">SUM(K133:M133,P133:T133,W133:AA133,AD133:AH133,AK133:AN133)</f>
        <v>36</v>
      </c>
      <c r="BG132" s="77">
        <f t="shared" ref="BG132" si="1691">SUM(N133:O133,U133:V133,AB133:AC133,AI133:AJ133)</f>
        <v>40</v>
      </c>
      <c r="BH132" s="79"/>
      <c r="BI132" s="79">
        <f t="shared" ref="BI132" si="1692">SUM(BF132:BH133)</f>
        <v>76</v>
      </c>
      <c r="BJ132" s="52"/>
      <c r="BK132" s="52">
        <f t="shared" ref="BK132" si="1693">BA132</f>
        <v>0</v>
      </c>
      <c r="BL132" s="52">
        <f t="shared" ref="BL132" si="1694">BA132</f>
        <v>0</v>
      </c>
      <c r="BM132" s="52">
        <f t="shared" ref="BM132" si="1695">BJ132+BK132-BL132</f>
        <v>0</v>
      </c>
      <c r="BN132" s="54">
        <f t="shared" si="1669"/>
        <v>168</v>
      </c>
      <c r="BO132" s="54">
        <f t="shared" ref="BO132" si="1696">BF132-(BK132-BT132)</f>
        <v>36</v>
      </c>
      <c r="BP132" s="54">
        <f t="shared" ref="BP132" si="1697">BG132-BT132</f>
        <v>40</v>
      </c>
      <c r="BQ132" s="56">
        <f t="shared" ref="BQ132" si="1698">BH132</f>
        <v>0</v>
      </c>
      <c r="BR132" s="56">
        <f t="shared" ref="BR132" si="1699">SUM(BO132:BQ133)</f>
        <v>76</v>
      </c>
      <c r="BS132" s="42" t="str">
        <f t="shared" ref="BS132" si="1700">IF(BD132=BE132,"Y","N")</f>
        <v>N</v>
      </c>
      <c r="BT132" s="57"/>
      <c r="BU132" s="59"/>
      <c r="BV132" s="61"/>
      <c r="BW132" s="42"/>
      <c r="BX132" s="59"/>
      <c r="BY132" s="61"/>
      <c r="BZ132" s="61"/>
      <c r="CA132" s="42"/>
      <c r="CB132" s="44"/>
      <c r="CC132" s="44"/>
      <c r="CD132" s="46"/>
      <c r="CE132" s="48"/>
      <c r="CF132" s="48"/>
      <c r="CG132" s="50" t="s">
        <v>166</v>
      </c>
      <c r="CH132" s="51"/>
    </row>
    <row r="133" spans="1:86" s="25" customFormat="1" ht="18" customHeight="1" x14ac:dyDescent="0.3">
      <c r="A133" s="64"/>
      <c r="B133" s="153"/>
      <c r="C133" s="138"/>
      <c r="D133" s="66" t="str">
        <f t="shared" ref="D133" si="1701">D132</f>
        <v>中国区原件</v>
      </c>
      <c r="E133" s="69"/>
      <c r="F133" s="66" t="str">
        <f t="shared" ref="F133" si="1702">F132</f>
        <v>蕴力</v>
      </c>
      <c r="G133" s="92"/>
      <c r="H133" s="174"/>
      <c r="I133" s="73"/>
      <c r="J133" s="6" t="s">
        <v>22</v>
      </c>
      <c r="K133" s="30">
        <v>2</v>
      </c>
      <c r="L133" s="30">
        <v>2</v>
      </c>
      <c r="M133" s="30"/>
      <c r="N133" s="30">
        <v>10</v>
      </c>
      <c r="O133" s="30"/>
      <c r="P133" s="30">
        <v>2</v>
      </c>
      <c r="Q133" s="30">
        <v>2</v>
      </c>
      <c r="R133" s="30">
        <v>2</v>
      </c>
      <c r="S133" s="30">
        <v>2</v>
      </c>
      <c r="T133" s="30">
        <v>2</v>
      </c>
      <c r="U133" s="30">
        <v>10</v>
      </c>
      <c r="V133" s="30"/>
      <c r="W133" s="30">
        <v>2</v>
      </c>
      <c r="X133" s="30">
        <v>2</v>
      </c>
      <c r="Y133" s="30"/>
      <c r="Z133" s="30">
        <v>2</v>
      </c>
      <c r="AA133" s="30">
        <v>2</v>
      </c>
      <c r="AB133" s="30">
        <v>10</v>
      </c>
      <c r="AC133" s="30"/>
      <c r="AD133" s="30">
        <v>2</v>
      </c>
      <c r="AE133" s="30">
        <v>2</v>
      </c>
      <c r="AF133" s="30"/>
      <c r="AG133" s="30">
        <v>2</v>
      </c>
      <c r="AH133" s="30">
        <v>2</v>
      </c>
      <c r="AI133" s="30">
        <v>10</v>
      </c>
      <c r="AJ133" s="30"/>
      <c r="AK133" s="30"/>
      <c r="AL133" s="30">
        <v>2</v>
      </c>
      <c r="AM133" s="30">
        <v>2</v>
      </c>
      <c r="AN133" s="30">
        <v>2</v>
      </c>
      <c r="AO133" s="30"/>
      <c r="AP133" s="74"/>
      <c r="AQ133" s="74"/>
      <c r="AR133" s="74"/>
      <c r="AS133" s="74"/>
      <c r="AT133" s="74"/>
      <c r="AU133" s="76"/>
      <c r="AV133" s="76"/>
      <c r="AW133" s="76"/>
      <c r="AX133" s="74"/>
      <c r="AY133" s="76"/>
      <c r="AZ133" s="76"/>
      <c r="BA133" s="76"/>
      <c r="BB133" s="76"/>
      <c r="BC133" s="76"/>
      <c r="BD133" s="77"/>
      <c r="BE133" s="175"/>
      <c r="BF133" s="77"/>
      <c r="BG133" s="77"/>
      <c r="BH133" s="80"/>
      <c r="BI133" s="80"/>
      <c r="BJ133" s="53"/>
      <c r="BK133" s="53"/>
      <c r="BL133" s="53"/>
      <c r="BM133" s="53"/>
      <c r="BN133" s="55"/>
      <c r="BO133" s="55"/>
      <c r="BP133" s="55"/>
      <c r="BQ133" s="56"/>
      <c r="BR133" s="56"/>
      <c r="BS133" s="43"/>
      <c r="BT133" s="58"/>
      <c r="BU133" s="60"/>
      <c r="BV133" s="62"/>
      <c r="BW133" s="43"/>
      <c r="BX133" s="60"/>
      <c r="BY133" s="62"/>
      <c r="BZ133" s="62"/>
      <c r="CA133" s="43"/>
      <c r="CB133" s="45"/>
      <c r="CC133" s="45"/>
      <c r="CD133" s="47"/>
      <c r="CE133" s="49"/>
      <c r="CF133" s="49"/>
      <c r="CG133" s="50"/>
      <c r="CH133" s="51"/>
    </row>
    <row r="134" spans="1:86" s="25" customFormat="1" ht="18" customHeight="1" x14ac:dyDescent="0.3">
      <c r="A134" s="63">
        <v>12</v>
      </c>
      <c r="B134" s="152" t="s">
        <v>116</v>
      </c>
      <c r="C134" s="138" t="s">
        <v>167</v>
      </c>
      <c r="D134" s="66" t="s">
        <v>193</v>
      </c>
      <c r="E134" s="69" t="s">
        <v>72</v>
      </c>
      <c r="F134" s="66" t="s">
        <v>73</v>
      </c>
      <c r="G134" s="91" t="s">
        <v>71</v>
      </c>
      <c r="H134" s="174">
        <v>44846</v>
      </c>
      <c r="I134" s="73"/>
      <c r="J134" s="6" t="s">
        <v>21</v>
      </c>
      <c r="K134" s="29" t="s">
        <v>89</v>
      </c>
      <c r="L134" s="29" t="s">
        <v>89</v>
      </c>
      <c r="M134" s="29" t="s">
        <v>89</v>
      </c>
      <c r="N134" s="29"/>
      <c r="O134" s="29"/>
      <c r="P134" s="29" t="s">
        <v>89</v>
      </c>
      <c r="Q134" s="29" t="s">
        <v>89</v>
      </c>
      <c r="R134" s="29" t="s">
        <v>89</v>
      </c>
      <c r="S134" s="29" t="s">
        <v>89</v>
      </c>
      <c r="T134" s="29" t="s">
        <v>89</v>
      </c>
      <c r="U134" s="29"/>
      <c r="V134" s="29"/>
      <c r="W134" s="29" t="s">
        <v>89</v>
      </c>
      <c r="X134" s="29" t="s">
        <v>89</v>
      </c>
      <c r="Y134" s="29" t="s">
        <v>89</v>
      </c>
      <c r="Z134" s="29" t="s">
        <v>89</v>
      </c>
      <c r="AA134" s="29" t="s">
        <v>89</v>
      </c>
      <c r="AB134" s="29"/>
      <c r="AC134" s="29"/>
      <c r="AD134" s="29" t="s">
        <v>89</v>
      </c>
      <c r="AE134" s="29" t="s">
        <v>89</v>
      </c>
      <c r="AF134" s="29" t="s">
        <v>89</v>
      </c>
      <c r="AG134" s="29" t="s">
        <v>89</v>
      </c>
      <c r="AH134" s="29" t="s">
        <v>89</v>
      </c>
      <c r="AI134" s="29"/>
      <c r="AJ134" s="29"/>
      <c r="AK134" s="29" t="s">
        <v>118</v>
      </c>
      <c r="AL134" s="29" t="s">
        <v>89</v>
      </c>
      <c r="AM134" s="29" t="s">
        <v>89</v>
      </c>
      <c r="AN134" s="29" t="s">
        <v>89</v>
      </c>
      <c r="AO134" s="29"/>
      <c r="AP134" s="74">
        <f t="shared" ref="AP134" si="1703">(COUNTIF(K134:AO134,"=○")+COUNTIF(K134:AO134,"=○4")*0.5)*8</f>
        <v>0</v>
      </c>
      <c r="AQ134" s="74">
        <f t="shared" ref="AQ134" si="1704">(COUNTIF(K134:AO134,"=×")+COUNTIF(K134:AO134,"=×4")*0.5)*8</f>
        <v>8</v>
      </c>
      <c r="AR134" s="74">
        <f t="shared" ref="AR134" si="1705">(COUNTIF(K134:AO134,"=※")+COUNTIF(K134:AO134,"=※4")*0.5)*8</f>
        <v>0</v>
      </c>
      <c r="AS134" s="74">
        <f t="shared" ref="AS134" si="1706">COUNTIF(K134:AO134,"□")*8</f>
        <v>0</v>
      </c>
      <c r="AT134" s="74">
        <f t="shared" ref="AT134" si="1707">COUNTIF(K134:AO134,"=☆")*8</f>
        <v>0</v>
      </c>
      <c r="AU134" s="75">
        <f t="shared" ref="AU134" si="1708">COUNTIF(K134:AO134,"=●")*8</f>
        <v>0</v>
      </c>
      <c r="AV134" s="75">
        <f t="shared" ref="AV134" si="1709">(COUNTIF(K134:AO134,"=$")+COUNTIF(K134:AO134,"=H"))*8</f>
        <v>0</v>
      </c>
      <c r="AW134" s="75">
        <f t="shared" ref="AW134" si="1710">(COUNTIF(K134:AO134,"▲")+COUNTIF(K134:AO134,"=▲4")*0.5)*8</f>
        <v>0</v>
      </c>
      <c r="AX134" s="74">
        <f t="shared" ref="AX134" si="1711">(COUNTIF(K134:AO134,"-")+COUNTIF(K134:AO134,"/"))*8</f>
        <v>0</v>
      </c>
      <c r="AY134" s="75">
        <f t="shared" ref="AY134" si="1712">(COUNTIF(K134:AO134,"G")+COUNTIF(K134:AO134,"=G4")*0.5)*8</f>
        <v>0</v>
      </c>
      <c r="AZ134" s="75">
        <f t="shared" ref="AZ134" si="1713">(COUNTIF(K134:AO134,"E")+COUNTIF(K134:AO134,"=E4")*0.5)*8</f>
        <v>0</v>
      </c>
      <c r="BA134" s="75">
        <f t="shared" ref="BA134" si="1714">(COUNTIF(K134:AO134,"=▽")+COUNTIF(K134:AO134,"=▽4")*0.5)*8</f>
        <v>0</v>
      </c>
      <c r="BB134" s="75">
        <f t="shared" ref="BB134" si="1715">$BG$5-(SUM(AP134:AZ135)+BC134)/8</f>
        <v>21</v>
      </c>
      <c r="BC134" s="75"/>
      <c r="BD134" s="77">
        <f t="shared" ref="BD134" si="1716">$BG$5*8</f>
        <v>176</v>
      </c>
      <c r="BE134" s="78">
        <f t="shared" ref="BE134" si="1717">BD134-(SUM(AP134:AZ135)+BC134)</f>
        <v>168</v>
      </c>
      <c r="BF134" s="77">
        <f t="shared" ref="BF134" si="1718">SUM(K135:M135,P135:T135,W135:AA135,AD135:AH135,AK135:AN135)</f>
        <v>38</v>
      </c>
      <c r="BG134" s="77">
        <f t="shared" ref="BG134" si="1719">SUM(N135:O135,U135:V135,AB135:AC135,AI135:AJ135)</f>
        <v>46</v>
      </c>
      <c r="BH134" s="79"/>
      <c r="BI134" s="79">
        <f t="shared" ref="BI134" si="1720">SUM(BF134:BH135)</f>
        <v>84</v>
      </c>
      <c r="BJ134" s="52"/>
      <c r="BK134" s="52">
        <f t="shared" ref="BK134" si="1721">BA134</f>
        <v>0</v>
      </c>
      <c r="BL134" s="52">
        <f t="shared" ref="BL134" si="1722">BA134</f>
        <v>0</v>
      </c>
      <c r="BM134" s="52">
        <f t="shared" ref="BM134" si="1723">BJ134+BK134-BL134</f>
        <v>0</v>
      </c>
      <c r="BN134" s="54">
        <f t="shared" ref="BN134" si="1724">BE134</f>
        <v>168</v>
      </c>
      <c r="BO134" s="54">
        <f t="shared" ref="BO134" si="1725">BF134-(BK134-BT134)</f>
        <v>38</v>
      </c>
      <c r="BP134" s="54">
        <f t="shared" ref="BP134" si="1726">BG134-BT134</f>
        <v>46</v>
      </c>
      <c r="BQ134" s="56">
        <f t="shared" ref="BQ134" si="1727">BH134</f>
        <v>0</v>
      </c>
      <c r="BR134" s="56">
        <f t="shared" ref="BR134" si="1728">SUM(BO134:BQ135)</f>
        <v>84</v>
      </c>
      <c r="BS134" s="42" t="str">
        <f t="shared" ref="BS134" si="1729">IF(BD134=BE134,"Y","N")</f>
        <v>N</v>
      </c>
      <c r="BT134" s="57"/>
      <c r="BU134" s="59"/>
      <c r="BV134" s="61"/>
      <c r="BW134" s="42"/>
      <c r="BX134" s="59"/>
      <c r="BY134" s="61"/>
      <c r="BZ134" s="61"/>
      <c r="CA134" s="42"/>
      <c r="CB134" s="44"/>
      <c r="CC134" s="44"/>
      <c r="CD134" s="46"/>
      <c r="CE134" s="48"/>
      <c r="CF134" s="48"/>
      <c r="CG134" s="50" t="s">
        <v>166</v>
      </c>
      <c r="CH134" s="51"/>
    </row>
    <row r="135" spans="1:86" s="25" customFormat="1" ht="18" customHeight="1" x14ac:dyDescent="0.3">
      <c r="A135" s="64"/>
      <c r="B135" s="153"/>
      <c r="C135" s="138"/>
      <c r="D135" s="66" t="str">
        <f t="shared" ref="D135" si="1730">D134</f>
        <v>中国区原件</v>
      </c>
      <c r="E135" s="69"/>
      <c r="F135" s="66" t="str">
        <f>F134</f>
        <v>蕴力</v>
      </c>
      <c r="G135" s="92"/>
      <c r="H135" s="174"/>
      <c r="I135" s="73"/>
      <c r="J135" s="6" t="s">
        <v>22</v>
      </c>
      <c r="K135" s="30"/>
      <c r="L135" s="30">
        <v>2</v>
      </c>
      <c r="M135" s="30">
        <v>2</v>
      </c>
      <c r="N135" s="30">
        <v>8</v>
      </c>
      <c r="O135" s="30"/>
      <c r="P135" s="30">
        <v>2</v>
      </c>
      <c r="Q135" s="30">
        <v>2</v>
      </c>
      <c r="R135" s="30">
        <v>2</v>
      </c>
      <c r="S135" s="30">
        <v>2</v>
      </c>
      <c r="T135" s="30">
        <v>2</v>
      </c>
      <c r="U135" s="30">
        <v>10</v>
      </c>
      <c r="V135" s="41">
        <v>8</v>
      </c>
      <c r="W135" s="30">
        <v>2</v>
      </c>
      <c r="X135" s="30">
        <v>2</v>
      </c>
      <c r="Y135" s="30">
        <v>2</v>
      </c>
      <c r="Z135" s="30"/>
      <c r="AA135" s="30">
        <v>2</v>
      </c>
      <c r="AB135" s="30">
        <v>10</v>
      </c>
      <c r="AC135" s="30"/>
      <c r="AD135" s="30">
        <v>2</v>
      </c>
      <c r="AE135" s="30">
        <v>2</v>
      </c>
      <c r="AF135" s="30">
        <v>2</v>
      </c>
      <c r="AG135" s="30">
        <v>2</v>
      </c>
      <c r="AH135" s="30">
        <v>2</v>
      </c>
      <c r="AI135" s="30">
        <v>10</v>
      </c>
      <c r="AJ135" s="30"/>
      <c r="AK135" s="30"/>
      <c r="AL135" s="30">
        <v>2</v>
      </c>
      <c r="AM135" s="30">
        <v>2</v>
      </c>
      <c r="AN135" s="30">
        <v>2</v>
      </c>
      <c r="AO135" s="30"/>
      <c r="AP135" s="74"/>
      <c r="AQ135" s="74"/>
      <c r="AR135" s="74"/>
      <c r="AS135" s="74"/>
      <c r="AT135" s="74"/>
      <c r="AU135" s="76"/>
      <c r="AV135" s="76"/>
      <c r="AW135" s="76"/>
      <c r="AX135" s="74"/>
      <c r="AY135" s="76"/>
      <c r="AZ135" s="76"/>
      <c r="BA135" s="76"/>
      <c r="BB135" s="76"/>
      <c r="BC135" s="76"/>
      <c r="BD135" s="77"/>
      <c r="BE135" s="78"/>
      <c r="BF135" s="77"/>
      <c r="BG135" s="77"/>
      <c r="BH135" s="80"/>
      <c r="BI135" s="80"/>
      <c r="BJ135" s="53"/>
      <c r="BK135" s="53"/>
      <c r="BL135" s="53"/>
      <c r="BM135" s="53"/>
      <c r="BN135" s="55"/>
      <c r="BO135" s="55"/>
      <c r="BP135" s="55"/>
      <c r="BQ135" s="56"/>
      <c r="BR135" s="56"/>
      <c r="BS135" s="43"/>
      <c r="BT135" s="58"/>
      <c r="BU135" s="60"/>
      <c r="BV135" s="62"/>
      <c r="BW135" s="43"/>
      <c r="BX135" s="60"/>
      <c r="BY135" s="62"/>
      <c r="BZ135" s="62"/>
      <c r="CA135" s="43"/>
      <c r="CB135" s="45"/>
      <c r="CC135" s="45"/>
      <c r="CD135" s="47"/>
      <c r="CE135" s="49"/>
      <c r="CF135" s="49"/>
      <c r="CG135" s="50"/>
      <c r="CH135" s="51"/>
    </row>
    <row r="136" spans="1:86" s="25" customFormat="1" ht="18" customHeight="1" x14ac:dyDescent="0.3">
      <c r="A136" s="63">
        <v>13</v>
      </c>
      <c r="B136" s="152"/>
      <c r="C136" s="66" t="s">
        <v>168</v>
      </c>
      <c r="D136" s="66" t="s">
        <v>193</v>
      </c>
      <c r="E136" s="180" t="s">
        <v>74</v>
      </c>
      <c r="F136" s="66" t="s">
        <v>73</v>
      </c>
      <c r="G136" s="91" t="s">
        <v>71</v>
      </c>
      <c r="H136" s="182">
        <v>44662</v>
      </c>
      <c r="I136" s="73"/>
      <c r="J136" s="6" t="s">
        <v>21</v>
      </c>
      <c r="K136" s="29" t="s">
        <v>89</v>
      </c>
      <c r="L136" s="29" t="s">
        <v>89</v>
      </c>
      <c r="M136" s="29" t="s">
        <v>89</v>
      </c>
      <c r="N136" s="29"/>
      <c r="O136" s="29"/>
      <c r="P136" s="29" t="s">
        <v>89</v>
      </c>
      <c r="Q136" s="29" t="s">
        <v>89</v>
      </c>
      <c r="R136" s="29" t="s">
        <v>89</v>
      </c>
      <c r="S136" s="29" t="s">
        <v>89</v>
      </c>
      <c r="T136" s="29" t="s">
        <v>89</v>
      </c>
      <c r="U136" s="29"/>
      <c r="V136" s="29"/>
      <c r="W136" s="29" t="s">
        <v>89</v>
      </c>
      <c r="X136" s="29" t="s">
        <v>89</v>
      </c>
      <c r="Y136" s="29" t="s">
        <v>89</v>
      </c>
      <c r="Z136" s="29" t="s">
        <v>89</v>
      </c>
      <c r="AA136" s="29" t="s">
        <v>89</v>
      </c>
      <c r="AB136" s="29"/>
      <c r="AC136" s="29"/>
      <c r="AD136" s="29" t="s">
        <v>89</v>
      </c>
      <c r="AE136" s="29" t="s">
        <v>89</v>
      </c>
      <c r="AF136" s="29" t="s">
        <v>89</v>
      </c>
      <c r="AG136" s="29" t="s">
        <v>89</v>
      </c>
      <c r="AH136" s="29" t="s">
        <v>89</v>
      </c>
      <c r="AI136" s="29"/>
      <c r="AJ136" s="29"/>
      <c r="AK136" s="29" t="s">
        <v>89</v>
      </c>
      <c r="AL136" s="29" t="s">
        <v>89</v>
      </c>
      <c r="AM136" s="29" t="s">
        <v>89</v>
      </c>
      <c r="AN136" s="29" t="s">
        <v>89</v>
      </c>
      <c r="AO136" s="29"/>
      <c r="AP136" s="74">
        <f t="shared" ref="AP136" si="1731">(COUNTIF(K136:AO136,"=○")+COUNTIF(K136:AO136,"=○4")*0.5)*8</f>
        <v>0</v>
      </c>
      <c r="AQ136" s="74">
        <f t="shared" ref="AQ136" si="1732">(COUNTIF(K136:AO136,"=×")+COUNTIF(K136:AO136,"=×4")*0.5)*8</f>
        <v>0</v>
      </c>
      <c r="AR136" s="74">
        <f t="shared" ref="AR136" si="1733">(COUNTIF(K136:AO136,"=※")+COUNTIF(K136:AO136,"=※4")*0.5)*8</f>
        <v>0</v>
      </c>
      <c r="AS136" s="74">
        <f t="shared" ref="AS136" si="1734">COUNTIF(K136:AO136,"□")*8</f>
        <v>0</v>
      </c>
      <c r="AT136" s="74">
        <f t="shared" ref="AT136" si="1735">COUNTIF(K136:AO136,"=☆")*8</f>
        <v>0</v>
      </c>
      <c r="AU136" s="75">
        <f t="shared" ref="AU136" si="1736">COUNTIF(K136:AO136,"=●")*8</f>
        <v>0</v>
      </c>
      <c r="AV136" s="75">
        <f t="shared" ref="AV136" si="1737">(COUNTIF(K136:AO136,"=$")+COUNTIF(K136:AO136,"=H"))*8</f>
        <v>0</v>
      </c>
      <c r="AW136" s="75">
        <f t="shared" ref="AW136" si="1738">(COUNTIF(K136:AO136,"▲")+COUNTIF(K136:AO136,"=▲4")*0.5)*8</f>
        <v>0</v>
      </c>
      <c r="AX136" s="74">
        <f t="shared" ref="AX136" si="1739">(COUNTIF(K136:AO136,"-")+COUNTIF(K136:AO136,"/"))*8</f>
        <v>0</v>
      </c>
      <c r="AY136" s="75">
        <f t="shared" ref="AY136" si="1740">(COUNTIF(K136:AO136,"G")+COUNTIF(K136:AO136,"=G4")*0.5)*8</f>
        <v>0</v>
      </c>
      <c r="AZ136" s="75">
        <f t="shared" ref="AZ136" si="1741">(COUNTIF(K136:AO136,"E")+COUNTIF(K136:AO136,"=E4")*0.5)*8</f>
        <v>0</v>
      </c>
      <c r="BA136" s="75">
        <f t="shared" ref="BA136" si="1742">(COUNTIF(K136:AO136,"=▽")+COUNTIF(K136:AO136,"=▽4")*0.5)*8</f>
        <v>0</v>
      </c>
      <c r="BB136" s="75">
        <f t="shared" ref="BB136" si="1743">$BG$5-(SUM(AP136:AZ137)+BC136)/8</f>
        <v>22</v>
      </c>
      <c r="BC136" s="75"/>
      <c r="BD136" s="77">
        <f t="shared" ref="BD136:BD138" si="1744">$BG$5*8</f>
        <v>176</v>
      </c>
      <c r="BE136" s="78">
        <f t="shared" ref="BE136" si="1745">BD136-(SUM(AP136:AZ137)+BC136)</f>
        <v>176</v>
      </c>
      <c r="BF136" s="77">
        <f t="shared" ref="BF136" si="1746">SUM(K137:M137,P137:T137,W137:AA137,AD137:AH137,AK137:AN137)</f>
        <v>21</v>
      </c>
      <c r="BG136" s="77">
        <f t="shared" ref="BG136" si="1747">SUM(N137:O137,U137:V137,AB137:AC137,AI137:AJ137)</f>
        <v>35.5</v>
      </c>
      <c r="BH136" s="79"/>
      <c r="BI136" s="79">
        <f t="shared" ref="BI136" si="1748">SUM(BF136:BH137)</f>
        <v>56.5</v>
      </c>
      <c r="BJ136" s="52"/>
      <c r="BK136" s="52">
        <f t="shared" ref="BK136" si="1749">BA136</f>
        <v>0</v>
      </c>
      <c r="BL136" s="52">
        <f t="shared" ref="BL136" si="1750">BA136</f>
        <v>0</v>
      </c>
      <c r="BM136" s="52">
        <f t="shared" ref="BM136" si="1751">BJ136+BK136-BL136</f>
        <v>0</v>
      </c>
      <c r="BN136" s="54">
        <f t="shared" ref="BN136" si="1752">BE136</f>
        <v>176</v>
      </c>
      <c r="BO136" s="54">
        <f t="shared" ref="BO136" si="1753">BF136-(BK136-BT136)</f>
        <v>21</v>
      </c>
      <c r="BP136" s="54">
        <f t="shared" ref="BP136" si="1754">BG136-BT136</f>
        <v>35.5</v>
      </c>
      <c r="BQ136" s="56">
        <f t="shared" ref="BQ136" si="1755">BH136</f>
        <v>0</v>
      </c>
      <c r="BR136" s="56">
        <f t="shared" ref="BR136" si="1756">SUM(BO136:BQ137)</f>
        <v>56.5</v>
      </c>
      <c r="BS136" s="42" t="str">
        <f t="shared" ref="BS136" si="1757">IF(BD136=BE136,"Y","N")</f>
        <v>Y</v>
      </c>
      <c r="BT136" s="57"/>
      <c r="BU136" s="59"/>
      <c r="BV136" s="61"/>
      <c r="BW136" s="42"/>
      <c r="BX136" s="59"/>
      <c r="BY136" s="61"/>
      <c r="BZ136" s="61"/>
      <c r="CA136" s="42"/>
      <c r="CB136" s="44"/>
      <c r="CC136" s="44"/>
      <c r="CD136" s="46"/>
      <c r="CE136" s="48"/>
      <c r="CF136" s="48"/>
      <c r="CG136" s="50"/>
      <c r="CH136" s="51"/>
    </row>
    <row r="137" spans="1:86" s="25" customFormat="1" ht="18" customHeight="1" x14ac:dyDescent="0.3">
      <c r="A137" s="64"/>
      <c r="B137" s="153"/>
      <c r="C137" s="66"/>
      <c r="D137" s="66" t="str">
        <f t="shared" ref="D137:D139" si="1758">D136</f>
        <v>中国区原件</v>
      </c>
      <c r="E137" s="181"/>
      <c r="F137" s="66" t="str">
        <f t="shared" ref="F137" si="1759">F136</f>
        <v>蕴力</v>
      </c>
      <c r="G137" s="92"/>
      <c r="H137" s="183"/>
      <c r="I137" s="73"/>
      <c r="J137" s="6" t="s">
        <v>22</v>
      </c>
      <c r="K137" s="30">
        <v>2</v>
      </c>
      <c r="L137" s="30"/>
      <c r="M137" s="30"/>
      <c r="N137" s="30">
        <v>9</v>
      </c>
      <c r="O137" s="30"/>
      <c r="P137" s="30"/>
      <c r="Q137" s="30"/>
      <c r="R137" s="30">
        <v>1.5</v>
      </c>
      <c r="S137" s="30">
        <v>1</v>
      </c>
      <c r="T137" s="30">
        <v>1.5</v>
      </c>
      <c r="U137" s="41">
        <v>8</v>
      </c>
      <c r="V137" s="41"/>
      <c r="W137" s="30">
        <v>2</v>
      </c>
      <c r="X137" s="30">
        <v>1.5</v>
      </c>
      <c r="Y137" s="30">
        <v>1.5</v>
      </c>
      <c r="Z137" s="30"/>
      <c r="AA137" s="30">
        <v>1</v>
      </c>
      <c r="AB137" s="30">
        <v>9</v>
      </c>
      <c r="AC137" s="30"/>
      <c r="AD137" s="30">
        <v>0.5</v>
      </c>
      <c r="AE137" s="30">
        <v>1.5</v>
      </c>
      <c r="AF137" s="30">
        <v>1.5</v>
      </c>
      <c r="AG137" s="30"/>
      <c r="AH137" s="30">
        <v>1.5</v>
      </c>
      <c r="AI137" s="30">
        <v>9.5</v>
      </c>
      <c r="AJ137" s="30"/>
      <c r="AK137" s="30">
        <v>0.5</v>
      </c>
      <c r="AL137" s="30">
        <v>1.5</v>
      </c>
      <c r="AM137" s="30">
        <v>1</v>
      </c>
      <c r="AN137" s="30">
        <v>1</v>
      </c>
      <c r="AO137" s="30"/>
      <c r="AP137" s="74"/>
      <c r="AQ137" s="74"/>
      <c r="AR137" s="74"/>
      <c r="AS137" s="74"/>
      <c r="AT137" s="74"/>
      <c r="AU137" s="76"/>
      <c r="AV137" s="76"/>
      <c r="AW137" s="76"/>
      <c r="AX137" s="74"/>
      <c r="AY137" s="76"/>
      <c r="AZ137" s="76"/>
      <c r="BA137" s="76"/>
      <c r="BB137" s="76"/>
      <c r="BC137" s="76"/>
      <c r="BD137" s="77"/>
      <c r="BE137" s="78"/>
      <c r="BF137" s="77"/>
      <c r="BG137" s="77"/>
      <c r="BH137" s="80"/>
      <c r="BI137" s="80"/>
      <c r="BJ137" s="53"/>
      <c r="BK137" s="53"/>
      <c r="BL137" s="53"/>
      <c r="BM137" s="53"/>
      <c r="BN137" s="55"/>
      <c r="BO137" s="55"/>
      <c r="BP137" s="55"/>
      <c r="BQ137" s="56"/>
      <c r="BR137" s="56"/>
      <c r="BS137" s="43"/>
      <c r="BT137" s="58"/>
      <c r="BU137" s="60"/>
      <c r="BV137" s="62"/>
      <c r="BW137" s="43"/>
      <c r="BX137" s="60"/>
      <c r="BY137" s="62"/>
      <c r="BZ137" s="62"/>
      <c r="CA137" s="43"/>
      <c r="CB137" s="45"/>
      <c r="CC137" s="45"/>
      <c r="CD137" s="47"/>
      <c r="CE137" s="49"/>
      <c r="CF137" s="49"/>
      <c r="CG137" s="50"/>
      <c r="CH137" s="51"/>
    </row>
    <row r="138" spans="1:86" s="25" customFormat="1" ht="18" customHeight="1" x14ac:dyDescent="0.3">
      <c r="A138" s="63">
        <v>14</v>
      </c>
      <c r="B138" s="152"/>
      <c r="C138" s="66" t="s">
        <v>169</v>
      </c>
      <c r="D138" s="66" t="s">
        <v>193</v>
      </c>
      <c r="E138" s="180" t="s">
        <v>74</v>
      </c>
      <c r="F138" s="66" t="s">
        <v>73</v>
      </c>
      <c r="G138" s="91" t="s">
        <v>71</v>
      </c>
      <c r="H138" s="182">
        <v>45191</v>
      </c>
      <c r="I138" s="73"/>
      <c r="J138" s="6" t="s">
        <v>21</v>
      </c>
      <c r="K138" s="29" t="s">
        <v>89</v>
      </c>
      <c r="L138" s="29" t="s">
        <v>89</v>
      </c>
      <c r="M138" s="29" t="s">
        <v>89</v>
      </c>
      <c r="N138" s="29"/>
      <c r="O138" s="29"/>
      <c r="P138" s="29" t="s">
        <v>89</v>
      </c>
      <c r="Q138" s="29" t="s">
        <v>89</v>
      </c>
      <c r="R138" s="29" t="s">
        <v>89</v>
      </c>
      <c r="S138" s="29" t="s">
        <v>89</v>
      </c>
      <c r="T138" s="29" t="s">
        <v>89</v>
      </c>
      <c r="U138" s="29"/>
      <c r="V138" s="29"/>
      <c r="W138" s="29" t="s">
        <v>89</v>
      </c>
      <c r="X138" s="29" t="s">
        <v>89</v>
      </c>
      <c r="Y138" s="29" t="s">
        <v>89</v>
      </c>
      <c r="Z138" s="29" t="s">
        <v>89</v>
      </c>
      <c r="AA138" s="29" t="s">
        <v>89</v>
      </c>
      <c r="AB138" s="29"/>
      <c r="AC138" s="29"/>
      <c r="AD138" s="29" t="s">
        <v>89</v>
      </c>
      <c r="AE138" s="29" t="s">
        <v>89</v>
      </c>
      <c r="AF138" s="29" t="s">
        <v>89</v>
      </c>
      <c r="AG138" s="29" t="s">
        <v>89</v>
      </c>
      <c r="AH138" s="29" t="s">
        <v>89</v>
      </c>
      <c r="AI138" s="29"/>
      <c r="AJ138" s="29"/>
      <c r="AK138" s="29" t="s">
        <v>89</v>
      </c>
      <c r="AL138" s="29" t="s">
        <v>89</v>
      </c>
      <c r="AM138" s="29" t="s">
        <v>89</v>
      </c>
      <c r="AN138" s="29" t="s">
        <v>89</v>
      </c>
      <c r="AO138" s="29"/>
      <c r="AP138" s="74">
        <f t="shared" ref="AP138" si="1760">(COUNTIF(K138:AO138,"=○")+COUNTIF(K138:AO138,"=○4")*0.5)*8</f>
        <v>0</v>
      </c>
      <c r="AQ138" s="74">
        <f t="shared" ref="AQ138" si="1761">(COUNTIF(K138:AO138,"=×")+COUNTIF(K138:AO138,"=×4")*0.5)*8</f>
        <v>0</v>
      </c>
      <c r="AR138" s="74">
        <f t="shared" ref="AR138" si="1762">(COUNTIF(K138:AO138,"=※")+COUNTIF(K138:AO138,"=※4")*0.5)*8</f>
        <v>0</v>
      </c>
      <c r="AS138" s="74">
        <f t="shared" ref="AS138" si="1763">COUNTIF(K138:AO138,"□")*8</f>
        <v>0</v>
      </c>
      <c r="AT138" s="74">
        <f t="shared" ref="AT138" si="1764">COUNTIF(K138:AO138,"=☆")*8</f>
        <v>0</v>
      </c>
      <c r="AU138" s="75">
        <f t="shared" ref="AU138" si="1765">COUNTIF(K138:AO138,"=●")*8</f>
        <v>0</v>
      </c>
      <c r="AV138" s="75">
        <f t="shared" ref="AV138" si="1766">(COUNTIF(K138:AO138,"=$")+COUNTIF(K138:AO138,"=H"))*8</f>
        <v>0</v>
      </c>
      <c r="AW138" s="75">
        <f t="shared" ref="AW138" si="1767">(COUNTIF(K138:AO138,"▲")+COUNTIF(K138:AO138,"=▲4")*0.5)*8</f>
        <v>0</v>
      </c>
      <c r="AX138" s="74">
        <f t="shared" ref="AX138" si="1768">(COUNTIF(K138:AO138,"-")+COUNTIF(K138:AO138,"/"))*8</f>
        <v>0</v>
      </c>
      <c r="AY138" s="75">
        <f t="shared" ref="AY138" si="1769">(COUNTIF(K138:AO138,"G")+COUNTIF(K138:AO138,"=G4")*0.5)*8</f>
        <v>0</v>
      </c>
      <c r="AZ138" s="75">
        <f t="shared" ref="AZ138" si="1770">(COUNTIF(K138:AO138,"E")+COUNTIF(K138:AO138,"=E4")*0.5)*8</f>
        <v>0</v>
      </c>
      <c r="BA138" s="75">
        <f t="shared" ref="BA138" si="1771">(COUNTIF(K138:AO138,"=▽")+COUNTIF(K138:AO138,"=▽4")*0.5)*8</f>
        <v>0</v>
      </c>
      <c r="BB138" s="75">
        <f t="shared" ref="BB138" si="1772">$BG$5-(SUM(AP138:AZ139)+BC138)/8</f>
        <v>22</v>
      </c>
      <c r="BC138" s="75"/>
      <c r="BD138" s="77">
        <f t="shared" si="1744"/>
        <v>176</v>
      </c>
      <c r="BE138" s="78">
        <f t="shared" ref="BE138" si="1773">BD138-(SUM(AP138:AZ139)+BC138)</f>
        <v>176</v>
      </c>
      <c r="BF138" s="77">
        <f t="shared" ref="BF138" si="1774">SUM(K139:M139,P139:T139,W139:AA139,AD139:AH139,AK139:AN139)</f>
        <v>43</v>
      </c>
      <c r="BG138" s="77">
        <f t="shared" ref="BG138" si="1775">SUM(N139:O139,U139:V139,AB139:AC139,AI139:AJ139)</f>
        <v>40</v>
      </c>
      <c r="BH138" s="79"/>
      <c r="BI138" s="79">
        <f t="shared" ref="BI138" si="1776">SUM(BF138:BH139)</f>
        <v>83</v>
      </c>
      <c r="BJ138" s="52"/>
      <c r="BK138" s="52">
        <f t="shared" ref="BK138" si="1777">BA138</f>
        <v>0</v>
      </c>
      <c r="BL138" s="52">
        <f t="shared" ref="BL138" si="1778">BA138</f>
        <v>0</v>
      </c>
      <c r="BM138" s="52">
        <f t="shared" ref="BM138" si="1779">BJ138+BK138-BL138</f>
        <v>0</v>
      </c>
      <c r="BN138" s="54">
        <f t="shared" ref="BN138" si="1780">BE138</f>
        <v>176</v>
      </c>
      <c r="BO138" s="54">
        <f t="shared" ref="BO138" si="1781">BF138-(BK138-BT138)</f>
        <v>43</v>
      </c>
      <c r="BP138" s="54">
        <f t="shared" ref="BP138" si="1782">BG138-BT138</f>
        <v>40</v>
      </c>
      <c r="BQ138" s="56">
        <f t="shared" ref="BQ138" si="1783">BH138</f>
        <v>0</v>
      </c>
      <c r="BR138" s="56">
        <f t="shared" ref="BR138" si="1784">SUM(BO138:BQ139)</f>
        <v>83</v>
      </c>
      <c r="BS138" s="42" t="str">
        <f t="shared" ref="BS138" si="1785">IF(BD138=BE138,"Y","N")</f>
        <v>Y</v>
      </c>
      <c r="BT138" s="57"/>
      <c r="BU138" s="59"/>
      <c r="BV138" s="61"/>
      <c r="BW138" s="42"/>
      <c r="BX138" s="59"/>
      <c r="BY138" s="61"/>
      <c r="BZ138" s="61"/>
      <c r="CA138" s="42"/>
      <c r="CB138" s="44"/>
      <c r="CC138" s="44"/>
      <c r="CD138" s="46"/>
      <c r="CE138" s="48"/>
      <c r="CF138" s="48"/>
      <c r="CG138" s="50"/>
      <c r="CH138" s="51"/>
    </row>
    <row r="139" spans="1:86" s="25" customFormat="1" ht="18" customHeight="1" x14ac:dyDescent="0.3">
      <c r="A139" s="64"/>
      <c r="B139" s="153"/>
      <c r="C139" s="66"/>
      <c r="D139" s="66" t="str">
        <f t="shared" si="1758"/>
        <v>中国区原件</v>
      </c>
      <c r="E139" s="181"/>
      <c r="F139" s="66" t="str">
        <f t="shared" ref="F139" si="1786">F138</f>
        <v>蕴力</v>
      </c>
      <c r="G139" s="92"/>
      <c r="H139" s="183"/>
      <c r="I139" s="73"/>
      <c r="J139" s="6" t="s">
        <v>22</v>
      </c>
      <c r="K139" s="30">
        <v>2</v>
      </c>
      <c r="L139" s="30">
        <v>2</v>
      </c>
      <c r="M139" s="30">
        <v>3</v>
      </c>
      <c r="N139" s="30">
        <v>10</v>
      </c>
      <c r="O139" s="30"/>
      <c r="P139" s="30">
        <v>2</v>
      </c>
      <c r="Q139" s="30">
        <v>2</v>
      </c>
      <c r="R139" s="30">
        <v>2</v>
      </c>
      <c r="S139" s="30">
        <v>2</v>
      </c>
      <c r="T139" s="30">
        <v>2</v>
      </c>
      <c r="U139" s="30">
        <v>10</v>
      </c>
      <c r="V139" s="30"/>
      <c r="W139" s="30">
        <v>2</v>
      </c>
      <c r="X139" s="30">
        <v>2</v>
      </c>
      <c r="Y139" s="30">
        <v>2</v>
      </c>
      <c r="Z139" s="30">
        <v>2</v>
      </c>
      <c r="AA139" s="30">
        <v>2</v>
      </c>
      <c r="AB139" s="30">
        <v>10</v>
      </c>
      <c r="AC139" s="30"/>
      <c r="AD139" s="30">
        <v>2</v>
      </c>
      <c r="AE139" s="30">
        <v>2</v>
      </c>
      <c r="AF139" s="30"/>
      <c r="AG139" s="30">
        <v>2</v>
      </c>
      <c r="AH139" s="30">
        <v>2</v>
      </c>
      <c r="AI139" s="30">
        <v>10</v>
      </c>
      <c r="AJ139" s="30"/>
      <c r="AK139" s="30">
        <v>2</v>
      </c>
      <c r="AL139" s="30">
        <v>2</v>
      </c>
      <c r="AM139" s="30">
        <v>2</v>
      </c>
      <c r="AN139" s="30">
        <v>2</v>
      </c>
      <c r="AO139" s="30"/>
      <c r="AP139" s="74"/>
      <c r="AQ139" s="74"/>
      <c r="AR139" s="74"/>
      <c r="AS139" s="74"/>
      <c r="AT139" s="74"/>
      <c r="AU139" s="76"/>
      <c r="AV139" s="76"/>
      <c r="AW139" s="76"/>
      <c r="AX139" s="74"/>
      <c r="AY139" s="76"/>
      <c r="AZ139" s="76"/>
      <c r="BA139" s="76"/>
      <c r="BB139" s="76"/>
      <c r="BC139" s="76"/>
      <c r="BD139" s="77"/>
      <c r="BE139" s="78"/>
      <c r="BF139" s="77"/>
      <c r="BG139" s="77"/>
      <c r="BH139" s="80"/>
      <c r="BI139" s="80"/>
      <c r="BJ139" s="53"/>
      <c r="BK139" s="53"/>
      <c r="BL139" s="53"/>
      <c r="BM139" s="53"/>
      <c r="BN139" s="55"/>
      <c r="BO139" s="55"/>
      <c r="BP139" s="55"/>
      <c r="BQ139" s="56"/>
      <c r="BR139" s="56"/>
      <c r="BS139" s="43"/>
      <c r="BT139" s="58"/>
      <c r="BU139" s="60"/>
      <c r="BV139" s="62"/>
      <c r="BW139" s="43"/>
      <c r="BX139" s="60"/>
      <c r="BY139" s="62"/>
      <c r="BZ139" s="62"/>
      <c r="CA139" s="43"/>
      <c r="CB139" s="45"/>
      <c r="CC139" s="45"/>
      <c r="CD139" s="47"/>
      <c r="CE139" s="49"/>
      <c r="CF139" s="49"/>
      <c r="CG139" s="50"/>
      <c r="CH139" s="51"/>
    </row>
    <row r="140" spans="1:86" s="25" customFormat="1" ht="18" customHeight="1" x14ac:dyDescent="0.3">
      <c r="A140" s="63">
        <v>15</v>
      </c>
      <c r="B140" s="152"/>
      <c r="C140" s="138" t="s">
        <v>170</v>
      </c>
      <c r="D140" s="66" t="s">
        <v>151</v>
      </c>
      <c r="E140" s="69" t="s">
        <v>74</v>
      </c>
      <c r="F140" s="66" t="s">
        <v>73</v>
      </c>
      <c r="G140" s="91" t="s">
        <v>71</v>
      </c>
      <c r="H140" s="174">
        <v>44848</v>
      </c>
      <c r="I140" s="73"/>
      <c r="J140" s="6" t="s">
        <v>21</v>
      </c>
      <c r="K140" s="29" t="s">
        <v>89</v>
      </c>
      <c r="L140" s="29" t="s">
        <v>89</v>
      </c>
      <c r="M140" s="29" t="s">
        <v>89</v>
      </c>
      <c r="N140" s="29"/>
      <c r="O140" s="29"/>
      <c r="P140" s="29" t="s">
        <v>89</v>
      </c>
      <c r="Q140" s="29" t="s">
        <v>89</v>
      </c>
      <c r="R140" s="29" t="s">
        <v>89</v>
      </c>
      <c r="S140" s="29" t="s">
        <v>89</v>
      </c>
      <c r="T140" s="29" t="s">
        <v>89</v>
      </c>
      <c r="U140" s="29"/>
      <c r="V140" s="29"/>
      <c r="W140" s="29" t="s">
        <v>89</v>
      </c>
      <c r="X140" s="29" t="s">
        <v>89</v>
      </c>
      <c r="Y140" s="29" t="s">
        <v>89</v>
      </c>
      <c r="Z140" s="29" t="s">
        <v>89</v>
      </c>
      <c r="AA140" s="29" t="s">
        <v>89</v>
      </c>
      <c r="AB140" s="29"/>
      <c r="AC140" s="29"/>
      <c r="AD140" s="29" t="s">
        <v>89</v>
      </c>
      <c r="AE140" s="29" t="s">
        <v>89</v>
      </c>
      <c r="AF140" s="29" t="s">
        <v>89</v>
      </c>
      <c r="AG140" s="29" t="s">
        <v>89</v>
      </c>
      <c r="AH140" s="29" t="s">
        <v>89</v>
      </c>
      <c r="AI140" s="29"/>
      <c r="AJ140" s="29"/>
      <c r="AK140" s="29" t="s">
        <v>89</v>
      </c>
      <c r="AL140" s="29" t="s">
        <v>89</v>
      </c>
      <c r="AM140" s="29" t="s">
        <v>89</v>
      </c>
      <c r="AN140" s="29" t="s">
        <v>89</v>
      </c>
      <c r="AO140" s="29"/>
      <c r="AP140" s="74">
        <f t="shared" ref="AP140" si="1787">(COUNTIF(K140:AO140,"=○")+COUNTIF(K140:AO140,"=○4")*0.5)*8</f>
        <v>0</v>
      </c>
      <c r="AQ140" s="74">
        <f t="shared" ref="AQ140" si="1788">(COUNTIF(K140:AO140,"=×")+COUNTIF(K140:AO140,"=×4")*0.5)*8</f>
        <v>0</v>
      </c>
      <c r="AR140" s="74">
        <f t="shared" ref="AR140" si="1789">(COUNTIF(K140:AO140,"=※")+COUNTIF(K140:AO140,"=※4")*0.5)*8</f>
        <v>0</v>
      </c>
      <c r="AS140" s="74">
        <f t="shared" ref="AS140" si="1790">COUNTIF(K140:AO140,"□")*8</f>
        <v>0</v>
      </c>
      <c r="AT140" s="74">
        <f t="shared" ref="AT140" si="1791">COUNTIF(K140:AO140,"=☆")*8</f>
        <v>0</v>
      </c>
      <c r="AU140" s="75">
        <f t="shared" ref="AU140" si="1792">COUNTIF(K140:AO140,"=●")*8</f>
        <v>0</v>
      </c>
      <c r="AV140" s="75">
        <f t="shared" ref="AV140" si="1793">(COUNTIF(K140:AO140,"=$")+COUNTIF(K140:AO140,"=H"))*8</f>
        <v>0</v>
      </c>
      <c r="AW140" s="75">
        <f t="shared" ref="AW140" si="1794">(COUNTIF(K140:AO140,"▲")+COUNTIF(K140:AO140,"=▲4")*0.5)*8</f>
        <v>0</v>
      </c>
      <c r="AX140" s="74">
        <f t="shared" ref="AX140" si="1795">(COUNTIF(K140:AO140,"-")+COUNTIF(K140:AO140,"/"))*8</f>
        <v>0</v>
      </c>
      <c r="AY140" s="75">
        <f t="shared" ref="AY140" si="1796">(COUNTIF(K140:AO140,"G")+COUNTIF(K140:AO140,"=G4")*0.5)*8</f>
        <v>0</v>
      </c>
      <c r="AZ140" s="75">
        <f t="shared" ref="AZ140" si="1797">(COUNTIF(K140:AO140,"E")+COUNTIF(K140:AO140,"=E4")*0.5)*8</f>
        <v>0</v>
      </c>
      <c r="BA140" s="75">
        <f t="shared" ref="BA140" si="1798">(COUNTIF(K140:AO140,"=▽")+COUNTIF(K140:AO140,"=▽4")*0.5)*8</f>
        <v>0</v>
      </c>
      <c r="BB140" s="75">
        <f t="shared" ref="BB140" si="1799">$BG$5-(SUM(AP140:AZ141)+BC140)/8</f>
        <v>22</v>
      </c>
      <c r="BC140" s="75"/>
      <c r="BD140" s="77">
        <f t="shared" ref="BD140" si="1800">$BG$5*8</f>
        <v>176</v>
      </c>
      <c r="BE140" s="78">
        <f t="shared" ref="BE140" si="1801">BD140-(SUM(AP140:AZ141)+BC140)</f>
        <v>176</v>
      </c>
      <c r="BF140" s="77">
        <f t="shared" ref="BF140" si="1802">SUM(K141:M141,P141:T141,W141:AA141,AD141:AH141,AK141:AN141)</f>
        <v>42.5</v>
      </c>
      <c r="BG140" s="77">
        <f t="shared" ref="BG140" si="1803">SUM(N141:O141,U141:V141,AB141:AC141,AI141:AJ141)</f>
        <v>39.5</v>
      </c>
      <c r="BH140" s="79"/>
      <c r="BI140" s="79">
        <f t="shared" ref="BI140" si="1804">SUM(BF140:BH141)</f>
        <v>82</v>
      </c>
      <c r="BJ140" s="52"/>
      <c r="BK140" s="52">
        <f t="shared" ref="BK140" si="1805">BA140</f>
        <v>0</v>
      </c>
      <c r="BL140" s="52">
        <f t="shared" ref="BL140" si="1806">BA140</f>
        <v>0</v>
      </c>
      <c r="BM140" s="52">
        <f t="shared" ref="BM140" si="1807">BJ140+BK140-BL140</f>
        <v>0</v>
      </c>
      <c r="BN140" s="54">
        <f t="shared" ref="BN140" si="1808">BE140</f>
        <v>176</v>
      </c>
      <c r="BO140" s="54">
        <f t="shared" ref="BO140" si="1809">BF140-(BK140-BT140)</f>
        <v>42.5</v>
      </c>
      <c r="BP140" s="54">
        <f t="shared" ref="BP140" si="1810">BG140-BT140</f>
        <v>39.5</v>
      </c>
      <c r="BQ140" s="56">
        <f t="shared" ref="BQ140" si="1811">BH140</f>
        <v>0</v>
      </c>
      <c r="BR140" s="56">
        <f t="shared" ref="BR140" si="1812">SUM(BO140:BQ141)</f>
        <v>82</v>
      </c>
      <c r="BS140" s="42" t="str">
        <f t="shared" ref="BS140" si="1813">IF(BD140=BE140,"Y","N")</f>
        <v>Y</v>
      </c>
      <c r="BT140" s="57"/>
      <c r="BU140" s="59"/>
      <c r="BV140" s="61"/>
      <c r="BW140" s="42"/>
      <c r="BX140" s="59"/>
      <c r="BY140" s="61"/>
      <c r="BZ140" s="61"/>
      <c r="CA140" s="42"/>
      <c r="CB140" s="44"/>
      <c r="CC140" s="44"/>
      <c r="CD140" s="46"/>
      <c r="CE140" s="48"/>
      <c r="CF140" s="48"/>
      <c r="CG140" s="50"/>
      <c r="CH140" s="51"/>
    </row>
    <row r="141" spans="1:86" s="25" customFormat="1" ht="18" customHeight="1" x14ac:dyDescent="0.3">
      <c r="A141" s="64"/>
      <c r="B141" s="153"/>
      <c r="C141" s="138"/>
      <c r="D141" s="66" t="str">
        <f>D140</f>
        <v>中国区坏件</v>
      </c>
      <c r="E141" s="69"/>
      <c r="F141" s="66" t="str">
        <f>F140</f>
        <v>蕴力</v>
      </c>
      <c r="G141" s="92"/>
      <c r="H141" s="174"/>
      <c r="I141" s="73"/>
      <c r="J141" s="6" t="s">
        <v>22</v>
      </c>
      <c r="K141" s="30">
        <v>2</v>
      </c>
      <c r="L141" s="30">
        <v>2</v>
      </c>
      <c r="M141" s="30">
        <v>2</v>
      </c>
      <c r="N141" s="30">
        <v>10</v>
      </c>
      <c r="O141" s="30"/>
      <c r="P141" s="30">
        <v>2</v>
      </c>
      <c r="Q141" s="30">
        <v>2</v>
      </c>
      <c r="R141" s="30">
        <v>2</v>
      </c>
      <c r="S141" s="30">
        <v>2</v>
      </c>
      <c r="T141" s="30">
        <v>2</v>
      </c>
      <c r="U141" s="30">
        <v>8</v>
      </c>
      <c r="V141" s="30"/>
      <c r="W141" s="30">
        <v>2</v>
      </c>
      <c r="X141" s="30">
        <v>2</v>
      </c>
      <c r="Y141" s="30">
        <v>2</v>
      </c>
      <c r="Z141" s="30">
        <v>2</v>
      </c>
      <c r="AA141" s="30">
        <v>2</v>
      </c>
      <c r="AB141" s="30">
        <v>8</v>
      </c>
      <c r="AC141" s="30"/>
      <c r="AD141" s="30">
        <v>2</v>
      </c>
      <c r="AE141" s="30">
        <v>2</v>
      </c>
      <c r="AF141" s="30">
        <v>2</v>
      </c>
      <c r="AG141" s="30">
        <v>2</v>
      </c>
      <c r="AH141" s="30">
        <v>0.5</v>
      </c>
      <c r="AI141" s="30">
        <v>10</v>
      </c>
      <c r="AJ141" s="30">
        <v>3.5</v>
      </c>
      <c r="AK141" s="30">
        <v>2</v>
      </c>
      <c r="AL141" s="30">
        <v>2</v>
      </c>
      <c r="AM141" s="30">
        <v>2</v>
      </c>
      <c r="AN141" s="30">
        <v>2</v>
      </c>
      <c r="AO141" s="30"/>
      <c r="AP141" s="74"/>
      <c r="AQ141" s="74"/>
      <c r="AR141" s="74"/>
      <c r="AS141" s="74"/>
      <c r="AT141" s="74"/>
      <c r="AU141" s="76"/>
      <c r="AV141" s="76"/>
      <c r="AW141" s="76"/>
      <c r="AX141" s="74"/>
      <c r="AY141" s="76"/>
      <c r="AZ141" s="76"/>
      <c r="BA141" s="76"/>
      <c r="BB141" s="76"/>
      <c r="BC141" s="76"/>
      <c r="BD141" s="77"/>
      <c r="BE141" s="78"/>
      <c r="BF141" s="77"/>
      <c r="BG141" s="77"/>
      <c r="BH141" s="80"/>
      <c r="BI141" s="80"/>
      <c r="BJ141" s="53"/>
      <c r="BK141" s="53"/>
      <c r="BL141" s="53"/>
      <c r="BM141" s="53"/>
      <c r="BN141" s="55"/>
      <c r="BO141" s="55"/>
      <c r="BP141" s="55"/>
      <c r="BQ141" s="56"/>
      <c r="BR141" s="56"/>
      <c r="BS141" s="43"/>
      <c r="BT141" s="58"/>
      <c r="BU141" s="60"/>
      <c r="BV141" s="62"/>
      <c r="BW141" s="43"/>
      <c r="BX141" s="60"/>
      <c r="BY141" s="62"/>
      <c r="BZ141" s="62"/>
      <c r="CA141" s="43"/>
      <c r="CB141" s="45"/>
      <c r="CC141" s="45"/>
      <c r="CD141" s="47"/>
      <c r="CE141" s="49"/>
      <c r="CF141" s="49"/>
      <c r="CG141" s="50"/>
      <c r="CH141" s="51"/>
    </row>
    <row r="142" spans="1:86" s="25" customFormat="1" ht="18" customHeight="1" x14ac:dyDescent="0.3">
      <c r="A142" s="63">
        <v>16</v>
      </c>
      <c r="B142" s="152" t="s">
        <v>116</v>
      </c>
      <c r="C142" s="66" t="s">
        <v>171</v>
      </c>
      <c r="D142" s="66" t="s">
        <v>193</v>
      </c>
      <c r="E142" s="69" t="s">
        <v>74</v>
      </c>
      <c r="F142" s="66" t="s">
        <v>73</v>
      </c>
      <c r="G142" s="91" t="s">
        <v>71</v>
      </c>
      <c r="H142" s="72">
        <v>44802</v>
      </c>
      <c r="I142" s="73"/>
      <c r="J142" s="6" t="s">
        <v>21</v>
      </c>
      <c r="K142" s="29" t="s">
        <v>89</v>
      </c>
      <c r="L142" s="29" t="s">
        <v>89</v>
      </c>
      <c r="M142" s="29" t="s">
        <v>89</v>
      </c>
      <c r="N142" s="29"/>
      <c r="O142" s="29"/>
      <c r="P142" s="29" t="s">
        <v>89</v>
      </c>
      <c r="Q142" s="29" t="s">
        <v>89</v>
      </c>
      <c r="R142" s="29" t="s">
        <v>89</v>
      </c>
      <c r="S142" s="29" t="s">
        <v>89</v>
      </c>
      <c r="T142" s="29" t="s">
        <v>89</v>
      </c>
      <c r="U142" s="29"/>
      <c r="V142" s="29"/>
      <c r="W142" s="29" t="s">
        <v>118</v>
      </c>
      <c r="X142" s="29" t="s">
        <v>89</v>
      </c>
      <c r="Y142" s="29" t="s">
        <v>89</v>
      </c>
      <c r="Z142" s="29" t="s">
        <v>89</v>
      </c>
      <c r="AA142" s="29" t="s">
        <v>89</v>
      </c>
      <c r="AB142" s="29"/>
      <c r="AC142" s="29"/>
      <c r="AD142" s="29" t="s">
        <v>89</v>
      </c>
      <c r="AE142" s="29" t="s">
        <v>89</v>
      </c>
      <c r="AF142" s="29" t="s">
        <v>89</v>
      </c>
      <c r="AG142" s="29" t="s">
        <v>89</v>
      </c>
      <c r="AH142" s="29" t="s">
        <v>89</v>
      </c>
      <c r="AI142" s="29"/>
      <c r="AJ142" s="29"/>
      <c r="AK142" s="29" t="s">
        <v>89</v>
      </c>
      <c r="AL142" s="29" t="s">
        <v>89</v>
      </c>
      <c r="AM142" s="29" t="s">
        <v>89</v>
      </c>
      <c r="AN142" s="29" t="s">
        <v>89</v>
      </c>
      <c r="AO142" s="29"/>
      <c r="AP142" s="74">
        <f t="shared" ref="AP142" si="1814">(COUNTIF(K142:AO142,"=○")+COUNTIF(K142:AO142,"=○4")*0.5)*8</f>
        <v>0</v>
      </c>
      <c r="AQ142" s="74">
        <f t="shared" ref="AQ142" si="1815">(COUNTIF(K142:AO142,"=×")+COUNTIF(K142:AO142,"=×4")*0.5)*8</f>
        <v>8</v>
      </c>
      <c r="AR142" s="74">
        <f t="shared" ref="AR142" si="1816">(COUNTIF(K142:AO142,"=※")+COUNTIF(K142:AO142,"=※4")*0.5)*8</f>
        <v>0</v>
      </c>
      <c r="AS142" s="74">
        <f t="shared" ref="AS142" si="1817">COUNTIF(K142:AO142,"□")*8</f>
        <v>0</v>
      </c>
      <c r="AT142" s="74">
        <f t="shared" ref="AT142" si="1818">COUNTIF(K142:AO142,"=☆")*8</f>
        <v>0</v>
      </c>
      <c r="AU142" s="75">
        <f t="shared" ref="AU142" si="1819">COUNTIF(K142:AO142,"=●")*8</f>
        <v>0</v>
      </c>
      <c r="AV142" s="75">
        <f t="shared" ref="AV142" si="1820">(COUNTIF(K142:AO142,"=$")+COUNTIF(K142:AO142,"=H"))*8</f>
        <v>0</v>
      </c>
      <c r="AW142" s="75">
        <f t="shared" ref="AW142" si="1821">(COUNTIF(K142:AO142,"▲")+COUNTIF(K142:AO142,"=▲4")*0.5)*8</f>
        <v>0</v>
      </c>
      <c r="AX142" s="74">
        <f t="shared" ref="AX142" si="1822">(COUNTIF(K142:AO142,"-")+COUNTIF(K142:AO142,"/"))*8</f>
        <v>0</v>
      </c>
      <c r="AY142" s="75">
        <f t="shared" ref="AY142" si="1823">(COUNTIF(K142:AO142,"G")+COUNTIF(K142:AO142,"=G4")*0.5)*8</f>
        <v>0</v>
      </c>
      <c r="AZ142" s="75">
        <f t="shared" ref="AZ142" si="1824">(COUNTIF(K142:AO142,"E")+COUNTIF(K142:AO142,"=E4")*0.5)*8</f>
        <v>0</v>
      </c>
      <c r="BA142" s="75">
        <f t="shared" ref="BA142" si="1825">(COUNTIF(K142:AO142,"=▽")+COUNTIF(K142:AO142,"=▽4")*0.5)*8</f>
        <v>0</v>
      </c>
      <c r="BB142" s="75">
        <f t="shared" ref="BB142" si="1826">$BG$5-(SUM(AP142:AZ143)+BC142)/8</f>
        <v>21</v>
      </c>
      <c r="BC142" s="75"/>
      <c r="BD142" s="77">
        <f t="shared" ref="BD142" si="1827">$BG$5*8</f>
        <v>176</v>
      </c>
      <c r="BE142" s="78">
        <f t="shared" ref="BE142" si="1828">BD142-(SUM(AP142:AZ143)+BC142)</f>
        <v>168</v>
      </c>
      <c r="BF142" s="77">
        <f t="shared" ref="BF142" si="1829">SUM(K143:M143,P143:T143,W143:AA143,AD143:AH143,AK143:AN143)</f>
        <v>35</v>
      </c>
      <c r="BG142" s="77">
        <f t="shared" ref="BG142" si="1830">SUM(N143:O143,U143:V143,AB143:AC143,AI143:AJ143)</f>
        <v>46</v>
      </c>
      <c r="BH142" s="79"/>
      <c r="BI142" s="79">
        <f t="shared" ref="BI142" si="1831">SUM(BF142:BH143)</f>
        <v>81</v>
      </c>
      <c r="BJ142" s="52"/>
      <c r="BK142" s="52">
        <f t="shared" ref="BK142" si="1832">BA142</f>
        <v>0</v>
      </c>
      <c r="BL142" s="52">
        <f t="shared" ref="BL142" si="1833">BA142</f>
        <v>0</v>
      </c>
      <c r="BM142" s="52">
        <f t="shared" ref="BM142" si="1834">BJ142+BK142-BL142</f>
        <v>0</v>
      </c>
      <c r="BN142" s="54">
        <f t="shared" ref="BN142" si="1835">BE142</f>
        <v>168</v>
      </c>
      <c r="BO142" s="54">
        <f t="shared" ref="BO142" si="1836">BF142-(BK142-BT142)</f>
        <v>35</v>
      </c>
      <c r="BP142" s="54">
        <f t="shared" ref="BP142" si="1837">BG142-BT142</f>
        <v>46</v>
      </c>
      <c r="BQ142" s="56">
        <f t="shared" ref="BQ142" si="1838">BH142</f>
        <v>0</v>
      </c>
      <c r="BR142" s="56">
        <f t="shared" ref="BR142" si="1839">SUM(BO142:BQ143)</f>
        <v>81</v>
      </c>
      <c r="BS142" s="42" t="str">
        <f t="shared" ref="BS142" si="1840">IF(BD142=BE142,"Y","N")</f>
        <v>N</v>
      </c>
      <c r="BT142" s="57"/>
      <c r="BU142" s="59"/>
      <c r="BV142" s="61"/>
      <c r="BW142" s="42"/>
      <c r="BX142" s="59"/>
      <c r="BY142" s="61"/>
      <c r="BZ142" s="61"/>
      <c r="CA142" s="42"/>
      <c r="CB142" s="44"/>
      <c r="CC142" s="44"/>
      <c r="CD142" s="46"/>
      <c r="CE142" s="48"/>
      <c r="CF142" s="48"/>
      <c r="CG142" s="50" t="s">
        <v>172</v>
      </c>
      <c r="CH142" s="50"/>
    </row>
    <row r="143" spans="1:86" s="25" customFormat="1" ht="18" customHeight="1" x14ac:dyDescent="0.3">
      <c r="A143" s="64"/>
      <c r="B143" s="153"/>
      <c r="C143" s="66"/>
      <c r="D143" s="66" t="str">
        <f t="shared" ref="D143" si="1841">D142</f>
        <v>中国区原件</v>
      </c>
      <c r="E143" s="69"/>
      <c r="F143" s="66" t="str">
        <f t="shared" ref="F143" si="1842">F142</f>
        <v>蕴力</v>
      </c>
      <c r="G143" s="92"/>
      <c r="H143" s="72"/>
      <c r="I143" s="73"/>
      <c r="J143" s="6" t="s">
        <v>22</v>
      </c>
      <c r="K143" s="30">
        <v>2</v>
      </c>
      <c r="L143" s="30">
        <v>2</v>
      </c>
      <c r="M143" s="30"/>
      <c r="N143" s="30">
        <v>10</v>
      </c>
      <c r="O143" s="30"/>
      <c r="P143" s="30">
        <v>2</v>
      </c>
      <c r="Q143" s="30">
        <v>2</v>
      </c>
      <c r="R143" s="30">
        <v>2</v>
      </c>
      <c r="S143" s="30">
        <v>2</v>
      </c>
      <c r="T143" s="30">
        <v>2.5</v>
      </c>
      <c r="U143" s="30">
        <v>10</v>
      </c>
      <c r="V143" s="41"/>
      <c r="W143" s="30"/>
      <c r="X143" s="30">
        <v>2</v>
      </c>
      <c r="Y143" s="30">
        <v>2</v>
      </c>
      <c r="Z143" s="30">
        <v>0.5</v>
      </c>
      <c r="AA143" s="30">
        <v>2</v>
      </c>
      <c r="AB143" s="30">
        <v>8</v>
      </c>
      <c r="AC143" s="30"/>
      <c r="AD143" s="30"/>
      <c r="AE143" s="30">
        <v>2</v>
      </c>
      <c r="AF143" s="30">
        <v>2</v>
      </c>
      <c r="AG143" s="30"/>
      <c r="AH143" s="30">
        <v>2</v>
      </c>
      <c r="AI143" s="30">
        <v>10</v>
      </c>
      <c r="AJ143" s="30">
        <v>8</v>
      </c>
      <c r="AK143" s="30">
        <v>2</v>
      </c>
      <c r="AL143" s="30">
        <v>2</v>
      </c>
      <c r="AM143" s="30">
        <v>2</v>
      </c>
      <c r="AN143" s="30">
        <v>2</v>
      </c>
      <c r="AO143" s="30"/>
      <c r="AP143" s="74"/>
      <c r="AQ143" s="74"/>
      <c r="AR143" s="74"/>
      <c r="AS143" s="74"/>
      <c r="AT143" s="74"/>
      <c r="AU143" s="76"/>
      <c r="AV143" s="76"/>
      <c r="AW143" s="76"/>
      <c r="AX143" s="74"/>
      <c r="AY143" s="76"/>
      <c r="AZ143" s="76"/>
      <c r="BA143" s="76"/>
      <c r="BB143" s="76"/>
      <c r="BC143" s="76"/>
      <c r="BD143" s="77"/>
      <c r="BE143" s="78"/>
      <c r="BF143" s="77"/>
      <c r="BG143" s="77"/>
      <c r="BH143" s="80"/>
      <c r="BI143" s="80"/>
      <c r="BJ143" s="53"/>
      <c r="BK143" s="53"/>
      <c r="BL143" s="53"/>
      <c r="BM143" s="53"/>
      <c r="BN143" s="55"/>
      <c r="BO143" s="55"/>
      <c r="BP143" s="55"/>
      <c r="BQ143" s="56"/>
      <c r="BR143" s="56"/>
      <c r="BS143" s="43"/>
      <c r="BT143" s="58"/>
      <c r="BU143" s="60"/>
      <c r="BV143" s="62"/>
      <c r="BW143" s="43"/>
      <c r="BX143" s="60"/>
      <c r="BY143" s="62"/>
      <c r="BZ143" s="62"/>
      <c r="CA143" s="43"/>
      <c r="CB143" s="45"/>
      <c r="CC143" s="45"/>
      <c r="CD143" s="47"/>
      <c r="CE143" s="49"/>
      <c r="CF143" s="49"/>
      <c r="CG143" s="50"/>
      <c r="CH143" s="50"/>
    </row>
    <row r="144" spans="1:86" s="25" customFormat="1" ht="18" customHeight="1" x14ac:dyDescent="0.3">
      <c r="A144" s="63">
        <v>17</v>
      </c>
      <c r="B144" s="152"/>
      <c r="C144" s="138" t="s">
        <v>173</v>
      </c>
      <c r="D144" s="66" t="s">
        <v>151</v>
      </c>
      <c r="E144" s="138" t="s">
        <v>72</v>
      </c>
      <c r="F144" s="66" t="s">
        <v>73</v>
      </c>
      <c r="G144" s="91" t="s">
        <v>71</v>
      </c>
      <c r="H144" s="72">
        <v>44806</v>
      </c>
      <c r="I144" s="73"/>
      <c r="J144" s="6" t="s">
        <v>21</v>
      </c>
      <c r="K144" s="29" t="s">
        <v>89</v>
      </c>
      <c r="L144" s="29" t="s">
        <v>89</v>
      </c>
      <c r="M144" s="29" t="s">
        <v>89</v>
      </c>
      <c r="N144" s="29"/>
      <c r="O144" s="29"/>
      <c r="P144" s="29" t="s">
        <v>89</v>
      </c>
      <c r="Q144" s="29" t="s">
        <v>89</v>
      </c>
      <c r="R144" s="29" t="s">
        <v>89</v>
      </c>
      <c r="S144" s="29" t="s">
        <v>89</v>
      </c>
      <c r="T144" s="29" t="s">
        <v>89</v>
      </c>
      <c r="U144" s="29"/>
      <c r="V144" s="29"/>
      <c r="W144" s="29" t="s">
        <v>89</v>
      </c>
      <c r="X144" s="29" t="s">
        <v>89</v>
      </c>
      <c r="Y144" s="29" t="s">
        <v>89</v>
      </c>
      <c r="Z144" s="29" t="s">
        <v>89</v>
      </c>
      <c r="AA144" s="29" t="s">
        <v>89</v>
      </c>
      <c r="AB144" s="29"/>
      <c r="AC144" s="29"/>
      <c r="AD144" s="29" t="s">
        <v>89</v>
      </c>
      <c r="AE144" s="29" t="s">
        <v>89</v>
      </c>
      <c r="AF144" s="29" t="s">
        <v>89</v>
      </c>
      <c r="AG144" s="29" t="s">
        <v>89</v>
      </c>
      <c r="AH144" s="29" t="s">
        <v>89</v>
      </c>
      <c r="AI144" s="29"/>
      <c r="AJ144" s="29"/>
      <c r="AK144" s="29" t="s">
        <v>89</v>
      </c>
      <c r="AL144" s="29" t="s">
        <v>89</v>
      </c>
      <c r="AM144" s="29" t="s">
        <v>89</v>
      </c>
      <c r="AN144" s="29" t="s">
        <v>89</v>
      </c>
      <c r="AO144" s="29"/>
      <c r="AP144" s="74">
        <f t="shared" ref="AP144" si="1843">(COUNTIF(K144:AO144,"=○")+COUNTIF(K144:AO144,"=○4")*0.5)*8</f>
        <v>0</v>
      </c>
      <c r="AQ144" s="74">
        <f t="shared" ref="AQ144" si="1844">(COUNTIF(K144:AO144,"=×")+COUNTIF(K144:AO144,"=×4")*0.5)*8</f>
        <v>0</v>
      </c>
      <c r="AR144" s="74">
        <f t="shared" ref="AR144" si="1845">(COUNTIF(K144:AO144,"=※")+COUNTIF(K144:AO144,"=※4")*0.5)*8</f>
        <v>0</v>
      </c>
      <c r="AS144" s="74">
        <f t="shared" ref="AS144" si="1846">COUNTIF(K144:AO144,"□")*8</f>
        <v>0</v>
      </c>
      <c r="AT144" s="74">
        <f t="shared" ref="AT144" si="1847">COUNTIF(K144:AO144,"=☆")*8</f>
        <v>0</v>
      </c>
      <c r="AU144" s="75">
        <f t="shared" ref="AU144" si="1848">COUNTIF(K144:AO144,"=●")*8</f>
        <v>0</v>
      </c>
      <c r="AV144" s="75">
        <f t="shared" ref="AV144" si="1849">(COUNTIF(K144:AO144,"=$")+COUNTIF(K144:AO144,"=H"))*8</f>
        <v>0</v>
      </c>
      <c r="AW144" s="75">
        <f t="shared" ref="AW144" si="1850">(COUNTIF(K144:AO144,"▲")+COUNTIF(K144:AO144,"=▲4")*0.5)*8</f>
        <v>0</v>
      </c>
      <c r="AX144" s="74">
        <f t="shared" ref="AX144" si="1851">(COUNTIF(K144:AO144,"-")+COUNTIF(K144:AO144,"/"))*8</f>
        <v>0</v>
      </c>
      <c r="AY144" s="75">
        <f t="shared" ref="AY144" si="1852">(COUNTIF(K144:AO144,"G")+COUNTIF(K144:AO144,"=G4")*0.5)*8</f>
        <v>0</v>
      </c>
      <c r="AZ144" s="75">
        <f t="shared" ref="AZ144" si="1853">(COUNTIF(K144:AO144,"E")+COUNTIF(K144:AO144,"=E4")*0.5)*8</f>
        <v>0</v>
      </c>
      <c r="BA144" s="75">
        <f t="shared" ref="BA144" si="1854">(COUNTIF(K144:AO144,"=▽")+COUNTIF(K144:AO144,"=▽4")*0.5)*8</f>
        <v>0</v>
      </c>
      <c r="BB144" s="75">
        <f t="shared" ref="BB144" si="1855">$BG$5-(SUM(AP144:AZ145)+BC144)/8</f>
        <v>22</v>
      </c>
      <c r="BC144" s="75"/>
      <c r="BD144" s="77">
        <f t="shared" ref="BD144" si="1856">$BG$5*8</f>
        <v>176</v>
      </c>
      <c r="BE144" s="78">
        <f t="shared" ref="BE144" si="1857">BD144-(SUM(AP144:AZ145)+BC144)</f>
        <v>176</v>
      </c>
      <c r="BF144" s="77">
        <f t="shared" ref="BF144" si="1858">SUM(K145:M145,P145:T145,W145:AA145,AD145:AH145,AK145:AN145)</f>
        <v>56.5</v>
      </c>
      <c r="BG144" s="77">
        <f t="shared" ref="BG144" si="1859">SUM(N145:O145,U145:V145,AB145:AC145,AI145:AJ145)</f>
        <v>65.5</v>
      </c>
      <c r="BH144" s="79"/>
      <c r="BI144" s="79">
        <f t="shared" ref="BI144" si="1860">SUM(BF144:BH145)</f>
        <v>122</v>
      </c>
      <c r="BJ144" s="52"/>
      <c r="BK144" s="52">
        <f t="shared" ref="BK144" si="1861">BA144</f>
        <v>0</v>
      </c>
      <c r="BL144" s="52">
        <f t="shared" ref="BL144" si="1862">BA144</f>
        <v>0</v>
      </c>
      <c r="BM144" s="52">
        <f t="shared" ref="BM144" si="1863">BJ144+BK144-BL144</f>
        <v>0</v>
      </c>
      <c r="BN144" s="54">
        <f t="shared" ref="BN144" si="1864">BE144</f>
        <v>176</v>
      </c>
      <c r="BO144" s="54">
        <f t="shared" ref="BO144" si="1865">BF144-(BK144-BT144)</f>
        <v>56.5</v>
      </c>
      <c r="BP144" s="54">
        <f t="shared" ref="BP144" si="1866">BG144-BT144</f>
        <v>65.5</v>
      </c>
      <c r="BQ144" s="56">
        <f t="shared" ref="BQ144" si="1867">BH144</f>
        <v>0</v>
      </c>
      <c r="BR144" s="56">
        <f t="shared" ref="BR144" si="1868">SUM(BO144:BQ145)</f>
        <v>122</v>
      </c>
      <c r="BS144" s="42" t="str">
        <f t="shared" ref="BS144" si="1869">IF(BD144=BE144,"Y","N")</f>
        <v>Y</v>
      </c>
      <c r="BT144" s="57"/>
      <c r="BU144" s="59"/>
      <c r="BV144" s="61"/>
      <c r="BW144" s="42"/>
      <c r="BX144" s="59"/>
      <c r="BY144" s="61"/>
      <c r="BZ144" s="61"/>
      <c r="CA144" s="42"/>
      <c r="CB144" s="44"/>
      <c r="CC144" s="44"/>
      <c r="CD144" s="46"/>
      <c r="CE144" s="48"/>
      <c r="CF144" s="48"/>
      <c r="CG144" s="50"/>
      <c r="CH144" s="51"/>
    </row>
    <row r="145" spans="1:86" s="25" customFormat="1" ht="18" customHeight="1" x14ac:dyDescent="0.3">
      <c r="A145" s="64"/>
      <c r="B145" s="153"/>
      <c r="C145" s="138"/>
      <c r="D145" s="66" t="str">
        <f>D144</f>
        <v>中国区坏件</v>
      </c>
      <c r="E145" s="138"/>
      <c r="F145" s="66" t="str">
        <f t="shared" ref="F145" si="1870">F144</f>
        <v>蕴力</v>
      </c>
      <c r="G145" s="92"/>
      <c r="H145" s="72"/>
      <c r="I145" s="73"/>
      <c r="J145" s="6" t="s">
        <v>22</v>
      </c>
      <c r="K145" s="30">
        <v>2</v>
      </c>
      <c r="L145" s="30">
        <v>2</v>
      </c>
      <c r="M145" s="30">
        <v>2</v>
      </c>
      <c r="N145" s="30">
        <v>10</v>
      </c>
      <c r="O145" s="30">
        <v>8</v>
      </c>
      <c r="P145" s="30">
        <v>3</v>
      </c>
      <c r="Q145" s="30">
        <v>3</v>
      </c>
      <c r="R145" s="30">
        <v>2</v>
      </c>
      <c r="S145" s="30">
        <v>3</v>
      </c>
      <c r="T145" s="30">
        <v>2</v>
      </c>
      <c r="U145" s="41">
        <v>10</v>
      </c>
      <c r="V145" s="41"/>
      <c r="W145" s="30">
        <v>3</v>
      </c>
      <c r="X145" s="30">
        <v>2</v>
      </c>
      <c r="Y145" s="30">
        <v>3</v>
      </c>
      <c r="Z145" s="30">
        <v>3</v>
      </c>
      <c r="AA145" s="30">
        <v>3</v>
      </c>
      <c r="AB145" s="30">
        <v>10.5</v>
      </c>
      <c r="AC145" s="30">
        <v>8</v>
      </c>
      <c r="AD145" s="30">
        <v>3</v>
      </c>
      <c r="AE145" s="30">
        <v>2</v>
      </c>
      <c r="AF145" s="30">
        <v>3</v>
      </c>
      <c r="AG145" s="30">
        <v>2</v>
      </c>
      <c r="AH145" s="30">
        <v>2</v>
      </c>
      <c r="AI145" s="30">
        <v>11</v>
      </c>
      <c r="AJ145" s="30">
        <v>8</v>
      </c>
      <c r="AK145" s="30">
        <v>3</v>
      </c>
      <c r="AL145" s="30">
        <v>2.5</v>
      </c>
      <c r="AM145" s="30">
        <v>3</v>
      </c>
      <c r="AN145" s="30">
        <v>3</v>
      </c>
      <c r="AO145" s="30"/>
      <c r="AP145" s="74"/>
      <c r="AQ145" s="74"/>
      <c r="AR145" s="74"/>
      <c r="AS145" s="74"/>
      <c r="AT145" s="74"/>
      <c r="AU145" s="76"/>
      <c r="AV145" s="76"/>
      <c r="AW145" s="76"/>
      <c r="AX145" s="74"/>
      <c r="AY145" s="76"/>
      <c r="AZ145" s="76"/>
      <c r="BA145" s="76"/>
      <c r="BB145" s="76"/>
      <c r="BC145" s="76"/>
      <c r="BD145" s="77"/>
      <c r="BE145" s="78"/>
      <c r="BF145" s="77"/>
      <c r="BG145" s="77"/>
      <c r="BH145" s="80"/>
      <c r="BI145" s="80"/>
      <c r="BJ145" s="53"/>
      <c r="BK145" s="53"/>
      <c r="BL145" s="53"/>
      <c r="BM145" s="53"/>
      <c r="BN145" s="55"/>
      <c r="BO145" s="55"/>
      <c r="BP145" s="55"/>
      <c r="BQ145" s="56"/>
      <c r="BR145" s="56"/>
      <c r="BS145" s="43"/>
      <c r="BT145" s="58"/>
      <c r="BU145" s="60"/>
      <c r="BV145" s="62"/>
      <c r="BW145" s="43"/>
      <c r="BX145" s="60"/>
      <c r="BY145" s="62"/>
      <c r="BZ145" s="62"/>
      <c r="CA145" s="43"/>
      <c r="CB145" s="45"/>
      <c r="CC145" s="45"/>
      <c r="CD145" s="47"/>
      <c r="CE145" s="49"/>
      <c r="CF145" s="49"/>
      <c r="CG145" s="50"/>
      <c r="CH145" s="51"/>
    </row>
    <row r="146" spans="1:86" s="25" customFormat="1" ht="18" customHeight="1" x14ac:dyDescent="0.3">
      <c r="A146" s="63">
        <v>18</v>
      </c>
      <c r="B146" s="152"/>
      <c r="C146" s="66" t="s">
        <v>174</v>
      </c>
      <c r="D146" s="66" t="s">
        <v>151</v>
      </c>
      <c r="E146" s="69" t="s">
        <v>72</v>
      </c>
      <c r="F146" s="66" t="s">
        <v>73</v>
      </c>
      <c r="G146" s="91" t="s">
        <v>71</v>
      </c>
      <c r="H146" s="72">
        <v>44803</v>
      </c>
      <c r="I146" s="73"/>
      <c r="J146" s="6" t="s">
        <v>21</v>
      </c>
      <c r="K146" s="29" t="s">
        <v>90</v>
      </c>
      <c r="L146" s="29" t="s">
        <v>90</v>
      </c>
      <c r="M146" s="29" t="s">
        <v>90</v>
      </c>
      <c r="N146" s="29"/>
      <c r="O146" s="29"/>
      <c r="P146" s="29" t="s">
        <v>90</v>
      </c>
      <c r="Q146" s="29" t="s">
        <v>90</v>
      </c>
      <c r="R146" s="29" t="s">
        <v>89</v>
      </c>
      <c r="S146" s="29" t="s">
        <v>89</v>
      </c>
      <c r="T146" s="29" t="s">
        <v>89</v>
      </c>
      <c r="U146" s="29"/>
      <c r="V146" s="29"/>
      <c r="W146" s="29" t="s">
        <v>89</v>
      </c>
      <c r="X146" s="29" t="s">
        <v>89</v>
      </c>
      <c r="Y146" s="29" t="s">
        <v>89</v>
      </c>
      <c r="Z146" s="29" t="s">
        <v>89</v>
      </c>
      <c r="AA146" s="29" t="s">
        <v>89</v>
      </c>
      <c r="AB146" s="29"/>
      <c r="AC146" s="29"/>
      <c r="AD146" s="29" t="s">
        <v>89</v>
      </c>
      <c r="AE146" s="29" t="s">
        <v>89</v>
      </c>
      <c r="AF146" s="29" t="s">
        <v>89</v>
      </c>
      <c r="AG146" s="29" t="s">
        <v>89</v>
      </c>
      <c r="AH146" s="29" t="s">
        <v>89</v>
      </c>
      <c r="AI146" s="29"/>
      <c r="AJ146" s="29"/>
      <c r="AK146" s="29" t="s">
        <v>89</v>
      </c>
      <c r="AL146" s="29" t="s">
        <v>89</v>
      </c>
      <c r="AM146" s="29" t="s">
        <v>89</v>
      </c>
      <c r="AN146" s="29" t="s">
        <v>89</v>
      </c>
      <c r="AO146" s="29"/>
      <c r="AP146" s="74">
        <f t="shared" ref="AP146" si="1871">(COUNTIF(K146:AO146,"=○")+COUNTIF(K146:AO146,"=○4")*0.5)*8</f>
        <v>0</v>
      </c>
      <c r="AQ146" s="74">
        <f t="shared" ref="AQ146" si="1872">(COUNTIF(K146:AO146,"=×")+COUNTIF(K146:AO146,"=×4")*0.5)*8</f>
        <v>0</v>
      </c>
      <c r="AR146" s="74">
        <f t="shared" ref="AR146" si="1873">(COUNTIF(K146:AO146,"=※")+COUNTIF(K146:AO146,"=※4")*0.5)*8</f>
        <v>0</v>
      </c>
      <c r="AS146" s="74">
        <f t="shared" ref="AS146" si="1874">COUNTIF(K146:AO146,"□")*8</f>
        <v>0</v>
      </c>
      <c r="AT146" s="74">
        <f t="shared" ref="AT146" si="1875">COUNTIF(K146:AO146,"=☆")*8</f>
        <v>0</v>
      </c>
      <c r="AU146" s="75">
        <f t="shared" ref="AU146" si="1876">COUNTIF(K146:AO146,"=●")*8</f>
        <v>0</v>
      </c>
      <c r="AV146" s="75">
        <f t="shared" ref="AV146" si="1877">(COUNTIF(K146:AO146,"=$")+COUNTIF(K146:AO146,"=H"))*8</f>
        <v>0</v>
      </c>
      <c r="AW146" s="75">
        <f t="shared" ref="AW146" si="1878">(COUNTIF(K146:AO146,"▲")+COUNTIF(K146:AO146,"=▲4")*0.5)*8</f>
        <v>0</v>
      </c>
      <c r="AX146" s="74">
        <f t="shared" ref="AX146" si="1879">(COUNTIF(K146:AO146,"-")+COUNTIF(K146:AO146,"/"))*8</f>
        <v>0</v>
      </c>
      <c r="AY146" s="75">
        <f t="shared" ref="AY146" si="1880">(COUNTIF(K146:AO146,"G")+COUNTIF(K146:AO146,"=G4")*0.5)*8</f>
        <v>0</v>
      </c>
      <c r="AZ146" s="75">
        <f t="shared" ref="AZ146" si="1881">(COUNTIF(K146:AO146,"E")+COUNTIF(K146:AO146,"=E4")*0.5)*8</f>
        <v>0</v>
      </c>
      <c r="BA146" s="75">
        <f t="shared" ref="BA146" si="1882">(COUNTIF(K146:AO146,"=▽")+COUNTIF(K146:AO146,"=▽4")*0.5)*8</f>
        <v>40</v>
      </c>
      <c r="BB146" s="75">
        <f t="shared" ref="BB146" si="1883">$BG$5-(SUM(AP146:AZ147)+BC146)/8</f>
        <v>22</v>
      </c>
      <c r="BC146" s="75"/>
      <c r="BD146" s="77">
        <f t="shared" ref="BD146" si="1884">$BG$5*8</f>
        <v>176</v>
      </c>
      <c r="BE146" s="81">
        <v>136</v>
      </c>
      <c r="BF146" s="77">
        <f t="shared" ref="BF146" si="1885">SUM(K147:M147,P147:T147,W147:AA147,AD147:AH147,AK147:AN147)</f>
        <v>35.5</v>
      </c>
      <c r="BG146" s="77">
        <f t="shared" ref="BG146" si="1886">SUM(N147:O147,U147:V147,AB147:AC147,AI147:AJ147)</f>
        <v>46</v>
      </c>
      <c r="BH146" s="79"/>
      <c r="BI146" s="79">
        <f t="shared" ref="BI146" si="1887">SUM(BF146:BH147)</f>
        <v>81.5</v>
      </c>
      <c r="BJ146" s="52"/>
      <c r="BK146" s="52">
        <f t="shared" ref="BK146" si="1888">BA146</f>
        <v>40</v>
      </c>
      <c r="BL146" s="52">
        <f t="shared" ref="BL146" si="1889">BA146</f>
        <v>40</v>
      </c>
      <c r="BM146" s="52">
        <f t="shared" ref="BM146" si="1890">BJ146+BK146-BL146</f>
        <v>0</v>
      </c>
      <c r="BN146" s="54">
        <v>176</v>
      </c>
      <c r="BO146" s="54">
        <f t="shared" ref="BO146" si="1891">BF146-(BK146-BT146)</f>
        <v>35.5</v>
      </c>
      <c r="BP146" s="54">
        <f t="shared" ref="BP146" si="1892">BG146-BT146</f>
        <v>6</v>
      </c>
      <c r="BQ146" s="56">
        <f t="shared" ref="BQ146" si="1893">BH146</f>
        <v>0</v>
      </c>
      <c r="BR146" s="56">
        <f t="shared" ref="BR146" si="1894">SUM(BO146:BQ147)</f>
        <v>41.5</v>
      </c>
      <c r="BS146" s="42" t="str">
        <f t="shared" ref="BS146" si="1895">IF(BD146=BE146,"Y","N")</f>
        <v>N</v>
      </c>
      <c r="BT146" s="57">
        <v>40</v>
      </c>
      <c r="BU146" s="59"/>
      <c r="BV146" s="61"/>
      <c r="BW146" s="42"/>
      <c r="BX146" s="59"/>
      <c r="BY146" s="61"/>
      <c r="BZ146" s="61"/>
      <c r="CA146" s="42"/>
      <c r="CB146" s="44"/>
      <c r="CC146" s="44"/>
      <c r="CD146" s="46"/>
      <c r="CE146" s="48"/>
      <c r="CF146" s="48"/>
      <c r="CG146" s="50"/>
      <c r="CH146" s="50"/>
    </row>
    <row r="147" spans="1:86" s="25" customFormat="1" ht="18" customHeight="1" x14ac:dyDescent="0.3">
      <c r="A147" s="64"/>
      <c r="B147" s="153"/>
      <c r="C147" s="66"/>
      <c r="D147" s="66" t="str">
        <f>D146</f>
        <v>中国区坏件</v>
      </c>
      <c r="E147" s="69"/>
      <c r="F147" s="66" t="str">
        <f>F146</f>
        <v>蕴力</v>
      </c>
      <c r="G147" s="92"/>
      <c r="H147" s="72"/>
      <c r="I147" s="73"/>
      <c r="J147" s="6" t="s">
        <v>22</v>
      </c>
      <c r="K147" s="30"/>
      <c r="L147" s="30"/>
      <c r="M147" s="30"/>
      <c r="N147" s="30"/>
      <c r="O147" s="30"/>
      <c r="P147" s="30"/>
      <c r="Q147" s="30"/>
      <c r="R147" s="30">
        <v>2</v>
      </c>
      <c r="S147" s="30">
        <v>2</v>
      </c>
      <c r="T147" s="30">
        <v>2</v>
      </c>
      <c r="U147" s="30">
        <v>10</v>
      </c>
      <c r="V147" s="30"/>
      <c r="W147" s="30">
        <v>2</v>
      </c>
      <c r="X147" s="30">
        <v>2</v>
      </c>
      <c r="Y147" s="30">
        <v>2.5</v>
      </c>
      <c r="Z147" s="30">
        <v>2</v>
      </c>
      <c r="AA147" s="30">
        <v>2</v>
      </c>
      <c r="AB147" s="30">
        <v>10</v>
      </c>
      <c r="AC147" s="30">
        <v>8</v>
      </c>
      <c r="AD147" s="30">
        <v>2</v>
      </c>
      <c r="AE147" s="30">
        <v>2</v>
      </c>
      <c r="AF147" s="30">
        <v>3</v>
      </c>
      <c r="AG147" s="30">
        <v>2</v>
      </c>
      <c r="AH147" s="30">
        <v>2</v>
      </c>
      <c r="AI147" s="30">
        <v>10</v>
      </c>
      <c r="AJ147" s="30">
        <v>8</v>
      </c>
      <c r="AK147" s="30">
        <v>2</v>
      </c>
      <c r="AL147" s="30">
        <v>2</v>
      </c>
      <c r="AM147" s="30">
        <v>2</v>
      </c>
      <c r="AN147" s="30">
        <v>2</v>
      </c>
      <c r="AO147" s="30"/>
      <c r="AP147" s="74"/>
      <c r="AQ147" s="74"/>
      <c r="AR147" s="74"/>
      <c r="AS147" s="74"/>
      <c r="AT147" s="74"/>
      <c r="AU147" s="76"/>
      <c r="AV147" s="76"/>
      <c r="AW147" s="76"/>
      <c r="AX147" s="74"/>
      <c r="AY147" s="76"/>
      <c r="AZ147" s="76"/>
      <c r="BA147" s="76"/>
      <c r="BB147" s="76"/>
      <c r="BC147" s="76"/>
      <c r="BD147" s="77"/>
      <c r="BE147" s="81"/>
      <c r="BF147" s="77"/>
      <c r="BG147" s="77"/>
      <c r="BH147" s="80"/>
      <c r="BI147" s="80"/>
      <c r="BJ147" s="53"/>
      <c r="BK147" s="53"/>
      <c r="BL147" s="53"/>
      <c r="BM147" s="53"/>
      <c r="BN147" s="55"/>
      <c r="BO147" s="55"/>
      <c r="BP147" s="55"/>
      <c r="BQ147" s="56"/>
      <c r="BR147" s="56"/>
      <c r="BS147" s="43"/>
      <c r="BT147" s="58"/>
      <c r="BU147" s="60"/>
      <c r="BV147" s="62"/>
      <c r="BW147" s="43"/>
      <c r="BX147" s="60"/>
      <c r="BY147" s="62"/>
      <c r="BZ147" s="62"/>
      <c r="CA147" s="43"/>
      <c r="CB147" s="45"/>
      <c r="CC147" s="45"/>
      <c r="CD147" s="47"/>
      <c r="CE147" s="49"/>
      <c r="CF147" s="49"/>
      <c r="CG147" s="50"/>
      <c r="CH147" s="50"/>
    </row>
    <row r="148" spans="1:86" s="25" customFormat="1" ht="18" customHeight="1" x14ac:dyDescent="0.3">
      <c r="A148" s="63">
        <v>19</v>
      </c>
      <c r="B148" s="152"/>
      <c r="C148" s="66" t="s">
        <v>175</v>
      </c>
      <c r="D148" s="66" t="s">
        <v>151</v>
      </c>
      <c r="E148" s="69" t="s">
        <v>74</v>
      </c>
      <c r="F148" s="66" t="s">
        <v>98</v>
      </c>
      <c r="G148" s="91" t="s">
        <v>71</v>
      </c>
      <c r="H148" s="72">
        <v>44977</v>
      </c>
      <c r="I148" s="73"/>
      <c r="J148" s="6" t="s">
        <v>21</v>
      </c>
      <c r="K148" s="29" t="s">
        <v>89</v>
      </c>
      <c r="L148" s="29" t="s">
        <v>89</v>
      </c>
      <c r="M148" s="29" t="s">
        <v>89</v>
      </c>
      <c r="N148" s="29"/>
      <c r="O148" s="29"/>
      <c r="P148" s="29" t="s">
        <v>89</v>
      </c>
      <c r="Q148" s="29" t="s">
        <v>89</v>
      </c>
      <c r="R148" s="29" t="s">
        <v>89</v>
      </c>
      <c r="S148" s="29" t="s">
        <v>89</v>
      </c>
      <c r="T148" s="29" t="s">
        <v>89</v>
      </c>
      <c r="U148" s="29"/>
      <c r="V148" s="29"/>
      <c r="W148" s="29" t="s">
        <v>89</v>
      </c>
      <c r="X148" s="29" t="s">
        <v>89</v>
      </c>
      <c r="Y148" s="29" t="s">
        <v>89</v>
      </c>
      <c r="Z148" s="29" t="s">
        <v>89</v>
      </c>
      <c r="AA148" s="29" t="s">
        <v>89</v>
      </c>
      <c r="AB148" s="29"/>
      <c r="AC148" s="29"/>
      <c r="AD148" s="29" t="s">
        <v>89</v>
      </c>
      <c r="AE148" s="29" t="s">
        <v>89</v>
      </c>
      <c r="AF148" s="29" t="s">
        <v>89</v>
      </c>
      <c r="AG148" s="29" t="s">
        <v>89</v>
      </c>
      <c r="AH148" s="29" t="s">
        <v>89</v>
      </c>
      <c r="AI148" s="29"/>
      <c r="AJ148" s="29"/>
      <c r="AK148" s="29" t="s">
        <v>89</v>
      </c>
      <c r="AL148" s="29" t="s">
        <v>89</v>
      </c>
      <c r="AM148" s="29" t="s">
        <v>89</v>
      </c>
      <c r="AN148" s="29" t="s">
        <v>89</v>
      </c>
      <c r="AO148" s="29"/>
      <c r="AP148" s="74">
        <f t="shared" ref="AP148" si="1896">(COUNTIF(K148:AO148,"=○")+COUNTIF(K148:AO148,"=○4")*0.5)*8</f>
        <v>0</v>
      </c>
      <c r="AQ148" s="74">
        <f t="shared" ref="AQ148" si="1897">(COUNTIF(K148:AO148,"=×")+COUNTIF(K148:AO148,"=×4")*0.5)*8</f>
        <v>0</v>
      </c>
      <c r="AR148" s="74">
        <f t="shared" ref="AR148" si="1898">(COUNTIF(K148:AO148,"=※")+COUNTIF(K148:AO148,"=※4")*0.5)*8</f>
        <v>0</v>
      </c>
      <c r="AS148" s="74">
        <f t="shared" ref="AS148" si="1899">COUNTIF(K148:AO148,"□")*8</f>
        <v>0</v>
      </c>
      <c r="AT148" s="74">
        <f t="shared" ref="AT148" si="1900">COUNTIF(K148:AO148,"=☆")*8</f>
        <v>0</v>
      </c>
      <c r="AU148" s="75">
        <f t="shared" ref="AU148" si="1901">COUNTIF(K148:AO148,"=●")*8</f>
        <v>0</v>
      </c>
      <c r="AV148" s="75">
        <f t="shared" ref="AV148" si="1902">(COUNTIF(K148:AO148,"=$")+COUNTIF(K148:AO148,"=H"))*8</f>
        <v>0</v>
      </c>
      <c r="AW148" s="75">
        <f t="shared" ref="AW148" si="1903">(COUNTIF(K148:AO148,"▲")+COUNTIF(K148:AO148,"=▲4")*0.5)*8</f>
        <v>0</v>
      </c>
      <c r="AX148" s="74">
        <f t="shared" ref="AX148" si="1904">(COUNTIF(K148:AO148,"-")+COUNTIF(K148:AO148,"/"))*8</f>
        <v>0</v>
      </c>
      <c r="AY148" s="75">
        <f t="shared" ref="AY148" si="1905">(COUNTIF(K148:AO148,"G")+COUNTIF(K148:AO148,"=G4")*0.5)*8</f>
        <v>0</v>
      </c>
      <c r="AZ148" s="75">
        <f t="shared" ref="AZ148" si="1906">(COUNTIF(K148:AO148,"E")+COUNTIF(K148:AO148,"=E4")*0.5)*8</f>
        <v>0</v>
      </c>
      <c r="BA148" s="75">
        <f t="shared" ref="BA148" si="1907">(COUNTIF(K148:AO148,"=▽")+COUNTIF(K148:AO148,"=▽4")*0.5)*8</f>
        <v>0</v>
      </c>
      <c r="BB148" s="75">
        <f t="shared" ref="BB148" si="1908">$BG$5-(SUM(AP148:AZ149)+BC148)/8</f>
        <v>22</v>
      </c>
      <c r="BC148" s="75"/>
      <c r="BD148" s="77">
        <f t="shared" ref="BD148" si="1909">$BG$5*8</f>
        <v>176</v>
      </c>
      <c r="BE148" s="78">
        <f t="shared" ref="BE148" si="1910">BD148-(SUM(AP148:AZ149)+BC148)</f>
        <v>176</v>
      </c>
      <c r="BF148" s="77">
        <f t="shared" ref="BF148" si="1911">SUM(K149:M149,P149:T149,W149:AA149,AD149:AH149,AK149:AN149)</f>
        <v>44</v>
      </c>
      <c r="BG148" s="77">
        <f t="shared" ref="BG148" si="1912">SUM(N149:O149,U149:V149,AB149:AC149,AI149:AJ149)</f>
        <v>48</v>
      </c>
      <c r="BH148" s="79"/>
      <c r="BI148" s="79">
        <f t="shared" ref="BI148" si="1913">SUM(BF148:BH149)</f>
        <v>92</v>
      </c>
      <c r="BJ148" s="52"/>
      <c r="BK148" s="52">
        <f t="shared" ref="BK148" si="1914">BA148</f>
        <v>0</v>
      </c>
      <c r="BL148" s="52">
        <f t="shared" ref="BL148" si="1915">BA148</f>
        <v>0</v>
      </c>
      <c r="BM148" s="52">
        <f t="shared" ref="BM148" si="1916">BJ148+BK148-BL148</f>
        <v>0</v>
      </c>
      <c r="BN148" s="54">
        <f t="shared" ref="BN148" si="1917">BE148</f>
        <v>176</v>
      </c>
      <c r="BO148" s="54">
        <f t="shared" ref="BO148" si="1918">BF148-(BK148-BT148)</f>
        <v>44</v>
      </c>
      <c r="BP148" s="54">
        <f t="shared" ref="BP148" si="1919">BG148-BT148</f>
        <v>48</v>
      </c>
      <c r="BQ148" s="56">
        <f t="shared" ref="BQ148" si="1920">BH148</f>
        <v>0</v>
      </c>
      <c r="BR148" s="56">
        <f t="shared" ref="BR148" si="1921">SUM(BO148:BQ149)</f>
        <v>92</v>
      </c>
      <c r="BS148" s="42" t="str">
        <f t="shared" ref="BS148" si="1922">IF(BD148=BE148,"Y","N")</f>
        <v>Y</v>
      </c>
      <c r="BT148" s="57"/>
      <c r="BU148" s="59"/>
      <c r="BV148" s="61"/>
      <c r="BW148" s="42"/>
      <c r="BX148" s="59"/>
      <c r="BY148" s="61"/>
      <c r="BZ148" s="61"/>
      <c r="CA148" s="42"/>
      <c r="CB148" s="44"/>
      <c r="CC148" s="44"/>
      <c r="CD148" s="46"/>
      <c r="CE148" s="48"/>
      <c r="CF148" s="48"/>
      <c r="CG148" s="50"/>
      <c r="CH148" s="51"/>
    </row>
    <row r="149" spans="1:86" s="25" customFormat="1" ht="18" customHeight="1" x14ac:dyDescent="0.3">
      <c r="A149" s="64"/>
      <c r="B149" s="153"/>
      <c r="C149" s="66"/>
      <c r="D149" s="66" t="str">
        <f>D148</f>
        <v>中国区坏件</v>
      </c>
      <c r="E149" s="69"/>
      <c r="F149" s="66" t="s">
        <v>75</v>
      </c>
      <c r="G149" s="92"/>
      <c r="H149" s="72"/>
      <c r="I149" s="73"/>
      <c r="J149" s="6" t="s">
        <v>22</v>
      </c>
      <c r="K149" s="30">
        <v>2</v>
      </c>
      <c r="L149" s="30">
        <v>2</v>
      </c>
      <c r="M149" s="30">
        <v>2</v>
      </c>
      <c r="N149" s="30">
        <v>10</v>
      </c>
      <c r="O149" s="30"/>
      <c r="P149" s="30">
        <v>2</v>
      </c>
      <c r="Q149" s="30">
        <v>2</v>
      </c>
      <c r="R149" s="30">
        <v>2</v>
      </c>
      <c r="S149" s="30">
        <v>2</v>
      </c>
      <c r="T149" s="30">
        <v>2</v>
      </c>
      <c r="U149" s="30">
        <v>10</v>
      </c>
      <c r="V149" s="30"/>
      <c r="W149" s="30">
        <v>2</v>
      </c>
      <c r="X149" s="30">
        <v>2</v>
      </c>
      <c r="Y149" s="30">
        <v>2</v>
      </c>
      <c r="Z149" s="30">
        <v>2</v>
      </c>
      <c r="AA149" s="30">
        <v>2</v>
      </c>
      <c r="AB149" s="30">
        <v>10</v>
      </c>
      <c r="AC149" s="30"/>
      <c r="AD149" s="30">
        <v>2</v>
      </c>
      <c r="AE149" s="30">
        <v>2</v>
      </c>
      <c r="AF149" s="30">
        <v>2</v>
      </c>
      <c r="AG149" s="30">
        <v>2</v>
      </c>
      <c r="AH149" s="30">
        <v>2</v>
      </c>
      <c r="AI149" s="30">
        <v>10</v>
      </c>
      <c r="AJ149" s="30">
        <v>8</v>
      </c>
      <c r="AK149" s="30">
        <v>2</v>
      </c>
      <c r="AL149" s="30">
        <v>2</v>
      </c>
      <c r="AM149" s="30">
        <v>2</v>
      </c>
      <c r="AN149" s="30">
        <v>2</v>
      </c>
      <c r="AO149" s="30"/>
      <c r="AP149" s="74"/>
      <c r="AQ149" s="74"/>
      <c r="AR149" s="74"/>
      <c r="AS149" s="74"/>
      <c r="AT149" s="74"/>
      <c r="AU149" s="76"/>
      <c r="AV149" s="76"/>
      <c r="AW149" s="76"/>
      <c r="AX149" s="74"/>
      <c r="AY149" s="76"/>
      <c r="AZ149" s="76"/>
      <c r="BA149" s="76"/>
      <c r="BB149" s="76"/>
      <c r="BC149" s="76"/>
      <c r="BD149" s="77"/>
      <c r="BE149" s="78"/>
      <c r="BF149" s="77"/>
      <c r="BG149" s="77"/>
      <c r="BH149" s="80"/>
      <c r="BI149" s="80"/>
      <c r="BJ149" s="53"/>
      <c r="BK149" s="53"/>
      <c r="BL149" s="53"/>
      <c r="BM149" s="53"/>
      <c r="BN149" s="55"/>
      <c r="BO149" s="55"/>
      <c r="BP149" s="55"/>
      <c r="BQ149" s="56"/>
      <c r="BR149" s="56"/>
      <c r="BS149" s="43"/>
      <c r="BT149" s="58"/>
      <c r="BU149" s="60"/>
      <c r="BV149" s="62"/>
      <c r="BW149" s="43"/>
      <c r="BX149" s="60"/>
      <c r="BY149" s="62"/>
      <c r="BZ149" s="62"/>
      <c r="CA149" s="43"/>
      <c r="CB149" s="45"/>
      <c r="CC149" s="45"/>
      <c r="CD149" s="47"/>
      <c r="CE149" s="49"/>
      <c r="CF149" s="49"/>
      <c r="CG149" s="50"/>
      <c r="CH149" s="51"/>
    </row>
    <row r="150" spans="1:86" s="25" customFormat="1" ht="18" customHeight="1" x14ac:dyDescent="0.3">
      <c r="A150" s="63">
        <v>20</v>
      </c>
      <c r="B150" s="152"/>
      <c r="C150" s="66" t="s">
        <v>176</v>
      </c>
      <c r="D150" s="66" t="s">
        <v>151</v>
      </c>
      <c r="E150" s="69" t="s">
        <v>72</v>
      </c>
      <c r="F150" s="66" t="s">
        <v>98</v>
      </c>
      <c r="G150" s="91" t="s">
        <v>71</v>
      </c>
      <c r="H150" s="72">
        <v>44977</v>
      </c>
      <c r="I150" s="73"/>
      <c r="J150" s="6" t="s">
        <v>21</v>
      </c>
      <c r="K150" s="29" t="s">
        <v>89</v>
      </c>
      <c r="L150" s="29" t="s">
        <v>89</v>
      </c>
      <c r="M150" s="29" t="s">
        <v>89</v>
      </c>
      <c r="N150" s="29"/>
      <c r="O150" s="29"/>
      <c r="P150" s="29" t="s">
        <v>89</v>
      </c>
      <c r="Q150" s="29" t="s">
        <v>89</v>
      </c>
      <c r="R150" s="29" t="s">
        <v>89</v>
      </c>
      <c r="S150" s="29" t="s">
        <v>89</v>
      </c>
      <c r="T150" s="29" t="s">
        <v>89</v>
      </c>
      <c r="U150" s="29"/>
      <c r="V150" s="29"/>
      <c r="W150" s="29" t="s">
        <v>89</v>
      </c>
      <c r="X150" s="29" t="s">
        <v>89</v>
      </c>
      <c r="Y150" s="29" t="s">
        <v>89</v>
      </c>
      <c r="Z150" s="29" t="s">
        <v>89</v>
      </c>
      <c r="AA150" s="29" t="s">
        <v>89</v>
      </c>
      <c r="AB150" s="29"/>
      <c r="AC150" s="29"/>
      <c r="AD150" s="29" t="s">
        <v>89</v>
      </c>
      <c r="AE150" s="29" t="s">
        <v>89</v>
      </c>
      <c r="AF150" s="29" t="s">
        <v>89</v>
      </c>
      <c r="AG150" s="29" t="s">
        <v>89</v>
      </c>
      <c r="AH150" s="29" t="s">
        <v>89</v>
      </c>
      <c r="AI150" s="29"/>
      <c r="AJ150" s="29"/>
      <c r="AK150" s="29" t="s">
        <v>89</v>
      </c>
      <c r="AL150" s="29" t="s">
        <v>89</v>
      </c>
      <c r="AM150" s="29" t="s">
        <v>89</v>
      </c>
      <c r="AN150" s="29" t="s">
        <v>89</v>
      </c>
      <c r="AO150" s="29"/>
      <c r="AP150" s="74">
        <f t="shared" ref="AP150" si="1923">(COUNTIF(K150:AO150,"=○")+COUNTIF(K150:AO150,"=○4")*0.5)*8</f>
        <v>0</v>
      </c>
      <c r="AQ150" s="74">
        <f t="shared" ref="AQ150" si="1924">(COUNTIF(K150:AO150,"=×")+COUNTIF(K150:AO150,"=×4")*0.5)*8</f>
        <v>0</v>
      </c>
      <c r="AR150" s="74">
        <f t="shared" ref="AR150" si="1925">(COUNTIF(K150:AO150,"=※")+COUNTIF(K150:AO150,"=※4")*0.5)*8</f>
        <v>0</v>
      </c>
      <c r="AS150" s="74">
        <f t="shared" ref="AS150" si="1926">COUNTIF(K150:AO150,"□")*8</f>
        <v>0</v>
      </c>
      <c r="AT150" s="74">
        <f t="shared" ref="AT150" si="1927">COUNTIF(K150:AO150,"=☆")*8</f>
        <v>0</v>
      </c>
      <c r="AU150" s="75">
        <f t="shared" ref="AU150" si="1928">COUNTIF(K150:AO150,"=●")*8</f>
        <v>0</v>
      </c>
      <c r="AV150" s="75">
        <f t="shared" ref="AV150" si="1929">(COUNTIF(K150:AO150,"=$")+COUNTIF(K150:AO150,"=H"))*8</f>
        <v>0</v>
      </c>
      <c r="AW150" s="75">
        <f t="shared" ref="AW150" si="1930">(COUNTIF(K150:AO150,"▲")+COUNTIF(K150:AO150,"=▲4")*0.5)*8</f>
        <v>0</v>
      </c>
      <c r="AX150" s="74">
        <f t="shared" ref="AX150" si="1931">(COUNTIF(K150:AO150,"-")+COUNTIF(K150:AO150,"/"))*8</f>
        <v>0</v>
      </c>
      <c r="AY150" s="75">
        <f t="shared" ref="AY150" si="1932">(COUNTIF(K150:AO150,"G")+COUNTIF(K150:AO150,"=G4")*0.5)*8</f>
        <v>0</v>
      </c>
      <c r="AZ150" s="75">
        <f t="shared" ref="AZ150" si="1933">(COUNTIF(K150:AO150,"E")+COUNTIF(K150:AO150,"=E4")*0.5)*8</f>
        <v>0</v>
      </c>
      <c r="BA150" s="75">
        <f t="shared" ref="BA150" si="1934">(COUNTIF(K150:AO150,"=▽")+COUNTIF(K150:AO150,"=▽4")*0.5)*8</f>
        <v>0</v>
      </c>
      <c r="BB150" s="75">
        <f t="shared" ref="BB150" si="1935">$BG$5-(SUM(AP150:AZ151)+BC150)/8</f>
        <v>22</v>
      </c>
      <c r="BC150" s="75"/>
      <c r="BD150" s="77">
        <f t="shared" ref="BD150:BD152" si="1936">$BG$5*8</f>
        <v>176</v>
      </c>
      <c r="BE150" s="78">
        <f t="shared" ref="BE150" si="1937">BD150-(SUM(AP150:AZ151)+BC150)</f>
        <v>176</v>
      </c>
      <c r="BF150" s="77">
        <f t="shared" ref="BF150" si="1938">SUM(K151:M151,P151:T151,W151:AA151,AD151:AH151,AK151:AN151)</f>
        <v>48.5</v>
      </c>
      <c r="BG150" s="77">
        <f t="shared" ref="BG150" si="1939">SUM(N151:O151,U151:V151,AB151:AC151,AI151:AJ151)</f>
        <v>56</v>
      </c>
      <c r="BH150" s="79"/>
      <c r="BI150" s="79">
        <f t="shared" ref="BI150" si="1940">SUM(BF150:BH151)</f>
        <v>104.5</v>
      </c>
      <c r="BJ150" s="52"/>
      <c r="BK150" s="52">
        <f t="shared" ref="BK150" si="1941">BA150</f>
        <v>0</v>
      </c>
      <c r="BL150" s="52">
        <f t="shared" ref="BL150" si="1942">BA150</f>
        <v>0</v>
      </c>
      <c r="BM150" s="52">
        <f t="shared" ref="BM150" si="1943">BJ150+BK150-BL150</f>
        <v>0</v>
      </c>
      <c r="BN150" s="54">
        <f t="shared" ref="BN150" si="1944">BE150</f>
        <v>176</v>
      </c>
      <c r="BO150" s="54">
        <f t="shared" ref="BO150" si="1945">BF150-(BK150-BT150)</f>
        <v>48.5</v>
      </c>
      <c r="BP150" s="54">
        <f t="shared" ref="BP150" si="1946">BG150-BT150</f>
        <v>56</v>
      </c>
      <c r="BQ150" s="56">
        <f t="shared" ref="BQ150" si="1947">BH150</f>
        <v>0</v>
      </c>
      <c r="BR150" s="56">
        <f t="shared" ref="BR150" si="1948">SUM(BO150:BQ151)</f>
        <v>104.5</v>
      </c>
      <c r="BS150" s="42" t="str">
        <f t="shared" ref="BS150" si="1949">IF(BD150=BE150,"Y","N")</f>
        <v>Y</v>
      </c>
      <c r="BT150" s="57"/>
      <c r="BU150" s="59"/>
      <c r="BV150" s="61"/>
      <c r="BW150" s="42"/>
      <c r="BX150" s="59"/>
      <c r="BY150" s="61"/>
      <c r="BZ150" s="61"/>
      <c r="CA150" s="42"/>
      <c r="CB150" s="44"/>
      <c r="CC150" s="44"/>
      <c r="CD150" s="46"/>
      <c r="CE150" s="48"/>
      <c r="CF150" s="48"/>
      <c r="CG150" s="50"/>
      <c r="CH150" s="50"/>
    </row>
    <row r="151" spans="1:86" s="25" customFormat="1" ht="18" customHeight="1" x14ac:dyDescent="0.3">
      <c r="A151" s="64"/>
      <c r="B151" s="153"/>
      <c r="C151" s="66"/>
      <c r="D151" s="66" t="str">
        <f>D150</f>
        <v>中国区坏件</v>
      </c>
      <c r="E151" s="69"/>
      <c r="F151" s="66" t="s">
        <v>75</v>
      </c>
      <c r="G151" s="92"/>
      <c r="H151" s="72"/>
      <c r="I151" s="73"/>
      <c r="J151" s="6" t="s">
        <v>22</v>
      </c>
      <c r="K151" s="30">
        <v>2</v>
      </c>
      <c r="L151" s="30">
        <v>2</v>
      </c>
      <c r="M151" s="30">
        <v>2</v>
      </c>
      <c r="N151" s="30">
        <v>10</v>
      </c>
      <c r="O151" s="30"/>
      <c r="P151" s="30">
        <v>3</v>
      </c>
      <c r="Q151" s="30">
        <v>2</v>
      </c>
      <c r="R151" s="30">
        <v>2</v>
      </c>
      <c r="S151" s="30">
        <v>2</v>
      </c>
      <c r="T151" s="30">
        <v>2</v>
      </c>
      <c r="U151" s="41">
        <v>10</v>
      </c>
      <c r="V151" s="41"/>
      <c r="W151" s="41">
        <v>2</v>
      </c>
      <c r="X151" s="41">
        <v>2</v>
      </c>
      <c r="Y151" s="41">
        <v>3</v>
      </c>
      <c r="Z151" s="30">
        <v>2</v>
      </c>
      <c r="AA151" s="30">
        <v>2</v>
      </c>
      <c r="AB151" s="30">
        <v>10</v>
      </c>
      <c r="AC151" s="30">
        <v>8</v>
      </c>
      <c r="AD151" s="30">
        <v>2</v>
      </c>
      <c r="AE151" s="30">
        <v>2</v>
      </c>
      <c r="AF151" s="30">
        <v>3</v>
      </c>
      <c r="AG151" s="30">
        <v>2</v>
      </c>
      <c r="AH151" s="30">
        <v>2</v>
      </c>
      <c r="AI151" s="30">
        <v>10</v>
      </c>
      <c r="AJ151" s="30">
        <v>8</v>
      </c>
      <c r="AK151" s="30">
        <v>2</v>
      </c>
      <c r="AL151" s="30">
        <v>2</v>
      </c>
      <c r="AM151" s="30">
        <v>3</v>
      </c>
      <c r="AN151" s="30">
        <v>2.5</v>
      </c>
      <c r="AO151" s="30"/>
      <c r="AP151" s="74"/>
      <c r="AQ151" s="74"/>
      <c r="AR151" s="74"/>
      <c r="AS151" s="74"/>
      <c r="AT151" s="74"/>
      <c r="AU151" s="76"/>
      <c r="AV151" s="76"/>
      <c r="AW151" s="76"/>
      <c r="AX151" s="74"/>
      <c r="AY151" s="76"/>
      <c r="AZ151" s="76"/>
      <c r="BA151" s="76"/>
      <c r="BB151" s="76"/>
      <c r="BC151" s="76"/>
      <c r="BD151" s="77"/>
      <c r="BE151" s="78"/>
      <c r="BF151" s="77"/>
      <c r="BG151" s="77"/>
      <c r="BH151" s="80"/>
      <c r="BI151" s="80"/>
      <c r="BJ151" s="53"/>
      <c r="BK151" s="53"/>
      <c r="BL151" s="53"/>
      <c r="BM151" s="53"/>
      <c r="BN151" s="55"/>
      <c r="BO151" s="55"/>
      <c r="BP151" s="55"/>
      <c r="BQ151" s="56"/>
      <c r="BR151" s="56"/>
      <c r="BS151" s="43"/>
      <c r="BT151" s="58"/>
      <c r="BU151" s="60"/>
      <c r="BV151" s="62"/>
      <c r="BW151" s="43"/>
      <c r="BX151" s="60"/>
      <c r="BY151" s="62"/>
      <c r="BZ151" s="62"/>
      <c r="CA151" s="43"/>
      <c r="CB151" s="45"/>
      <c r="CC151" s="45"/>
      <c r="CD151" s="47"/>
      <c r="CE151" s="49"/>
      <c r="CF151" s="49"/>
      <c r="CG151" s="50"/>
      <c r="CH151" s="50"/>
    </row>
    <row r="152" spans="1:86" s="25" customFormat="1" ht="18" customHeight="1" x14ac:dyDescent="0.3">
      <c r="A152" s="63">
        <v>21</v>
      </c>
      <c r="B152" s="152"/>
      <c r="C152" s="66" t="s">
        <v>177</v>
      </c>
      <c r="D152" s="66" t="s">
        <v>151</v>
      </c>
      <c r="E152" s="69" t="s">
        <v>72</v>
      </c>
      <c r="F152" s="66" t="s">
        <v>98</v>
      </c>
      <c r="G152" s="91" t="s">
        <v>71</v>
      </c>
      <c r="H152" s="72">
        <v>45232</v>
      </c>
      <c r="I152" s="73"/>
      <c r="J152" s="6" t="s">
        <v>21</v>
      </c>
      <c r="K152" s="29" t="s">
        <v>23</v>
      </c>
      <c r="L152" s="29" t="s">
        <v>89</v>
      </c>
      <c r="M152" s="29" t="s">
        <v>89</v>
      </c>
      <c r="N152" s="29"/>
      <c r="O152" s="29"/>
      <c r="P152" s="29" t="s">
        <v>89</v>
      </c>
      <c r="Q152" s="29" t="s">
        <v>89</v>
      </c>
      <c r="R152" s="29" t="s">
        <v>89</v>
      </c>
      <c r="S152" s="29" t="s">
        <v>90</v>
      </c>
      <c r="T152" s="29" t="s">
        <v>89</v>
      </c>
      <c r="U152" s="29"/>
      <c r="V152" s="29"/>
      <c r="W152" s="29" t="s">
        <v>89</v>
      </c>
      <c r="X152" s="29" t="s">
        <v>89</v>
      </c>
      <c r="Y152" s="29" t="s">
        <v>89</v>
      </c>
      <c r="Z152" s="29" t="s">
        <v>89</v>
      </c>
      <c r="AA152" s="29" t="s">
        <v>89</v>
      </c>
      <c r="AB152" s="29"/>
      <c r="AC152" s="29"/>
      <c r="AD152" s="29" t="s">
        <v>89</v>
      </c>
      <c r="AE152" s="29" t="s">
        <v>89</v>
      </c>
      <c r="AF152" s="29" t="s">
        <v>89</v>
      </c>
      <c r="AG152" s="29" t="s">
        <v>89</v>
      </c>
      <c r="AH152" s="29" t="s">
        <v>89</v>
      </c>
      <c r="AI152" s="29"/>
      <c r="AJ152" s="29"/>
      <c r="AK152" s="29" t="s">
        <v>108</v>
      </c>
      <c r="AL152" s="29" t="s">
        <v>89</v>
      </c>
      <c r="AM152" s="29" t="s">
        <v>89</v>
      </c>
      <c r="AN152" s="29" t="s">
        <v>90</v>
      </c>
      <c r="AO152" s="29"/>
      <c r="AP152" s="74">
        <f t="shared" ref="AP152" si="1950">(COUNTIF(K152:AO152,"=○")+COUNTIF(K152:AO152,"=○4")*0.5)*8</f>
        <v>0</v>
      </c>
      <c r="AQ152" s="74">
        <f t="shared" ref="AQ152" si="1951">(COUNTIF(K152:AO152,"=×")+COUNTIF(K152:AO152,"=×4")*0.5)*8</f>
        <v>0</v>
      </c>
      <c r="AR152" s="74">
        <f t="shared" ref="AR152" si="1952">(COUNTIF(K152:AO152,"=※")+COUNTIF(K152:AO152,"=※4")*0.5)*8</f>
        <v>0</v>
      </c>
      <c r="AS152" s="74">
        <f t="shared" ref="AS152" si="1953">COUNTIF(K152:AO152,"□")*8</f>
        <v>0</v>
      </c>
      <c r="AT152" s="74">
        <f t="shared" ref="AT152" si="1954">COUNTIF(K152:AO152,"=☆")*8</f>
        <v>0</v>
      </c>
      <c r="AU152" s="75">
        <f t="shared" ref="AU152" si="1955">COUNTIF(K152:AO152,"=●")*8</f>
        <v>0</v>
      </c>
      <c r="AV152" s="75">
        <f t="shared" ref="AV152" si="1956">(COUNTIF(K152:AO152,"=$")+COUNTIF(K152:AO152,"=H"))*8</f>
        <v>0</v>
      </c>
      <c r="AW152" s="75">
        <f t="shared" ref="AW152" si="1957">(COUNTIF(K152:AO152,"▲")+COUNTIF(K152:AO152,"=▲4")*0.5)*8</f>
        <v>0</v>
      </c>
      <c r="AX152" s="74">
        <f t="shared" ref="AX152" si="1958">(COUNTIF(K152:AO152,"-")+COUNTIF(K152:AO152,"/"))*8</f>
        <v>8</v>
      </c>
      <c r="AY152" s="75">
        <f t="shared" ref="AY152" si="1959">(COUNTIF(K152:AO152,"G")+COUNTIF(K152:AO152,"=G4")*0.5)*8</f>
        <v>0</v>
      </c>
      <c r="AZ152" s="75">
        <f t="shared" ref="AZ152" si="1960">(COUNTIF(K152:AO152,"E")+COUNTIF(K152:AO152,"=E4")*0.5)*8</f>
        <v>0</v>
      </c>
      <c r="BA152" s="75">
        <f t="shared" ref="BA152" si="1961">(COUNTIF(K152:AO152,"=▽")+COUNTIF(K152:AO152,"=▽4")*0.5)*8</f>
        <v>20</v>
      </c>
      <c r="BB152" s="75">
        <f t="shared" ref="BB152" si="1962">$BG$5-(SUM(AP152:AZ153)+BC152)/8</f>
        <v>21</v>
      </c>
      <c r="BC152" s="75"/>
      <c r="BD152" s="77">
        <f t="shared" si="1936"/>
        <v>176</v>
      </c>
      <c r="BE152" s="81">
        <v>147.5</v>
      </c>
      <c r="BF152" s="77">
        <f t="shared" ref="BF152" si="1963">SUM(K153:M153,P153:T153,W153:AA153,AD153:AH153,AK153:AN153)</f>
        <v>36.5</v>
      </c>
      <c r="BG152" s="77">
        <f t="shared" ref="BG152" si="1964">SUM(N153:O153,U153:V153,AB153:AC153,AI153:AJ153)</f>
        <v>48.5</v>
      </c>
      <c r="BH152" s="79"/>
      <c r="BI152" s="79">
        <f t="shared" ref="BI152" si="1965">SUM(BF152:BH153)</f>
        <v>85</v>
      </c>
      <c r="BJ152" s="52"/>
      <c r="BK152" s="52">
        <v>20.5</v>
      </c>
      <c r="BL152" s="52">
        <v>20.5</v>
      </c>
      <c r="BM152" s="52">
        <f t="shared" ref="BM152" si="1966">BJ152+BK152-BL152</f>
        <v>0</v>
      </c>
      <c r="BN152" s="54">
        <v>168</v>
      </c>
      <c r="BO152" s="54">
        <f t="shared" ref="BO152" si="1967">BF152-(BK152-BT152)</f>
        <v>36.5</v>
      </c>
      <c r="BP152" s="54">
        <f t="shared" ref="BP152" si="1968">BG152-BT152</f>
        <v>28</v>
      </c>
      <c r="BQ152" s="56">
        <f t="shared" ref="BQ152" si="1969">BH152</f>
        <v>0</v>
      </c>
      <c r="BR152" s="56">
        <f t="shared" ref="BR152" si="1970">SUM(BO152:BQ153)</f>
        <v>64.5</v>
      </c>
      <c r="BS152" s="42" t="str">
        <f t="shared" ref="BS152" si="1971">IF(BD152=BE152,"Y","N")</f>
        <v>N</v>
      </c>
      <c r="BT152" s="57">
        <v>20.5</v>
      </c>
      <c r="BU152" s="59"/>
      <c r="BV152" s="61"/>
      <c r="BW152" s="42"/>
      <c r="BX152" s="59"/>
      <c r="BY152" s="61"/>
      <c r="BZ152" s="61"/>
      <c r="CA152" s="42"/>
      <c r="CB152" s="44"/>
      <c r="CC152" s="44"/>
      <c r="CD152" s="46"/>
      <c r="CE152" s="48"/>
      <c r="CF152" s="48"/>
      <c r="CG152" s="50"/>
      <c r="CH152" s="50"/>
    </row>
    <row r="153" spans="1:86" s="25" customFormat="1" ht="18" customHeight="1" x14ac:dyDescent="0.3">
      <c r="A153" s="64"/>
      <c r="B153" s="153"/>
      <c r="C153" s="66"/>
      <c r="D153" s="66" t="str">
        <f>D152</f>
        <v>中国区坏件</v>
      </c>
      <c r="E153" s="69"/>
      <c r="F153" s="66" t="s">
        <v>75</v>
      </c>
      <c r="G153" s="92"/>
      <c r="H153" s="72"/>
      <c r="I153" s="73"/>
      <c r="J153" s="6" t="s">
        <v>22</v>
      </c>
      <c r="K153" s="30"/>
      <c r="L153" s="30"/>
      <c r="M153" s="30">
        <v>2</v>
      </c>
      <c r="N153" s="30">
        <v>10</v>
      </c>
      <c r="O153" s="30"/>
      <c r="P153" s="30">
        <v>2</v>
      </c>
      <c r="Q153" s="30">
        <v>3</v>
      </c>
      <c r="R153" s="30"/>
      <c r="S153" s="30"/>
      <c r="T153" s="30">
        <v>2</v>
      </c>
      <c r="U153" s="41">
        <v>10</v>
      </c>
      <c r="V153" s="41"/>
      <c r="W153" s="41">
        <v>3</v>
      </c>
      <c r="X153" s="41">
        <v>2</v>
      </c>
      <c r="Y153" s="41">
        <v>3</v>
      </c>
      <c r="Z153" s="30">
        <v>2</v>
      </c>
      <c r="AA153" s="30">
        <v>2</v>
      </c>
      <c r="AB153" s="30">
        <v>10.5</v>
      </c>
      <c r="AC153" s="30"/>
      <c r="AD153" s="30">
        <v>2</v>
      </c>
      <c r="AE153" s="30">
        <v>2</v>
      </c>
      <c r="AF153" s="30">
        <v>3</v>
      </c>
      <c r="AG153" s="30">
        <v>2</v>
      </c>
      <c r="AH153" s="30">
        <v>2</v>
      </c>
      <c r="AI153" s="30">
        <v>10</v>
      </c>
      <c r="AJ153" s="30">
        <v>8</v>
      </c>
      <c r="AK153" s="30"/>
      <c r="AL153" s="30">
        <v>2</v>
      </c>
      <c r="AM153" s="30">
        <v>2.5</v>
      </c>
      <c r="AN153" s="30"/>
      <c r="AO153" s="30"/>
      <c r="AP153" s="74"/>
      <c r="AQ153" s="74"/>
      <c r="AR153" s="74"/>
      <c r="AS153" s="74"/>
      <c r="AT153" s="74"/>
      <c r="AU153" s="76"/>
      <c r="AV153" s="76"/>
      <c r="AW153" s="76"/>
      <c r="AX153" s="74"/>
      <c r="AY153" s="76"/>
      <c r="AZ153" s="76"/>
      <c r="BA153" s="76"/>
      <c r="BB153" s="76"/>
      <c r="BC153" s="76"/>
      <c r="BD153" s="77"/>
      <c r="BE153" s="81"/>
      <c r="BF153" s="77"/>
      <c r="BG153" s="77"/>
      <c r="BH153" s="80"/>
      <c r="BI153" s="80"/>
      <c r="BJ153" s="53"/>
      <c r="BK153" s="53"/>
      <c r="BL153" s="53"/>
      <c r="BM153" s="53"/>
      <c r="BN153" s="55"/>
      <c r="BO153" s="55"/>
      <c r="BP153" s="55"/>
      <c r="BQ153" s="56"/>
      <c r="BR153" s="56"/>
      <c r="BS153" s="43"/>
      <c r="BT153" s="58"/>
      <c r="BU153" s="60"/>
      <c r="BV153" s="62"/>
      <c r="BW153" s="43"/>
      <c r="BX153" s="60"/>
      <c r="BY153" s="62"/>
      <c r="BZ153" s="62"/>
      <c r="CA153" s="43"/>
      <c r="CB153" s="45"/>
      <c r="CC153" s="45"/>
      <c r="CD153" s="47"/>
      <c r="CE153" s="49"/>
      <c r="CF153" s="49"/>
      <c r="CG153" s="50"/>
      <c r="CH153" s="50"/>
    </row>
    <row r="154" spans="1:86" s="25" customFormat="1" ht="18" customHeight="1" x14ac:dyDescent="0.3">
      <c r="A154" s="63">
        <v>22</v>
      </c>
      <c r="B154" s="170"/>
      <c r="C154" s="66" t="s">
        <v>178</v>
      </c>
      <c r="D154" s="66" t="s">
        <v>151</v>
      </c>
      <c r="E154" s="69" t="s">
        <v>74</v>
      </c>
      <c r="F154" s="66" t="s">
        <v>73</v>
      </c>
      <c r="G154" s="70" t="s">
        <v>71</v>
      </c>
      <c r="H154" s="147">
        <v>45108</v>
      </c>
      <c r="I154" s="73"/>
      <c r="J154" s="6" t="s">
        <v>21</v>
      </c>
      <c r="K154" s="29" t="s">
        <v>89</v>
      </c>
      <c r="L154" s="29" t="s">
        <v>89</v>
      </c>
      <c r="M154" s="29" t="s">
        <v>89</v>
      </c>
      <c r="N154" s="29"/>
      <c r="O154" s="29"/>
      <c r="P154" s="29" t="s">
        <v>89</v>
      </c>
      <c r="Q154" s="29" t="s">
        <v>89</v>
      </c>
      <c r="R154" s="29" t="s">
        <v>89</v>
      </c>
      <c r="S154" s="29" t="s">
        <v>89</v>
      </c>
      <c r="T154" s="29" t="s">
        <v>89</v>
      </c>
      <c r="U154" s="29"/>
      <c r="V154" s="29"/>
      <c r="W154" s="29" t="s">
        <v>89</v>
      </c>
      <c r="X154" s="29" t="s">
        <v>89</v>
      </c>
      <c r="Y154" s="29" t="s">
        <v>89</v>
      </c>
      <c r="Z154" s="29" t="s">
        <v>89</v>
      </c>
      <c r="AA154" s="29" t="s">
        <v>89</v>
      </c>
      <c r="AB154" s="29"/>
      <c r="AC154" s="29"/>
      <c r="AD154" s="29" t="s">
        <v>89</v>
      </c>
      <c r="AE154" s="29" t="s">
        <v>89</v>
      </c>
      <c r="AF154" s="29" t="s">
        <v>89</v>
      </c>
      <c r="AG154" s="29" t="s">
        <v>89</v>
      </c>
      <c r="AH154" s="29" t="s">
        <v>89</v>
      </c>
      <c r="AI154" s="29"/>
      <c r="AJ154" s="29"/>
      <c r="AK154" s="29" t="s">
        <v>89</v>
      </c>
      <c r="AL154" s="29" t="s">
        <v>89</v>
      </c>
      <c r="AM154" s="29" t="s">
        <v>89</v>
      </c>
      <c r="AN154" s="29" t="s">
        <v>89</v>
      </c>
      <c r="AO154" s="29"/>
      <c r="AP154" s="74">
        <f t="shared" ref="AP154" si="1972">(COUNTIF(K154:AO154,"=○")+COUNTIF(K154:AO154,"=○4")*0.5)*8</f>
        <v>0</v>
      </c>
      <c r="AQ154" s="74">
        <f t="shared" ref="AQ154" si="1973">(COUNTIF(K154:AO154,"=×")+COUNTIF(K154:AO154,"=×4")*0.5)*8</f>
        <v>0</v>
      </c>
      <c r="AR154" s="74">
        <f t="shared" ref="AR154" si="1974">(COUNTIF(K154:AO154,"=※")+COUNTIF(K154:AO154,"=※4")*0.5)*8</f>
        <v>0</v>
      </c>
      <c r="AS154" s="74">
        <f t="shared" ref="AS154" si="1975">COUNTIF(K154:AO154,"□")*8</f>
        <v>0</v>
      </c>
      <c r="AT154" s="74">
        <f t="shared" ref="AT154" si="1976">COUNTIF(K154:AO154,"=☆")*8</f>
        <v>0</v>
      </c>
      <c r="AU154" s="75">
        <f t="shared" ref="AU154" si="1977">COUNTIF(K154:AO154,"=●")*8</f>
        <v>0</v>
      </c>
      <c r="AV154" s="75">
        <f t="shared" ref="AV154" si="1978">(COUNTIF(K154:AO154,"=$")+COUNTIF(K154:AO154,"=H"))*8</f>
        <v>0</v>
      </c>
      <c r="AW154" s="75">
        <f t="shared" ref="AW154" si="1979">(COUNTIF(K154:AO154,"▲")+COUNTIF(K154:AO154,"=▲4")*0.5)*8</f>
        <v>0</v>
      </c>
      <c r="AX154" s="74">
        <f t="shared" ref="AX154" si="1980">(COUNTIF(K154:AO154,"-")+COUNTIF(K154:AO154,"/"))*8</f>
        <v>0</v>
      </c>
      <c r="AY154" s="75">
        <f t="shared" ref="AY154" si="1981">(COUNTIF(K154:AO154,"G")+COUNTIF(K154:AO154,"=G4")*0.5)*8</f>
        <v>0</v>
      </c>
      <c r="AZ154" s="75">
        <f t="shared" ref="AZ154" si="1982">(COUNTIF(K154:AO154,"E")+COUNTIF(K154:AO154,"=E4")*0.5)*8</f>
        <v>0</v>
      </c>
      <c r="BA154" s="75">
        <f t="shared" ref="BA154" si="1983">(COUNTIF(K154:AO154,"=▽")+COUNTIF(K154:AO154,"=▽4")*0.5)*8</f>
        <v>0</v>
      </c>
      <c r="BB154" s="75">
        <f t="shared" ref="BB154" si="1984">$BG$5-(SUM(AP154:AZ155)+BC154)/8</f>
        <v>22</v>
      </c>
      <c r="BC154" s="75"/>
      <c r="BD154" s="77">
        <f t="shared" ref="BD154" si="1985">$BG$5*8</f>
        <v>176</v>
      </c>
      <c r="BE154" s="78">
        <f t="shared" ref="BE154" si="1986">BD154-(SUM(AP154:AZ155)+BC154)</f>
        <v>176</v>
      </c>
      <c r="BF154" s="77">
        <f t="shared" ref="BF154" si="1987">SUM(K155:M155,P155:T155,W155:AA155,AD155:AH155,AK155:AN155)</f>
        <v>49</v>
      </c>
      <c r="BG154" s="77">
        <f t="shared" ref="BG154" si="1988">SUM(N155:O155,U155:V155,AB155:AC155,AI155:AJ155)</f>
        <v>56</v>
      </c>
      <c r="BH154" s="79"/>
      <c r="BI154" s="79">
        <f t="shared" ref="BI154" si="1989">SUM(BF154:BH155)</f>
        <v>105</v>
      </c>
      <c r="BJ154" s="52"/>
      <c r="BK154" s="52">
        <f t="shared" ref="BK154" si="1990">BA154</f>
        <v>0</v>
      </c>
      <c r="BL154" s="52">
        <f t="shared" ref="BL154" si="1991">BA154</f>
        <v>0</v>
      </c>
      <c r="BM154" s="52">
        <f t="shared" ref="BM154" si="1992">BJ154+BK154-BL154</f>
        <v>0</v>
      </c>
      <c r="BN154" s="54">
        <f t="shared" ref="BN154" si="1993">BE154</f>
        <v>176</v>
      </c>
      <c r="BO154" s="54">
        <f t="shared" ref="BO154" si="1994">BF154-(BK154-BT154)</f>
        <v>49</v>
      </c>
      <c r="BP154" s="54">
        <f t="shared" ref="BP154" si="1995">BG154-BT154</f>
        <v>56</v>
      </c>
      <c r="BQ154" s="56">
        <f t="shared" ref="BQ154" si="1996">BH154</f>
        <v>0</v>
      </c>
      <c r="BR154" s="56">
        <f t="shared" ref="BR154" si="1997">SUM(BO154:BQ155)</f>
        <v>105</v>
      </c>
      <c r="BS154" s="42" t="str">
        <f t="shared" ref="BS154" si="1998">IF(BD154=BE154,"Y","N")</f>
        <v>Y</v>
      </c>
      <c r="BT154" s="57"/>
      <c r="BU154" s="59"/>
      <c r="BV154" s="61"/>
      <c r="BW154" s="42"/>
      <c r="BX154" s="59"/>
      <c r="BY154" s="61"/>
      <c r="BZ154" s="61"/>
      <c r="CA154" s="42"/>
      <c r="CB154" s="44"/>
      <c r="CC154" s="44"/>
      <c r="CD154" s="46"/>
      <c r="CE154" s="48"/>
      <c r="CF154" s="48"/>
      <c r="CG154" s="50"/>
      <c r="CH154" s="50"/>
    </row>
    <row r="155" spans="1:86" s="25" customFormat="1" ht="18" customHeight="1" x14ac:dyDescent="0.3">
      <c r="A155" s="64"/>
      <c r="B155" s="153"/>
      <c r="C155" s="66"/>
      <c r="D155" s="66" t="str">
        <f>D154</f>
        <v>中国区坏件</v>
      </c>
      <c r="E155" s="69"/>
      <c r="F155" s="66" t="str">
        <f t="shared" ref="F155" si="1999">F154</f>
        <v>蕴力</v>
      </c>
      <c r="G155" s="71"/>
      <c r="H155" s="147"/>
      <c r="I155" s="73"/>
      <c r="J155" s="6" t="s">
        <v>22</v>
      </c>
      <c r="K155" s="30">
        <v>2</v>
      </c>
      <c r="L155" s="30">
        <v>2</v>
      </c>
      <c r="M155" s="30">
        <v>2</v>
      </c>
      <c r="N155" s="30">
        <v>10</v>
      </c>
      <c r="O155" s="30"/>
      <c r="P155" s="30">
        <v>3</v>
      </c>
      <c r="Q155" s="30">
        <v>3</v>
      </c>
      <c r="R155" s="30">
        <v>2</v>
      </c>
      <c r="S155" s="30">
        <v>2</v>
      </c>
      <c r="T155" s="30">
        <v>2</v>
      </c>
      <c r="U155" s="41">
        <v>10</v>
      </c>
      <c r="V155" s="41">
        <v>8</v>
      </c>
      <c r="W155" s="30">
        <v>3</v>
      </c>
      <c r="X155" s="30">
        <v>2</v>
      </c>
      <c r="Y155" s="30">
        <v>3</v>
      </c>
      <c r="Z155" s="30">
        <v>2</v>
      </c>
      <c r="AA155" s="30">
        <v>2</v>
      </c>
      <c r="AB155" s="30">
        <v>10</v>
      </c>
      <c r="AC155" s="30"/>
      <c r="AD155" s="30">
        <v>2</v>
      </c>
      <c r="AE155" s="30">
        <v>2</v>
      </c>
      <c r="AF155" s="30">
        <v>3</v>
      </c>
      <c r="AG155" s="30">
        <v>2</v>
      </c>
      <c r="AH155" s="30"/>
      <c r="AI155" s="30">
        <v>10</v>
      </c>
      <c r="AJ155" s="30">
        <v>8</v>
      </c>
      <c r="AK155" s="30">
        <v>3</v>
      </c>
      <c r="AL155" s="30">
        <v>2</v>
      </c>
      <c r="AM155" s="30">
        <v>2</v>
      </c>
      <c r="AN155" s="30">
        <v>3</v>
      </c>
      <c r="AO155" s="30"/>
      <c r="AP155" s="74"/>
      <c r="AQ155" s="74"/>
      <c r="AR155" s="74"/>
      <c r="AS155" s="74"/>
      <c r="AT155" s="74"/>
      <c r="AU155" s="76"/>
      <c r="AV155" s="76"/>
      <c r="AW155" s="76"/>
      <c r="AX155" s="74"/>
      <c r="AY155" s="76"/>
      <c r="AZ155" s="76"/>
      <c r="BA155" s="76"/>
      <c r="BB155" s="76"/>
      <c r="BC155" s="76"/>
      <c r="BD155" s="77"/>
      <c r="BE155" s="78"/>
      <c r="BF155" s="77"/>
      <c r="BG155" s="77"/>
      <c r="BH155" s="80"/>
      <c r="BI155" s="80"/>
      <c r="BJ155" s="53"/>
      <c r="BK155" s="53"/>
      <c r="BL155" s="53"/>
      <c r="BM155" s="53"/>
      <c r="BN155" s="55"/>
      <c r="BO155" s="55"/>
      <c r="BP155" s="55"/>
      <c r="BQ155" s="56"/>
      <c r="BR155" s="56"/>
      <c r="BS155" s="43"/>
      <c r="BT155" s="58"/>
      <c r="BU155" s="60"/>
      <c r="BV155" s="62"/>
      <c r="BW155" s="43"/>
      <c r="BX155" s="60"/>
      <c r="BY155" s="62"/>
      <c r="BZ155" s="62"/>
      <c r="CA155" s="43"/>
      <c r="CB155" s="45"/>
      <c r="CC155" s="45"/>
      <c r="CD155" s="47"/>
      <c r="CE155" s="49"/>
      <c r="CF155" s="49"/>
      <c r="CG155" s="50"/>
      <c r="CH155" s="50"/>
    </row>
    <row r="156" spans="1:86" s="25" customFormat="1" ht="18" customHeight="1" x14ac:dyDescent="0.3">
      <c r="A156" s="63">
        <v>23</v>
      </c>
      <c r="B156" s="152"/>
      <c r="C156" s="66" t="s">
        <v>179</v>
      </c>
      <c r="D156" s="66" t="s">
        <v>193</v>
      </c>
      <c r="E156" s="69" t="s">
        <v>77</v>
      </c>
      <c r="F156" s="66" t="s">
        <v>98</v>
      </c>
      <c r="G156" s="91" t="s">
        <v>71</v>
      </c>
      <c r="H156" s="72">
        <v>44307</v>
      </c>
      <c r="I156" s="73"/>
      <c r="J156" s="6" t="s">
        <v>21</v>
      </c>
      <c r="K156" s="29" t="s">
        <v>89</v>
      </c>
      <c r="L156" s="29" t="s">
        <v>89</v>
      </c>
      <c r="M156" s="29" t="s">
        <v>89</v>
      </c>
      <c r="N156" s="29"/>
      <c r="O156" s="29"/>
      <c r="P156" s="29" t="s">
        <v>89</v>
      </c>
      <c r="Q156" s="29" t="s">
        <v>89</v>
      </c>
      <c r="R156" s="29" t="s">
        <v>89</v>
      </c>
      <c r="S156" s="29" t="s">
        <v>89</v>
      </c>
      <c r="T156" s="29" t="s">
        <v>89</v>
      </c>
      <c r="U156" s="29"/>
      <c r="V156" s="29"/>
      <c r="W156" s="29" t="s">
        <v>89</v>
      </c>
      <c r="X156" s="29" t="s">
        <v>89</v>
      </c>
      <c r="Y156" s="29" t="s">
        <v>89</v>
      </c>
      <c r="Z156" s="29" t="s">
        <v>89</v>
      </c>
      <c r="AA156" s="29" t="s">
        <v>89</v>
      </c>
      <c r="AB156" s="29"/>
      <c r="AC156" s="29"/>
      <c r="AD156" s="29" t="s">
        <v>89</v>
      </c>
      <c r="AE156" s="29" t="s">
        <v>89</v>
      </c>
      <c r="AF156" s="29" t="s">
        <v>90</v>
      </c>
      <c r="AG156" s="29" t="s">
        <v>90</v>
      </c>
      <c r="AH156" s="29" t="s">
        <v>89</v>
      </c>
      <c r="AI156" s="29"/>
      <c r="AJ156" s="29"/>
      <c r="AK156" s="29" t="s">
        <v>89</v>
      </c>
      <c r="AL156" s="29" t="s">
        <v>89</v>
      </c>
      <c r="AM156" s="29" t="s">
        <v>89</v>
      </c>
      <c r="AN156" s="29" t="s">
        <v>89</v>
      </c>
      <c r="AO156" s="29"/>
      <c r="AP156" s="74">
        <f t="shared" ref="AP156" si="2000">(COUNTIF(K156:AO156,"=○")+COUNTIF(K156:AO156,"=○4")*0.5)*8</f>
        <v>0</v>
      </c>
      <c r="AQ156" s="74">
        <f t="shared" ref="AQ156" si="2001">(COUNTIF(K156:AO156,"=×")+COUNTIF(K156:AO156,"=×4")*0.5)*8</f>
        <v>0</v>
      </c>
      <c r="AR156" s="74">
        <f t="shared" ref="AR156" si="2002">(COUNTIF(K156:AO156,"=※")+COUNTIF(K156:AO156,"=※4")*0.5)*8</f>
        <v>0</v>
      </c>
      <c r="AS156" s="74">
        <f t="shared" ref="AS156" si="2003">COUNTIF(K156:AO156,"□")*8</f>
        <v>0</v>
      </c>
      <c r="AT156" s="74">
        <f t="shared" ref="AT156" si="2004">COUNTIF(K156:AO156,"=☆")*8</f>
        <v>0</v>
      </c>
      <c r="AU156" s="75">
        <f t="shared" ref="AU156" si="2005">COUNTIF(K156:AO156,"=●")*8</f>
        <v>0</v>
      </c>
      <c r="AV156" s="75">
        <f t="shared" ref="AV156" si="2006">(COUNTIF(K156:AO156,"=$")+COUNTIF(K156:AO156,"=H"))*8</f>
        <v>0</v>
      </c>
      <c r="AW156" s="75">
        <f t="shared" ref="AW156" si="2007">(COUNTIF(K156:AO156,"▲")+COUNTIF(K156:AO156,"=▲4")*0.5)*8</f>
        <v>0</v>
      </c>
      <c r="AX156" s="74">
        <f t="shared" ref="AX156" si="2008">(COUNTIF(K156:AO156,"-")+COUNTIF(K156:AO156,"/"))*8</f>
        <v>0</v>
      </c>
      <c r="AY156" s="75">
        <f t="shared" ref="AY156" si="2009">(COUNTIF(K156:AO156,"G")+COUNTIF(K156:AO156,"=G4")*0.5)*8</f>
        <v>0</v>
      </c>
      <c r="AZ156" s="75">
        <f t="shared" ref="AZ156" si="2010">(COUNTIF(K156:AO156,"E")+COUNTIF(K156:AO156,"=E4")*0.5)*8</f>
        <v>0</v>
      </c>
      <c r="BA156" s="75">
        <f t="shared" ref="BA156" si="2011">(COUNTIF(K156:AO156,"=▽")+COUNTIF(K156:AO156,"=▽4")*0.5)*8</f>
        <v>16</v>
      </c>
      <c r="BB156" s="75">
        <f t="shared" ref="BB156" si="2012">$BG$5-(SUM(AP156:AZ157)+BC156)/8</f>
        <v>22</v>
      </c>
      <c r="BC156" s="75"/>
      <c r="BD156" s="77">
        <f t="shared" ref="BD156" si="2013">$BG$5*8</f>
        <v>176</v>
      </c>
      <c r="BE156" s="81">
        <v>160</v>
      </c>
      <c r="BF156" s="77">
        <f t="shared" ref="BF156" si="2014">SUM(K157:M157,P157:T157,W157:AA157,AD157:AH157,AK157:AN157)</f>
        <v>34</v>
      </c>
      <c r="BG156" s="77">
        <f t="shared" ref="BG156" si="2015">SUM(N157:O157,U157:V157,AB157:AC157,AI157:AJ157)</f>
        <v>36</v>
      </c>
      <c r="BH156" s="79"/>
      <c r="BI156" s="79">
        <f t="shared" ref="BI156" si="2016">SUM(BF156:BH157)</f>
        <v>70</v>
      </c>
      <c r="BJ156" s="52"/>
      <c r="BK156" s="52">
        <f t="shared" ref="BK156" si="2017">BA156</f>
        <v>16</v>
      </c>
      <c r="BL156" s="52">
        <f t="shared" ref="BL156" si="2018">BA156</f>
        <v>16</v>
      </c>
      <c r="BM156" s="52">
        <f t="shared" ref="BM156" si="2019">BJ156+BK156-BL156</f>
        <v>0</v>
      </c>
      <c r="BN156" s="54">
        <v>176</v>
      </c>
      <c r="BO156" s="54">
        <f t="shared" ref="BO156" si="2020">BF156-(BK156-BT156)</f>
        <v>34</v>
      </c>
      <c r="BP156" s="54">
        <f t="shared" ref="BP156" si="2021">BG156-BT156</f>
        <v>20</v>
      </c>
      <c r="BQ156" s="56">
        <f t="shared" ref="BQ156" si="2022">BH156</f>
        <v>0</v>
      </c>
      <c r="BR156" s="56">
        <f t="shared" ref="BR156" si="2023">SUM(BO156:BQ157)</f>
        <v>54</v>
      </c>
      <c r="BS156" s="42" t="str">
        <f t="shared" ref="BS156" si="2024">IF(BD156=BE156,"Y","N")</f>
        <v>N</v>
      </c>
      <c r="BT156" s="57">
        <v>16</v>
      </c>
      <c r="BU156" s="59"/>
      <c r="BV156" s="61"/>
      <c r="BW156" s="42"/>
      <c r="BX156" s="59"/>
      <c r="BY156" s="61"/>
      <c r="BZ156" s="61"/>
      <c r="CA156" s="42"/>
      <c r="CB156" s="44"/>
      <c r="CC156" s="44"/>
      <c r="CD156" s="46"/>
      <c r="CE156" s="48"/>
      <c r="CF156" s="48"/>
      <c r="CG156" s="50"/>
      <c r="CH156" s="51"/>
    </row>
    <row r="157" spans="1:86" s="25" customFormat="1" ht="18" customHeight="1" x14ac:dyDescent="0.3">
      <c r="A157" s="64"/>
      <c r="B157" s="153"/>
      <c r="C157" s="66"/>
      <c r="D157" s="66" t="str">
        <f t="shared" ref="D157" si="2025">D156</f>
        <v>中国区原件</v>
      </c>
      <c r="E157" s="69"/>
      <c r="F157" s="66" t="s">
        <v>75</v>
      </c>
      <c r="G157" s="92"/>
      <c r="H157" s="72"/>
      <c r="I157" s="73"/>
      <c r="J157" s="6" t="s">
        <v>22</v>
      </c>
      <c r="K157" s="30">
        <v>2</v>
      </c>
      <c r="L157" s="30"/>
      <c r="M157" s="30">
        <v>2</v>
      </c>
      <c r="N157" s="30">
        <v>8</v>
      </c>
      <c r="O157" s="30"/>
      <c r="P157" s="30">
        <v>3</v>
      </c>
      <c r="Q157" s="30">
        <v>2</v>
      </c>
      <c r="R157" s="30">
        <v>3</v>
      </c>
      <c r="S157" s="30">
        <v>2</v>
      </c>
      <c r="T157" s="30">
        <v>2</v>
      </c>
      <c r="U157" s="41">
        <v>10</v>
      </c>
      <c r="V157" s="41">
        <v>8</v>
      </c>
      <c r="W157" s="30">
        <v>2</v>
      </c>
      <c r="X157" s="30"/>
      <c r="Y157" s="30">
        <v>2</v>
      </c>
      <c r="Z157" s="30">
        <v>2</v>
      </c>
      <c r="AA157" s="30">
        <v>2</v>
      </c>
      <c r="AB157" s="30">
        <v>10</v>
      </c>
      <c r="AC157" s="30"/>
      <c r="AD157" s="30">
        <v>2</v>
      </c>
      <c r="AE157" s="30">
        <v>2</v>
      </c>
      <c r="AF157" s="30"/>
      <c r="AG157" s="30"/>
      <c r="AH157" s="30"/>
      <c r="AI157" s="30"/>
      <c r="AJ157" s="30"/>
      <c r="AK157" s="30">
        <v>2</v>
      </c>
      <c r="AL157" s="30">
        <v>2</v>
      </c>
      <c r="AM157" s="30"/>
      <c r="AN157" s="30">
        <v>2</v>
      </c>
      <c r="AO157" s="30"/>
      <c r="AP157" s="74"/>
      <c r="AQ157" s="74"/>
      <c r="AR157" s="74"/>
      <c r="AS157" s="74"/>
      <c r="AT157" s="74"/>
      <c r="AU157" s="76"/>
      <c r="AV157" s="76"/>
      <c r="AW157" s="76"/>
      <c r="AX157" s="74"/>
      <c r="AY157" s="76"/>
      <c r="AZ157" s="76"/>
      <c r="BA157" s="76"/>
      <c r="BB157" s="76"/>
      <c r="BC157" s="76"/>
      <c r="BD157" s="77"/>
      <c r="BE157" s="81"/>
      <c r="BF157" s="77"/>
      <c r="BG157" s="77"/>
      <c r="BH157" s="80"/>
      <c r="BI157" s="80"/>
      <c r="BJ157" s="53"/>
      <c r="BK157" s="53"/>
      <c r="BL157" s="53"/>
      <c r="BM157" s="53"/>
      <c r="BN157" s="55"/>
      <c r="BO157" s="55"/>
      <c r="BP157" s="55"/>
      <c r="BQ157" s="56"/>
      <c r="BR157" s="56"/>
      <c r="BS157" s="43"/>
      <c r="BT157" s="58"/>
      <c r="BU157" s="60"/>
      <c r="BV157" s="62"/>
      <c r="BW157" s="43"/>
      <c r="BX157" s="60"/>
      <c r="BY157" s="62"/>
      <c r="BZ157" s="62"/>
      <c r="CA157" s="43"/>
      <c r="CB157" s="45"/>
      <c r="CC157" s="45"/>
      <c r="CD157" s="47"/>
      <c r="CE157" s="49"/>
      <c r="CF157" s="49"/>
      <c r="CG157" s="50"/>
      <c r="CH157" s="51"/>
    </row>
    <row r="158" spans="1:86" s="25" customFormat="1" ht="18" customHeight="1" x14ac:dyDescent="0.3">
      <c r="A158" s="63">
        <v>24</v>
      </c>
      <c r="B158" s="152" t="s">
        <v>116</v>
      </c>
      <c r="C158" s="66" t="s">
        <v>180</v>
      </c>
      <c r="D158" s="66" t="s">
        <v>193</v>
      </c>
      <c r="E158" s="69" t="s">
        <v>77</v>
      </c>
      <c r="F158" s="66" t="s">
        <v>73</v>
      </c>
      <c r="G158" s="91" t="s">
        <v>71</v>
      </c>
      <c r="H158" s="72">
        <v>43942</v>
      </c>
      <c r="I158" s="73"/>
      <c r="J158" s="6" t="s">
        <v>21</v>
      </c>
      <c r="K158" s="29" t="s">
        <v>89</v>
      </c>
      <c r="L158" s="29" t="s">
        <v>89</v>
      </c>
      <c r="M158" s="29" t="s">
        <v>89</v>
      </c>
      <c r="N158" s="29"/>
      <c r="O158" s="29"/>
      <c r="P158" s="29" t="s">
        <v>89</v>
      </c>
      <c r="Q158" s="29" t="s">
        <v>89</v>
      </c>
      <c r="R158" s="29" t="s">
        <v>89</v>
      </c>
      <c r="S158" s="29" t="s">
        <v>89</v>
      </c>
      <c r="T158" s="29" t="s">
        <v>142</v>
      </c>
      <c r="U158" s="29"/>
      <c r="V158" s="29"/>
      <c r="W158" s="29" t="s">
        <v>89</v>
      </c>
      <c r="X158" s="29" t="s">
        <v>89</v>
      </c>
      <c r="Y158" s="29" t="s">
        <v>89</v>
      </c>
      <c r="Z158" s="29" t="s">
        <v>89</v>
      </c>
      <c r="AA158" s="29" t="s">
        <v>89</v>
      </c>
      <c r="AB158" s="29"/>
      <c r="AC158" s="29"/>
      <c r="AD158" s="29" t="s">
        <v>89</v>
      </c>
      <c r="AE158" s="29" t="s">
        <v>89</v>
      </c>
      <c r="AF158" s="29" t="s">
        <v>89</v>
      </c>
      <c r="AG158" s="29" t="s">
        <v>89</v>
      </c>
      <c r="AH158" s="29" t="s">
        <v>118</v>
      </c>
      <c r="AI158" s="29"/>
      <c r="AJ158" s="29"/>
      <c r="AK158" s="29" t="s">
        <v>89</v>
      </c>
      <c r="AL158" s="29" t="s">
        <v>89</v>
      </c>
      <c r="AM158" s="29" t="s">
        <v>89</v>
      </c>
      <c r="AN158" s="29" t="s">
        <v>89</v>
      </c>
      <c r="AO158" s="29"/>
      <c r="AP158" s="74">
        <f t="shared" ref="AP158" si="2026">(COUNTIF(K158:AO158,"=○")+COUNTIF(K158:AO158,"=○4")*0.5)*8</f>
        <v>0</v>
      </c>
      <c r="AQ158" s="74">
        <f t="shared" ref="AQ158" si="2027">(COUNTIF(K158:AO158,"=×")+COUNTIF(K158:AO158,"=×4")*0.5)*8</f>
        <v>12</v>
      </c>
      <c r="AR158" s="74">
        <f t="shared" ref="AR158" si="2028">(COUNTIF(K158:AO158,"=※")+COUNTIF(K158:AO158,"=※4")*0.5)*8</f>
        <v>0</v>
      </c>
      <c r="AS158" s="74">
        <f t="shared" ref="AS158" si="2029">COUNTIF(K158:AO158,"□")*8</f>
        <v>0</v>
      </c>
      <c r="AT158" s="74">
        <f t="shared" ref="AT158" si="2030">COUNTIF(K158:AO158,"=☆")*8</f>
        <v>0</v>
      </c>
      <c r="AU158" s="75">
        <f t="shared" ref="AU158" si="2031">COUNTIF(K158:AO158,"=●")*8</f>
        <v>0</v>
      </c>
      <c r="AV158" s="75">
        <f t="shared" ref="AV158" si="2032">(COUNTIF(K158:AO158,"=$")+COUNTIF(K158:AO158,"=H"))*8</f>
        <v>0</v>
      </c>
      <c r="AW158" s="75">
        <f t="shared" ref="AW158" si="2033">(COUNTIF(K158:AO158,"▲")+COUNTIF(K158:AO158,"=▲4")*0.5)*8</f>
        <v>0</v>
      </c>
      <c r="AX158" s="74">
        <f t="shared" ref="AX158" si="2034">(COUNTIF(K158:AO158,"-")+COUNTIF(K158:AO158,"/"))*8</f>
        <v>0</v>
      </c>
      <c r="AY158" s="75">
        <f t="shared" ref="AY158" si="2035">(COUNTIF(K158:AO158,"G")+COUNTIF(K158:AO158,"=G4")*0.5)*8</f>
        <v>0</v>
      </c>
      <c r="AZ158" s="75">
        <f t="shared" ref="AZ158" si="2036">(COUNTIF(K158:AO158,"E")+COUNTIF(K158:AO158,"=E4")*0.5)*8</f>
        <v>0</v>
      </c>
      <c r="BA158" s="75">
        <f t="shared" ref="BA158" si="2037">(COUNTIF(K158:AO158,"=▽")+COUNTIF(K158:AO158,"=▽4")*0.5)*8</f>
        <v>0</v>
      </c>
      <c r="BB158" s="75">
        <f t="shared" ref="BB158" si="2038">$BG$5-(SUM(AP158:AZ159)+BC158)/8</f>
        <v>20.5</v>
      </c>
      <c r="BC158" s="75"/>
      <c r="BD158" s="77">
        <f t="shared" ref="BD158" si="2039">$BG$5*8</f>
        <v>176</v>
      </c>
      <c r="BE158" s="81">
        <v>163.5</v>
      </c>
      <c r="BF158" s="77">
        <f t="shared" ref="BF158" si="2040">SUM(K159:M159,P159:T159,W159:AA159,AD159:AH159,AK159:AN159)</f>
        <v>57</v>
      </c>
      <c r="BG158" s="77">
        <f t="shared" ref="BG158" si="2041">SUM(N159:O159,U159:V159,AB159:AC159,AI159:AJ159)</f>
        <v>51</v>
      </c>
      <c r="BH158" s="79"/>
      <c r="BI158" s="79">
        <f t="shared" ref="BI158" si="2042">SUM(BF158:BH159)</f>
        <v>108</v>
      </c>
      <c r="BJ158" s="52"/>
      <c r="BK158" s="52">
        <f t="shared" ref="BK158" si="2043">BA158</f>
        <v>0</v>
      </c>
      <c r="BL158" s="52">
        <f t="shared" ref="BL158" si="2044">BA158</f>
        <v>0</v>
      </c>
      <c r="BM158" s="52">
        <f t="shared" ref="BM158" si="2045">BJ158+BK158-BL158</f>
        <v>0</v>
      </c>
      <c r="BN158" s="54">
        <f t="shared" ref="BN158" si="2046">BE158</f>
        <v>163.5</v>
      </c>
      <c r="BO158" s="54">
        <f t="shared" ref="BO158" si="2047">BF158-(BK158-BT158)</f>
        <v>57</v>
      </c>
      <c r="BP158" s="54">
        <f t="shared" ref="BP158" si="2048">BG158-BT158</f>
        <v>51</v>
      </c>
      <c r="BQ158" s="56">
        <f t="shared" ref="BQ158" si="2049">BH158</f>
        <v>0</v>
      </c>
      <c r="BR158" s="56">
        <f t="shared" ref="BR158" si="2050">SUM(BO158:BQ159)</f>
        <v>108</v>
      </c>
      <c r="BS158" s="42" t="str">
        <f t="shared" ref="BS158" si="2051">IF(BD158=BE158,"Y","N")</f>
        <v>N</v>
      </c>
      <c r="BT158" s="57"/>
      <c r="BU158" s="59"/>
      <c r="BV158" s="61"/>
      <c r="BW158" s="42"/>
      <c r="BX158" s="59"/>
      <c r="BY158" s="61"/>
      <c r="BZ158" s="61"/>
      <c r="CA158" s="42"/>
      <c r="CB158" s="44"/>
      <c r="CC158" s="44"/>
      <c r="CD158" s="46"/>
      <c r="CE158" s="48"/>
      <c r="CF158" s="48"/>
      <c r="CG158" s="50" t="s">
        <v>181</v>
      </c>
      <c r="CH158" s="51"/>
    </row>
    <row r="159" spans="1:86" s="25" customFormat="1" ht="18" customHeight="1" x14ac:dyDescent="0.3">
      <c r="A159" s="64"/>
      <c r="B159" s="153"/>
      <c r="C159" s="66"/>
      <c r="D159" s="66" t="str">
        <f t="shared" ref="D159" si="2052">D158</f>
        <v>中国区原件</v>
      </c>
      <c r="E159" s="69"/>
      <c r="F159" s="66" t="str">
        <f>F158</f>
        <v>蕴力</v>
      </c>
      <c r="G159" s="92"/>
      <c r="H159" s="72"/>
      <c r="I159" s="73"/>
      <c r="J159" s="6" t="s">
        <v>22</v>
      </c>
      <c r="K159" s="30">
        <v>3</v>
      </c>
      <c r="L159" s="30">
        <v>3</v>
      </c>
      <c r="M159" s="30">
        <v>3</v>
      </c>
      <c r="N159" s="30">
        <v>11</v>
      </c>
      <c r="O159" s="30"/>
      <c r="P159" s="30">
        <v>3</v>
      </c>
      <c r="Q159" s="30">
        <v>3</v>
      </c>
      <c r="R159" s="30">
        <v>3</v>
      </c>
      <c r="S159" s="30">
        <v>2</v>
      </c>
      <c r="T159" s="30"/>
      <c r="U159" s="30">
        <v>10</v>
      </c>
      <c r="V159" s="30">
        <v>8</v>
      </c>
      <c r="W159" s="30">
        <v>3</v>
      </c>
      <c r="X159" s="30">
        <v>2</v>
      </c>
      <c r="Y159" s="30">
        <v>3</v>
      </c>
      <c r="Z159" s="30">
        <v>2</v>
      </c>
      <c r="AA159" s="30">
        <v>3</v>
      </c>
      <c r="AB159" s="30">
        <v>11</v>
      </c>
      <c r="AC159" s="30"/>
      <c r="AD159" s="30">
        <v>3</v>
      </c>
      <c r="AE159" s="30">
        <v>3</v>
      </c>
      <c r="AF159" s="30">
        <v>3</v>
      </c>
      <c r="AG159" s="30">
        <v>3</v>
      </c>
      <c r="AH159" s="30"/>
      <c r="AI159" s="30">
        <v>11</v>
      </c>
      <c r="AJ159" s="30"/>
      <c r="AK159" s="30">
        <v>3</v>
      </c>
      <c r="AL159" s="30">
        <v>3</v>
      </c>
      <c r="AM159" s="30">
        <v>3</v>
      </c>
      <c r="AN159" s="30">
        <v>3</v>
      </c>
      <c r="AO159" s="30"/>
      <c r="AP159" s="74"/>
      <c r="AQ159" s="74"/>
      <c r="AR159" s="74"/>
      <c r="AS159" s="74"/>
      <c r="AT159" s="74"/>
      <c r="AU159" s="76"/>
      <c r="AV159" s="76"/>
      <c r="AW159" s="76"/>
      <c r="AX159" s="74"/>
      <c r="AY159" s="76"/>
      <c r="AZ159" s="76"/>
      <c r="BA159" s="76"/>
      <c r="BB159" s="76"/>
      <c r="BC159" s="76"/>
      <c r="BD159" s="77"/>
      <c r="BE159" s="81"/>
      <c r="BF159" s="77"/>
      <c r="BG159" s="77"/>
      <c r="BH159" s="80"/>
      <c r="BI159" s="80"/>
      <c r="BJ159" s="53"/>
      <c r="BK159" s="53"/>
      <c r="BL159" s="53"/>
      <c r="BM159" s="53"/>
      <c r="BN159" s="55"/>
      <c r="BO159" s="55"/>
      <c r="BP159" s="55"/>
      <c r="BQ159" s="56"/>
      <c r="BR159" s="56"/>
      <c r="BS159" s="43"/>
      <c r="BT159" s="58"/>
      <c r="BU159" s="60"/>
      <c r="BV159" s="62"/>
      <c r="BW159" s="43"/>
      <c r="BX159" s="60"/>
      <c r="BY159" s="62"/>
      <c r="BZ159" s="62"/>
      <c r="CA159" s="43"/>
      <c r="CB159" s="45"/>
      <c r="CC159" s="45"/>
      <c r="CD159" s="47"/>
      <c r="CE159" s="49"/>
      <c r="CF159" s="49"/>
      <c r="CG159" s="50"/>
      <c r="CH159" s="51"/>
    </row>
    <row r="160" spans="1:86" s="25" customFormat="1" ht="18" customHeight="1" x14ac:dyDescent="0.3">
      <c r="A160" s="63">
        <v>25</v>
      </c>
      <c r="B160" s="152"/>
      <c r="C160" s="66" t="s">
        <v>182</v>
      </c>
      <c r="D160" s="66" t="s">
        <v>151</v>
      </c>
      <c r="E160" s="69" t="s">
        <v>77</v>
      </c>
      <c r="F160" s="66" t="s">
        <v>73</v>
      </c>
      <c r="G160" s="91" t="s">
        <v>71</v>
      </c>
      <c r="H160" s="72">
        <v>43922</v>
      </c>
      <c r="I160" s="73"/>
      <c r="J160" s="6" t="s">
        <v>21</v>
      </c>
      <c r="K160" s="29" t="s">
        <v>89</v>
      </c>
      <c r="L160" s="29" t="s">
        <v>89</v>
      </c>
      <c r="M160" s="29" t="s">
        <v>89</v>
      </c>
      <c r="N160" s="29"/>
      <c r="O160" s="29"/>
      <c r="P160" s="29" t="s">
        <v>89</v>
      </c>
      <c r="Q160" s="29" t="s">
        <v>89</v>
      </c>
      <c r="R160" s="29" t="s">
        <v>89</v>
      </c>
      <c r="S160" s="29" t="s">
        <v>89</v>
      </c>
      <c r="T160" s="29" t="s">
        <v>89</v>
      </c>
      <c r="U160" s="29"/>
      <c r="V160" s="29"/>
      <c r="W160" s="29" t="s">
        <v>89</v>
      </c>
      <c r="X160" s="29" t="s">
        <v>89</v>
      </c>
      <c r="Y160" s="29" t="s">
        <v>89</v>
      </c>
      <c r="Z160" s="29" t="s">
        <v>89</v>
      </c>
      <c r="AA160" s="29" t="s">
        <v>89</v>
      </c>
      <c r="AB160" s="29"/>
      <c r="AC160" s="29"/>
      <c r="AD160" s="29" t="s">
        <v>89</v>
      </c>
      <c r="AE160" s="29" t="s">
        <v>89</v>
      </c>
      <c r="AF160" s="29" t="s">
        <v>89</v>
      </c>
      <c r="AG160" s="29" t="s">
        <v>89</v>
      </c>
      <c r="AH160" s="29" t="s">
        <v>89</v>
      </c>
      <c r="AI160" s="29"/>
      <c r="AJ160" s="29"/>
      <c r="AK160" s="29" t="s">
        <v>89</v>
      </c>
      <c r="AL160" s="29" t="s">
        <v>89</v>
      </c>
      <c r="AM160" s="29" t="s">
        <v>89</v>
      </c>
      <c r="AN160" s="29" t="s">
        <v>89</v>
      </c>
      <c r="AO160" s="29"/>
      <c r="AP160" s="74">
        <f t="shared" ref="AP160" si="2053">(COUNTIF(K160:AO160,"=○")+COUNTIF(K160:AO160,"=○4")*0.5)*8</f>
        <v>0</v>
      </c>
      <c r="AQ160" s="74">
        <f t="shared" ref="AQ160" si="2054">(COUNTIF(K160:AO160,"=×")+COUNTIF(K160:AO160,"=×4")*0.5)*8</f>
        <v>0</v>
      </c>
      <c r="AR160" s="74">
        <f t="shared" ref="AR160" si="2055">(COUNTIF(K160:AO160,"=※")+COUNTIF(K160:AO160,"=※4")*0.5)*8</f>
        <v>0</v>
      </c>
      <c r="AS160" s="74">
        <f t="shared" ref="AS160" si="2056">COUNTIF(K160:AO160,"□")*8</f>
        <v>0</v>
      </c>
      <c r="AT160" s="74">
        <f t="shared" ref="AT160" si="2057">COUNTIF(K160:AO160,"=☆")*8</f>
        <v>0</v>
      </c>
      <c r="AU160" s="75">
        <f t="shared" ref="AU160" si="2058">COUNTIF(K160:AO160,"=●")*8</f>
        <v>0</v>
      </c>
      <c r="AV160" s="75">
        <f t="shared" ref="AV160" si="2059">(COUNTIF(K160:AO160,"=$")+COUNTIF(K160:AO160,"=H"))*8</f>
        <v>0</v>
      </c>
      <c r="AW160" s="75">
        <f t="shared" ref="AW160" si="2060">(COUNTIF(K160:AO160,"▲")+COUNTIF(K160:AO160,"=▲4")*0.5)*8</f>
        <v>0</v>
      </c>
      <c r="AX160" s="74">
        <f t="shared" ref="AX160" si="2061">(COUNTIF(K160:AO160,"-")+COUNTIF(K160:AO160,"/"))*8</f>
        <v>0</v>
      </c>
      <c r="AY160" s="75">
        <f t="shared" ref="AY160" si="2062">(COUNTIF(K160:AO160,"G")+COUNTIF(K160:AO160,"=G4")*0.5)*8</f>
        <v>0</v>
      </c>
      <c r="AZ160" s="75">
        <f t="shared" ref="AZ160" si="2063">(COUNTIF(K160:AO160,"E")+COUNTIF(K160:AO160,"=E4")*0.5)*8</f>
        <v>0</v>
      </c>
      <c r="BA160" s="75">
        <f t="shared" ref="BA160" si="2064">(COUNTIF(K160:AO160,"=▽")+COUNTIF(K160:AO160,"=▽4")*0.5)*8</f>
        <v>0</v>
      </c>
      <c r="BB160" s="75">
        <f t="shared" ref="BB160" si="2065">$BG$5-(SUM(AP160:AZ161)+BC160)/8</f>
        <v>22</v>
      </c>
      <c r="BC160" s="75"/>
      <c r="BD160" s="77">
        <f t="shared" ref="BD160" si="2066">$BG$5*8</f>
        <v>176</v>
      </c>
      <c r="BE160" s="78">
        <f t="shared" ref="BE160" si="2067">BD160-(SUM(AP160:AZ161)+BC160)</f>
        <v>176</v>
      </c>
      <c r="BF160" s="77">
        <f t="shared" ref="BF160" si="2068">SUM(K161:M161,P161:T161,W161:AA161,AD161:AH161,AK161:AN161)</f>
        <v>55.5</v>
      </c>
      <c r="BG160" s="77">
        <f t="shared" ref="BG160" si="2069">SUM(N161:O161,U161:V161,AB161:AC161,AI161:AJ161)</f>
        <v>56.5</v>
      </c>
      <c r="BH160" s="79"/>
      <c r="BI160" s="79">
        <f t="shared" ref="BI160" si="2070">SUM(BF160:BH161)</f>
        <v>112</v>
      </c>
      <c r="BJ160" s="52"/>
      <c r="BK160" s="52">
        <f t="shared" ref="BK160" si="2071">BA160</f>
        <v>0</v>
      </c>
      <c r="BL160" s="52">
        <f t="shared" ref="BL160" si="2072">BA160</f>
        <v>0</v>
      </c>
      <c r="BM160" s="52">
        <f t="shared" ref="BM160" si="2073">BJ160+BK160-BL160</f>
        <v>0</v>
      </c>
      <c r="BN160" s="54">
        <f t="shared" ref="BN160" si="2074">BE160</f>
        <v>176</v>
      </c>
      <c r="BO160" s="54">
        <f t="shared" ref="BO160" si="2075">BF160-(BK160-BT160)</f>
        <v>55.5</v>
      </c>
      <c r="BP160" s="54">
        <f t="shared" ref="BP160" si="2076">BG160-BT160</f>
        <v>56.5</v>
      </c>
      <c r="BQ160" s="56">
        <f t="shared" ref="BQ160" si="2077">BH160</f>
        <v>0</v>
      </c>
      <c r="BR160" s="56">
        <f t="shared" ref="BR160" si="2078">SUM(BO160:BQ161)</f>
        <v>112</v>
      </c>
      <c r="BS160" s="42" t="str">
        <f t="shared" ref="BS160" si="2079">IF(BD160=BE160,"Y","N")</f>
        <v>Y</v>
      </c>
      <c r="BT160" s="57"/>
      <c r="BU160" s="59"/>
      <c r="BV160" s="61"/>
      <c r="BW160" s="42"/>
      <c r="BX160" s="59"/>
      <c r="BY160" s="61"/>
      <c r="BZ160" s="61"/>
      <c r="CA160" s="42"/>
      <c r="CB160" s="44"/>
      <c r="CC160" s="44"/>
      <c r="CD160" s="46"/>
      <c r="CE160" s="48"/>
      <c r="CF160" s="48"/>
      <c r="CG160" s="50"/>
      <c r="CH160" s="51"/>
    </row>
    <row r="161" spans="1:86" s="25" customFormat="1" ht="18" customHeight="1" x14ac:dyDescent="0.3">
      <c r="A161" s="64"/>
      <c r="B161" s="153"/>
      <c r="C161" s="66"/>
      <c r="D161" s="66" t="str">
        <f>D160</f>
        <v>中国区坏件</v>
      </c>
      <c r="E161" s="69"/>
      <c r="F161" s="66" t="str">
        <f t="shared" ref="F161" si="2080">F160</f>
        <v>蕴力</v>
      </c>
      <c r="G161" s="92"/>
      <c r="H161" s="72"/>
      <c r="I161" s="73"/>
      <c r="J161" s="6" t="s">
        <v>22</v>
      </c>
      <c r="K161" s="30">
        <v>2</v>
      </c>
      <c r="L161" s="30">
        <v>2</v>
      </c>
      <c r="M161" s="30">
        <v>2</v>
      </c>
      <c r="N161" s="30">
        <v>10</v>
      </c>
      <c r="O161" s="30">
        <v>8</v>
      </c>
      <c r="P161" s="30">
        <v>3</v>
      </c>
      <c r="Q161" s="30">
        <v>3</v>
      </c>
      <c r="R161" s="30">
        <v>2</v>
      </c>
      <c r="S161" s="30">
        <v>3</v>
      </c>
      <c r="T161" s="30">
        <v>2</v>
      </c>
      <c r="U161" s="41">
        <v>10</v>
      </c>
      <c r="V161" s="41"/>
      <c r="W161" s="30">
        <v>3</v>
      </c>
      <c r="X161" s="30">
        <v>2</v>
      </c>
      <c r="Y161" s="30">
        <v>3</v>
      </c>
      <c r="Z161" s="30">
        <v>3</v>
      </c>
      <c r="AA161" s="30">
        <v>3</v>
      </c>
      <c r="AB161" s="30">
        <v>10.5</v>
      </c>
      <c r="AC161" s="30"/>
      <c r="AD161" s="30">
        <v>3</v>
      </c>
      <c r="AE161" s="30">
        <v>2</v>
      </c>
      <c r="AF161" s="30">
        <v>3</v>
      </c>
      <c r="AG161" s="30">
        <v>2</v>
      </c>
      <c r="AH161" s="30">
        <v>2</v>
      </c>
      <c r="AI161" s="30">
        <v>10</v>
      </c>
      <c r="AJ161" s="30">
        <v>8</v>
      </c>
      <c r="AK161" s="30">
        <v>3</v>
      </c>
      <c r="AL161" s="30">
        <v>2</v>
      </c>
      <c r="AM161" s="30">
        <v>3</v>
      </c>
      <c r="AN161" s="30">
        <v>2.5</v>
      </c>
      <c r="AO161" s="30"/>
      <c r="AP161" s="74"/>
      <c r="AQ161" s="74"/>
      <c r="AR161" s="74"/>
      <c r="AS161" s="74"/>
      <c r="AT161" s="74"/>
      <c r="AU161" s="76"/>
      <c r="AV161" s="76"/>
      <c r="AW161" s="76"/>
      <c r="AX161" s="74"/>
      <c r="AY161" s="76"/>
      <c r="AZ161" s="76"/>
      <c r="BA161" s="76"/>
      <c r="BB161" s="76"/>
      <c r="BC161" s="76"/>
      <c r="BD161" s="77"/>
      <c r="BE161" s="78"/>
      <c r="BF161" s="77"/>
      <c r="BG161" s="77"/>
      <c r="BH161" s="80"/>
      <c r="BI161" s="80"/>
      <c r="BJ161" s="53"/>
      <c r="BK161" s="53"/>
      <c r="BL161" s="53"/>
      <c r="BM161" s="53"/>
      <c r="BN161" s="55"/>
      <c r="BO161" s="55"/>
      <c r="BP161" s="55"/>
      <c r="BQ161" s="56"/>
      <c r="BR161" s="56"/>
      <c r="BS161" s="43"/>
      <c r="BT161" s="58"/>
      <c r="BU161" s="60"/>
      <c r="BV161" s="62"/>
      <c r="BW161" s="43"/>
      <c r="BX161" s="60"/>
      <c r="BY161" s="62"/>
      <c r="BZ161" s="62"/>
      <c r="CA161" s="43"/>
      <c r="CB161" s="45"/>
      <c r="CC161" s="45"/>
      <c r="CD161" s="47"/>
      <c r="CE161" s="49"/>
      <c r="CF161" s="49"/>
      <c r="CG161" s="50"/>
      <c r="CH161" s="51"/>
    </row>
    <row r="162" spans="1:86" s="25" customFormat="1" ht="18" customHeight="1" x14ac:dyDescent="0.3">
      <c r="A162" s="63">
        <v>26</v>
      </c>
      <c r="B162" s="152"/>
      <c r="C162" s="66" t="s">
        <v>183</v>
      </c>
      <c r="D162" s="66" t="s">
        <v>151</v>
      </c>
      <c r="E162" s="69" t="s">
        <v>72</v>
      </c>
      <c r="F162" s="66" t="s">
        <v>73</v>
      </c>
      <c r="G162" s="91" t="s">
        <v>71</v>
      </c>
      <c r="H162" s="147">
        <v>44853</v>
      </c>
      <c r="I162" s="73"/>
      <c r="J162" s="6" t="s">
        <v>21</v>
      </c>
      <c r="K162" s="29" t="s">
        <v>108</v>
      </c>
      <c r="L162" s="29" t="s">
        <v>89</v>
      </c>
      <c r="M162" s="29" t="s">
        <v>89</v>
      </c>
      <c r="N162" s="29"/>
      <c r="O162" s="29"/>
      <c r="P162" s="29" t="s">
        <v>89</v>
      </c>
      <c r="Q162" s="29" t="s">
        <v>89</v>
      </c>
      <c r="R162" s="29" t="s">
        <v>89</v>
      </c>
      <c r="S162" s="29" t="s">
        <v>89</v>
      </c>
      <c r="T162" s="29" t="s">
        <v>89</v>
      </c>
      <c r="U162" s="29"/>
      <c r="V162" s="29"/>
      <c r="W162" s="29" t="s">
        <v>89</v>
      </c>
      <c r="X162" s="29" t="s">
        <v>89</v>
      </c>
      <c r="Y162" s="29" t="s">
        <v>89</v>
      </c>
      <c r="Z162" s="29" t="s">
        <v>89</v>
      </c>
      <c r="AA162" s="29" t="s">
        <v>89</v>
      </c>
      <c r="AB162" s="29"/>
      <c r="AC162" s="29"/>
      <c r="AD162" s="29" t="s">
        <v>89</v>
      </c>
      <c r="AE162" s="29" t="s">
        <v>89</v>
      </c>
      <c r="AF162" s="29" t="s">
        <v>89</v>
      </c>
      <c r="AG162" s="29" t="s">
        <v>89</v>
      </c>
      <c r="AH162" s="29" t="s">
        <v>89</v>
      </c>
      <c r="AI162" s="29"/>
      <c r="AJ162" s="29"/>
      <c r="AK162" s="29" t="s">
        <v>89</v>
      </c>
      <c r="AL162" s="29" t="s">
        <v>89</v>
      </c>
      <c r="AM162" s="29" t="s">
        <v>108</v>
      </c>
      <c r="AN162" s="29" t="s">
        <v>90</v>
      </c>
      <c r="AO162" s="29"/>
      <c r="AP162" s="74">
        <f t="shared" ref="AP162" si="2081">(COUNTIF(K162:AO162,"=○")+COUNTIF(K162:AO162,"=○4")*0.5)*8</f>
        <v>0</v>
      </c>
      <c r="AQ162" s="74">
        <f t="shared" ref="AQ162" si="2082">(COUNTIF(K162:AO162,"=×")+COUNTIF(K162:AO162,"=×4")*0.5)*8</f>
        <v>0</v>
      </c>
      <c r="AR162" s="74">
        <f t="shared" ref="AR162" si="2083">(COUNTIF(K162:AO162,"=※")+COUNTIF(K162:AO162,"=※4")*0.5)*8</f>
        <v>0</v>
      </c>
      <c r="AS162" s="74">
        <f t="shared" ref="AS162" si="2084">COUNTIF(K162:AO162,"□")*8</f>
        <v>0</v>
      </c>
      <c r="AT162" s="74">
        <f t="shared" ref="AT162" si="2085">COUNTIF(K162:AO162,"=☆")*8</f>
        <v>0</v>
      </c>
      <c r="AU162" s="75">
        <f t="shared" ref="AU162" si="2086">COUNTIF(K162:AO162,"=●")*8</f>
        <v>0</v>
      </c>
      <c r="AV162" s="75">
        <f t="shared" ref="AV162" si="2087">(COUNTIF(K162:AO162,"=$")+COUNTIF(K162:AO162,"=H"))*8</f>
        <v>0</v>
      </c>
      <c r="AW162" s="75">
        <f t="shared" ref="AW162" si="2088">(COUNTIF(K162:AO162,"▲")+COUNTIF(K162:AO162,"=▲4")*0.5)*8</f>
        <v>0</v>
      </c>
      <c r="AX162" s="74">
        <f t="shared" ref="AX162" si="2089">(COUNTIF(K162:AO162,"-")+COUNTIF(K162:AO162,"/"))*8</f>
        <v>0</v>
      </c>
      <c r="AY162" s="75">
        <f t="shared" ref="AY162" si="2090">(COUNTIF(K162:AO162,"G")+COUNTIF(K162:AO162,"=G4")*0.5)*8</f>
        <v>0</v>
      </c>
      <c r="AZ162" s="75">
        <f t="shared" ref="AZ162" si="2091">(COUNTIF(K162:AO162,"E")+COUNTIF(K162:AO162,"=E4")*0.5)*8</f>
        <v>0</v>
      </c>
      <c r="BA162" s="75">
        <f t="shared" ref="BA162" si="2092">(COUNTIF(K162:AO162,"=▽")+COUNTIF(K162:AO162,"=▽4")*0.5)*8</f>
        <v>16</v>
      </c>
      <c r="BB162" s="75">
        <f t="shared" ref="BB162" si="2093">$BG$5-(SUM(AP162:AZ163)+BC162)/8</f>
        <v>22</v>
      </c>
      <c r="BC162" s="75"/>
      <c r="BD162" s="77">
        <f t="shared" ref="BD162" si="2094">$BG$5*8</f>
        <v>176</v>
      </c>
      <c r="BE162" s="81">
        <v>159</v>
      </c>
      <c r="BF162" s="77">
        <f t="shared" ref="BF162" si="2095">SUM(K163:M163,P163:T163,W163:AA163,AD163:AH163,AK163:AN163)</f>
        <v>40</v>
      </c>
      <c r="BG162" s="77">
        <f t="shared" ref="BG162" si="2096">SUM(N163:O163,U163:V163,AB163:AC163,AI163:AJ163)</f>
        <v>56.5</v>
      </c>
      <c r="BH162" s="79"/>
      <c r="BI162" s="79">
        <f t="shared" ref="BI162" si="2097">SUM(BF162:BH163)</f>
        <v>96.5</v>
      </c>
      <c r="BJ162" s="52"/>
      <c r="BK162" s="52">
        <v>17</v>
      </c>
      <c r="BL162" s="52">
        <v>17</v>
      </c>
      <c r="BM162" s="52">
        <f t="shared" ref="BM162" si="2098">BJ162+BK162-BL162</f>
        <v>0</v>
      </c>
      <c r="BN162" s="54">
        <v>176</v>
      </c>
      <c r="BO162" s="54">
        <f t="shared" ref="BO162" si="2099">BF162-(BK162-BT162)</f>
        <v>40</v>
      </c>
      <c r="BP162" s="54">
        <f t="shared" ref="BP162" si="2100">BG162-BT162</f>
        <v>39.5</v>
      </c>
      <c r="BQ162" s="56">
        <f t="shared" ref="BQ162" si="2101">BH162</f>
        <v>0</v>
      </c>
      <c r="BR162" s="56">
        <f t="shared" ref="BR162" si="2102">SUM(BO162:BQ163)</f>
        <v>79.5</v>
      </c>
      <c r="BS162" s="42" t="str">
        <f t="shared" ref="BS162" si="2103">IF(BD162=BE162,"Y","N")</f>
        <v>N</v>
      </c>
      <c r="BT162" s="57">
        <v>17</v>
      </c>
      <c r="BU162" s="59"/>
      <c r="BV162" s="61"/>
      <c r="BW162" s="42"/>
      <c r="BX162" s="59"/>
      <c r="BY162" s="61"/>
      <c r="BZ162" s="61"/>
      <c r="CA162" s="42"/>
      <c r="CB162" s="44"/>
      <c r="CC162" s="44"/>
      <c r="CD162" s="46"/>
      <c r="CE162" s="48"/>
      <c r="CF162" s="48"/>
      <c r="CG162" s="50"/>
      <c r="CH162" s="50"/>
    </row>
    <row r="163" spans="1:86" s="25" customFormat="1" ht="18" customHeight="1" x14ac:dyDescent="0.3">
      <c r="A163" s="64"/>
      <c r="B163" s="153"/>
      <c r="C163" s="66"/>
      <c r="D163" s="66" t="str">
        <f>D162</f>
        <v>中国区坏件</v>
      </c>
      <c r="E163" s="69"/>
      <c r="F163" s="66" t="str">
        <f t="shared" ref="F163" si="2104">F162</f>
        <v>蕴力</v>
      </c>
      <c r="G163" s="92"/>
      <c r="H163" s="147"/>
      <c r="I163" s="73"/>
      <c r="J163" s="6" t="s">
        <v>22</v>
      </c>
      <c r="K163" s="30"/>
      <c r="L163" s="30">
        <v>2</v>
      </c>
      <c r="M163" s="30">
        <v>2</v>
      </c>
      <c r="N163" s="30">
        <v>10</v>
      </c>
      <c r="O163" s="30"/>
      <c r="P163" s="30">
        <v>2</v>
      </c>
      <c r="Q163" s="30">
        <v>3</v>
      </c>
      <c r="R163" s="30">
        <v>2</v>
      </c>
      <c r="S163" s="30">
        <v>2</v>
      </c>
      <c r="T163" s="30">
        <v>2</v>
      </c>
      <c r="U163" s="41">
        <v>10</v>
      </c>
      <c r="V163" s="30">
        <v>8</v>
      </c>
      <c r="W163" s="30">
        <v>3</v>
      </c>
      <c r="X163" s="30">
        <v>2</v>
      </c>
      <c r="Y163" s="30">
        <v>3</v>
      </c>
      <c r="Z163" s="30">
        <v>2</v>
      </c>
      <c r="AA163" s="30">
        <v>2</v>
      </c>
      <c r="AB163" s="30">
        <v>10.5</v>
      </c>
      <c r="AC163" s="30"/>
      <c r="AD163" s="30">
        <v>2</v>
      </c>
      <c r="AE163" s="30">
        <v>2</v>
      </c>
      <c r="AF163" s="30">
        <v>3</v>
      </c>
      <c r="AG163" s="30">
        <v>2</v>
      </c>
      <c r="AH163" s="30"/>
      <c r="AI163" s="30">
        <v>10</v>
      </c>
      <c r="AJ163" s="30">
        <v>8</v>
      </c>
      <c r="AK163" s="30">
        <v>2</v>
      </c>
      <c r="AL163" s="30">
        <v>2</v>
      </c>
      <c r="AM163" s="30"/>
      <c r="AN163" s="30"/>
      <c r="AO163" s="30"/>
      <c r="AP163" s="74"/>
      <c r="AQ163" s="74"/>
      <c r="AR163" s="74"/>
      <c r="AS163" s="74"/>
      <c r="AT163" s="74"/>
      <c r="AU163" s="76"/>
      <c r="AV163" s="76"/>
      <c r="AW163" s="76"/>
      <c r="AX163" s="74"/>
      <c r="AY163" s="76"/>
      <c r="AZ163" s="76"/>
      <c r="BA163" s="76"/>
      <c r="BB163" s="76"/>
      <c r="BC163" s="76"/>
      <c r="BD163" s="77"/>
      <c r="BE163" s="81"/>
      <c r="BF163" s="77"/>
      <c r="BG163" s="77"/>
      <c r="BH163" s="80"/>
      <c r="BI163" s="80"/>
      <c r="BJ163" s="53"/>
      <c r="BK163" s="53"/>
      <c r="BL163" s="53"/>
      <c r="BM163" s="53"/>
      <c r="BN163" s="55"/>
      <c r="BO163" s="55"/>
      <c r="BP163" s="55"/>
      <c r="BQ163" s="56"/>
      <c r="BR163" s="56"/>
      <c r="BS163" s="43"/>
      <c r="BT163" s="58"/>
      <c r="BU163" s="60"/>
      <c r="BV163" s="62"/>
      <c r="BW163" s="43"/>
      <c r="BX163" s="60"/>
      <c r="BY163" s="62"/>
      <c r="BZ163" s="62"/>
      <c r="CA163" s="43"/>
      <c r="CB163" s="45"/>
      <c r="CC163" s="45"/>
      <c r="CD163" s="47"/>
      <c r="CE163" s="49"/>
      <c r="CF163" s="49"/>
      <c r="CG163" s="50"/>
      <c r="CH163" s="50"/>
    </row>
    <row r="164" spans="1:86" s="25" customFormat="1" ht="18" customHeight="1" x14ac:dyDescent="0.3">
      <c r="A164" s="63"/>
      <c r="B164" s="138"/>
      <c r="C164" s="139"/>
      <c r="D164" s="139"/>
      <c r="E164" s="141"/>
      <c r="F164" s="142"/>
      <c r="G164" s="91"/>
      <c r="H164" s="147">
        <v>1</v>
      </c>
      <c r="I164" s="144"/>
      <c r="J164" s="6" t="s">
        <v>21</v>
      </c>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74">
        <f t="shared" ref="AP164" si="2105">(COUNTIF(K164:AO164,"=○")+COUNTIF(K164:AO164,"=○4")*0.5)*8</f>
        <v>0</v>
      </c>
      <c r="AQ164" s="74">
        <f t="shared" ref="AQ164" si="2106">(COUNTIF(K164:AO164,"=×")+COUNTIF(K164:AO164,"=×4")*0.5)*8</f>
        <v>0</v>
      </c>
      <c r="AR164" s="74">
        <f t="shared" ref="AR164" si="2107">(COUNTIF(K164:AO164,"=※")+COUNTIF(K164:AO164,"=※4")*0.5)*8</f>
        <v>0</v>
      </c>
      <c r="AS164" s="74">
        <f t="shared" ref="AS164" si="2108">COUNTIF(K164:AO164,"□")*8</f>
        <v>0</v>
      </c>
      <c r="AT164" s="74">
        <f t="shared" ref="AT164" si="2109">COUNTIF(K164:AO164,"=☆")*8</f>
        <v>0</v>
      </c>
      <c r="AU164" s="75">
        <f t="shared" ref="AU164" si="2110">COUNTIF(K164:AO164,"=●")*8</f>
        <v>0</v>
      </c>
      <c r="AV164" s="75">
        <f t="shared" ref="AV164" si="2111">(COUNTIF(K164:AO164,"=$")+COUNTIF(K164:AO164,"=H"))*8</f>
        <v>0</v>
      </c>
      <c r="AW164" s="75">
        <f t="shared" ref="AW164" si="2112">(COUNTIF(K164:AO164,"▲")+COUNTIF(K164:AO164,"=▲4")*0.5)*8</f>
        <v>0</v>
      </c>
      <c r="AX164" s="74">
        <f t="shared" ref="AX164" si="2113">(COUNTIF(K164:AO164,"-")+COUNTIF(K164:AO164,"/"))*8</f>
        <v>0</v>
      </c>
      <c r="AY164" s="75">
        <f t="shared" ref="AY164" si="2114">(COUNTIF(K164:AO164,"G")+COUNTIF(K164:AO164,"=G4")*0.5)*8</f>
        <v>0</v>
      </c>
      <c r="AZ164" s="75">
        <f t="shared" ref="AZ164" si="2115">(COUNTIF(K164:AO164,"E")+COUNTIF(K164:AO164,"=E4")*0.5)*8</f>
        <v>0</v>
      </c>
      <c r="BA164" s="75">
        <f t="shared" ref="BA164" si="2116">(COUNTIF(K164:AO164,"=▽")+COUNTIF(K164:AO164,"=▽4")*0.5)*8</f>
        <v>0</v>
      </c>
      <c r="BB164" s="75">
        <f t="shared" ref="BB164" si="2117">$BG$5-(SUM(AP164:AZ165)+BC164)/8</f>
        <v>22</v>
      </c>
      <c r="BC164" s="75"/>
      <c r="BD164" s="77">
        <f t="shared" si="15"/>
        <v>176</v>
      </c>
      <c r="BE164" s="78"/>
      <c r="BF164" s="77">
        <f t="shared" ref="BF164" si="2118">SUM(K165:M165,P165:T165,W165:AA165,AD165:AH165,AK165:AN165)</f>
        <v>0</v>
      </c>
      <c r="BG164" s="77">
        <f t="shared" ref="BG164" si="2119">SUM(N165:O165,U165:V165,AB165:AC165,AI165:AJ165)</f>
        <v>0</v>
      </c>
      <c r="BH164" s="79"/>
      <c r="BI164" s="79">
        <f t="shared" ref="BI164" si="2120">SUM(BF164:BH165)</f>
        <v>0</v>
      </c>
      <c r="BJ164" s="52"/>
      <c r="BK164" s="52">
        <f t="shared" ref="BK164" si="2121">BA164</f>
        <v>0</v>
      </c>
      <c r="BL164" s="52">
        <f t="shared" ref="BL164" si="2122">BA164</f>
        <v>0</v>
      </c>
      <c r="BM164" s="52">
        <f t="shared" ref="BM164" si="2123">BJ164+BK164-BL164</f>
        <v>0</v>
      </c>
      <c r="BN164" s="54">
        <f t="shared" ref="BN164" si="2124">BE164</f>
        <v>0</v>
      </c>
      <c r="BO164" s="54">
        <f t="shared" ref="BO164" si="2125">BF164-(BK164-BT164)</f>
        <v>0</v>
      </c>
      <c r="BP164" s="54">
        <f t="shared" ref="BP164" si="2126">BG164-BT164</f>
        <v>0</v>
      </c>
      <c r="BQ164" s="56">
        <f t="shared" ref="BQ164" si="2127">BH164</f>
        <v>0</v>
      </c>
      <c r="BR164" s="56">
        <f t="shared" ref="BR164" si="2128">SUM(BO164:BQ165)</f>
        <v>0</v>
      </c>
      <c r="BS164" s="42" t="str">
        <f t="shared" ref="BS164" si="2129">IF(BD164=BE164,"Y","N")</f>
        <v>N</v>
      </c>
      <c r="BT164" s="57"/>
      <c r="BU164" s="59"/>
      <c r="BV164" s="61"/>
      <c r="BW164" s="42"/>
      <c r="BX164" s="59"/>
      <c r="BY164" s="61"/>
      <c r="BZ164" s="61"/>
      <c r="CA164" s="42"/>
      <c r="CB164" s="44"/>
      <c r="CC164" s="44"/>
      <c r="CD164" s="46"/>
      <c r="CE164" s="48"/>
      <c r="CF164" s="48"/>
      <c r="CG164" s="50"/>
      <c r="CH164" s="51"/>
    </row>
    <row r="165" spans="1:86" s="25" customFormat="1" ht="18" customHeight="1" x14ac:dyDescent="0.3">
      <c r="A165" s="64"/>
      <c r="B165" s="138"/>
      <c r="C165" s="140"/>
      <c r="D165" s="140"/>
      <c r="E165" s="141"/>
      <c r="F165" s="143"/>
      <c r="G165" s="92"/>
      <c r="H165" s="147"/>
      <c r="I165" s="144"/>
      <c r="J165" s="6" t="s">
        <v>22</v>
      </c>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74"/>
      <c r="AQ165" s="74"/>
      <c r="AR165" s="74"/>
      <c r="AS165" s="74"/>
      <c r="AT165" s="74"/>
      <c r="AU165" s="76"/>
      <c r="AV165" s="76"/>
      <c r="AW165" s="76"/>
      <c r="AX165" s="74"/>
      <c r="AY165" s="76"/>
      <c r="AZ165" s="76"/>
      <c r="BA165" s="76"/>
      <c r="BB165" s="76"/>
      <c r="BC165" s="76"/>
      <c r="BD165" s="77"/>
      <c r="BE165" s="78"/>
      <c r="BF165" s="77"/>
      <c r="BG165" s="77"/>
      <c r="BH165" s="80"/>
      <c r="BI165" s="80"/>
      <c r="BJ165" s="53"/>
      <c r="BK165" s="53"/>
      <c r="BL165" s="53"/>
      <c r="BM165" s="53"/>
      <c r="BN165" s="55"/>
      <c r="BO165" s="55"/>
      <c r="BP165" s="55"/>
      <c r="BQ165" s="56"/>
      <c r="BR165" s="56"/>
      <c r="BS165" s="43"/>
      <c r="BT165" s="58"/>
      <c r="BU165" s="60"/>
      <c r="BV165" s="62"/>
      <c r="BW165" s="43"/>
      <c r="BX165" s="60"/>
      <c r="BY165" s="62"/>
      <c r="BZ165" s="62"/>
      <c r="CA165" s="43"/>
      <c r="CB165" s="45"/>
      <c r="CC165" s="45"/>
      <c r="CD165" s="47"/>
      <c r="CE165" s="49"/>
      <c r="CF165" s="49"/>
      <c r="CG165" s="50"/>
      <c r="CH165" s="51"/>
    </row>
    <row r="166" spans="1:86" s="25" customFormat="1" ht="18" customHeight="1" x14ac:dyDescent="0.3">
      <c r="A166" s="63"/>
      <c r="B166" s="82"/>
      <c r="C166" s="138"/>
      <c r="D166" s="139"/>
      <c r="E166" s="141"/>
      <c r="F166" s="142"/>
      <c r="G166" s="91"/>
      <c r="H166" s="72">
        <v>2</v>
      </c>
      <c r="I166" s="144"/>
      <c r="J166" s="6" t="s">
        <v>21</v>
      </c>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74">
        <f t="shared" ref="AP166" si="2130">(COUNTIF(K166:AO166,"=○")+COUNTIF(K166:AO166,"=○4")*0.5)*8</f>
        <v>0</v>
      </c>
      <c r="AQ166" s="74">
        <f t="shared" ref="AQ166" si="2131">(COUNTIF(K166:AO166,"=×")+COUNTIF(K166:AO166,"=×4")*0.5)*8</f>
        <v>0</v>
      </c>
      <c r="AR166" s="74">
        <f t="shared" ref="AR166" si="2132">(COUNTIF(K166:AO166,"=※")+COUNTIF(K166:AO166,"=※4")*0.5)*8</f>
        <v>0</v>
      </c>
      <c r="AS166" s="74">
        <f t="shared" ref="AS166" si="2133">COUNTIF(K166:AO166,"□")*8</f>
        <v>0</v>
      </c>
      <c r="AT166" s="74">
        <f t="shared" ref="AT166" si="2134">COUNTIF(K166:AO166,"=☆")*8</f>
        <v>0</v>
      </c>
      <c r="AU166" s="75">
        <f t="shared" ref="AU166" si="2135">COUNTIF(K166:AO166,"=●")*8</f>
        <v>0</v>
      </c>
      <c r="AV166" s="75">
        <f t="shared" ref="AV166" si="2136">(COUNTIF(K166:AO166,"=$")+COUNTIF(K166:AO166,"=H"))*8</f>
        <v>0</v>
      </c>
      <c r="AW166" s="75">
        <f t="shared" ref="AW166" si="2137">(COUNTIF(K166:AO166,"▲")+COUNTIF(K166:AO166,"=▲4")*0.5)*8</f>
        <v>0</v>
      </c>
      <c r="AX166" s="74">
        <f t="shared" ref="AX166" si="2138">(COUNTIF(K166:AO166,"-")+COUNTIF(K166:AO166,"/"))*8</f>
        <v>0</v>
      </c>
      <c r="AY166" s="75">
        <f t="shared" ref="AY166" si="2139">(COUNTIF(K166:AO166,"G")+COUNTIF(K166:AO166,"=G4")*0.5)*8</f>
        <v>0</v>
      </c>
      <c r="AZ166" s="75">
        <f t="shared" ref="AZ166" si="2140">(COUNTIF(K166:AO166,"E")+COUNTIF(K166:AO166,"=E4")*0.5)*8</f>
        <v>0</v>
      </c>
      <c r="BA166" s="75">
        <f t="shared" ref="BA166" si="2141">(COUNTIF(K166:AO166,"=▽")+COUNTIF(K166:AO166,"=▽4")*0.5)*8</f>
        <v>0</v>
      </c>
      <c r="BB166" s="75">
        <f t="shared" ref="BB166" si="2142">$BG$5-(SUM(AP166:AZ167)+BC166)/8</f>
        <v>22</v>
      </c>
      <c r="BC166" s="75"/>
      <c r="BD166" s="77">
        <f t="shared" si="15"/>
        <v>176</v>
      </c>
      <c r="BE166" s="78"/>
      <c r="BF166" s="77">
        <f t="shared" ref="BF166" si="2143">SUM(K167:M167,P167:T167,W167:AA167,AD167:AH167,AK167:AN167)</f>
        <v>0</v>
      </c>
      <c r="BG166" s="77">
        <f t="shared" ref="BG166" si="2144">SUM(N167:O167,U167:V167,AB167:AC167,AI167:AJ167)</f>
        <v>0</v>
      </c>
      <c r="BH166" s="79"/>
      <c r="BI166" s="79">
        <f t="shared" ref="BI166" si="2145">SUM(BF166:BH167)</f>
        <v>0</v>
      </c>
      <c r="BJ166" s="52"/>
      <c r="BK166" s="52">
        <f t="shared" ref="BK166" si="2146">BA166</f>
        <v>0</v>
      </c>
      <c r="BL166" s="52">
        <f t="shared" ref="BL166" si="2147">BA166</f>
        <v>0</v>
      </c>
      <c r="BM166" s="52">
        <f t="shared" ref="BM166" si="2148">BJ166+BK166-BL166</f>
        <v>0</v>
      </c>
      <c r="BN166" s="54">
        <f t="shared" ref="BN166" si="2149">BE166</f>
        <v>0</v>
      </c>
      <c r="BO166" s="54">
        <f t="shared" ref="BO166" si="2150">BF166-(BK166-BT166)</f>
        <v>0</v>
      </c>
      <c r="BP166" s="54">
        <f t="shared" ref="BP166" si="2151">BG166-BT166</f>
        <v>0</v>
      </c>
      <c r="BQ166" s="56">
        <f t="shared" ref="BQ166" si="2152">BH166</f>
        <v>0</v>
      </c>
      <c r="BR166" s="56">
        <f t="shared" ref="BR166" si="2153">SUM(BO166:BQ167)</f>
        <v>0</v>
      </c>
      <c r="BS166" s="42" t="str">
        <f t="shared" ref="BS166" si="2154">IF(BD166=BE166,"Y","N")</f>
        <v>N</v>
      </c>
      <c r="BT166" s="57"/>
      <c r="BU166" s="59"/>
      <c r="BV166" s="61"/>
      <c r="BW166" s="42"/>
      <c r="BX166" s="59"/>
      <c r="BY166" s="61"/>
      <c r="BZ166" s="61"/>
      <c r="CA166" s="42"/>
      <c r="CB166" s="44"/>
      <c r="CC166" s="44"/>
      <c r="CD166" s="46"/>
      <c r="CE166" s="48"/>
      <c r="CF166" s="48"/>
      <c r="CG166" s="50"/>
      <c r="CH166" s="51"/>
    </row>
    <row r="167" spans="1:86" s="25" customFormat="1" ht="18" customHeight="1" x14ac:dyDescent="0.3">
      <c r="A167" s="64"/>
      <c r="B167" s="82"/>
      <c r="C167" s="138"/>
      <c r="D167" s="140"/>
      <c r="E167" s="141"/>
      <c r="F167" s="143"/>
      <c r="G167" s="92"/>
      <c r="H167" s="72"/>
      <c r="I167" s="144"/>
      <c r="J167" s="6" t="s">
        <v>22</v>
      </c>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74"/>
      <c r="AQ167" s="74"/>
      <c r="AR167" s="74"/>
      <c r="AS167" s="74"/>
      <c r="AT167" s="74"/>
      <c r="AU167" s="76"/>
      <c r="AV167" s="76"/>
      <c r="AW167" s="76"/>
      <c r="AX167" s="74"/>
      <c r="AY167" s="76"/>
      <c r="AZ167" s="76"/>
      <c r="BA167" s="76"/>
      <c r="BB167" s="76"/>
      <c r="BC167" s="76"/>
      <c r="BD167" s="77"/>
      <c r="BE167" s="78"/>
      <c r="BF167" s="77"/>
      <c r="BG167" s="77"/>
      <c r="BH167" s="80"/>
      <c r="BI167" s="80"/>
      <c r="BJ167" s="53"/>
      <c r="BK167" s="53"/>
      <c r="BL167" s="53"/>
      <c r="BM167" s="53"/>
      <c r="BN167" s="55"/>
      <c r="BO167" s="55"/>
      <c r="BP167" s="55"/>
      <c r="BQ167" s="56"/>
      <c r="BR167" s="56"/>
      <c r="BS167" s="43"/>
      <c r="BT167" s="58"/>
      <c r="BU167" s="60"/>
      <c r="BV167" s="62"/>
      <c r="BW167" s="43"/>
      <c r="BX167" s="60"/>
      <c r="BY167" s="62"/>
      <c r="BZ167" s="62"/>
      <c r="CA167" s="43"/>
      <c r="CB167" s="45"/>
      <c r="CC167" s="45"/>
      <c r="CD167" s="47"/>
      <c r="CE167" s="49"/>
      <c r="CF167" s="49"/>
      <c r="CG167" s="50"/>
      <c r="CH167" s="51"/>
    </row>
    <row r="168" spans="1:86" ht="25.15" customHeight="1" thickBot="1" x14ac:dyDescent="0.35">
      <c r="A168" s="111" t="s">
        <v>17</v>
      </c>
      <c r="B168" s="112"/>
      <c r="C168" s="5">
        <f>COUNTA(C8:C167)</f>
        <v>78</v>
      </c>
      <c r="D168" s="5">
        <f>COUNTA(D8:D167)</f>
        <v>156</v>
      </c>
      <c r="E168" s="5" t="s">
        <v>23</v>
      </c>
      <c r="F168" s="5" t="s">
        <v>23</v>
      </c>
      <c r="G168" s="5"/>
      <c r="H168" s="5" t="s">
        <v>23</v>
      </c>
      <c r="I168" s="5" t="s">
        <v>23</v>
      </c>
      <c r="J168" s="5" t="s">
        <v>23</v>
      </c>
      <c r="K168" s="5">
        <f t="shared" ref="K168:AO168" si="2155">COUNTIF(K8:K167,"=√")+COUNTIF(K8:K167,"&gt;=8")</f>
        <v>65</v>
      </c>
      <c r="L168" s="5">
        <f t="shared" si="2155"/>
        <v>67</v>
      </c>
      <c r="M168" s="5">
        <f t="shared" si="2155"/>
        <v>67</v>
      </c>
      <c r="N168" s="5">
        <f t="shared" si="2155"/>
        <v>65</v>
      </c>
      <c r="O168" s="5">
        <f t="shared" si="2155"/>
        <v>11</v>
      </c>
      <c r="P168" s="5">
        <f t="shared" si="2155"/>
        <v>65</v>
      </c>
      <c r="Q168" s="5">
        <f t="shared" si="2155"/>
        <v>64</v>
      </c>
      <c r="R168" s="5">
        <f t="shared" si="2155"/>
        <v>66</v>
      </c>
      <c r="S168" s="5">
        <f t="shared" si="2155"/>
        <v>68</v>
      </c>
      <c r="T168" s="5">
        <f t="shared" si="2155"/>
        <v>68</v>
      </c>
      <c r="U168" s="5">
        <f t="shared" si="2155"/>
        <v>61</v>
      </c>
      <c r="V168" s="5">
        <f t="shared" si="2155"/>
        <v>11</v>
      </c>
      <c r="W168" s="5">
        <f t="shared" si="2155"/>
        <v>67</v>
      </c>
      <c r="X168" s="5">
        <f t="shared" si="2155"/>
        <v>69</v>
      </c>
      <c r="Y168" s="5">
        <f t="shared" si="2155"/>
        <v>69</v>
      </c>
      <c r="Z168" s="5">
        <f t="shared" si="2155"/>
        <v>68</v>
      </c>
      <c r="AA168" s="5">
        <f t="shared" si="2155"/>
        <v>69</v>
      </c>
      <c r="AB168" s="5">
        <f t="shared" si="2155"/>
        <v>66</v>
      </c>
      <c r="AC168" s="5">
        <f t="shared" si="2155"/>
        <v>22</v>
      </c>
      <c r="AD168" s="5">
        <f t="shared" si="2155"/>
        <v>71</v>
      </c>
      <c r="AE168" s="5">
        <f t="shared" si="2155"/>
        <v>70</v>
      </c>
      <c r="AF168" s="5">
        <f t="shared" si="2155"/>
        <v>70</v>
      </c>
      <c r="AG168" s="5">
        <f t="shared" si="2155"/>
        <v>70</v>
      </c>
      <c r="AH168" s="5">
        <f t="shared" si="2155"/>
        <v>70</v>
      </c>
      <c r="AI168" s="5">
        <f t="shared" si="2155"/>
        <v>70</v>
      </c>
      <c r="AJ168" s="5">
        <f t="shared" si="2155"/>
        <v>36</v>
      </c>
      <c r="AK168" s="5">
        <f t="shared" si="2155"/>
        <v>69</v>
      </c>
      <c r="AL168" s="5">
        <f t="shared" si="2155"/>
        <v>71</v>
      </c>
      <c r="AM168" s="5">
        <f t="shared" si="2155"/>
        <v>74</v>
      </c>
      <c r="AN168" s="5">
        <f t="shared" si="2155"/>
        <v>73</v>
      </c>
      <c r="AO168" s="5">
        <f t="shared" si="2155"/>
        <v>0</v>
      </c>
      <c r="AP168" s="5">
        <f t="shared" ref="AP168:BT168" si="2156">SUM(AP8:AP167)</f>
        <v>0</v>
      </c>
      <c r="AQ168" s="5">
        <f t="shared" si="2156"/>
        <v>224</v>
      </c>
      <c r="AR168" s="5">
        <f t="shared" si="2156"/>
        <v>0</v>
      </c>
      <c r="AS168" s="150">
        <f t="shared" si="2156"/>
        <v>0</v>
      </c>
      <c r="AT168" s="5">
        <f t="shared" si="2156"/>
        <v>0</v>
      </c>
      <c r="AU168" s="5">
        <f t="shared" si="2156"/>
        <v>0</v>
      </c>
      <c r="AV168" s="31">
        <f t="shared" si="2156"/>
        <v>0</v>
      </c>
      <c r="AW168" s="31">
        <f t="shared" si="2156"/>
        <v>0</v>
      </c>
      <c r="AX168" s="5">
        <f t="shared" si="2156"/>
        <v>1096</v>
      </c>
      <c r="AY168" s="150">
        <f t="shared" si="2156"/>
        <v>0</v>
      </c>
      <c r="AZ168" s="150">
        <f t="shared" si="2156"/>
        <v>0</v>
      </c>
      <c r="BA168" s="5">
        <f t="shared" si="2156"/>
        <v>284</v>
      </c>
      <c r="BB168" s="5">
        <f t="shared" si="2156"/>
        <v>1595</v>
      </c>
      <c r="BC168" s="5">
        <f t="shared" si="2156"/>
        <v>0</v>
      </c>
      <c r="BD168" s="5">
        <f t="shared" si="2156"/>
        <v>14080</v>
      </c>
      <c r="BE168" s="5">
        <f t="shared" si="2156"/>
        <v>12119</v>
      </c>
      <c r="BF168" s="5">
        <f t="shared" si="2156"/>
        <v>2915.5</v>
      </c>
      <c r="BG168" s="5">
        <f t="shared" si="2156"/>
        <v>3338.5</v>
      </c>
      <c r="BH168" s="5">
        <f t="shared" si="2156"/>
        <v>0</v>
      </c>
      <c r="BI168" s="5">
        <f t="shared" si="2156"/>
        <v>6254</v>
      </c>
      <c r="BJ168" s="5">
        <f t="shared" si="2156"/>
        <v>0</v>
      </c>
      <c r="BK168" s="5">
        <f t="shared" si="2156"/>
        <v>284.5</v>
      </c>
      <c r="BL168" s="5">
        <f t="shared" si="2156"/>
        <v>284.5</v>
      </c>
      <c r="BM168" s="5">
        <f t="shared" si="2156"/>
        <v>0</v>
      </c>
      <c r="BN168" s="5">
        <f t="shared" si="2156"/>
        <v>12363.5</v>
      </c>
      <c r="BO168" s="5">
        <f t="shared" si="2156"/>
        <v>2874.5</v>
      </c>
      <c r="BP168" s="5">
        <f t="shared" si="2156"/>
        <v>3095</v>
      </c>
      <c r="BQ168" s="5">
        <f t="shared" si="2156"/>
        <v>0</v>
      </c>
      <c r="BR168" s="5">
        <f t="shared" si="2156"/>
        <v>5969.5</v>
      </c>
      <c r="BS168" s="5">
        <f t="shared" si="2156"/>
        <v>0</v>
      </c>
      <c r="BT168" s="35">
        <f t="shared" si="2156"/>
        <v>416</v>
      </c>
      <c r="BU168" s="35">
        <f t="shared" ref="BU168:CH168" si="2157">SUM(BU8:BU167)</f>
        <v>0</v>
      </c>
      <c r="BV168" s="35">
        <f t="shared" si="2157"/>
        <v>0</v>
      </c>
      <c r="BW168" s="35">
        <f t="shared" si="2157"/>
        <v>0</v>
      </c>
      <c r="BX168" s="35">
        <f t="shared" si="2157"/>
        <v>0</v>
      </c>
      <c r="BY168" s="35">
        <f t="shared" si="2157"/>
        <v>0</v>
      </c>
      <c r="BZ168" s="35">
        <f t="shared" si="2157"/>
        <v>0</v>
      </c>
      <c r="CA168" s="35">
        <f t="shared" si="2157"/>
        <v>0</v>
      </c>
      <c r="CB168" s="35">
        <f t="shared" si="2157"/>
        <v>0</v>
      </c>
      <c r="CC168" s="35">
        <f t="shared" si="2157"/>
        <v>0</v>
      </c>
      <c r="CD168" s="35">
        <f t="shared" si="2157"/>
        <v>0</v>
      </c>
      <c r="CE168" s="35">
        <f t="shared" si="2157"/>
        <v>0</v>
      </c>
      <c r="CF168" s="35">
        <f t="shared" si="2157"/>
        <v>0</v>
      </c>
      <c r="CG168" s="24">
        <f t="shared" si="2157"/>
        <v>0</v>
      </c>
      <c r="CH168" s="24">
        <f t="shared" si="2157"/>
        <v>0</v>
      </c>
    </row>
    <row r="169" spans="1:86" ht="17.25" thickTop="1" x14ac:dyDescent="0.3">
      <c r="I169" s="2"/>
      <c r="AS169" s="151"/>
      <c r="AV169" s="32"/>
      <c r="AW169" s="32"/>
      <c r="AY169" s="151"/>
      <c r="AZ169" s="151"/>
      <c r="BT169" s="32"/>
      <c r="BU169" s="32"/>
      <c r="BV169" s="32"/>
      <c r="BW169" s="32"/>
      <c r="BX169" s="32"/>
      <c r="BY169" s="32"/>
      <c r="BZ169" s="32"/>
      <c r="CA169" s="32"/>
      <c r="CB169" s="32"/>
      <c r="CC169" s="32"/>
      <c r="CD169" s="32"/>
      <c r="CE169" s="32"/>
      <c r="CF169" s="32"/>
    </row>
    <row r="170" spans="1:86" x14ac:dyDescent="0.3">
      <c r="E170" s="93"/>
      <c r="G170" s="93"/>
      <c r="H170" s="93"/>
      <c r="I170" s="96"/>
      <c r="AS170" s="93"/>
      <c r="AV170" s="93"/>
      <c r="AW170" s="93"/>
      <c r="AY170" s="93"/>
      <c r="AZ170" s="93"/>
      <c r="BJ170" s="93"/>
      <c r="BK170" s="93"/>
      <c r="BL170" s="93"/>
      <c r="BM170" s="93"/>
      <c r="BS170" s="93"/>
      <c r="BU170" s="93"/>
      <c r="BV170" s="93"/>
      <c r="BW170" s="93"/>
      <c r="BX170" s="93"/>
      <c r="BY170" s="93"/>
      <c r="BZ170" s="93"/>
      <c r="CA170" s="93"/>
      <c r="CB170" s="93"/>
      <c r="CC170" s="93"/>
      <c r="CD170" s="93"/>
    </row>
    <row r="171" spans="1:86" x14ac:dyDescent="0.3">
      <c r="E171" s="93"/>
      <c r="G171" s="93"/>
      <c r="H171" s="93"/>
      <c r="I171" s="96"/>
      <c r="AS171" s="93"/>
      <c r="AV171" s="93"/>
      <c r="AW171" s="93"/>
      <c r="AY171" s="93"/>
      <c r="AZ171" s="93"/>
      <c r="BJ171" s="93"/>
      <c r="BK171" s="93"/>
      <c r="BL171" s="93"/>
      <c r="BM171" s="93"/>
      <c r="BS171" s="93"/>
      <c r="BU171" s="93"/>
      <c r="BV171" s="93"/>
      <c r="BW171" s="93"/>
      <c r="BX171" s="93"/>
      <c r="BY171" s="93"/>
      <c r="BZ171" s="93"/>
      <c r="CA171" s="93"/>
      <c r="CB171" s="93"/>
      <c r="CC171" s="93"/>
      <c r="CD171" s="93"/>
    </row>
    <row r="172" spans="1:86" x14ac:dyDescent="0.3">
      <c r="E172" s="93"/>
      <c r="G172" s="93"/>
      <c r="H172" s="93"/>
      <c r="I172" s="96"/>
      <c r="AS172" s="93"/>
      <c r="AV172" s="93"/>
      <c r="AW172" s="93"/>
      <c r="AY172" s="93"/>
      <c r="AZ172" s="93"/>
      <c r="BJ172" s="93"/>
      <c r="BK172" s="93"/>
      <c r="BL172" s="93"/>
      <c r="BM172" s="93"/>
      <c r="BS172" s="93"/>
      <c r="BU172" s="93"/>
      <c r="BV172" s="93"/>
      <c r="BW172" s="93"/>
      <c r="BX172" s="93"/>
      <c r="BY172" s="93"/>
      <c r="BZ172" s="93"/>
      <c r="CA172" s="93"/>
      <c r="CB172" s="93"/>
      <c r="CC172" s="93"/>
      <c r="CD172" s="93"/>
    </row>
    <row r="173" spans="1:86" x14ac:dyDescent="0.3">
      <c r="E173" s="93"/>
      <c r="G173" s="93"/>
      <c r="H173" s="93"/>
      <c r="I173" s="96"/>
      <c r="AS173" s="93"/>
      <c r="AV173" s="93"/>
      <c r="AW173" s="93"/>
      <c r="AY173" s="93"/>
      <c r="AZ173" s="93"/>
      <c r="BJ173" s="93"/>
      <c r="BK173" s="93"/>
      <c r="BL173" s="93"/>
      <c r="BM173" s="93"/>
      <c r="BS173" s="93"/>
      <c r="BU173" s="93"/>
      <c r="BV173" s="93"/>
      <c r="BW173" s="93"/>
      <c r="BX173" s="93"/>
      <c r="BY173" s="93"/>
      <c r="BZ173" s="93"/>
      <c r="CA173" s="93"/>
      <c r="CB173" s="93"/>
      <c r="CC173" s="93"/>
      <c r="CD173" s="93"/>
    </row>
    <row r="174" spans="1:86" x14ac:dyDescent="0.3">
      <c r="E174" s="93"/>
      <c r="G174" s="93"/>
      <c r="H174" s="93"/>
      <c r="I174" s="96"/>
      <c r="AS174" s="93"/>
      <c r="AV174" s="93"/>
      <c r="AW174" s="93"/>
      <c r="AY174" s="93"/>
      <c r="AZ174" s="93"/>
      <c r="BJ174" s="93"/>
      <c r="BK174" s="93"/>
      <c r="BL174" s="93"/>
      <c r="BM174" s="93"/>
      <c r="BS174" s="93"/>
      <c r="BU174" s="93"/>
      <c r="BV174" s="93"/>
      <c r="BW174" s="93"/>
      <c r="BX174" s="93"/>
      <c r="BY174" s="93"/>
      <c r="BZ174" s="93"/>
      <c r="CA174" s="93"/>
      <c r="CB174" s="93"/>
      <c r="CC174" s="93"/>
      <c r="CD174" s="93"/>
    </row>
    <row r="175" spans="1:86" x14ac:dyDescent="0.3">
      <c r="E175" s="93"/>
      <c r="G175" s="93"/>
      <c r="H175" s="93"/>
      <c r="I175" s="96"/>
      <c r="AS175" s="93"/>
      <c r="AV175" s="93"/>
      <c r="AW175" s="93"/>
      <c r="AY175" s="93"/>
      <c r="AZ175" s="93"/>
      <c r="BJ175" s="93"/>
      <c r="BK175" s="93"/>
      <c r="BL175" s="93"/>
      <c r="BM175" s="93"/>
      <c r="BS175" s="93"/>
      <c r="BU175" s="93"/>
      <c r="BV175" s="93"/>
      <c r="BW175" s="93"/>
      <c r="BX175" s="93"/>
      <c r="BY175" s="93"/>
      <c r="BZ175" s="93"/>
      <c r="CA175" s="93"/>
      <c r="CB175" s="93"/>
      <c r="CC175" s="93"/>
      <c r="CD175" s="93"/>
    </row>
  </sheetData>
  <autoFilter ref="A7:BZR168" xr:uid="{00000000-0001-0000-0000-000000000000}"/>
  <mergeCells count="4429">
    <mergeCell ref="CG162:CG163"/>
    <mergeCell ref="CH162:CH163"/>
    <mergeCell ref="BP162:BP163"/>
    <mergeCell ref="BQ162:BQ163"/>
    <mergeCell ref="BR162:BR163"/>
    <mergeCell ref="BS162:BS163"/>
    <mergeCell ref="BT162:BT163"/>
    <mergeCell ref="BU162:BU163"/>
    <mergeCell ref="BV162:BV163"/>
    <mergeCell ref="BW162:BW163"/>
    <mergeCell ref="BX162:BX163"/>
    <mergeCell ref="BY162:BY163"/>
    <mergeCell ref="BZ162:BZ163"/>
    <mergeCell ref="CA162:CA163"/>
    <mergeCell ref="CB162:CB163"/>
    <mergeCell ref="CC162:CC163"/>
    <mergeCell ref="CD162:CD163"/>
    <mergeCell ref="CE162:CE163"/>
    <mergeCell ref="CF162:CF163"/>
    <mergeCell ref="AY162:AY163"/>
    <mergeCell ref="AZ162:AZ163"/>
    <mergeCell ref="BA162:BA163"/>
    <mergeCell ref="BB162:BB163"/>
    <mergeCell ref="BC162:BC163"/>
    <mergeCell ref="BD162:BD163"/>
    <mergeCell ref="BE162:BE163"/>
    <mergeCell ref="BF162:BF163"/>
    <mergeCell ref="BG162:BG163"/>
    <mergeCell ref="BH162:BH163"/>
    <mergeCell ref="BI162:BI163"/>
    <mergeCell ref="BJ162:BJ163"/>
    <mergeCell ref="BK162:BK163"/>
    <mergeCell ref="BL162:BL163"/>
    <mergeCell ref="BM162:BM163"/>
    <mergeCell ref="BN162:BN163"/>
    <mergeCell ref="BO162:BO163"/>
    <mergeCell ref="BU160:BU161"/>
    <mergeCell ref="BV160:BV161"/>
    <mergeCell ref="BW160:BW161"/>
    <mergeCell ref="BX160:BX161"/>
    <mergeCell ref="BY160:BY161"/>
    <mergeCell ref="BZ160:BZ161"/>
    <mergeCell ref="CA160:CA161"/>
    <mergeCell ref="CB160:CB161"/>
    <mergeCell ref="CC160:CC161"/>
    <mergeCell ref="CD160:CD161"/>
    <mergeCell ref="CE160:CE161"/>
    <mergeCell ref="CF160:CF161"/>
    <mergeCell ref="CG160:CG161"/>
    <mergeCell ref="CH160:CH161"/>
    <mergeCell ref="A162:A163"/>
    <mergeCell ref="B162:B163"/>
    <mergeCell ref="C162:C163"/>
    <mergeCell ref="D162:D163"/>
    <mergeCell ref="E162:E163"/>
    <mergeCell ref="F162:F163"/>
    <mergeCell ref="G162:G163"/>
    <mergeCell ref="H162:H163"/>
    <mergeCell ref="I162:I163"/>
    <mergeCell ref="AP162:AP163"/>
    <mergeCell ref="AQ162:AQ163"/>
    <mergeCell ref="AR162:AR163"/>
    <mergeCell ref="AS162:AS163"/>
    <mergeCell ref="AT162:AT163"/>
    <mergeCell ref="AU162:AU163"/>
    <mergeCell ref="AV162:AV163"/>
    <mergeCell ref="AW162:AW163"/>
    <mergeCell ref="AX162:AX163"/>
    <mergeCell ref="BD160:BD161"/>
    <mergeCell ref="BE160:BE161"/>
    <mergeCell ref="BF160:BF161"/>
    <mergeCell ref="BG160:BG161"/>
    <mergeCell ref="BH160:BH161"/>
    <mergeCell ref="BI160:BI161"/>
    <mergeCell ref="BJ160:BJ161"/>
    <mergeCell ref="BK160:BK161"/>
    <mergeCell ref="BL160:BL161"/>
    <mergeCell ref="BM160:BM161"/>
    <mergeCell ref="BN160:BN161"/>
    <mergeCell ref="BO160:BO161"/>
    <mergeCell ref="BP160:BP161"/>
    <mergeCell ref="BQ160:BQ161"/>
    <mergeCell ref="BR160:BR161"/>
    <mergeCell ref="BS160:BS161"/>
    <mergeCell ref="BT160:BT161"/>
    <mergeCell ref="BZ158:BZ159"/>
    <mergeCell ref="CA158:CA159"/>
    <mergeCell ref="CB158:CB159"/>
    <mergeCell ref="CC158:CC159"/>
    <mergeCell ref="CD158:CD159"/>
    <mergeCell ref="CE158:CE159"/>
    <mergeCell ref="CF158:CF159"/>
    <mergeCell ref="CG158:CG159"/>
    <mergeCell ref="CH158:CH159"/>
    <mergeCell ref="A160:A161"/>
    <mergeCell ref="B160:B161"/>
    <mergeCell ref="C160:C161"/>
    <mergeCell ref="D160:D161"/>
    <mergeCell ref="E160:E161"/>
    <mergeCell ref="F160:F161"/>
    <mergeCell ref="G160:G161"/>
    <mergeCell ref="H160:H161"/>
    <mergeCell ref="I160:I161"/>
    <mergeCell ref="AP160:AP161"/>
    <mergeCell ref="AQ160:AQ161"/>
    <mergeCell ref="AR160:AR161"/>
    <mergeCell ref="AS160:AS161"/>
    <mergeCell ref="AT160:AT161"/>
    <mergeCell ref="AU160:AU161"/>
    <mergeCell ref="AV160:AV161"/>
    <mergeCell ref="AW160:AW161"/>
    <mergeCell ref="AX160:AX161"/>
    <mergeCell ref="AY160:AY161"/>
    <mergeCell ref="AZ160:AZ161"/>
    <mergeCell ref="BA160:BA161"/>
    <mergeCell ref="BB160:BB161"/>
    <mergeCell ref="BC160:BC161"/>
    <mergeCell ref="BI158:BI159"/>
    <mergeCell ref="BJ158:BJ159"/>
    <mergeCell ref="BK158:BK159"/>
    <mergeCell ref="BL158:BL159"/>
    <mergeCell ref="BM158:BM159"/>
    <mergeCell ref="BN158:BN159"/>
    <mergeCell ref="BO158:BO159"/>
    <mergeCell ref="BP158:BP159"/>
    <mergeCell ref="BQ158:BQ159"/>
    <mergeCell ref="BR158:BR159"/>
    <mergeCell ref="BS158:BS159"/>
    <mergeCell ref="BT158:BT159"/>
    <mergeCell ref="BU158:BU159"/>
    <mergeCell ref="BV158:BV159"/>
    <mergeCell ref="BW158:BW159"/>
    <mergeCell ref="BX158:BX159"/>
    <mergeCell ref="BY158:BY159"/>
    <mergeCell ref="CE156:CE157"/>
    <mergeCell ref="CF156:CF157"/>
    <mergeCell ref="CG156:CG157"/>
    <mergeCell ref="CH156:CH157"/>
    <mergeCell ref="A158:A159"/>
    <mergeCell ref="B158:B159"/>
    <mergeCell ref="C158:C159"/>
    <mergeCell ref="D158:D159"/>
    <mergeCell ref="E158:E159"/>
    <mergeCell ref="F158:F159"/>
    <mergeCell ref="G158:G159"/>
    <mergeCell ref="H158:H159"/>
    <mergeCell ref="I158:I159"/>
    <mergeCell ref="AP158:AP159"/>
    <mergeCell ref="AQ158:AQ159"/>
    <mergeCell ref="AR158:AR159"/>
    <mergeCell ref="AS158:AS159"/>
    <mergeCell ref="AT158:AT159"/>
    <mergeCell ref="AU158:AU159"/>
    <mergeCell ref="AV158:AV159"/>
    <mergeCell ref="AW158:AW159"/>
    <mergeCell ref="AX158:AX159"/>
    <mergeCell ref="AY158:AY159"/>
    <mergeCell ref="AZ158:AZ159"/>
    <mergeCell ref="BA158:BA159"/>
    <mergeCell ref="BB158:BB159"/>
    <mergeCell ref="BC158:BC159"/>
    <mergeCell ref="BD158:BD159"/>
    <mergeCell ref="BE158:BE159"/>
    <mergeCell ref="BF158:BF159"/>
    <mergeCell ref="BG158:BG159"/>
    <mergeCell ref="BH158:BH159"/>
    <mergeCell ref="BN156:BN157"/>
    <mergeCell ref="BO156:BO157"/>
    <mergeCell ref="BP156:BP157"/>
    <mergeCell ref="BQ156:BQ157"/>
    <mergeCell ref="BR156:BR157"/>
    <mergeCell ref="BS156:BS157"/>
    <mergeCell ref="BT156:BT157"/>
    <mergeCell ref="BU156:BU157"/>
    <mergeCell ref="BV156:BV157"/>
    <mergeCell ref="BW156:BW157"/>
    <mergeCell ref="BX156:BX157"/>
    <mergeCell ref="BY156:BY157"/>
    <mergeCell ref="BZ156:BZ157"/>
    <mergeCell ref="CA156:CA157"/>
    <mergeCell ref="CB156:CB157"/>
    <mergeCell ref="CC156:CC157"/>
    <mergeCell ref="CD156:CD157"/>
    <mergeCell ref="AW156:AW157"/>
    <mergeCell ref="AX156:AX157"/>
    <mergeCell ref="AY156:AY157"/>
    <mergeCell ref="AZ156:AZ157"/>
    <mergeCell ref="BA156:BA157"/>
    <mergeCell ref="BB156:BB157"/>
    <mergeCell ref="BC156:BC157"/>
    <mergeCell ref="BD156:BD157"/>
    <mergeCell ref="BE156:BE157"/>
    <mergeCell ref="BF156:BF157"/>
    <mergeCell ref="BG156:BG157"/>
    <mergeCell ref="BH156:BH157"/>
    <mergeCell ref="BI156:BI157"/>
    <mergeCell ref="BJ156:BJ157"/>
    <mergeCell ref="BK156:BK157"/>
    <mergeCell ref="BL156:BL157"/>
    <mergeCell ref="BM156:BM157"/>
    <mergeCell ref="BS154:BS155"/>
    <mergeCell ref="BT154:BT155"/>
    <mergeCell ref="BU154:BU155"/>
    <mergeCell ref="BV154:BV155"/>
    <mergeCell ref="BW154:BW155"/>
    <mergeCell ref="BX154:BX155"/>
    <mergeCell ref="BY154:BY155"/>
    <mergeCell ref="BZ154:BZ155"/>
    <mergeCell ref="CA154:CA155"/>
    <mergeCell ref="CB154:CB155"/>
    <mergeCell ref="CC154:CC155"/>
    <mergeCell ref="CD154:CD155"/>
    <mergeCell ref="CE154:CE155"/>
    <mergeCell ref="CF154:CF155"/>
    <mergeCell ref="CG154:CG155"/>
    <mergeCell ref="CH154:CH155"/>
    <mergeCell ref="A156:A157"/>
    <mergeCell ref="B156:B157"/>
    <mergeCell ref="C156:C157"/>
    <mergeCell ref="D156:D157"/>
    <mergeCell ref="E156:E157"/>
    <mergeCell ref="F156:F157"/>
    <mergeCell ref="G156:G157"/>
    <mergeCell ref="H156:H157"/>
    <mergeCell ref="I156:I157"/>
    <mergeCell ref="AP156:AP157"/>
    <mergeCell ref="AQ156:AQ157"/>
    <mergeCell ref="AR156:AR157"/>
    <mergeCell ref="AS156:AS157"/>
    <mergeCell ref="AT156:AT157"/>
    <mergeCell ref="AU156:AU157"/>
    <mergeCell ref="AV156:AV157"/>
    <mergeCell ref="BB154:BB155"/>
    <mergeCell ref="BC154:BC155"/>
    <mergeCell ref="BD154:BD155"/>
    <mergeCell ref="BE154:BE155"/>
    <mergeCell ref="BF154:BF155"/>
    <mergeCell ref="BG154:BG155"/>
    <mergeCell ref="BH154:BH155"/>
    <mergeCell ref="BI154:BI155"/>
    <mergeCell ref="BJ154:BJ155"/>
    <mergeCell ref="BK154:BK155"/>
    <mergeCell ref="BL154:BL155"/>
    <mergeCell ref="BM154:BM155"/>
    <mergeCell ref="BN154:BN155"/>
    <mergeCell ref="BO154:BO155"/>
    <mergeCell ref="BP154:BP155"/>
    <mergeCell ref="BQ154:BQ155"/>
    <mergeCell ref="BR154:BR155"/>
    <mergeCell ref="BX152:BX153"/>
    <mergeCell ref="BY152:BY153"/>
    <mergeCell ref="BZ152:BZ153"/>
    <mergeCell ref="CA152:CA153"/>
    <mergeCell ref="CB152:CB153"/>
    <mergeCell ref="CC152:CC153"/>
    <mergeCell ref="CD152:CD153"/>
    <mergeCell ref="CE152:CE153"/>
    <mergeCell ref="CF152:CF153"/>
    <mergeCell ref="CG152:CG153"/>
    <mergeCell ref="CH152:CH153"/>
    <mergeCell ref="A154:A155"/>
    <mergeCell ref="B154:B155"/>
    <mergeCell ref="C154:C155"/>
    <mergeCell ref="D154:D155"/>
    <mergeCell ref="E154:E155"/>
    <mergeCell ref="F154:F155"/>
    <mergeCell ref="G154:G155"/>
    <mergeCell ref="H154:H155"/>
    <mergeCell ref="I154:I155"/>
    <mergeCell ref="AP154:AP155"/>
    <mergeCell ref="AQ154:AQ155"/>
    <mergeCell ref="AR154:AR155"/>
    <mergeCell ref="AS154:AS155"/>
    <mergeCell ref="AT154:AT155"/>
    <mergeCell ref="AU154:AU155"/>
    <mergeCell ref="AV154:AV155"/>
    <mergeCell ref="AW154:AW155"/>
    <mergeCell ref="AX154:AX155"/>
    <mergeCell ref="AY154:AY155"/>
    <mergeCell ref="AZ154:AZ155"/>
    <mergeCell ref="BA154:BA155"/>
    <mergeCell ref="BG152:BG153"/>
    <mergeCell ref="BH152:BH153"/>
    <mergeCell ref="BI152:BI153"/>
    <mergeCell ref="BJ152:BJ153"/>
    <mergeCell ref="BK152:BK153"/>
    <mergeCell ref="BL152:BL153"/>
    <mergeCell ref="BM152:BM153"/>
    <mergeCell ref="BN152:BN153"/>
    <mergeCell ref="BO152:BO153"/>
    <mergeCell ref="BP152:BP153"/>
    <mergeCell ref="BQ152:BQ153"/>
    <mergeCell ref="BR152:BR153"/>
    <mergeCell ref="BS152:BS153"/>
    <mergeCell ref="BT152:BT153"/>
    <mergeCell ref="BU152:BU153"/>
    <mergeCell ref="BV152:BV153"/>
    <mergeCell ref="BW152:BW153"/>
    <mergeCell ref="CC150:CC151"/>
    <mergeCell ref="CD150:CD151"/>
    <mergeCell ref="CE150:CE151"/>
    <mergeCell ref="CF150:CF151"/>
    <mergeCell ref="CG150:CG151"/>
    <mergeCell ref="CH150:CH151"/>
    <mergeCell ref="A152:A153"/>
    <mergeCell ref="B152:B153"/>
    <mergeCell ref="C152:C153"/>
    <mergeCell ref="D152:D153"/>
    <mergeCell ref="E152:E153"/>
    <mergeCell ref="F152:F153"/>
    <mergeCell ref="G152:G153"/>
    <mergeCell ref="H152:H153"/>
    <mergeCell ref="I152:I153"/>
    <mergeCell ref="AP152:AP153"/>
    <mergeCell ref="AQ152:AQ153"/>
    <mergeCell ref="AR152:AR153"/>
    <mergeCell ref="AS152:AS153"/>
    <mergeCell ref="AT152:AT153"/>
    <mergeCell ref="AU152:AU153"/>
    <mergeCell ref="AV152:AV153"/>
    <mergeCell ref="AW152:AW153"/>
    <mergeCell ref="AX152:AX153"/>
    <mergeCell ref="AY152:AY153"/>
    <mergeCell ref="AZ152:AZ153"/>
    <mergeCell ref="BA152:BA153"/>
    <mergeCell ref="BB152:BB153"/>
    <mergeCell ref="BC152:BC153"/>
    <mergeCell ref="BD152:BD153"/>
    <mergeCell ref="BE152:BE153"/>
    <mergeCell ref="BF152:BF153"/>
    <mergeCell ref="BL150:BL151"/>
    <mergeCell ref="BM150:BM151"/>
    <mergeCell ref="BN150:BN151"/>
    <mergeCell ref="BO150:BO151"/>
    <mergeCell ref="BP150:BP151"/>
    <mergeCell ref="BQ150:BQ151"/>
    <mergeCell ref="BR150:BR151"/>
    <mergeCell ref="BS150:BS151"/>
    <mergeCell ref="BT150:BT151"/>
    <mergeCell ref="BU150:BU151"/>
    <mergeCell ref="BV150:BV151"/>
    <mergeCell ref="BW150:BW151"/>
    <mergeCell ref="BX150:BX151"/>
    <mergeCell ref="BY150:BY151"/>
    <mergeCell ref="BZ150:BZ151"/>
    <mergeCell ref="CA150:CA151"/>
    <mergeCell ref="CB150:CB151"/>
    <mergeCell ref="CH148:CH149"/>
    <mergeCell ref="A150:A151"/>
    <mergeCell ref="B150:B151"/>
    <mergeCell ref="C150:C151"/>
    <mergeCell ref="D150:D151"/>
    <mergeCell ref="E150:E151"/>
    <mergeCell ref="F150:F151"/>
    <mergeCell ref="G150:G151"/>
    <mergeCell ref="H150:H151"/>
    <mergeCell ref="I150:I151"/>
    <mergeCell ref="AP150:AP151"/>
    <mergeCell ref="AQ150:AQ151"/>
    <mergeCell ref="AR150:AR151"/>
    <mergeCell ref="AS150:AS151"/>
    <mergeCell ref="AT150:AT151"/>
    <mergeCell ref="AU150:AU151"/>
    <mergeCell ref="AV150:AV151"/>
    <mergeCell ref="AW150:AW151"/>
    <mergeCell ref="AX150:AX151"/>
    <mergeCell ref="AY150:AY151"/>
    <mergeCell ref="AZ150:AZ151"/>
    <mergeCell ref="BA150:BA151"/>
    <mergeCell ref="BB150:BB151"/>
    <mergeCell ref="BC150:BC151"/>
    <mergeCell ref="BD150:BD151"/>
    <mergeCell ref="BE150:BE151"/>
    <mergeCell ref="BF150:BF151"/>
    <mergeCell ref="BG150:BG151"/>
    <mergeCell ref="BH150:BH151"/>
    <mergeCell ref="BI150:BI151"/>
    <mergeCell ref="BJ150:BJ151"/>
    <mergeCell ref="BK150:BK151"/>
    <mergeCell ref="BQ148:BQ149"/>
    <mergeCell ref="BR148:BR149"/>
    <mergeCell ref="BS148:BS149"/>
    <mergeCell ref="BT148:BT149"/>
    <mergeCell ref="BU148:BU149"/>
    <mergeCell ref="BV148:BV149"/>
    <mergeCell ref="BW148:BW149"/>
    <mergeCell ref="BX148:BX149"/>
    <mergeCell ref="BY148:BY149"/>
    <mergeCell ref="BZ148:BZ149"/>
    <mergeCell ref="CA148:CA149"/>
    <mergeCell ref="CB148:CB149"/>
    <mergeCell ref="CC148:CC149"/>
    <mergeCell ref="CD148:CD149"/>
    <mergeCell ref="CE148:CE149"/>
    <mergeCell ref="CF148:CF149"/>
    <mergeCell ref="CG148:CG149"/>
    <mergeCell ref="AZ148:AZ149"/>
    <mergeCell ref="BA148:BA149"/>
    <mergeCell ref="BB148:BB149"/>
    <mergeCell ref="BC148:BC149"/>
    <mergeCell ref="BD148:BD149"/>
    <mergeCell ref="BE148:BE149"/>
    <mergeCell ref="BF148:BF149"/>
    <mergeCell ref="BG148:BG149"/>
    <mergeCell ref="BH148:BH149"/>
    <mergeCell ref="BI148:BI149"/>
    <mergeCell ref="BJ148:BJ149"/>
    <mergeCell ref="BK148:BK149"/>
    <mergeCell ref="BL148:BL149"/>
    <mergeCell ref="BM148:BM149"/>
    <mergeCell ref="BN148:BN149"/>
    <mergeCell ref="BO148:BO149"/>
    <mergeCell ref="BP148:BP149"/>
    <mergeCell ref="BV146:BV147"/>
    <mergeCell ref="BW146:BW147"/>
    <mergeCell ref="BX146:BX147"/>
    <mergeCell ref="BY146:BY147"/>
    <mergeCell ref="BZ146:BZ147"/>
    <mergeCell ref="CA146:CA147"/>
    <mergeCell ref="CB146:CB147"/>
    <mergeCell ref="CC146:CC147"/>
    <mergeCell ref="CD146:CD147"/>
    <mergeCell ref="CE146:CE147"/>
    <mergeCell ref="CF146:CF147"/>
    <mergeCell ref="CG146:CG147"/>
    <mergeCell ref="CH146:CH147"/>
    <mergeCell ref="A148:A149"/>
    <mergeCell ref="B148:B149"/>
    <mergeCell ref="C148:C149"/>
    <mergeCell ref="D148:D149"/>
    <mergeCell ref="E148:E149"/>
    <mergeCell ref="F148:F149"/>
    <mergeCell ref="G148:G149"/>
    <mergeCell ref="H148:H149"/>
    <mergeCell ref="I148:I149"/>
    <mergeCell ref="AP148:AP149"/>
    <mergeCell ref="AQ148:AQ149"/>
    <mergeCell ref="AR148:AR149"/>
    <mergeCell ref="AS148:AS149"/>
    <mergeCell ref="AT148:AT149"/>
    <mergeCell ref="AU148:AU149"/>
    <mergeCell ref="AV148:AV149"/>
    <mergeCell ref="AW148:AW149"/>
    <mergeCell ref="AX148:AX149"/>
    <mergeCell ref="AY148:AY149"/>
    <mergeCell ref="BE146:BE147"/>
    <mergeCell ref="BF146:BF147"/>
    <mergeCell ref="BG146:BG147"/>
    <mergeCell ref="BH146:BH147"/>
    <mergeCell ref="BI146:BI147"/>
    <mergeCell ref="BJ146:BJ147"/>
    <mergeCell ref="BK146:BK147"/>
    <mergeCell ref="BL146:BL147"/>
    <mergeCell ref="BM146:BM147"/>
    <mergeCell ref="BN146:BN147"/>
    <mergeCell ref="BO146:BO147"/>
    <mergeCell ref="BP146:BP147"/>
    <mergeCell ref="BQ146:BQ147"/>
    <mergeCell ref="BR146:BR147"/>
    <mergeCell ref="BS146:BS147"/>
    <mergeCell ref="BT146:BT147"/>
    <mergeCell ref="BU146:BU147"/>
    <mergeCell ref="CA144:CA145"/>
    <mergeCell ref="CB144:CB145"/>
    <mergeCell ref="CC144:CC145"/>
    <mergeCell ref="CD144:CD145"/>
    <mergeCell ref="CE144:CE145"/>
    <mergeCell ref="CF144:CF145"/>
    <mergeCell ref="CG144:CG145"/>
    <mergeCell ref="CH144:CH145"/>
    <mergeCell ref="A146:A147"/>
    <mergeCell ref="B146:B147"/>
    <mergeCell ref="C146:C147"/>
    <mergeCell ref="D146:D147"/>
    <mergeCell ref="E146:E147"/>
    <mergeCell ref="F146:F147"/>
    <mergeCell ref="G146:G147"/>
    <mergeCell ref="H146:H147"/>
    <mergeCell ref="I146:I147"/>
    <mergeCell ref="AP146:AP147"/>
    <mergeCell ref="AQ146:AQ147"/>
    <mergeCell ref="AR146:AR147"/>
    <mergeCell ref="AS146:AS147"/>
    <mergeCell ref="AT146:AT147"/>
    <mergeCell ref="AU146:AU147"/>
    <mergeCell ref="AV146:AV147"/>
    <mergeCell ref="AW146:AW147"/>
    <mergeCell ref="AX146:AX147"/>
    <mergeCell ref="AY146:AY147"/>
    <mergeCell ref="AZ146:AZ147"/>
    <mergeCell ref="BA146:BA147"/>
    <mergeCell ref="BB146:BB147"/>
    <mergeCell ref="BC146:BC147"/>
    <mergeCell ref="BD146:BD147"/>
    <mergeCell ref="BJ144:BJ145"/>
    <mergeCell ref="BK144:BK145"/>
    <mergeCell ref="BL144:BL145"/>
    <mergeCell ref="BM144:BM145"/>
    <mergeCell ref="BN144:BN145"/>
    <mergeCell ref="BO144:BO145"/>
    <mergeCell ref="BP144:BP145"/>
    <mergeCell ref="BQ144:BQ145"/>
    <mergeCell ref="BR144:BR145"/>
    <mergeCell ref="BS144:BS145"/>
    <mergeCell ref="BT144:BT145"/>
    <mergeCell ref="BU144:BU145"/>
    <mergeCell ref="BV144:BV145"/>
    <mergeCell ref="BW144:BW145"/>
    <mergeCell ref="BX144:BX145"/>
    <mergeCell ref="BY144:BY145"/>
    <mergeCell ref="BZ144:BZ145"/>
    <mergeCell ref="CF142:CF143"/>
    <mergeCell ref="CG142:CG143"/>
    <mergeCell ref="CH142:CH143"/>
    <mergeCell ref="A144:A145"/>
    <mergeCell ref="B144:B145"/>
    <mergeCell ref="C144:C145"/>
    <mergeCell ref="D144:D145"/>
    <mergeCell ref="E144:E145"/>
    <mergeCell ref="F144:F145"/>
    <mergeCell ref="G144:G145"/>
    <mergeCell ref="H144:H145"/>
    <mergeCell ref="I144:I145"/>
    <mergeCell ref="AP144:AP145"/>
    <mergeCell ref="AQ144:AQ145"/>
    <mergeCell ref="AR144:AR145"/>
    <mergeCell ref="AS144:AS145"/>
    <mergeCell ref="AT144:AT145"/>
    <mergeCell ref="AU144:AU145"/>
    <mergeCell ref="AV144:AV145"/>
    <mergeCell ref="AW144:AW145"/>
    <mergeCell ref="AX144:AX145"/>
    <mergeCell ref="AY144:AY145"/>
    <mergeCell ref="AZ144:AZ145"/>
    <mergeCell ref="BA144:BA145"/>
    <mergeCell ref="BB144:BB145"/>
    <mergeCell ref="BC144:BC145"/>
    <mergeCell ref="BD144:BD145"/>
    <mergeCell ref="BE144:BE145"/>
    <mergeCell ref="BF144:BF145"/>
    <mergeCell ref="BG144:BG145"/>
    <mergeCell ref="BH144:BH145"/>
    <mergeCell ref="BI144:BI145"/>
    <mergeCell ref="BO142:BO143"/>
    <mergeCell ref="BP142:BP143"/>
    <mergeCell ref="BQ142:BQ143"/>
    <mergeCell ref="BR142:BR143"/>
    <mergeCell ref="BS142:BS143"/>
    <mergeCell ref="BT142:BT143"/>
    <mergeCell ref="BU142:BU143"/>
    <mergeCell ref="BV142:BV143"/>
    <mergeCell ref="BW142:BW143"/>
    <mergeCell ref="BX142:BX143"/>
    <mergeCell ref="BY142:BY143"/>
    <mergeCell ref="BZ142:BZ143"/>
    <mergeCell ref="CA142:CA143"/>
    <mergeCell ref="CB142:CB143"/>
    <mergeCell ref="CC142:CC143"/>
    <mergeCell ref="CD142:CD143"/>
    <mergeCell ref="CE142:CE143"/>
    <mergeCell ref="AX142:AX143"/>
    <mergeCell ref="AY142:AY143"/>
    <mergeCell ref="AZ142:AZ143"/>
    <mergeCell ref="BA142:BA143"/>
    <mergeCell ref="BB142:BB143"/>
    <mergeCell ref="BC142:BC143"/>
    <mergeCell ref="BD142:BD143"/>
    <mergeCell ref="BE142:BE143"/>
    <mergeCell ref="BF142:BF143"/>
    <mergeCell ref="BG142:BG143"/>
    <mergeCell ref="BH142:BH143"/>
    <mergeCell ref="BI142:BI143"/>
    <mergeCell ref="BJ142:BJ143"/>
    <mergeCell ref="BK142:BK143"/>
    <mergeCell ref="BL142:BL143"/>
    <mergeCell ref="BM142:BM143"/>
    <mergeCell ref="BN142:BN143"/>
    <mergeCell ref="A142:A143"/>
    <mergeCell ref="B142:B143"/>
    <mergeCell ref="C142:C143"/>
    <mergeCell ref="D142:D143"/>
    <mergeCell ref="E142:E143"/>
    <mergeCell ref="F142:F143"/>
    <mergeCell ref="G142:G143"/>
    <mergeCell ref="H142:H143"/>
    <mergeCell ref="I142:I143"/>
    <mergeCell ref="AP142:AP143"/>
    <mergeCell ref="AQ142:AQ143"/>
    <mergeCell ref="AR142:AR143"/>
    <mergeCell ref="AS142:AS143"/>
    <mergeCell ref="AT142:AT143"/>
    <mergeCell ref="AU142:AU143"/>
    <mergeCell ref="AV142:AV143"/>
    <mergeCell ref="AW142:AW143"/>
    <mergeCell ref="BR140:BR141"/>
    <mergeCell ref="BS140:BS141"/>
    <mergeCell ref="BT140:BT141"/>
    <mergeCell ref="BU140:BU141"/>
    <mergeCell ref="BV140:BV141"/>
    <mergeCell ref="BW140:BW141"/>
    <mergeCell ref="BX140:BX141"/>
    <mergeCell ref="BY140:BY141"/>
    <mergeCell ref="BZ140:BZ141"/>
    <mergeCell ref="CA140:CA141"/>
    <mergeCell ref="CB140:CB141"/>
    <mergeCell ref="CC140:CC141"/>
    <mergeCell ref="CD140:CD141"/>
    <mergeCell ref="CE140:CE141"/>
    <mergeCell ref="CF140:CF141"/>
    <mergeCell ref="CG140:CG141"/>
    <mergeCell ref="CH140:CH141"/>
    <mergeCell ref="BA140:BA141"/>
    <mergeCell ref="BB140:BB141"/>
    <mergeCell ref="BC140:BC141"/>
    <mergeCell ref="BD140:BD141"/>
    <mergeCell ref="BE140:BE141"/>
    <mergeCell ref="BF140:BF141"/>
    <mergeCell ref="BG140:BG141"/>
    <mergeCell ref="BH140:BH141"/>
    <mergeCell ref="BI140:BI141"/>
    <mergeCell ref="BJ140:BJ141"/>
    <mergeCell ref="BK140:BK141"/>
    <mergeCell ref="BL140:BL141"/>
    <mergeCell ref="BM140:BM141"/>
    <mergeCell ref="BN140:BN141"/>
    <mergeCell ref="BO140:BO141"/>
    <mergeCell ref="BP140:BP141"/>
    <mergeCell ref="BQ140:BQ141"/>
    <mergeCell ref="BW138:BW139"/>
    <mergeCell ref="BX138:BX139"/>
    <mergeCell ref="BY138:BY139"/>
    <mergeCell ref="BZ138:BZ139"/>
    <mergeCell ref="CA138:CA139"/>
    <mergeCell ref="CB138:CB139"/>
    <mergeCell ref="CC138:CC139"/>
    <mergeCell ref="CD138:CD139"/>
    <mergeCell ref="CE138:CE139"/>
    <mergeCell ref="CF138:CF139"/>
    <mergeCell ref="CG138:CG139"/>
    <mergeCell ref="CH138:CH139"/>
    <mergeCell ref="A140:A141"/>
    <mergeCell ref="B140:B141"/>
    <mergeCell ref="C140:C141"/>
    <mergeCell ref="D140:D141"/>
    <mergeCell ref="E140:E141"/>
    <mergeCell ref="F140:F141"/>
    <mergeCell ref="G140:G141"/>
    <mergeCell ref="H140:H141"/>
    <mergeCell ref="I140:I141"/>
    <mergeCell ref="AP140:AP141"/>
    <mergeCell ref="AQ140:AQ141"/>
    <mergeCell ref="AR140:AR141"/>
    <mergeCell ref="AS140:AS141"/>
    <mergeCell ref="AT140:AT141"/>
    <mergeCell ref="AU140:AU141"/>
    <mergeCell ref="AV140:AV141"/>
    <mergeCell ref="AW140:AW141"/>
    <mergeCell ref="AX140:AX141"/>
    <mergeCell ref="AY140:AY141"/>
    <mergeCell ref="AZ140:AZ141"/>
    <mergeCell ref="BF138:BF139"/>
    <mergeCell ref="BG138:BG139"/>
    <mergeCell ref="BH138:BH139"/>
    <mergeCell ref="BI138:BI139"/>
    <mergeCell ref="BJ138:BJ139"/>
    <mergeCell ref="BK138:BK139"/>
    <mergeCell ref="BL138:BL139"/>
    <mergeCell ref="BM138:BM139"/>
    <mergeCell ref="BN138:BN139"/>
    <mergeCell ref="BO138:BO139"/>
    <mergeCell ref="BP138:BP139"/>
    <mergeCell ref="BQ138:BQ139"/>
    <mergeCell ref="BR138:BR139"/>
    <mergeCell ref="BS138:BS139"/>
    <mergeCell ref="BT138:BT139"/>
    <mergeCell ref="BU138:BU139"/>
    <mergeCell ref="BV138:BV139"/>
    <mergeCell ref="CB136:CB137"/>
    <mergeCell ref="CC136:CC137"/>
    <mergeCell ref="CD136:CD137"/>
    <mergeCell ref="CE136:CE137"/>
    <mergeCell ref="CF136:CF137"/>
    <mergeCell ref="CG136:CG137"/>
    <mergeCell ref="CH136:CH137"/>
    <mergeCell ref="A138:A139"/>
    <mergeCell ref="B138:B139"/>
    <mergeCell ref="C138:C139"/>
    <mergeCell ref="D138:D139"/>
    <mergeCell ref="E138:E139"/>
    <mergeCell ref="F138:F139"/>
    <mergeCell ref="G138:G139"/>
    <mergeCell ref="H138:H139"/>
    <mergeCell ref="I138:I139"/>
    <mergeCell ref="AP138:AP139"/>
    <mergeCell ref="AQ138:AQ139"/>
    <mergeCell ref="AR138:AR139"/>
    <mergeCell ref="AS138:AS139"/>
    <mergeCell ref="AT138:AT139"/>
    <mergeCell ref="AU138:AU139"/>
    <mergeCell ref="AV138:AV139"/>
    <mergeCell ref="AW138:AW139"/>
    <mergeCell ref="AX138:AX139"/>
    <mergeCell ref="AY138:AY139"/>
    <mergeCell ref="AZ138:AZ139"/>
    <mergeCell ref="BA138:BA139"/>
    <mergeCell ref="BB138:BB139"/>
    <mergeCell ref="BC138:BC139"/>
    <mergeCell ref="BD138:BD139"/>
    <mergeCell ref="BE138:BE139"/>
    <mergeCell ref="BK136:BK137"/>
    <mergeCell ref="BL136:BL137"/>
    <mergeCell ref="BM136:BM137"/>
    <mergeCell ref="BN136:BN137"/>
    <mergeCell ref="BO136:BO137"/>
    <mergeCell ref="BP136:BP137"/>
    <mergeCell ref="BQ136:BQ137"/>
    <mergeCell ref="BR136:BR137"/>
    <mergeCell ref="BS136:BS137"/>
    <mergeCell ref="BT136:BT137"/>
    <mergeCell ref="BU136:BU137"/>
    <mergeCell ref="BV136:BV137"/>
    <mergeCell ref="BW136:BW137"/>
    <mergeCell ref="BX136:BX137"/>
    <mergeCell ref="BY136:BY137"/>
    <mergeCell ref="BZ136:BZ137"/>
    <mergeCell ref="CA136:CA137"/>
    <mergeCell ref="CG134:CG135"/>
    <mergeCell ref="CH134:CH135"/>
    <mergeCell ref="A136:A137"/>
    <mergeCell ref="B136:B137"/>
    <mergeCell ref="C136:C137"/>
    <mergeCell ref="D136:D137"/>
    <mergeCell ref="E136:E137"/>
    <mergeCell ref="F136:F137"/>
    <mergeCell ref="G136:G137"/>
    <mergeCell ref="H136:H137"/>
    <mergeCell ref="I136:I137"/>
    <mergeCell ref="AP136:AP137"/>
    <mergeCell ref="AQ136:AQ137"/>
    <mergeCell ref="AR136:AR137"/>
    <mergeCell ref="AS136:AS137"/>
    <mergeCell ref="AT136:AT137"/>
    <mergeCell ref="AU136:AU137"/>
    <mergeCell ref="AV136:AV137"/>
    <mergeCell ref="AW136:AW137"/>
    <mergeCell ref="AX136:AX137"/>
    <mergeCell ref="AY136:AY137"/>
    <mergeCell ref="AZ136:AZ137"/>
    <mergeCell ref="BA136:BA137"/>
    <mergeCell ref="BB136:BB137"/>
    <mergeCell ref="BC136:BC137"/>
    <mergeCell ref="BD136:BD137"/>
    <mergeCell ref="BE136:BE137"/>
    <mergeCell ref="BF136:BF137"/>
    <mergeCell ref="BG136:BG137"/>
    <mergeCell ref="BH136:BH137"/>
    <mergeCell ref="BI136:BI137"/>
    <mergeCell ref="BJ136:BJ137"/>
    <mergeCell ref="BP134:BP135"/>
    <mergeCell ref="BQ134:BQ135"/>
    <mergeCell ref="BR134:BR135"/>
    <mergeCell ref="BS134:BS135"/>
    <mergeCell ref="BT134:BT135"/>
    <mergeCell ref="BU134:BU135"/>
    <mergeCell ref="BV134:BV135"/>
    <mergeCell ref="BW134:BW135"/>
    <mergeCell ref="BX134:BX135"/>
    <mergeCell ref="BY134:BY135"/>
    <mergeCell ref="BZ134:BZ135"/>
    <mergeCell ref="CA134:CA135"/>
    <mergeCell ref="CB134:CB135"/>
    <mergeCell ref="CC134:CC135"/>
    <mergeCell ref="CD134:CD135"/>
    <mergeCell ref="CE134:CE135"/>
    <mergeCell ref="CF134:CF135"/>
    <mergeCell ref="AY134:AY135"/>
    <mergeCell ref="AZ134:AZ135"/>
    <mergeCell ref="BA134:BA135"/>
    <mergeCell ref="BB134:BB135"/>
    <mergeCell ref="BC134:BC135"/>
    <mergeCell ref="BD134:BD135"/>
    <mergeCell ref="BE134:BE135"/>
    <mergeCell ref="BF134:BF135"/>
    <mergeCell ref="BG134:BG135"/>
    <mergeCell ref="BH134:BH135"/>
    <mergeCell ref="BI134:BI135"/>
    <mergeCell ref="BJ134:BJ135"/>
    <mergeCell ref="BK134:BK135"/>
    <mergeCell ref="BL134:BL135"/>
    <mergeCell ref="BM134:BM135"/>
    <mergeCell ref="BN134:BN135"/>
    <mergeCell ref="BO134:BO135"/>
    <mergeCell ref="BU132:BU133"/>
    <mergeCell ref="BV132:BV133"/>
    <mergeCell ref="BW132:BW133"/>
    <mergeCell ref="BX132:BX133"/>
    <mergeCell ref="BY132:BY133"/>
    <mergeCell ref="BZ132:BZ133"/>
    <mergeCell ref="CA132:CA133"/>
    <mergeCell ref="CB132:CB133"/>
    <mergeCell ref="CC132:CC133"/>
    <mergeCell ref="CD132:CD133"/>
    <mergeCell ref="CE132:CE133"/>
    <mergeCell ref="CF132:CF133"/>
    <mergeCell ref="CG132:CG133"/>
    <mergeCell ref="CH132:CH133"/>
    <mergeCell ref="A134:A135"/>
    <mergeCell ref="B134:B135"/>
    <mergeCell ref="C134:C135"/>
    <mergeCell ref="D134:D135"/>
    <mergeCell ref="E134:E135"/>
    <mergeCell ref="F134:F135"/>
    <mergeCell ref="G134:G135"/>
    <mergeCell ref="H134:H135"/>
    <mergeCell ref="I134:I135"/>
    <mergeCell ref="AP134:AP135"/>
    <mergeCell ref="AQ134:AQ135"/>
    <mergeCell ref="AR134:AR135"/>
    <mergeCell ref="AS134:AS135"/>
    <mergeCell ref="AT134:AT135"/>
    <mergeCell ref="AU134:AU135"/>
    <mergeCell ref="AV134:AV135"/>
    <mergeCell ref="AW134:AW135"/>
    <mergeCell ref="AX134:AX135"/>
    <mergeCell ref="BD132:BD133"/>
    <mergeCell ref="BE132:BE133"/>
    <mergeCell ref="BF132:BF133"/>
    <mergeCell ref="BG132:BG133"/>
    <mergeCell ref="BH132:BH133"/>
    <mergeCell ref="BI132:BI133"/>
    <mergeCell ref="BJ132:BJ133"/>
    <mergeCell ref="BK132:BK133"/>
    <mergeCell ref="BL132:BL133"/>
    <mergeCell ref="BM132:BM133"/>
    <mergeCell ref="BN132:BN133"/>
    <mergeCell ref="BO132:BO133"/>
    <mergeCell ref="BP132:BP133"/>
    <mergeCell ref="BQ132:BQ133"/>
    <mergeCell ref="BR132:BR133"/>
    <mergeCell ref="BS132:BS133"/>
    <mergeCell ref="BT132:BT133"/>
    <mergeCell ref="BZ130:BZ131"/>
    <mergeCell ref="CA130:CA131"/>
    <mergeCell ref="CB130:CB131"/>
    <mergeCell ref="CC130:CC131"/>
    <mergeCell ref="CD130:CD131"/>
    <mergeCell ref="CE130:CE131"/>
    <mergeCell ref="CF130:CF131"/>
    <mergeCell ref="CG130:CG131"/>
    <mergeCell ref="CH130:CH131"/>
    <mergeCell ref="A132:A133"/>
    <mergeCell ref="B132:B133"/>
    <mergeCell ref="C132:C133"/>
    <mergeCell ref="D132:D133"/>
    <mergeCell ref="E132:E133"/>
    <mergeCell ref="F132:F133"/>
    <mergeCell ref="G132:G133"/>
    <mergeCell ref="H132:H133"/>
    <mergeCell ref="I132:I133"/>
    <mergeCell ref="AP132:AP133"/>
    <mergeCell ref="AQ132:AQ133"/>
    <mergeCell ref="AR132:AR133"/>
    <mergeCell ref="AS132:AS133"/>
    <mergeCell ref="AT132:AT133"/>
    <mergeCell ref="AU132:AU133"/>
    <mergeCell ref="AV132:AV133"/>
    <mergeCell ref="AW132:AW133"/>
    <mergeCell ref="AX132:AX133"/>
    <mergeCell ref="AY132:AY133"/>
    <mergeCell ref="AZ132:AZ133"/>
    <mergeCell ref="BA132:BA133"/>
    <mergeCell ref="BB132:BB133"/>
    <mergeCell ref="BC132:BC133"/>
    <mergeCell ref="BI130:BI131"/>
    <mergeCell ref="BJ130:BJ131"/>
    <mergeCell ref="BK130:BK131"/>
    <mergeCell ref="BL130:BL131"/>
    <mergeCell ref="BM130:BM131"/>
    <mergeCell ref="BN130:BN131"/>
    <mergeCell ref="BO130:BO131"/>
    <mergeCell ref="BP130:BP131"/>
    <mergeCell ref="BQ130:BQ131"/>
    <mergeCell ref="BR130:BR131"/>
    <mergeCell ref="BS130:BS131"/>
    <mergeCell ref="BT130:BT131"/>
    <mergeCell ref="BU130:BU131"/>
    <mergeCell ref="BV130:BV131"/>
    <mergeCell ref="BW130:BW131"/>
    <mergeCell ref="BX130:BX131"/>
    <mergeCell ref="BY130:BY131"/>
    <mergeCell ref="CE128:CE129"/>
    <mergeCell ref="CF128:CF129"/>
    <mergeCell ref="CG128:CG129"/>
    <mergeCell ref="CH128:CH129"/>
    <mergeCell ref="A130:A131"/>
    <mergeCell ref="B130:B131"/>
    <mergeCell ref="C130:C131"/>
    <mergeCell ref="D130:D131"/>
    <mergeCell ref="E130:E131"/>
    <mergeCell ref="F130:F131"/>
    <mergeCell ref="G130:G131"/>
    <mergeCell ref="H130:H131"/>
    <mergeCell ref="I130:I131"/>
    <mergeCell ref="AP130:AP131"/>
    <mergeCell ref="AQ130:AQ131"/>
    <mergeCell ref="AR130:AR131"/>
    <mergeCell ref="AS130:AS131"/>
    <mergeCell ref="AT130:AT131"/>
    <mergeCell ref="AU130:AU131"/>
    <mergeCell ref="AV130:AV131"/>
    <mergeCell ref="AW130:AW131"/>
    <mergeCell ref="AX130:AX131"/>
    <mergeCell ref="AY130:AY131"/>
    <mergeCell ref="AZ130:AZ131"/>
    <mergeCell ref="BA130:BA131"/>
    <mergeCell ref="BB130:BB131"/>
    <mergeCell ref="BC130:BC131"/>
    <mergeCell ref="BD130:BD131"/>
    <mergeCell ref="BE130:BE131"/>
    <mergeCell ref="BF130:BF131"/>
    <mergeCell ref="BG130:BG131"/>
    <mergeCell ref="BH130:BH131"/>
    <mergeCell ref="BN128:BN129"/>
    <mergeCell ref="BO128:BO129"/>
    <mergeCell ref="BP128:BP129"/>
    <mergeCell ref="BQ128:BQ129"/>
    <mergeCell ref="BR128:BR129"/>
    <mergeCell ref="BS128:BS129"/>
    <mergeCell ref="BT128:BT129"/>
    <mergeCell ref="BU128:BU129"/>
    <mergeCell ref="BV128:BV129"/>
    <mergeCell ref="BW128:BW129"/>
    <mergeCell ref="BX128:BX129"/>
    <mergeCell ref="BY128:BY129"/>
    <mergeCell ref="BZ128:BZ129"/>
    <mergeCell ref="CA128:CA129"/>
    <mergeCell ref="CB128:CB129"/>
    <mergeCell ref="CC128:CC129"/>
    <mergeCell ref="CD128:CD129"/>
    <mergeCell ref="AW128:AW129"/>
    <mergeCell ref="AX128:AX129"/>
    <mergeCell ref="AY128:AY129"/>
    <mergeCell ref="AZ128:AZ129"/>
    <mergeCell ref="BA128:BA129"/>
    <mergeCell ref="BB128:BB129"/>
    <mergeCell ref="BC128:BC129"/>
    <mergeCell ref="BD128:BD129"/>
    <mergeCell ref="BE128:BE129"/>
    <mergeCell ref="BF128:BF129"/>
    <mergeCell ref="BG128:BG129"/>
    <mergeCell ref="BH128:BH129"/>
    <mergeCell ref="BI128:BI129"/>
    <mergeCell ref="BJ128:BJ129"/>
    <mergeCell ref="BK128:BK129"/>
    <mergeCell ref="BL128:BL129"/>
    <mergeCell ref="BM128:BM129"/>
    <mergeCell ref="BS126:BS127"/>
    <mergeCell ref="BT126:BT127"/>
    <mergeCell ref="BU126:BU127"/>
    <mergeCell ref="BV126:BV127"/>
    <mergeCell ref="BW126:BW127"/>
    <mergeCell ref="BX126:BX127"/>
    <mergeCell ref="BY126:BY127"/>
    <mergeCell ref="BZ126:BZ127"/>
    <mergeCell ref="CA126:CA127"/>
    <mergeCell ref="CB126:CB127"/>
    <mergeCell ref="CC126:CC127"/>
    <mergeCell ref="CD126:CD127"/>
    <mergeCell ref="CE126:CE127"/>
    <mergeCell ref="CF126:CF127"/>
    <mergeCell ref="CG126:CG127"/>
    <mergeCell ref="CH126:CH127"/>
    <mergeCell ref="A128:A129"/>
    <mergeCell ref="B128:B129"/>
    <mergeCell ref="C128:C129"/>
    <mergeCell ref="D128:D129"/>
    <mergeCell ref="E128:E129"/>
    <mergeCell ref="F128:F129"/>
    <mergeCell ref="G128:G129"/>
    <mergeCell ref="H128:H129"/>
    <mergeCell ref="I128:I129"/>
    <mergeCell ref="AP128:AP129"/>
    <mergeCell ref="AQ128:AQ129"/>
    <mergeCell ref="AR128:AR129"/>
    <mergeCell ref="AS128:AS129"/>
    <mergeCell ref="AT128:AT129"/>
    <mergeCell ref="AU128:AU129"/>
    <mergeCell ref="AV128:AV129"/>
    <mergeCell ref="BB126:BB127"/>
    <mergeCell ref="BC126:BC127"/>
    <mergeCell ref="BD126:BD127"/>
    <mergeCell ref="BE126:BE127"/>
    <mergeCell ref="BF126:BF127"/>
    <mergeCell ref="BG126:BG127"/>
    <mergeCell ref="BH126:BH127"/>
    <mergeCell ref="BI126:BI127"/>
    <mergeCell ref="BJ126:BJ127"/>
    <mergeCell ref="BK126:BK127"/>
    <mergeCell ref="BL126:BL127"/>
    <mergeCell ref="BM126:BM127"/>
    <mergeCell ref="BN126:BN127"/>
    <mergeCell ref="BO126:BO127"/>
    <mergeCell ref="BP126:BP127"/>
    <mergeCell ref="BQ126:BQ127"/>
    <mergeCell ref="BR126:BR127"/>
    <mergeCell ref="BX124:BX125"/>
    <mergeCell ref="BY124:BY125"/>
    <mergeCell ref="BZ124:BZ125"/>
    <mergeCell ref="CA124:CA125"/>
    <mergeCell ref="CB124:CB125"/>
    <mergeCell ref="CC124:CC125"/>
    <mergeCell ref="CD124:CD125"/>
    <mergeCell ref="CE124:CE125"/>
    <mergeCell ref="CF124:CF125"/>
    <mergeCell ref="CG124:CG125"/>
    <mergeCell ref="CH124:CH125"/>
    <mergeCell ref="A126:A127"/>
    <mergeCell ref="B126:B127"/>
    <mergeCell ref="C126:C127"/>
    <mergeCell ref="D126:D127"/>
    <mergeCell ref="E126:E127"/>
    <mergeCell ref="F126:F127"/>
    <mergeCell ref="G126:G127"/>
    <mergeCell ref="H126:H127"/>
    <mergeCell ref="I126:I127"/>
    <mergeCell ref="AP126:AP127"/>
    <mergeCell ref="AQ126:AQ127"/>
    <mergeCell ref="AR126:AR127"/>
    <mergeCell ref="AS126:AS127"/>
    <mergeCell ref="AT126:AT127"/>
    <mergeCell ref="AU126:AU127"/>
    <mergeCell ref="AV126:AV127"/>
    <mergeCell ref="AW126:AW127"/>
    <mergeCell ref="AX126:AX127"/>
    <mergeCell ref="AY126:AY127"/>
    <mergeCell ref="AZ126:AZ127"/>
    <mergeCell ref="BA126:BA127"/>
    <mergeCell ref="BG124:BG125"/>
    <mergeCell ref="BH124:BH125"/>
    <mergeCell ref="BI124:BI125"/>
    <mergeCell ref="BJ124:BJ125"/>
    <mergeCell ref="BK124:BK125"/>
    <mergeCell ref="BL124:BL125"/>
    <mergeCell ref="BM124:BM125"/>
    <mergeCell ref="BN124:BN125"/>
    <mergeCell ref="BO124:BO125"/>
    <mergeCell ref="BP124:BP125"/>
    <mergeCell ref="BQ124:BQ125"/>
    <mergeCell ref="BR124:BR125"/>
    <mergeCell ref="BS124:BS125"/>
    <mergeCell ref="BT124:BT125"/>
    <mergeCell ref="BU124:BU125"/>
    <mergeCell ref="BV124:BV125"/>
    <mergeCell ref="BW124:BW125"/>
    <mergeCell ref="CC122:CC123"/>
    <mergeCell ref="CD122:CD123"/>
    <mergeCell ref="CE122:CE123"/>
    <mergeCell ref="CF122:CF123"/>
    <mergeCell ref="CG122:CG123"/>
    <mergeCell ref="CH122:CH123"/>
    <mergeCell ref="A124:A125"/>
    <mergeCell ref="B124:B125"/>
    <mergeCell ref="C124:C125"/>
    <mergeCell ref="D124:D125"/>
    <mergeCell ref="E124:E125"/>
    <mergeCell ref="F124:F125"/>
    <mergeCell ref="G124:G125"/>
    <mergeCell ref="H124:H125"/>
    <mergeCell ref="I124:I125"/>
    <mergeCell ref="AP124:AP125"/>
    <mergeCell ref="AQ124:AQ125"/>
    <mergeCell ref="AR124:AR125"/>
    <mergeCell ref="AS124:AS125"/>
    <mergeCell ref="AT124:AT125"/>
    <mergeCell ref="AU124:AU125"/>
    <mergeCell ref="AV124:AV125"/>
    <mergeCell ref="AW124:AW125"/>
    <mergeCell ref="AX124:AX125"/>
    <mergeCell ref="AY124:AY125"/>
    <mergeCell ref="AZ124:AZ125"/>
    <mergeCell ref="BA124:BA125"/>
    <mergeCell ref="BB124:BB125"/>
    <mergeCell ref="BC124:BC125"/>
    <mergeCell ref="BD124:BD125"/>
    <mergeCell ref="BE124:BE125"/>
    <mergeCell ref="BF124:BF125"/>
    <mergeCell ref="BL122:BL123"/>
    <mergeCell ref="BM122:BM123"/>
    <mergeCell ref="BN122:BN123"/>
    <mergeCell ref="BO122:BO123"/>
    <mergeCell ref="BP122:BP123"/>
    <mergeCell ref="BQ122:BQ123"/>
    <mergeCell ref="BR122:BR123"/>
    <mergeCell ref="BS122:BS123"/>
    <mergeCell ref="BT122:BT123"/>
    <mergeCell ref="BU122:BU123"/>
    <mergeCell ref="BV122:BV123"/>
    <mergeCell ref="BW122:BW123"/>
    <mergeCell ref="BX122:BX123"/>
    <mergeCell ref="BY122:BY123"/>
    <mergeCell ref="BZ122:BZ123"/>
    <mergeCell ref="CA122:CA123"/>
    <mergeCell ref="CB122:CB123"/>
    <mergeCell ref="CH120:CH121"/>
    <mergeCell ref="A122:A123"/>
    <mergeCell ref="B122:B123"/>
    <mergeCell ref="C122:C123"/>
    <mergeCell ref="D122:D123"/>
    <mergeCell ref="E122:E123"/>
    <mergeCell ref="F122:F123"/>
    <mergeCell ref="G122:G123"/>
    <mergeCell ref="H122:H123"/>
    <mergeCell ref="I122:I123"/>
    <mergeCell ref="AP122:AP123"/>
    <mergeCell ref="AQ122:AQ123"/>
    <mergeCell ref="AR122:AR123"/>
    <mergeCell ref="AS122:AS123"/>
    <mergeCell ref="AT122:AT123"/>
    <mergeCell ref="AU122:AU123"/>
    <mergeCell ref="AV122:AV123"/>
    <mergeCell ref="AW122:AW123"/>
    <mergeCell ref="AX122:AX123"/>
    <mergeCell ref="AY122:AY123"/>
    <mergeCell ref="AZ122:AZ123"/>
    <mergeCell ref="BA122:BA123"/>
    <mergeCell ref="BB122:BB123"/>
    <mergeCell ref="BC122:BC123"/>
    <mergeCell ref="BD122:BD123"/>
    <mergeCell ref="BE122:BE123"/>
    <mergeCell ref="BF122:BF123"/>
    <mergeCell ref="BG122:BG123"/>
    <mergeCell ref="BH122:BH123"/>
    <mergeCell ref="BI122:BI123"/>
    <mergeCell ref="BJ122:BJ123"/>
    <mergeCell ref="BK122:BK123"/>
    <mergeCell ref="BQ120:BQ121"/>
    <mergeCell ref="BR120:BR121"/>
    <mergeCell ref="BS120:BS121"/>
    <mergeCell ref="BT120:BT121"/>
    <mergeCell ref="BU120:BU121"/>
    <mergeCell ref="BV120:BV121"/>
    <mergeCell ref="BW120:BW121"/>
    <mergeCell ref="BX120:BX121"/>
    <mergeCell ref="BY120:BY121"/>
    <mergeCell ref="BZ120:BZ121"/>
    <mergeCell ref="CA120:CA121"/>
    <mergeCell ref="CB120:CB121"/>
    <mergeCell ref="CC120:CC121"/>
    <mergeCell ref="CD120:CD121"/>
    <mergeCell ref="CE120:CE121"/>
    <mergeCell ref="CF120:CF121"/>
    <mergeCell ref="CG120:CG121"/>
    <mergeCell ref="AZ120:AZ121"/>
    <mergeCell ref="BA120:BA121"/>
    <mergeCell ref="BB120:BB121"/>
    <mergeCell ref="BC120:BC121"/>
    <mergeCell ref="BD120:BD121"/>
    <mergeCell ref="BE120:BE121"/>
    <mergeCell ref="BF120:BF121"/>
    <mergeCell ref="BG120:BG121"/>
    <mergeCell ref="BH120:BH121"/>
    <mergeCell ref="BI120:BI121"/>
    <mergeCell ref="BJ120:BJ121"/>
    <mergeCell ref="BK120:BK121"/>
    <mergeCell ref="BL120:BL121"/>
    <mergeCell ref="BM120:BM121"/>
    <mergeCell ref="BN120:BN121"/>
    <mergeCell ref="BO120:BO121"/>
    <mergeCell ref="BP120:BP121"/>
    <mergeCell ref="BV118:BV119"/>
    <mergeCell ref="BW118:BW119"/>
    <mergeCell ref="BX118:BX119"/>
    <mergeCell ref="BY118:BY119"/>
    <mergeCell ref="BZ118:BZ119"/>
    <mergeCell ref="CA118:CA119"/>
    <mergeCell ref="CB118:CB119"/>
    <mergeCell ref="CC118:CC119"/>
    <mergeCell ref="CD118:CD119"/>
    <mergeCell ref="CE118:CE119"/>
    <mergeCell ref="CF118:CF119"/>
    <mergeCell ref="CG118:CG119"/>
    <mergeCell ref="CH118:CH119"/>
    <mergeCell ref="A120:A121"/>
    <mergeCell ref="B120:B121"/>
    <mergeCell ref="C120:C121"/>
    <mergeCell ref="D120:D121"/>
    <mergeCell ref="E120:E121"/>
    <mergeCell ref="F120:F121"/>
    <mergeCell ref="G120:G121"/>
    <mergeCell ref="H120:H121"/>
    <mergeCell ref="I120:I121"/>
    <mergeCell ref="AP120:AP121"/>
    <mergeCell ref="AQ120:AQ121"/>
    <mergeCell ref="AR120:AR121"/>
    <mergeCell ref="AS120:AS121"/>
    <mergeCell ref="AT120:AT121"/>
    <mergeCell ref="AU120:AU121"/>
    <mergeCell ref="AV120:AV121"/>
    <mergeCell ref="AW120:AW121"/>
    <mergeCell ref="AX120:AX121"/>
    <mergeCell ref="AY120:AY121"/>
    <mergeCell ref="BE118:BE119"/>
    <mergeCell ref="BF118:BF119"/>
    <mergeCell ref="BG118:BG119"/>
    <mergeCell ref="BH118:BH119"/>
    <mergeCell ref="BI118:BI119"/>
    <mergeCell ref="BJ118:BJ119"/>
    <mergeCell ref="BK118:BK119"/>
    <mergeCell ref="BL118:BL119"/>
    <mergeCell ref="BM118:BM119"/>
    <mergeCell ref="BN118:BN119"/>
    <mergeCell ref="BO118:BO119"/>
    <mergeCell ref="BP118:BP119"/>
    <mergeCell ref="BQ118:BQ119"/>
    <mergeCell ref="BR118:BR119"/>
    <mergeCell ref="BS118:BS119"/>
    <mergeCell ref="BT118:BT119"/>
    <mergeCell ref="BU118:BU119"/>
    <mergeCell ref="CA116:CA117"/>
    <mergeCell ref="CB116:CB117"/>
    <mergeCell ref="CC116:CC117"/>
    <mergeCell ref="CD116:CD117"/>
    <mergeCell ref="CE116:CE117"/>
    <mergeCell ref="CF116:CF117"/>
    <mergeCell ref="CG116:CG117"/>
    <mergeCell ref="CH116:CH117"/>
    <mergeCell ref="A118:A119"/>
    <mergeCell ref="B118:B119"/>
    <mergeCell ref="C118:C119"/>
    <mergeCell ref="D118:D119"/>
    <mergeCell ref="E118:E119"/>
    <mergeCell ref="F118:F119"/>
    <mergeCell ref="G118:G119"/>
    <mergeCell ref="H118:H119"/>
    <mergeCell ref="I118:I119"/>
    <mergeCell ref="AP118:AP119"/>
    <mergeCell ref="AQ118:AQ119"/>
    <mergeCell ref="AR118:AR119"/>
    <mergeCell ref="AS118:AS119"/>
    <mergeCell ref="AT118:AT119"/>
    <mergeCell ref="AU118:AU119"/>
    <mergeCell ref="AV118:AV119"/>
    <mergeCell ref="AW118:AW119"/>
    <mergeCell ref="AX118:AX119"/>
    <mergeCell ref="AY118:AY119"/>
    <mergeCell ref="AZ118:AZ119"/>
    <mergeCell ref="BA118:BA119"/>
    <mergeCell ref="BB118:BB119"/>
    <mergeCell ref="BC118:BC119"/>
    <mergeCell ref="BD118:BD119"/>
    <mergeCell ref="BJ116:BJ117"/>
    <mergeCell ref="BK116:BK117"/>
    <mergeCell ref="BL116:BL117"/>
    <mergeCell ref="BM116:BM117"/>
    <mergeCell ref="BN116:BN117"/>
    <mergeCell ref="BO116:BO117"/>
    <mergeCell ref="BP116:BP117"/>
    <mergeCell ref="BQ116:BQ117"/>
    <mergeCell ref="BR116:BR117"/>
    <mergeCell ref="BS116:BS117"/>
    <mergeCell ref="BT116:BT117"/>
    <mergeCell ref="BU116:BU117"/>
    <mergeCell ref="BV116:BV117"/>
    <mergeCell ref="BW116:BW117"/>
    <mergeCell ref="BX116:BX117"/>
    <mergeCell ref="BY116:BY117"/>
    <mergeCell ref="BZ116:BZ117"/>
    <mergeCell ref="CF114:CF115"/>
    <mergeCell ref="CG114:CG115"/>
    <mergeCell ref="CH114:CH115"/>
    <mergeCell ref="A116:A117"/>
    <mergeCell ref="B116:B117"/>
    <mergeCell ref="C116:C117"/>
    <mergeCell ref="D116:D117"/>
    <mergeCell ref="E116:E117"/>
    <mergeCell ref="F116:F117"/>
    <mergeCell ref="G116:G117"/>
    <mergeCell ref="H116:H117"/>
    <mergeCell ref="I116:I117"/>
    <mergeCell ref="AP116:AP117"/>
    <mergeCell ref="AQ116:AQ117"/>
    <mergeCell ref="AR116:AR117"/>
    <mergeCell ref="AS116:AS117"/>
    <mergeCell ref="AT116:AT117"/>
    <mergeCell ref="AU116:AU117"/>
    <mergeCell ref="AV116:AV117"/>
    <mergeCell ref="AW116:AW117"/>
    <mergeCell ref="AX116:AX117"/>
    <mergeCell ref="AY116:AY117"/>
    <mergeCell ref="AZ116:AZ117"/>
    <mergeCell ref="BA116:BA117"/>
    <mergeCell ref="BB116:BB117"/>
    <mergeCell ref="BC116:BC117"/>
    <mergeCell ref="BD116:BD117"/>
    <mergeCell ref="BE116:BE117"/>
    <mergeCell ref="BF116:BF117"/>
    <mergeCell ref="BG116:BG117"/>
    <mergeCell ref="BH116:BH117"/>
    <mergeCell ref="BI116:BI117"/>
    <mergeCell ref="BO114:BO115"/>
    <mergeCell ref="BP114:BP115"/>
    <mergeCell ref="BQ114:BQ115"/>
    <mergeCell ref="BR114:BR115"/>
    <mergeCell ref="BS114:BS115"/>
    <mergeCell ref="BT114:BT115"/>
    <mergeCell ref="BU114:BU115"/>
    <mergeCell ref="BV114:BV115"/>
    <mergeCell ref="BW114:BW115"/>
    <mergeCell ref="BX114:BX115"/>
    <mergeCell ref="BY114:BY115"/>
    <mergeCell ref="BZ114:BZ115"/>
    <mergeCell ref="CA114:CA115"/>
    <mergeCell ref="CB114:CB115"/>
    <mergeCell ref="CC114:CC115"/>
    <mergeCell ref="CD114:CD115"/>
    <mergeCell ref="CE114:CE115"/>
    <mergeCell ref="AX114:AX115"/>
    <mergeCell ref="AY114:AY115"/>
    <mergeCell ref="AZ114:AZ115"/>
    <mergeCell ref="BA114:BA115"/>
    <mergeCell ref="BB114:BB115"/>
    <mergeCell ref="BC114:BC115"/>
    <mergeCell ref="BD114:BD115"/>
    <mergeCell ref="BE114:BE115"/>
    <mergeCell ref="BF114:BF115"/>
    <mergeCell ref="BG114:BG115"/>
    <mergeCell ref="BH114:BH115"/>
    <mergeCell ref="BI114:BI115"/>
    <mergeCell ref="BJ114:BJ115"/>
    <mergeCell ref="BK114:BK115"/>
    <mergeCell ref="BL114:BL115"/>
    <mergeCell ref="BM114:BM115"/>
    <mergeCell ref="BN114:BN115"/>
    <mergeCell ref="A114:A115"/>
    <mergeCell ref="B114:B115"/>
    <mergeCell ref="C114:C115"/>
    <mergeCell ref="D114:D115"/>
    <mergeCell ref="E114:E115"/>
    <mergeCell ref="F114:F115"/>
    <mergeCell ref="G114:G115"/>
    <mergeCell ref="H114:H115"/>
    <mergeCell ref="I114:I115"/>
    <mergeCell ref="AP114:AP115"/>
    <mergeCell ref="AQ114:AQ115"/>
    <mergeCell ref="AR114:AR115"/>
    <mergeCell ref="AS114:AS115"/>
    <mergeCell ref="AT114:AT115"/>
    <mergeCell ref="AU114:AU115"/>
    <mergeCell ref="AV114:AV115"/>
    <mergeCell ref="AW114:AW115"/>
    <mergeCell ref="BR112:BR113"/>
    <mergeCell ref="BS112:BS113"/>
    <mergeCell ref="BT112:BT113"/>
    <mergeCell ref="BU112:BU113"/>
    <mergeCell ref="BV112:BV113"/>
    <mergeCell ref="BW112:BW113"/>
    <mergeCell ref="BX112:BX113"/>
    <mergeCell ref="BY112:BY113"/>
    <mergeCell ref="BZ112:BZ113"/>
    <mergeCell ref="CA112:CA113"/>
    <mergeCell ref="CB112:CB113"/>
    <mergeCell ref="CC112:CC113"/>
    <mergeCell ref="CD112:CD113"/>
    <mergeCell ref="CE112:CE113"/>
    <mergeCell ref="CF112:CF113"/>
    <mergeCell ref="CG112:CG113"/>
    <mergeCell ref="CH112:CH113"/>
    <mergeCell ref="BA112:BA113"/>
    <mergeCell ref="BB112:BB113"/>
    <mergeCell ref="BC112:BC113"/>
    <mergeCell ref="BD112:BD113"/>
    <mergeCell ref="BE112:BE113"/>
    <mergeCell ref="BF112:BF113"/>
    <mergeCell ref="BG112:BG113"/>
    <mergeCell ref="BH112:BH113"/>
    <mergeCell ref="BI112:BI113"/>
    <mergeCell ref="BJ112:BJ113"/>
    <mergeCell ref="BK112:BK113"/>
    <mergeCell ref="BL112:BL113"/>
    <mergeCell ref="BM112:BM113"/>
    <mergeCell ref="BN112:BN113"/>
    <mergeCell ref="BO112:BO113"/>
    <mergeCell ref="BP112:BP113"/>
    <mergeCell ref="BQ112:BQ113"/>
    <mergeCell ref="BW110:BW111"/>
    <mergeCell ref="BX110:BX111"/>
    <mergeCell ref="BY110:BY111"/>
    <mergeCell ref="BZ110:BZ111"/>
    <mergeCell ref="CA110:CA111"/>
    <mergeCell ref="CB110:CB111"/>
    <mergeCell ref="CC110:CC111"/>
    <mergeCell ref="CD110:CD111"/>
    <mergeCell ref="CE110:CE111"/>
    <mergeCell ref="CF110:CF111"/>
    <mergeCell ref="CG110:CG111"/>
    <mergeCell ref="CH110:CH111"/>
    <mergeCell ref="A112:A113"/>
    <mergeCell ref="B112:B113"/>
    <mergeCell ref="C112:C113"/>
    <mergeCell ref="D112:D113"/>
    <mergeCell ref="E112:E113"/>
    <mergeCell ref="F112:F113"/>
    <mergeCell ref="G112:G113"/>
    <mergeCell ref="H112:H113"/>
    <mergeCell ref="I112:I113"/>
    <mergeCell ref="AP112:AP113"/>
    <mergeCell ref="AQ112:AQ113"/>
    <mergeCell ref="AR112:AR113"/>
    <mergeCell ref="AS112:AS113"/>
    <mergeCell ref="AT112:AT113"/>
    <mergeCell ref="AU112:AU113"/>
    <mergeCell ref="AV112:AV113"/>
    <mergeCell ref="AW112:AW113"/>
    <mergeCell ref="AX112:AX113"/>
    <mergeCell ref="AY112:AY113"/>
    <mergeCell ref="AZ112:AZ113"/>
    <mergeCell ref="BF110:BF111"/>
    <mergeCell ref="BG110:BG111"/>
    <mergeCell ref="BH110:BH111"/>
    <mergeCell ref="BI110:BI111"/>
    <mergeCell ref="BJ110:BJ111"/>
    <mergeCell ref="BK110:BK111"/>
    <mergeCell ref="BL110:BL111"/>
    <mergeCell ref="BM110:BM111"/>
    <mergeCell ref="BN110:BN111"/>
    <mergeCell ref="BO110:BO111"/>
    <mergeCell ref="BP110:BP111"/>
    <mergeCell ref="BQ110:BQ111"/>
    <mergeCell ref="BR110:BR111"/>
    <mergeCell ref="BS110:BS111"/>
    <mergeCell ref="BT110:BT111"/>
    <mergeCell ref="BU110:BU111"/>
    <mergeCell ref="BV110:BV111"/>
    <mergeCell ref="CB108:CB109"/>
    <mergeCell ref="CC108:CC109"/>
    <mergeCell ref="CD108:CD109"/>
    <mergeCell ref="CE108:CE109"/>
    <mergeCell ref="CF108:CF109"/>
    <mergeCell ref="CG108:CG109"/>
    <mergeCell ref="CH108:CH109"/>
    <mergeCell ref="A110:A111"/>
    <mergeCell ref="B110:B111"/>
    <mergeCell ref="C110:C111"/>
    <mergeCell ref="D110:D111"/>
    <mergeCell ref="E110:E111"/>
    <mergeCell ref="F110:F111"/>
    <mergeCell ref="G110:G111"/>
    <mergeCell ref="H110:H111"/>
    <mergeCell ref="I110:I111"/>
    <mergeCell ref="AP110:AP111"/>
    <mergeCell ref="AQ110:AQ111"/>
    <mergeCell ref="AR110:AR111"/>
    <mergeCell ref="AS110:AS111"/>
    <mergeCell ref="AT110:AT111"/>
    <mergeCell ref="AU110:AU111"/>
    <mergeCell ref="AV110:AV111"/>
    <mergeCell ref="AW110:AW111"/>
    <mergeCell ref="AX110:AX111"/>
    <mergeCell ref="AY110:AY111"/>
    <mergeCell ref="AZ110:AZ111"/>
    <mergeCell ref="BA110:BA111"/>
    <mergeCell ref="BB110:BB111"/>
    <mergeCell ref="BC110:BC111"/>
    <mergeCell ref="BD110:BD111"/>
    <mergeCell ref="BE110:BE111"/>
    <mergeCell ref="BK108:BK109"/>
    <mergeCell ref="BL108:BL109"/>
    <mergeCell ref="BM108:BM109"/>
    <mergeCell ref="BN108:BN109"/>
    <mergeCell ref="BO108:BO109"/>
    <mergeCell ref="BP108:BP109"/>
    <mergeCell ref="BQ108:BQ109"/>
    <mergeCell ref="BR108:BR109"/>
    <mergeCell ref="BS108:BS109"/>
    <mergeCell ref="BT108:BT109"/>
    <mergeCell ref="BU108:BU109"/>
    <mergeCell ref="BV108:BV109"/>
    <mergeCell ref="BW108:BW109"/>
    <mergeCell ref="BX108:BX109"/>
    <mergeCell ref="BY108:BY109"/>
    <mergeCell ref="BZ108:BZ109"/>
    <mergeCell ref="CA108:CA109"/>
    <mergeCell ref="CG106:CG107"/>
    <mergeCell ref="CH106:CH107"/>
    <mergeCell ref="A108:A109"/>
    <mergeCell ref="B108:B109"/>
    <mergeCell ref="C108:C109"/>
    <mergeCell ref="D108:D109"/>
    <mergeCell ref="E108:E109"/>
    <mergeCell ref="F108:F109"/>
    <mergeCell ref="G108:G109"/>
    <mergeCell ref="H108:H109"/>
    <mergeCell ref="I108:I109"/>
    <mergeCell ref="AP108:AP109"/>
    <mergeCell ref="AQ108:AQ109"/>
    <mergeCell ref="AR108:AR109"/>
    <mergeCell ref="AS108:AS109"/>
    <mergeCell ref="AT108:AT109"/>
    <mergeCell ref="AU108:AU109"/>
    <mergeCell ref="AV108:AV109"/>
    <mergeCell ref="AW108:AW109"/>
    <mergeCell ref="AX108:AX109"/>
    <mergeCell ref="AY108:AY109"/>
    <mergeCell ref="AZ108:AZ109"/>
    <mergeCell ref="BA108:BA109"/>
    <mergeCell ref="BB108:BB109"/>
    <mergeCell ref="BC108:BC109"/>
    <mergeCell ref="BD108:BD109"/>
    <mergeCell ref="BE108:BE109"/>
    <mergeCell ref="BF108:BF109"/>
    <mergeCell ref="BG108:BG109"/>
    <mergeCell ref="BH108:BH109"/>
    <mergeCell ref="BI108:BI109"/>
    <mergeCell ref="BJ108:BJ109"/>
    <mergeCell ref="BP106:BP107"/>
    <mergeCell ref="BQ106:BQ107"/>
    <mergeCell ref="BR106:BR107"/>
    <mergeCell ref="BS106:BS107"/>
    <mergeCell ref="BT106:BT107"/>
    <mergeCell ref="BU106:BU107"/>
    <mergeCell ref="BV106:BV107"/>
    <mergeCell ref="BW106:BW107"/>
    <mergeCell ref="BX106:BX107"/>
    <mergeCell ref="BY106:BY107"/>
    <mergeCell ref="BZ106:BZ107"/>
    <mergeCell ref="CA106:CA107"/>
    <mergeCell ref="CB106:CB107"/>
    <mergeCell ref="CC106:CC107"/>
    <mergeCell ref="CD106:CD107"/>
    <mergeCell ref="CE106:CE107"/>
    <mergeCell ref="CF106:CF107"/>
    <mergeCell ref="AY106:AY107"/>
    <mergeCell ref="AZ106:AZ107"/>
    <mergeCell ref="BA106:BA107"/>
    <mergeCell ref="BB106:BB107"/>
    <mergeCell ref="BC106:BC107"/>
    <mergeCell ref="BD106:BD107"/>
    <mergeCell ref="BE106:BE107"/>
    <mergeCell ref="BF106:BF107"/>
    <mergeCell ref="BG106:BG107"/>
    <mergeCell ref="BH106:BH107"/>
    <mergeCell ref="BI106:BI107"/>
    <mergeCell ref="BJ106:BJ107"/>
    <mergeCell ref="BK106:BK107"/>
    <mergeCell ref="BL106:BL107"/>
    <mergeCell ref="BM106:BM107"/>
    <mergeCell ref="BN106:BN107"/>
    <mergeCell ref="BO106:BO107"/>
    <mergeCell ref="BU104:BU105"/>
    <mergeCell ref="BV104:BV105"/>
    <mergeCell ref="BW104:BW105"/>
    <mergeCell ref="BX104:BX105"/>
    <mergeCell ref="BY104:BY105"/>
    <mergeCell ref="BZ104:BZ105"/>
    <mergeCell ref="CA104:CA105"/>
    <mergeCell ref="CB104:CB105"/>
    <mergeCell ref="CC104:CC105"/>
    <mergeCell ref="CD104:CD105"/>
    <mergeCell ref="CE104:CE105"/>
    <mergeCell ref="CF104:CF105"/>
    <mergeCell ref="CG104:CG105"/>
    <mergeCell ref="CH104:CH105"/>
    <mergeCell ref="A106:A107"/>
    <mergeCell ref="B106:B107"/>
    <mergeCell ref="C106:C107"/>
    <mergeCell ref="D106:D107"/>
    <mergeCell ref="E106:E107"/>
    <mergeCell ref="F106:F107"/>
    <mergeCell ref="G106:G107"/>
    <mergeCell ref="H106:H107"/>
    <mergeCell ref="I106:I107"/>
    <mergeCell ref="AP106:AP107"/>
    <mergeCell ref="AQ106:AQ107"/>
    <mergeCell ref="AR106:AR107"/>
    <mergeCell ref="AS106:AS107"/>
    <mergeCell ref="AT106:AT107"/>
    <mergeCell ref="AU106:AU107"/>
    <mergeCell ref="AV106:AV107"/>
    <mergeCell ref="AW106:AW107"/>
    <mergeCell ref="AX106:AX107"/>
    <mergeCell ref="BD104:BD105"/>
    <mergeCell ref="BE104:BE105"/>
    <mergeCell ref="BF104:BF105"/>
    <mergeCell ref="BG104:BG105"/>
    <mergeCell ref="BH104:BH105"/>
    <mergeCell ref="BI104:BI105"/>
    <mergeCell ref="BJ104:BJ105"/>
    <mergeCell ref="BK104:BK105"/>
    <mergeCell ref="BL104:BL105"/>
    <mergeCell ref="BM104:BM105"/>
    <mergeCell ref="BN104:BN105"/>
    <mergeCell ref="BO104:BO105"/>
    <mergeCell ref="BP104:BP105"/>
    <mergeCell ref="BQ104:BQ105"/>
    <mergeCell ref="BR104:BR105"/>
    <mergeCell ref="BS104:BS105"/>
    <mergeCell ref="BT104:BT105"/>
    <mergeCell ref="BZ102:BZ103"/>
    <mergeCell ref="CA102:CA103"/>
    <mergeCell ref="CB102:CB103"/>
    <mergeCell ref="CC102:CC103"/>
    <mergeCell ref="CD102:CD103"/>
    <mergeCell ref="CE102:CE103"/>
    <mergeCell ref="CF102:CF103"/>
    <mergeCell ref="CG102:CG103"/>
    <mergeCell ref="CH102:CH103"/>
    <mergeCell ref="A104:A105"/>
    <mergeCell ref="B104:B105"/>
    <mergeCell ref="C104:C105"/>
    <mergeCell ref="D104:D105"/>
    <mergeCell ref="E104:E105"/>
    <mergeCell ref="F104:F105"/>
    <mergeCell ref="G104:G105"/>
    <mergeCell ref="H104:H105"/>
    <mergeCell ref="I104:I105"/>
    <mergeCell ref="AP104:AP105"/>
    <mergeCell ref="AQ104:AQ105"/>
    <mergeCell ref="AR104:AR105"/>
    <mergeCell ref="AS104:AS105"/>
    <mergeCell ref="AT104:AT105"/>
    <mergeCell ref="AU104:AU105"/>
    <mergeCell ref="AV104:AV105"/>
    <mergeCell ref="AW104:AW105"/>
    <mergeCell ref="AX104:AX105"/>
    <mergeCell ref="AY104:AY105"/>
    <mergeCell ref="AZ104:AZ105"/>
    <mergeCell ref="BA104:BA105"/>
    <mergeCell ref="BB104:BB105"/>
    <mergeCell ref="BC104:BC105"/>
    <mergeCell ref="BI102:BI103"/>
    <mergeCell ref="BJ102:BJ103"/>
    <mergeCell ref="BK102:BK103"/>
    <mergeCell ref="BL102:BL103"/>
    <mergeCell ref="BM102:BM103"/>
    <mergeCell ref="BN102:BN103"/>
    <mergeCell ref="BO102:BO103"/>
    <mergeCell ref="BP102:BP103"/>
    <mergeCell ref="BQ102:BQ103"/>
    <mergeCell ref="BR102:BR103"/>
    <mergeCell ref="BS102:BS103"/>
    <mergeCell ref="BT102:BT103"/>
    <mergeCell ref="BU102:BU103"/>
    <mergeCell ref="BV102:BV103"/>
    <mergeCell ref="BW102:BW103"/>
    <mergeCell ref="BX102:BX103"/>
    <mergeCell ref="BY102:BY103"/>
    <mergeCell ref="CE100:CE101"/>
    <mergeCell ref="CF100:CF101"/>
    <mergeCell ref="CG100:CG101"/>
    <mergeCell ref="CH100:CH101"/>
    <mergeCell ref="A102:A103"/>
    <mergeCell ref="B102:B103"/>
    <mergeCell ref="C102:C103"/>
    <mergeCell ref="D102:D103"/>
    <mergeCell ref="E102:E103"/>
    <mergeCell ref="F102:F103"/>
    <mergeCell ref="G102:G103"/>
    <mergeCell ref="H102:H103"/>
    <mergeCell ref="I102:I103"/>
    <mergeCell ref="AP102:AP103"/>
    <mergeCell ref="AQ102:AQ103"/>
    <mergeCell ref="AR102:AR103"/>
    <mergeCell ref="AS102:AS103"/>
    <mergeCell ref="AT102:AT103"/>
    <mergeCell ref="AU102:AU103"/>
    <mergeCell ref="AV102:AV103"/>
    <mergeCell ref="AW102:AW103"/>
    <mergeCell ref="AX102:AX103"/>
    <mergeCell ref="AY102:AY103"/>
    <mergeCell ref="AZ102:AZ103"/>
    <mergeCell ref="BA102:BA103"/>
    <mergeCell ref="BB102:BB103"/>
    <mergeCell ref="BC102:BC103"/>
    <mergeCell ref="BD102:BD103"/>
    <mergeCell ref="BE102:BE103"/>
    <mergeCell ref="BF102:BF103"/>
    <mergeCell ref="BG102:BG103"/>
    <mergeCell ref="BH102:BH103"/>
    <mergeCell ref="BN100:BN101"/>
    <mergeCell ref="BO100:BO101"/>
    <mergeCell ref="BP100:BP101"/>
    <mergeCell ref="BQ100:BQ101"/>
    <mergeCell ref="BR100:BR101"/>
    <mergeCell ref="BS100:BS101"/>
    <mergeCell ref="BT100:BT101"/>
    <mergeCell ref="BU100:BU101"/>
    <mergeCell ref="BV100:BV101"/>
    <mergeCell ref="BW100:BW101"/>
    <mergeCell ref="BX100:BX101"/>
    <mergeCell ref="BY100:BY101"/>
    <mergeCell ref="BZ100:BZ101"/>
    <mergeCell ref="CA100:CA101"/>
    <mergeCell ref="CB100:CB101"/>
    <mergeCell ref="CC100:CC101"/>
    <mergeCell ref="CD100:CD101"/>
    <mergeCell ref="AW100:AW101"/>
    <mergeCell ref="AX100:AX101"/>
    <mergeCell ref="AY100:AY101"/>
    <mergeCell ref="AZ100:AZ101"/>
    <mergeCell ref="BA100:BA101"/>
    <mergeCell ref="BB100:BB101"/>
    <mergeCell ref="BC100:BC101"/>
    <mergeCell ref="BD100:BD101"/>
    <mergeCell ref="BE100:BE101"/>
    <mergeCell ref="BF100:BF101"/>
    <mergeCell ref="BG100:BG101"/>
    <mergeCell ref="BH100:BH101"/>
    <mergeCell ref="BI100:BI101"/>
    <mergeCell ref="BJ100:BJ101"/>
    <mergeCell ref="BK100:BK101"/>
    <mergeCell ref="BL100:BL101"/>
    <mergeCell ref="BM100:BM101"/>
    <mergeCell ref="BS98:BS99"/>
    <mergeCell ref="BT98:BT99"/>
    <mergeCell ref="BU98:BU99"/>
    <mergeCell ref="BV98:BV99"/>
    <mergeCell ref="BW98:BW99"/>
    <mergeCell ref="BX98:BX99"/>
    <mergeCell ref="BY98:BY99"/>
    <mergeCell ref="BZ98:BZ99"/>
    <mergeCell ref="CA98:CA99"/>
    <mergeCell ref="CB98:CB99"/>
    <mergeCell ref="CC98:CC99"/>
    <mergeCell ref="CD98:CD99"/>
    <mergeCell ref="CE98:CE99"/>
    <mergeCell ref="CF98:CF99"/>
    <mergeCell ref="CG98:CG99"/>
    <mergeCell ref="CH98:CH99"/>
    <mergeCell ref="A100:A101"/>
    <mergeCell ref="B100:B101"/>
    <mergeCell ref="C100:C101"/>
    <mergeCell ref="D100:D101"/>
    <mergeCell ref="E100:E101"/>
    <mergeCell ref="F100:F101"/>
    <mergeCell ref="G100:G101"/>
    <mergeCell ref="H100:H101"/>
    <mergeCell ref="I100:I101"/>
    <mergeCell ref="AP100:AP101"/>
    <mergeCell ref="AQ100:AQ101"/>
    <mergeCell ref="AR100:AR101"/>
    <mergeCell ref="AS100:AS101"/>
    <mergeCell ref="AT100:AT101"/>
    <mergeCell ref="AU100:AU101"/>
    <mergeCell ref="AV100:AV101"/>
    <mergeCell ref="BB98:BB99"/>
    <mergeCell ref="BC98:BC99"/>
    <mergeCell ref="BD98:BD99"/>
    <mergeCell ref="BE98:BE99"/>
    <mergeCell ref="BF98:BF99"/>
    <mergeCell ref="BG98:BG99"/>
    <mergeCell ref="BH98:BH99"/>
    <mergeCell ref="BI98:BI99"/>
    <mergeCell ref="BJ98:BJ99"/>
    <mergeCell ref="BK98:BK99"/>
    <mergeCell ref="BL98:BL99"/>
    <mergeCell ref="BM98:BM99"/>
    <mergeCell ref="BN98:BN99"/>
    <mergeCell ref="BO98:BO99"/>
    <mergeCell ref="BP98:BP99"/>
    <mergeCell ref="BQ98:BQ99"/>
    <mergeCell ref="BR98:BR99"/>
    <mergeCell ref="BX96:BX97"/>
    <mergeCell ref="BY96:BY97"/>
    <mergeCell ref="BZ96:BZ97"/>
    <mergeCell ref="CA96:CA97"/>
    <mergeCell ref="CB96:CB97"/>
    <mergeCell ref="CC96:CC97"/>
    <mergeCell ref="CD96:CD97"/>
    <mergeCell ref="CE96:CE97"/>
    <mergeCell ref="CF96:CF97"/>
    <mergeCell ref="CG96:CG97"/>
    <mergeCell ref="CH96:CH97"/>
    <mergeCell ref="A98:A99"/>
    <mergeCell ref="B98:B99"/>
    <mergeCell ref="C98:C99"/>
    <mergeCell ref="D98:D99"/>
    <mergeCell ref="E98:E99"/>
    <mergeCell ref="F98:F99"/>
    <mergeCell ref="G98:G99"/>
    <mergeCell ref="H98:H99"/>
    <mergeCell ref="I98:I99"/>
    <mergeCell ref="AP98:AP99"/>
    <mergeCell ref="AQ98:AQ99"/>
    <mergeCell ref="AR98:AR99"/>
    <mergeCell ref="AS98:AS99"/>
    <mergeCell ref="AT98:AT99"/>
    <mergeCell ref="AU98:AU99"/>
    <mergeCell ref="AV98:AV99"/>
    <mergeCell ref="AW98:AW99"/>
    <mergeCell ref="AX98:AX99"/>
    <mergeCell ref="AY98:AY99"/>
    <mergeCell ref="AZ98:AZ99"/>
    <mergeCell ref="BA98:BA99"/>
    <mergeCell ref="BG96:BG97"/>
    <mergeCell ref="BH96:BH97"/>
    <mergeCell ref="BI96:BI97"/>
    <mergeCell ref="BJ96:BJ97"/>
    <mergeCell ref="BK96:BK97"/>
    <mergeCell ref="BL96:BL97"/>
    <mergeCell ref="BM96:BM97"/>
    <mergeCell ref="BN96:BN97"/>
    <mergeCell ref="BO96:BO97"/>
    <mergeCell ref="BP96:BP97"/>
    <mergeCell ref="BQ96:BQ97"/>
    <mergeCell ref="BR96:BR97"/>
    <mergeCell ref="BS96:BS97"/>
    <mergeCell ref="BT96:BT97"/>
    <mergeCell ref="BU96:BU97"/>
    <mergeCell ref="BV96:BV97"/>
    <mergeCell ref="BW96:BW97"/>
    <mergeCell ref="CC94:CC95"/>
    <mergeCell ref="CD94:CD95"/>
    <mergeCell ref="CE94:CE95"/>
    <mergeCell ref="CF94:CF95"/>
    <mergeCell ref="CG94:CG95"/>
    <mergeCell ref="CH94:CH95"/>
    <mergeCell ref="A96:A97"/>
    <mergeCell ref="B96:B97"/>
    <mergeCell ref="C96:C97"/>
    <mergeCell ref="D96:D97"/>
    <mergeCell ref="E96:E97"/>
    <mergeCell ref="F96:F97"/>
    <mergeCell ref="G96:G97"/>
    <mergeCell ref="H96:H97"/>
    <mergeCell ref="I96:I97"/>
    <mergeCell ref="AP96:AP97"/>
    <mergeCell ref="AQ96:AQ97"/>
    <mergeCell ref="AR96:AR97"/>
    <mergeCell ref="AS96:AS97"/>
    <mergeCell ref="AT96:AT97"/>
    <mergeCell ref="AU96:AU97"/>
    <mergeCell ref="AV96:AV97"/>
    <mergeCell ref="AW96:AW97"/>
    <mergeCell ref="AX96:AX97"/>
    <mergeCell ref="AY96:AY97"/>
    <mergeCell ref="AZ96:AZ97"/>
    <mergeCell ref="BA96:BA97"/>
    <mergeCell ref="BB96:BB97"/>
    <mergeCell ref="BC96:BC97"/>
    <mergeCell ref="BD96:BD97"/>
    <mergeCell ref="BE96:BE97"/>
    <mergeCell ref="BF96:BF97"/>
    <mergeCell ref="BL94:BL95"/>
    <mergeCell ref="BM94:BM95"/>
    <mergeCell ref="BN94:BN95"/>
    <mergeCell ref="BO94:BO95"/>
    <mergeCell ref="BP94:BP95"/>
    <mergeCell ref="BQ94:BQ95"/>
    <mergeCell ref="BR94:BR95"/>
    <mergeCell ref="BS94:BS95"/>
    <mergeCell ref="BT94:BT95"/>
    <mergeCell ref="BU94:BU95"/>
    <mergeCell ref="BV94:BV95"/>
    <mergeCell ref="BW94:BW95"/>
    <mergeCell ref="BX94:BX95"/>
    <mergeCell ref="BY94:BY95"/>
    <mergeCell ref="BZ94:BZ95"/>
    <mergeCell ref="CA94:CA95"/>
    <mergeCell ref="CB94:CB95"/>
    <mergeCell ref="CH92:CH93"/>
    <mergeCell ref="A94:A95"/>
    <mergeCell ref="B94:B95"/>
    <mergeCell ref="C94:C95"/>
    <mergeCell ref="D94:D95"/>
    <mergeCell ref="E94:E95"/>
    <mergeCell ref="F94:F95"/>
    <mergeCell ref="G94:G95"/>
    <mergeCell ref="H94:H95"/>
    <mergeCell ref="I94:I95"/>
    <mergeCell ref="AP94:AP95"/>
    <mergeCell ref="AQ94:AQ95"/>
    <mergeCell ref="AR94:AR95"/>
    <mergeCell ref="AS94:AS95"/>
    <mergeCell ref="AT94:AT95"/>
    <mergeCell ref="AU94:AU95"/>
    <mergeCell ref="AV94:AV95"/>
    <mergeCell ref="AW94:AW95"/>
    <mergeCell ref="AX94:AX95"/>
    <mergeCell ref="AY94:AY95"/>
    <mergeCell ref="AZ94:AZ95"/>
    <mergeCell ref="BA94:BA95"/>
    <mergeCell ref="BB94:BB95"/>
    <mergeCell ref="BC94:BC95"/>
    <mergeCell ref="BD94:BD95"/>
    <mergeCell ref="BE94:BE95"/>
    <mergeCell ref="BF94:BF95"/>
    <mergeCell ref="BG94:BG95"/>
    <mergeCell ref="BH94:BH95"/>
    <mergeCell ref="BI94:BI95"/>
    <mergeCell ref="BJ94:BJ95"/>
    <mergeCell ref="BK94:BK95"/>
    <mergeCell ref="BQ92:BQ93"/>
    <mergeCell ref="BR92:BR93"/>
    <mergeCell ref="BS92:BS93"/>
    <mergeCell ref="BT92:BT93"/>
    <mergeCell ref="BU92:BU93"/>
    <mergeCell ref="BV92:BV93"/>
    <mergeCell ref="BW92:BW93"/>
    <mergeCell ref="BX92:BX93"/>
    <mergeCell ref="BY92:BY93"/>
    <mergeCell ref="BZ92:BZ93"/>
    <mergeCell ref="CA92:CA93"/>
    <mergeCell ref="CB92:CB93"/>
    <mergeCell ref="CC92:CC93"/>
    <mergeCell ref="CD92:CD93"/>
    <mergeCell ref="CE92:CE93"/>
    <mergeCell ref="CF92:CF93"/>
    <mergeCell ref="CG92:CG93"/>
    <mergeCell ref="AZ92:AZ93"/>
    <mergeCell ref="BA92:BA93"/>
    <mergeCell ref="BB92:BB93"/>
    <mergeCell ref="BC92:BC93"/>
    <mergeCell ref="BD92:BD93"/>
    <mergeCell ref="BE92:BE93"/>
    <mergeCell ref="BF92:BF93"/>
    <mergeCell ref="BG92:BG93"/>
    <mergeCell ref="BH92:BH93"/>
    <mergeCell ref="BI92:BI93"/>
    <mergeCell ref="BJ92:BJ93"/>
    <mergeCell ref="BK92:BK93"/>
    <mergeCell ref="BL92:BL93"/>
    <mergeCell ref="BM92:BM93"/>
    <mergeCell ref="BN92:BN93"/>
    <mergeCell ref="BO92:BO93"/>
    <mergeCell ref="BP92:BP93"/>
    <mergeCell ref="BV90:BV91"/>
    <mergeCell ref="BW90:BW91"/>
    <mergeCell ref="BX90:BX91"/>
    <mergeCell ref="BY90:BY91"/>
    <mergeCell ref="BZ90:BZ91"/>
    <mergeCell ref="CA90:CA91"/>
    <mergeCell ref="CB90:CB91"/>
    <mergeCell ref="CC90:CC91"/>
    <mergeCell ref="CD90:CD91"/>
    <mergeCell ref="CE90:CE91"/>
    <mergeCell ref="CF90:CF91"/>
    <mergeCell ref="CG90:CG91"/>
    <mergeCell ref="CH90:CH91"/>
    <mergeCell ref="A92:A93"/>
    <mergeCell ref="B92:B93"/>
    <mergeCell ref="C92:C93"/>
    <mergeCell ref="D92:D93"/>
    <mergeCell ref="E92:E93"/>
    <mergeCell ref="F92:F93"/>
    <mergeCell ref="G92:G93"/>
    <mergeCell ref="H92:H93"/>
    <mergeCell ref="I92:I93"/>
    <mergeCell ref="AP92:AP93"/>
    <mergeCell ref="AQ92:AQ93"/>
    <mergeCell ref="AR92:AR93"/>
    <mergeCell ref="AS92:AS93"/>
    <mergeCell ref="AT92:AT93"/>
    <mergeCell ref="AU92:AU93"/>
    <mergeCell ref="AV92:AV93"/>
    <mergeCell ref="AW92:AW93"/>
    <mergeCell ref="AX92:AX93"/>
    <mergeCell ref="AY92:AY93"/>
    <mergeCell ref="BE90:BE91"/>
    <mergeCell ref="BF90:BF91"/>
    <mergeCell ref="BG90:BG91"/>
    <mergeCell ref="BH90:BH91"/>
    <mergeCell ref="BI90:BI91"/>
    <mergeCell ref="BJ90:BJ91"/>
    <mergeCell ref="BK90:BK91"/>
    <mergeCell ref="BL90:BL91"/>
    <mergeCell ref="BM90:BM91"/>
    <mergeCell ref="BN90:BN91"/>
    <mergeCell ref="BO90:BO91"/>
    <mergeCell ref="BP90:BP91"/>
    <mergeCell ref="BQ90:BQ91"/>
    <mergeCell ref="BR90:BR91"/>
    <mergeCell ref="BS90:BS91"/>
    <mergeCell ref="BT90:BT91"/>
    <mergeCell ref="BU90:BU91"/>
    <mergeCell ref="CA88:CA89"/>
    <mergeCell ref="CB88:CB89"/>
    <mergeCell ref="CC88:CC89"/>
    <mergeCell ref="CD88:CD89"/>
    <mergeCell ref="CE88:CE89"/>
    <mergeCell ref="CF88:CF89"/>
    <mergeCell ref="CG88:CG89"/>
    <mergeCell ref="CH88:CH89"/>
    <mergeCell ref="A90:A91"/>
    <mergeCell ref="B90:B91"/>
    <mergeCell ref="C90:C91"/>
    <mergeCell ref="D90:D91"/>
    <mergeCell ref="E90:E91"/>
    <mergeCell ref="F90:F91"/>
    <mergeCell ref="G90:G91"/>
    <mergeCell ref="H90:H91"/>
    <mergeCell ref="I90:I91"/>
    <mergeCell ref="AP90:AP91"/>
    <mergeCell ref="AQ90:AQ91"/>
    <mergeCell ref="AR90:AR91"/>
    <mergeCell ref="AS90:AS91"/>
    <mergeCell ref="AT90:AT91"/>
    <mergeCell ref="AU90:AU91"/>
    <mergeCell ref="AV90:AV91"/>
    <mergeCell ref="AW90:AW91"/>
    <mergeCell ref="AX90:AX91"/>
    <mergeCell ref="AY90:AY91"/>
    <mergeCell ref="AZ90:AZ91"/>
    <mergeCell ref="BA90:BA91"/>
    <mergeCell ref="BB90:BB91"/>
    <mergeCell ref="BC90:BC91"/>
    <mergeCell ref="BD90:BD91"/>
    <mergeCell ref="BJ88:BJ89"/>
    <mergeCell ref="BK88:BK89"/>
    <mergeCell ref="BL88:BL89"/>
    <mergeCell ref="BM88:BM89"/>
    <mergeCell ref="BN88:BN89"/>
    <mergeCell ref="BO88:BO89"/>
    <mergeCell ref="BP88:BP89"/>
    <mergeCell ref="BQ88:BQ89"/>
    <mergeCell ref="BR88:BR89"/>
    <mergeCell ref="BS88:BS89"/>
    <mergeCell ref="BT88:BT89"/>
    <mergeCell ref="BU88:BU89"/>
    <mergeCell ref="BV88:BV89"/>
    <mergeCell ref="BW88:BW89"/>
    <mergeCell ref="BX88:BX89"/>
    <mergeCell ref="BY88:BY89"/>
    <mergeCell ref="BZ88:BZ89"/>
    <mergeCell ref="CF86:CF87"/>
    <mergeCell ref="CG86:CG87"/>
    <mergeCell ref="CH86:CH87"/>
    <mergeCell ref="A88:A89"/>
    <mergeCell ref="B88:B89"/>
    <mergeCell ref="C88:C89"/>
    <mergeCell ref="D88:D89"/>
    <mergeCell ref="E88:E89"/>
    <mergeCell ref="F88:F89"/>
    <mergeCell ref="G88:G89"/>
    <mergeCell ref="H88:H89"/>
    <mergeCell ref="I88:I89"/>
    <mergeCell ref="AP88:AP89"/>
    <mergeCell ref="AQ88:AQ89"/>
    <mergeCell ref="AR88:AR89"/>
    <mergeCell ref="AS88:AS89"/>
    <mergeCell ref="AT88:AT89"/>
    <mergeCell ref="AU88:AU89"/>
    <mergeCell ref="AV88:AV89"/>
    <mergeCell ref="AW88:AW89"/>
    <mergeCell ref="AX88:AX89"/>
    <mergeCell ref="AY88:AY89"/>
    <mergeCell ref="AZ88:AZ89"/>
    <mergeCell ref="BA88:BA89"/>
    <mergeCell ref="BB88:BB89"/>
    <mergeCell ref="BC88:BC89"/>
    <mergeCell ref="BD88:BD89"/>
    <mergeCell ref="BE88:BE89"/>
    <mergeCell ref="BF88:BF89"/>
    <mergeCell ref="BG88:BG89"/>
    <mergeCell ref="BH88:BH89"/>
    <mergeCell ref="BI88:BI89"/>
    <mergeCell ref="BO86:BO87"/>
    <mergeCell ref="BP86:BP87"/>
    <mergeCell ref="BQ86:BQ87"/>
    <mergeCell ref="BR86:BR87"/>
    <mergeCell ref="BS86:BS87"/>
    <mergeCell ref="BT86:BT87"/>
    <mergeCell ref="BU86:BU87"/>
    <mergeCell ref="BV86:BV87"/>
    <mergeCell ref="BW86:BW87"/>
    <mergeCell ref="BX86:BX87"/>
    <mergeCell ref="BY86:BY87"/>
    <mergeCell ref="BZ86:BZ87"/>
    <mergeCell ref="CA86:CA87"/>
    <mergeCell ref="CB86:CB87"/>
    <mergeCell ref="CC86:CC87"/>
    <mergeCell ref="CD86:CD87"/>
    <mergeCell ref="CE86:CE87"/>
    <mergeCell ref="AX86:AX87"/>
    <mergeCell ref="AY86:AY87"/>
    <mergeCell ref="AZ86:AZ87"/>
    <mergeCell ref="BA86:BA87"/>
    <mergeCell ref="BB86:BB87"/>
    <mergeCell ref="BC86:BC87"/>
    <mergeCell ref="BD86:BD87"/>
    <mergeCell ref="BE86:BE87"/>
    <mergeCell ref="BF86:BF87"/>
    <mergeCell ref="BG86:BG87"/>
    <mergeCell ref="BH86:BH87"/>
    <mergeCell ref="BI86:BI87"/>
    <mergeCell ref="BJ86:BJ87"/>
    <mergeCell ref="BK86:BK87"/>
    <mergeCell ref="BL86:BL87"/>
    <mergeCell ref="BM86:BM87"/>
    <mergeCell ref="BN86:BN87"/>
    <mergeCell ref="A86:A87"/>
    <mergeCell ref="B86:B87"/>
    <mergeCell ref="C86:C87"/>
    <mergeCell ref="D86:D87"/>
    <mergeCell ref="E86:E87"/>
    <mergeCell ref="F86:F87"/>
    <mergeCell ref="G86:G87"/>
    <mergeCell ref="H86:H87"/>
    <mergeCell ref="I86:I87"/>
    <mergeCell ref="AP86:AP87"/>
    <mergeCell ref="AQ86:AQ87"/>
    <mergeCell ref="AR86:AR87"/>
    <mergeCell ref="AS86:AS87"/>
    <mergeCell ref="AT86:AT87"/>
    <mergeCell ref="AU86:AU87"/>
    <mergeCell ref="AV86:AV87"/>
    <mergeCell ref="AW86:AW87"/>
    <mergeCell ref="BR84:BR85"/>
    <mergeCell ref="BS84:BS85"/>
    <mergeCell ref="BT84:BT85"/>
    <mergeCell ref="BU84:BU85"/>
    <mergeCell ref="BV84:BV85"/>
    <mergeCell ref="BW84:BW85"/>
    <mergeCell ref="BX84:BX85"/>
    <mergeCell ref="BY84:BY85"/>
    <mergeCell ref="BZ84:BZ85"/>
    <mergeCell ref="CA84:CA85"/>
    <mergeCell ref="CB84:CB85"/>
    <mergeCell ref="CC84:CC85"/>
    <mergeCell ref="CD84:CD85"/>
    <mergeCell ref="CE84:CE85"/>
    <mergeCell ref="CF84:CF85"/>
    <mergeCell ref="CG84:CG85"/>
    <mergeCell ref="CH84:CH85"/>
    <mergeCell ref="BA84:BA85"/>
    <mergeCell ref="BB84:BB85"/>
    <mergeCell ref="BC84:BC85"/>
    <mergeCell ref="BD84:BD85"/>
    <mergeCell ref="BE84:BE85"/>
    <mergeCell ref="BF84:BF85"/>
    <mergeCell ref="BG84:BG85"/>
    <mergeCell ref="BH84:BH85"/>
    <mergeCell ref="BI84:BI85"/>
    <mergeCell ref="BJ84:BJ85"/>
    <mergeCell ref="BK84:BK85"/>
    <mergeCell ref="BL84:BL85"/>
    <mergeCell ref="BM84:BM85"/>
    <mergeCell ref="BN84:BN85"/>
    <mergeCell ref="BO84:BO85"/>
    <mergeCell ref="BP84:BP85"/>
    <mergeCell ref="BQ84:BQ85"/>
    <mergeCell ref="BW82:BW83"/>
    <mergeCell ref="BX82:BX83"/>
    <mergeCell ref="BY82:BY83"/>
    <mergeCell ref="BZ82:BZ83"/>
    <mergeCell ref="CA82:CA83"/>
    <mergeCell ref="CB82:CB83"/>
    <mergeCell ref="CC82:CC83"/>
    <mergeCell ref="CD82:CD83"/>
    <mergeCell ref="CE82:CE83"/>
    <mergeCell ref="CF82:CF83"/>
    <mergeCell ref="CG82:CG83"/>
    <mergeCell ref="CH82:CH83"/>
    <mergeCell ref="A84:A85"/>
    <mergeCell ref="B84:B85"/>
    <mergeCell ref="C84:C85"/>
    <mergeCell ref="D84:D85"/>
    <mergeCell ref="E84:E85"/>
    <mergeCell ref="F84:F85"/>
    <mergeCell ref="G84:G85"/>
    <mergeCell ref="H84:H85"/>
    <mergeCell ref="I84:I85"/>
    <mergeCell ref="AP84:AP85"/>
    <mergeCell ref="AQ84:AQ85"/>
    <mergeCell ref="AR84:AR85"/>
    <mergeCell ref="AS84:AS85"/>
    <mergeCell ref="AT84:AT85"/>
    <mergeCell ref="AU84:AU85"/>
    <mergeCell ref="AV84:AV85"/>
    <mergeCell ref="AW84:AW85"/>
    <mergeCell ref="AX84:AX85"/>
    <mergeCell ref="AY84:AY85"/>
    <mergeCell ref="AZ84:AZ85"/>
    <mergeCell ref="BF82:BF83"/>
    <mergeCell ref="BG82:BG83"/>
    <mergeCell ref="BH82:BH83"/>
    <mergeCell ref="BI82:BI83"/>
    <mergeCell ref="BJ82:BJ83"/>
    <mergeCell ref="BK82:BK83"/>
    <mergeCell ref="BL82:BL83"/>
    <mergeCell ref="BM82:BM83"/>
    <mergeCell ref="BN82:BN83"/>
    <mergeCell ref="BO82:BO83"/>
    <mergeCell ref="BP82:BP83"/>
    <mergeCell ref="BQ82:BQ83"/>
    <mergeCell ref="BR82:BR83"/>
    <mergeCell ref="BS82:BS83"/>
    <mergeCell ref="BT82:BT83"/>
    <mergeCell ref="BU82:BU83"/>
    <mergeCell ref="BV82:BV83"/>
    <mergeCell ref="CB80:CB81"/>
    <mergeCell ref="CC80:CC81"/>
    <mergeCell ref="CD80:CD81"/>
    <mergeCell ref="CE80:CE81"/>
    <mergeCell ref="CF80:CF81"/>
    <mergeCell ref="CG80:CG81"/>
    <mergeCell ref="CH80:CH81"/>
    <mergeCell ref="A82:A83"/>
    <mergeCell ref="B82:B83"/>
    <mergeCell ref="C82:C83"/>
    <mergeCell ref="D82:D83"/>
    <mergeCell ref="E82:E83"/>
    <mergeCell ref="F82:F83"/>
    <mergeCell ref="G82:G83"/>
    <mergeCell ref="H82:H83"/>
    <mergeCell ref="I82:I83"/>
    <mergeCell ref="AP82:AP83"/>
    <mergeCell ref="AQ82:AQ83"/>
    <mergeCell ref="AR82:AR83"/>
    <mergeCell ref="AS82:AS83"/>
    <mergeCell ref="AT82:AT83"/>
    <mergeCell ref="AU82:AU83"/>
    <mergeCell ref="AV82:AV83"/>
    <mergeCell ref="AW82:AW83"/>
    <mergeCell ref="AX82:AX83"/>
    <mergeCell ref="AY82:AY83"/>
    <mergeCell ref="AZ82:AZ83"/>
    <mergeCell ref="BA82:BA83"/>
    <mergeCell ref="BB82:BB83"/>
    <mergeCell ref="BC82:BC83"/>
    <mergeCell ref="BD82:BD83"/>
    <mergeCell ref="BE82:BE83"/>
    <mergeCell ref="BK80:BK81"/>
    <mergeCell ref="BL80:BL81"/>
    <mergeCell ref="BM80:BM81"/>
    <mergeCell ref="BN80:BN81"/>
    <mergeCell ref="BO80:BO81"/>
    <mergeCell ref="BP80:BP81"/>
    <mergeCell ref="BQ80:BQ81"/>
    <mergeCell ref="BR80:BR81"/>
    <mergeCell ref="BS80:BS81"/>
    <mergeCell ref="BT80:BT81"/>
    <mergeCell ref="BU80:BU81"/>
    <mergeCell ref="BV80:BV81"/>
    <mergeCell ref="BW80:BW81"/>
    <mergeCell ref="BX80:BX81"/>
    <mergeCell ref="BY80:BY81"/>
    <mergeCell ref="BZ80:BZ81"/>
    <mergeCell ref="CA80:CA81"/>
    <mergeCell ref="CG78:CG79"/>
    <mergeCell ref="CH78:CH79"/>
    <mergeCell ref="A80:A81"/>
    <mergeCell ref="B80:B81"/>
    <mergeCell ref="C80:C81"/>
    <mergeCell ref="D80:D81"/>
    <mergeCell ref="E80:E81"/>
    <mergeCell ref="F80:F81"/>
    <mergeCell ref="G80:G81"/>
    <mergeCell ref="H80:H81"/>
    <mergeCell ref="I80:I81"/>
    <mergeCell ref="AP80:AP81"/>
    <mergeCell ref="AQ80:AQ81"/>
    <mergeCell ref="AR80:AR81"/>
    <mergeCell ref="AS80:AS81"/>
    <mergeCell ref="AT80:AT81"/>
    <mergeCell ref="AU80:AU81"/>
    <mergeCell ref="AV80:AV81"/>
    <mergeCell ref="AW80:AW81"/>
    <mergeCell ref="AX80:AX81"/>
    <mergeCell ref="AY80:AY81"/>
    <mergeCell ref="AZ80:AZ81"/>
    <mergeCell ref="BA80:BA81"/>
    <mergeCell ref="BB80:BB81"/>
    <mergeCell ref="BC80:BC81"/>
    <mergeCell ref="BD80:BD81"/>
    <mergeCell ref="BE80:BE81"/>
    <mergeCell ref="BF80:BF81"/>
    <mergeCell ref="BG80:BG81"/>
    <mergeCell ref="BH80:BH81"/>
    <mergeCell ref="BI80:BI81"/>
    <mergeCell ref="BJ80:BJ81"/>
    <mergeCell ref="BP78:BP79"/>
    <mergeCell ref="BQ78:BQ79"/>
    <mergeCell ref="BR78:BR79"/>
    <mergeCell ref="BS78:BS79"/>
    <mergeCell ref="BT78:BT79"/>
    <mergeCell ref="BU78:BU79"/>
    <mergeCell ref="BV78:BV79"/>
    <mergeCell ref="BW78:BW79"/>
    <mergeCell ref="BX78:BX79"/>
    <mergeCell ref="BY78:BY79"/>
    <mergeCell ref="BZ78:BZ79"/>
    <mergeCell ref="CA78:CA79"/>
    <mergeCell ref="CB78:CB79"/>
    <mergeCell ref="CC78:CC79"/>
    <mergeCell ref="CD78:CD79"/>
    <mergeCell ref="CE78:CE79"/>
    <mergeCell ref="CF78:CF79"/>
    <mergeCell ref="AY78:AY79"/>
    <mergeCell ref="AZ78:AZ79"/>
    <mergeCell ref="BA78:BA79"/>
    <mergeCell ref="BB78:BB79"/>
    <mergeCell ref="BC78:BC79"/>
    <mergeCell ref="BD78:BD79"/>
    <mergeCell ref="BE78:BE79"/>
    <mergeCell ref="BF78:BF79"/>
    <mergeCell ref="BG78:BG79"/>
    <mergeCell ref="BH78:BH79"/>
    <mergeCell ref="BI78:BI79"/>
    <mergeCell ref="BJ78:BJ79"/>
    <mergeCell ref="BK78:BK79"/>
    <mergeCell ref="BL78:BL79"/>
    <mergeCell ref="BM78:BM79"/>
    <mergeCell ref="BN78:BN79"/>
    <mergeCell ref="BO78:BO79"/>
    <mergeCell ref="BU76:BU77"/>
    <mergeCell ref="BV76:BV77"/>
    <mergeCell ref="BW76:BW77"/>
    <mergeCell ref="BX76:BX77"/>
    <mergeCell ref="BY76:BY77"/>
    <mergeCell ref="BZ76:BZ77"/>
    <mergeCell ref="CA76:CA77"/>
    <mergeCell ref="CB76:CB77"/>
    <mergeCell ref="CC76:CC77"/>
    <mergeCell ref="CD76:CD77"/>
    <mergeCell ref="CE76:CE77"/>
    <mergeCell ref="CF76:CF77"/>
    <mergeCell ref="CG76:CG77"/>
    <mergeCell ref="CH76:CH77"/>
    <mergeCell ref="A78:A79"/>
    <mergeCell ref="B78:B79"/>
    <mergeCell ref="C78:C79"/>
    <mergeCell ref="D78:D79"/>
    <mergeCell ref="E78:E79"/>
    <mergeCell ref="F78:F79"/>
    <mergeCell ref="G78:G79"/>
    <mergeCell ref="H78:H79"/>
    <mergeCell ref="I78:I79"/>
    <mergeCell ref="AP78:AP79"/>
    <mergeCell ref="AQ78:AQ79"/>
    <mergeCell ref="AR78:AR79"/>
    <mergeCell ref="AS78:AS79"/>
    <mergeCell ref="AT78:AT79"/>
    <mergeCell ref="AU78:AU79"/>
    <mergeCell ref="AV78:AV79"/>
    <mergeCell ref="AW78:AW79"/>
    <mergeCell ref="AX78:AX79"/>
    <mergeCell ref="BD76:BD77"/>
    <mergeCell ref="BE76:BE77"/>
    <mergeCell ref="BF76:BF77"/>
    <mergeCell ref="BG76:BG77"/>
    <mergeCell ref="BH76:BH77"/>
    <mergeCell ref="BI76:BI77"/>
    <mergeCell ref="BJ76:BJ77"/>
    <mergeCell ref="BK76:BK77"/>
    <mergeCell ref="BL76:BL77"/>
    <mergeCell ref="BM76:BM77"/>
    <mergeCell ref="BN76:BN77"/>
    <mergeCell ref="BO76:BO77"/>
    <mergeCell ref="BP76:BP77"/>
    <mergeCell ref="BQ76:BQ77"/>
    <mergeCell ref="BR76:BR77"/>
    <mergeCell ref="BS76:BS77"/>
    <mergeCell ref="BT76:BT77"/>
    <mergeCell ref="BZ74:BZ75"/>
    <mergeCell ref="CA74:CA75"/>
    <mergeCell ref="CB74:CB75"/>
    <mergeCell ref="CC74:CC75"/>
    <mergeCell ref="CD74:CD75"/>
    <mergeCell ref="CE74:CE75"/>
    <mergeCell ref="CF74:CF75"/>
    <mergeCell ref="CG74:CG75"/>
    <mergeCell ref="CH74:CH75"/>
    <mergeCell ref="A76:A77"/>
    <mergeCell ref="B76:B77"/>
    <mergeCell ref="C76:C77"/>
    <mergeCell ref="D76:D77"/>
    <mergeCell ref="E76:E77"/>
    <mergeCell ref="F76:F77"/>
    <mergeCell ref="G76:G77"/>
    <mergeCell ref="H76:H77"/>
    <mergeCell ref="I76:I77"/>
    <mergeCell ref="AP76:AP77"/>
    <mergeCell ref="AQ76:AQ77"/>
    <mergeCell ref="AR76:AR77"/>
    <mergeCell ref="AS76:AS77"/>
    <mergeCell ref="AT76:AT77"/>
    <mergeCell ref="AU76:AU77"/>
    <mergeCell ref="AV76:AV77"/>
    <mergeCell ref="AW76:AW77"/>
    <mergeCell ref="AX76:AX77"/>
    <mergeCell ref="AY76:AY77"/>
    <mergeCell ref="AZ76:AZ77"/>
    <mergeCell ref="BA76:BA77"/>
    <mergeCell ref="BB76:BB77"/>
    <mergeCell ref="BC76:BC77"/>
    <mergeCell ref="BI74:BI75"/>
    <mergeCell ref="BJ74:BJ75"/>
    <mergeCell ref="BK74:BK75"/>
    <mergeCell ref="BL74:BL75"/>
    <mergeCell ref="BM74:BM75"/>
    <mergeCell ref="BN74:BN75"/>
    <mergeCell ref="BO74:BO75"/>
    <mergeCell ref="BP74:BP75"/>
    <mergeCell ref="BQ74:BQ75"/>
    <mergeCell ref="BR74:BR75"/>
    <mergeCell ref="BS74:BS75"/>
    <mergeCell ref="BT74:BT75"/>
    <mergeCell ref="BU74:BU75"/>
    <mergeCell ref="BV74:BV75"/>
    <mergeCell ref="BW74:BW75"/>
    <mergeCell ref="BX74:BX75"/>
    <mergeCell ref="BY74:BY75"/>
    <mergeCell ref="CE72:CE73"/>
    <mergeCell ref="CF72:CF73"/>
    <mergeCell ref="CG72:CG73"/>
    <mergeCell ref="CH72:CH73"/>
    <mergeCell ref="A74:A75"/>
    <mergeCell ref="B74:B75"/>
    <mergeCell ref="C74:C75"/>
    <mergeCell ref="D74:D75"/>
    <mergeCell ref="E74:E75"/>
    <mergeCell ref="F74:F75"/>
    <mergeCell ref="G74:G75"/>
    <mergeCell ref="H74:H75"/>
    <mergeCell ref="I74:I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D74:BD75"/>
    <mergeCell ref="BE74:BE75"/>
    <mergeCell ref="BF74:BF75"/>
    <mergeCell ref="BG74:BG75"/>
    <mergeCell ref="BH74:BH75"/>
    <mergeCell ref="BN72:BN73"/>
    <mergeCell ref="BO72:BO73"/>
    <mergeCell ref="BP72:BP73"/>
    <mergeCell ref="BQ72:BQ73"/>
    <mergeCell ref="BR72:BR73"/>
    <mergeCell ref="BS72:BS73"/>
    <mergeCell ref="BT72:BT73"/>
    <mergeCell ref="BU72:BU73"/>
    <mergeCell ref="BV72:BV73"/>
    <mergeCell ref="BW72:BW73"/>
    <mergeCell ref="BX72:BX73"/>
    <mergeCell ref="BY72:BY73"/>
    <mergeCell ref="BZ72:BZ73"/>
    <mergeCell ref="CA72:CA73"/>
    <mergeCell ref="CB72:CB73"/>
    <mergeCell ref="CC72:CC73"/>
    <mergeCell ref="CD72:CD73"/>
    <mergeCell ref="AW72:AW73"/>
    <mergeCell ref="AX72:AX73"/>
    <mergeCell ref="AY72:AY73"/>
    <mergeCell ref="AZ72:AZ73"/>
    <mergeCell ref="BA72:BA73"/>
    <mergeCell ref="BB72:BB73"/>
    <mergeCell ref="BC72:BC73"/>
    <mergeCell ref="BD72:BD73"/>
    <mergeCell ref="BE72:BE73"/>
    <mergeCell ref="BF72:BF73"/>
    <mergeCell ref="BG72:BG73"/>
    <mergeCell ref="BH72:BH73"/>
    <mergeCell ref="BI72:BI73"/>
    <mergeCell ref="BJ72:BJ73"/>
    <mergeCell ref="BK72:BK73"/>
    <mergeCell ref="BL72:BL73"/>
    <mergeCell ref="BM72:BM73"/>
    <mergeCell ref="BS70:BS71"/>
    <mergeCell ref="BT70:BT71"/>
    <mergeCell ref="BU70:BU71"/>
    <mergeCell ref="BV70:BV71"/>
    <mergeCell ref="BW70:BW71"/>
    <mergeCell ref="BX70:BX71"/>
    <mergeCell ref="BY70:BY71"/>
    <mergeCell ref="BZ70:BZ71"/>
    <mergeCell ref="CA70:CA71"/>
    <mergeCell ref="CB70:CB71"/>
    <mergeCell ref="CC70:CC71"/>
    <mergeCell ref="CD70:CD71"/>
    <mergeCell ref="CE70:CE71"/>
    <mergeCell ref="CF70:CF71"/>
    <mergeCell ref="CG70:CG71"/>
    <mergeCell ref="CH70:CH71"/>
    <mergeCell ref="A72:A73"/>
    <mergeCell ref="B72:B73"/>
    <mergeCell ref="C72:C73"/>
    <mergeCell ref="D72:D73"/>
    <mergeCell ref="E72:E73"/>
    <mergeCell ref="F72:F73"/>
    <mergeCell ref="G72:G73"/>
    <mergeCell ref="H72:H73"/>
    <mergeCell ref="I72:I73"/>
    <mergeCell ref="AP72:AP73"/>
    <mergeCell ref="AQ72:AQ73"/>
    <mergeCell ref="AR72:AR73"/>
    <mergeCell ref="AS72:AS73"/>
    <mergeCell ref="AT72:AT73"/>
    <mergeCell ref="AU72:AU73"/>
    <mergeCell ref="AV72:AV73"/>
    <mergeCell ref="BB70:BB71"/>
    <mergeCell ref="BC70:BC71"/>
    <mergeCell ref="BD70:BD71"/>
    <mergeCell ref="BE70:BE71"/>
    <mergeCell ref="BF70:BF71"/>
    <mergeCell ref="BG70:BG71"/>
    <mergeCell ref="BH70:BH71"/>
    <mergeCell ref="BI70:BI71"/>
    <mergeCell ref="BJ70:BJ71"/>
    <mergeCell ref="BK70:BK71"/>
    <mergeCell ref="BL70:BL71"/>
    <mergeCell ref="BM70:BM71"/>
    <mergeCell ref="BN70:BN71"/>
    <mergeCell ref="BO70:BO71"/>
    <mergeCell ref="BP70:BP71"/>
    <mergeCell ref="BQ70:BQ71"/>
    <mergeCell ref="BR70:BR71"/>
    <mergeCell ref="BX68:BX69"/>
    <mergeCell ref="BY68:BY69"/>
    <mergeCell ref="BZ68:BZ69"/>
    <mergeCell ref="CA68:CA69"/>
    <mergeCell ref="CB68:CB69"/>
    <mergeCell ref="CC68:CC69"/>
    <mergeCell ref="CD68:CD69"/>
    <mergeCell ref="CE68:CE69"/>
    <mergeCell ref="CF68:CF69"/>
    <mergeCell ref="CG68:CG69"/>
    <mergeCell ref="CH68:CH69"/>
    <mergeCell ref="A70:A71"/>
    <mergeCell ref="B70:B71"/>
    <mergeCell ref="C70:C71"/>
    <mergeCell ref="D70:D71"/>
    <mergeCell ref="E70:E71"/>
    <mergeCell ref="F70:F71"/>
    <mergeCell ref="G70:G71"/>
    <mergeCell ref="H70:H71"/>
    <mergeCell ref="I70:I71"/>
    <mergeCell ref="AP70:AP71"/>
    <mergeCell ref="AQ70:AQ71"/>
    <mergeCell ref="AR70:AR71"/>
    <mergeCell ref="AS70:AS71"/>
    <mergeCell ref="AT70:AT71"/>
    <mergeCell ref="AU70:AU71"/>
    <mergeCell ref="AV70:AV71"/>
    <mergeCell ref="AW70:AW71"/>
    <mergeCell ref="AX70:AX71"/>
    <mergeCell ref="AY70:AY71"/>
    <mergeCell ref="AZ70:AZ71"/>
    <mergeCell ref="BA70:BA71"/>
    <mergeCell ref="BG68:BG69"/>
    <mergeCell ref="BH68:BH69"/>
    <mergeCell ref="BI68:BI69"/>
    <mergeCell ref="BJ68:BJ69"/>
    <mergeCell ref="BK68:BK69"/>
    <mergeCell ref="BL68:BL69"/>
    <mergeCell ref="BM68:BM69"/>
    <mergeCell ref="BN68:BN69"/>
    <mergeCell ref="BO68:BO69"/>
    <mergeCell ref="BP68:BP69"/>
    <mergeCell ref="BQ68:BQ69"/>
    <mergeCell ref="BR68:BR69"/>
    <mergeCell ref="BS68:BS69"/>
    <mergeCell ref="BT68:BT69"/>
    <mergeCell ref="BU68:BU69"/>
    <mergeCell ref="BV68:BV69"/>
    <mergeCell ref="BW68:BW69"/>
    <mergeCell ref="CC66:CC67"/>
    <mergeCell ref="CD66:CD67"/>
    <mergeCell ref="CE66:CE67"/>
    <mergeCell ref="CF66:CF67"/>
    <mergeCell ref="CG66:CG67"/>
    <mergeCell ref="CH66:CH67"/>
    <mergeCell ref="A68:A69"/>
    <mergeCell ref="B68:B69"/>
    <mergeCell ref="C68:C69"/>
    <mergeCell ref="D68:D69"/>
    <mergeCell ref="E68:E69"/>
    <mergeCell ref="F68:F69"/>
    <mergeCell ref="G68:G69"/>
    <mergeCell ref="H68:H69"/>
    <mergeCell ref="I68:I69"/>
    <mergeCell ref="AP68:AP69"/>
    <mergeCell ref="AQ68:AQ69"/>
    <mergeCell ref="AR68:AR69"/>
    <mergeCell ref="AS68:AS69"/>
    <mergeCell ref="AT68:AT69"/>
    <mergeCell ref="AU68:AU69"/>
    <mergeCell ref="AV68:AV69"/>
    <mergeCell ref="AW68:AW69"/>
    <mergeCell ref="AX68:AX69"/>
    <mergeCell ref="AY68:AY69"/>
    <mergeCell ref="AZ68:AZ69"/>
    <mergeCell ref="BA68:BA69"/>
    <mergeCell ref="BB68:BB69"/>
    <mergeCell ref="BC68:BC69"/>
    <mergeCell ref="BD68:BD69"/>
    <mergeCell ref="BE68:BE69"/>
    <mergeCell ref="BF68:BF69"/>
    <mergeCell ref="BL66:BL67"/>
    <mergeCell ref="BM66:BM67"/>
    <mergeCell ref="BN66:BN67"/>
    <mergeCell ref="BO66:BO67"/>
    <mergeCell ref="BP66:BP67"/>
    <mergeCell ref="BQ66:BQ67"/>
    <mergeCell ref="BR66:BR67"/>
    <mergeCell ref="BS66:BS67"/>
    <mergeCell ref="BT66:BT67"/>
    <mergeCell ref="BU66:BU67"/>
    <mergeCell ref="BV66:BV67"/>
    <mergeCell ref="BW66:BW67"/>
    <mergeCell ref="BX66:BX67"/>
    <mergeCell ref="BY66:BY67"/>
    <mergeCell ref="BZ66:BZ67"/>
    <mergeCell ref="CA66:CA67"/>
    <mergeCell ref="CB66:CB67"/>
    <mergeCell ref="CH64:CH65"/>
    <mergeCell ref="A66:A67"/>
    <mergeCell ref="B66:B67"/>
    <mergeCell ref="C66:C67"/>
    <mergeCell ref="D66:D67"/>
    <mergeCell ref="E66:E67"/>
    <mergeCell ref="F66:F67"/>
    <mergeCell ref="G66:G67"/>
    <mergeCell ref="H66:H67"/>
    <mergeCell ref="I66:I67"/>
    <mergeCell ref="AP66:AP67"/>
    <mergeCell ref="AQ66:AQ67"/>
    <mergeCell ref="AR66:AR67"/>
    <mergeCell ref="AS66:AS67"/>
    <mergeCell ref="AT66:AT67"/>
    <mergeCell ref="AU66:AU67"/>
    <mergeCell ref="AV66:AV67"/>
    <mergeCell ref="AW66:AW67"/>
    <mergeCell ref="AX66:AX67"/>
    <mergeCell ref="AY66:AY67"/>
    <mergeCell ref="AZ66:AZ67"/>
    <mergeCell ref="BA66:BA67"/>
    <mergeCell ref="BB66:BB67"/>
    <mergeCell ref="BC66:BC67"/>
    <mergeCell ref="BD66:BD67"/>
    <mergeCell ref="BE66:BE67"/>
    <mergeCell ref="BF66:BF67"/>
    <mergeCell ref="BG66:BG67"/>
    <mergeCell ref="BH66:BH67"/>
    <mergeCell ref="BI66:BI67"/>
    <mergeCell ref="BJ66:BJ67"/>
    <mergeCell ref="BK66:BK67"/>
    <mergeCell ref="BQ64:BQ65"/>
    <mergeCell ref="BR64:BR65"/>
    <mergeCell ref="BS64:BS65"/>
    <mergeCell ref="BT64:BT65"/>
    <mergeCell ref="BU64:BU65"/>
    <mergeCell ref="BV64:BV65"/>
    <mergeCell ref="BW64:BW65"/>
    <mergeCell ref="BX64:BX65"/>
    <mergeCell ref="BY64:BY65"/>
    <mergeCell ref="BZ64:BZ65"/>
    <mergeCell ref="CA64:CA65"/>
    <mergeCell ref="CB64:CB65"/>
    <mergeCell ref="CC64:CC65"/>
    <mergeCell ref="CD64:CD65"/>
    <mergeCell ref="CE64:CE65"/>
    <mergeCell ref="CF64:CF65"/>
    <mergeCell ref="CG64:CG65"/>
    <mergeCell ref="AZ64:AZ65"/>
    <mergeCell ref="BA64:BA65"/>
    <mergeCell ref="BB64:BB65"/>
    <mergeCell ref="BC64:BC65"/>
    <mergeCell ref="BD64:BD65"/>
    <mergeCell ref="BE64:BE65"/>
    <mergeCell ref="BF64:BF65"/>
    <mergeCell ref="BG64:BG65"/>
    <mergeCell ref="BH64:BH65"/>
    <mergeCell ref="BI64:BI65"/>
    <mergeCell ref="BJ64:BJ65"/>
    <mergeCell ref="BK64:BK65"/>
    <mergeCell ref="BL64:BL65"/>
    <mergeCell ref="BM64:BM65"/>
    <mergeCell ref="BN64:BN65"/>
    <mergeCell ref="BO64:BO65"/>
    <mergeCell ref="BP64:BP65"/>
    <mergeCell ref="BV62:BV63"/>
    <mergeCell ref="BW62:BW63"/>
    <mergeCell ref="BX62:BX63"/>
    <mergeCell ref="BY62:BY63"/>
    <mergeCell ref="BZ62:BZ63"/>
    <mergeCell ref="CA62:CA63"/>
    <mergeCell ref="CB62:CB63"/>
    <mergeCell ref="CC62:CC63"/>
    <mergeCell ref="CD62:CD63"/>
    <mergeCell ref="CE62:CE63"/>
    <mergeCell ref="CF62:CF63"/>
    <mergeCell ref="CG62:CG63"/>
    <mergeCell ref="CH62:CH63"/>
    <mergeCell ref="A64:A65"/>
    <mergeCell ref="B64:B65"/>
    <mergeCell ref="C64:C65"/>
    <mergeCell ref="D64:D65"/>
    <mergeCell ref="E64:E65"/>
    <mergeCell ref="F64:F65"/>
    <mergeCell ref="G64:G65"/>
    <mergeCell ref="H64:H65"/>
    <mergeCell ref="I64:I65"/>
    <mergeCell ref="AP64:AP65"/>
    <mergeCell ref="AQ64:AQ65"/>
    <mergeCell ref="AR64:AR65"/>
    <mergeCell ref="AS64:AS65"/>
    <mergeCell ref="AT64:AT65"/>
    <mergeCell ref="AU64:AU65"/>
    <mergeCell ref="AV64:AV65"/>
    <mergeCell ref="AW64:AW65"/>
    <mergeCell ref="AX64:AX65"/>
    <mergeCell ref="AY64:AY65"/>
    <mergeCell ref="BE62:BE63"/>
    <mergeCell ref="BF62:BF63"/>
    <mergeCell ref="BG62:BG63"/>
    <mergeCell ref="BH62:BH63"/>
    <mergeCell ref="BI62:BI63"/>
    <mergeCell ref="BJ62:BJ63"/>
    <mergeCell ref="BK62:BK63"/>
    <mergeCell ref="BL62:BL63"/>
    <mergeCell ref="BM62:BM63"/>
    <mergeCell ref="BN62:BN63"/>
    <mergeCell ref="BO62:BO63"/>
    <mergeCell ref="BP62:BP63"/>
    <mergeCell ref="BQ62:BQ63"/>
    <mergeCell ref="BR62:BR63"/>
    <mergeCell ref="BS62:BS63"/>
    <mergeCell ref="BT62:BT63"/>
    <mergeCell ref="BU62:BU63"/>
    <mergeCell ref="CA60:CA61"/>
    <mergeCell ref="CB60:CB61"/>
    <mergeCell ref="CC60:CC61"/>
    <mergeCell ref="CD60:CD61"/>
    <mergeCell ref="CE60:CE61"/>
    <mergeCell ref="CF60:CF61"/>
    <mergeCell ref="CG60:CG61"/>
    <mergeCell ref="CH60:CH61"/>
    <mergeCell ref="A62:A63"/>
    <mergeCell ref="B62:B63"/>
    <mergeCell ref="C62:C63"/>
    <mergeCell ref="D62:D63"/>
    <mergeCell ref="E62:E63"/>
    <mergeCell ref="F62:F63"/>
    <mergeCell ref="G62:G63"/>
    <mergeCell ref="H62:H63"/>
    <mergeCell ref="I62:I63"/>
    <mergeCell ref="AP62:AP63"/>
    <mergeCell ref="AQ62:AQ63"/>
    <mergeCell ref="AR62:AR63"/>
    <mergeCell ref="AS62:AS63"/>
    <mergeCell ref="AT62:AT63"/>
    <mergeCell ref="AU62:AU63"/>
    <mergeCell ref="AV62:AV63"/>
    <mergeCell ref="AW62:AW63"/>
    <mergeCell ref="AX62:AX63"/>
    <mergeCell ref="AY62:AY63"/>
    <mergeCell ref="AZ62:AZ63"/>
    <mergeCell ref="BA62:BA63"/>
    <mergeCell ref="BB62:BB63"/>
    <mergeCell ref="BC62:BC63"/>
    <mergeCell ref="BD62:BD63"/>
    <mergeCell ref="BJ60:BJ61"/>
    <mergeCell ref="BK60:BK61"/>
    <mergeCell ref="BL60:BL61"/>
    <mergeCell ref="BM60:BM61"/>
    <mergeCell ref="BN60:BN61"/>
    <mergeCell ref="BO60:BO61"/>
    <mergeCell ref="BP60:BP61"/>
    <mergeCell ref="BQ60:BQ61"/>
    <mergeCell ref="BR60:BR61"/>
    <mergeCell ref="BS60:BS61"/>
    <mergeCell ref="BT60:BT61"/>
    <mergeCell ref="BU60:BU61"/>
    <mergeCell ref="BV60:BV61"/>
    <mergeCell ref="BW60:BW61"/>
    <mergeCell ref="BX60:BX61"/>
    <mergeCell ref="BY60:BY61"/>
    <mergeCell ref="BZ60:BZ61"/>
    <mergeCell ref="CF58:CF59"/>
    <mergeCell ref="CG58:CG59"/>
    <mergeCell ref="CH58:CH59"/>
    <mergeCell ref="A60:A61"/>
    <mergeCell ref="B60:B61"/>
    <mergeCell ref="C60:C61"/>
    <mergeCell ref="D60:D61"/>
    <mergeCell ref="E60:E61"/>
    <mergeCell ref="F60:F61"/>
    <mergeCell ref="G60:G61"/>
    <mergeCell ref="H60:H61"/>
    <mergeCell ref="I60:I61"/>
    <mergeCell ref="AP60:AP61"/>
    <mergeCell ref="AQ60:AQ61"/>
    <mergeCell ref="AR60:AR61"/>
    <mergeCell ref="AS60:AS61"/>
    <mergeCell ref="AT60:AT61"/>
    <mergeCell ref="AU60:AU61"/>
    <mergeCell ref="AV60:AV61"/>
    <mergeCell ref="AW60:AW61"/>
    <mergeCell ref="AX60:AX61"/>
    <mergeCell ref="AY60:AY61"/>
    <mergeCell ref="AZ60:AZ61"/>
    <mergeCell ref="BA60:BA61"/>
    <mergeCell ref="BB60:BB61"/>
    <mergeCell ref="BC60:BC61"/>
    <mergeCell ref="BD60:BD61"/>
    <mergeCell ref="BE60:BE61"/>
    <mergeCell ref="BF60:BF61"/>
    <mergeCell ref="BG60:BG61"/>
    <mergeCell ref="BH60:BH61"/>
    <mergeCell ref="BI60:BI61"/>
    <mergeCell ref="BO58:BO59"/>
    <mergeCell ref="BP58:BP59"/>
    <mergeCell ref="BQ58:BQ59"/>
    <mergeCell ref="BR58:BR59"/>
    <mergeCell ref="BS58:BS59"/>
    <mergeCell ref="BT58:BT59"/>
    <mergeCell ref="BU58:BU59"/>
    <mergeCell ref="BV58:BV59"/>
    <mergeCell ref="BW58:BW59"/>
    <mergeCell ref="BX58:BX59"/>
    <mergeCell ref="BY58:BY59"/>
    <mergeCell ref="BZ58:BZ59"/>
    <mergeCell ref="CA58:CA59"/>
    <mergeCell ref="CB58:CB59"/>
    <mergeCell ref="CC58:CC59"/>
    <mergeCell ref="CD58:CD59"/>
    <mergeCell ref="CE58:CE59"/>
    <mergeCell ref="AX58:AX59"/>
    <mergeCell ref="AY58:AY59"/>
    <mergeCell ref="AZ58:AZ59"/>
    <mergeCell ref="BA58:BA59"/>
    <mergeCell ref="BB58:BB59"/>
    <mergeCell ref="BC58:BC59"/>
    <mergeCell ref="BD58:BD59"/>
    <mergeCell ref="BE58:BE59"/>
    <mergeCell ref="BF58:BF59"/>
    <mergeCell ref="BG58:BG59"/>
    <mergeCell ref="BH58:BH59"/>
    <mergeCell ref="BI58:BI59"/>
    <mergeCell ref="BJ58:BJ59"/>
    <mergeCell ref="BK58:BK59"/>
    <mergeCell ref="BL58:BL59"/>
    <mergeCell ref="BM58:BM59"/>
    <mergeCell ref="BN58:BN59"/>
    <mergeCell ref="A58:A59"/>
    <mergeCell ref="B58:B59"/>
    <mergeCell ref="C58:C59"/>
    <mergeCell ref="D58:D59"/>
    <mergeCell ref="E58:E59"/>
    <mergeCell ref="F58:F59"/>
    <mergeCell ref="G58:G59"/>
    <mergeCell ref="H58:H59"/>
    <mergeCell ref="I58:I59"/>
    <mergeCell ref="AP58:AP59"/>
    <mergeCell ref="AQ58:AQ59"/>
    <mergeCell ref="AR58:AR59"/>
    <mergeCell ref="AS58:AS59"/>
    <mergeCell ref="AT58:AT59"/>
    <mergeCell ref="AU58:AU59"/>
    <mergeCell ref="AV58:AV59"/>
    <mergeCell ref="AW58:AW59"/>
    <mergeCell ref="BR56:BR57"/>
    <mergeCell ref="BS56:BS57"/>
    <mergeCell ref="BT56:BT57"/>
    <mergeCell ref="BU56:BU57"/>
    <mergeCell ref="BV56:BV57"/>
    <mergeCell ref="BW56:BW57"/>
    <mergeCell ref="BX56:BX57"/>
    <mergeCell ref="BY56:BY57"/>
    <mergeCell ref="BZ56:BZ57"/>
    <mergeCell ref="CA56:CA57"/>
    <mergeCell ref="CB56:CB57"/>
    <mergeCell ref="CC56:CC57"/>
    <mergeCell ref="CD56:CD57"/>
    <mergeCell ref="CE56:CE57"/>
    <mergeCell ref="CF56:CF57"/>
    <mergeCell ref="CG56:CG57"/>
    <mergeCell ref="CH56:CH57"/>
    <mergeCell ref="BA56:BA57"/>
    <mergeCell ref="BB56:BB57"/>
    <mergeCell ref="BC56:BC57"/>
    <mergeCell ref="BD56:BD57"/>
    <mergeCell ref="BE56:BE57"/>
    <mergeCell ref="BF56:BF57"/>
    <mergeCell ref="BG56:BG57"/>
    <mergeCell ref="BH56:BH57"/>
    <mergeCell ref="BI56:BI57"/>
    <mergeCell ref="BJ56:BJ57"/>
    <mergeCell ref="BK56:BK57"/>
    <mergeCell ref="BL56:BL57"/>
    <mergeCell ref="BM56:BM57"/>
    <mergeCell ref="BN56:BN57"/>
    <mergeCell ref="BO56:BO57"/>
    <mergeCell ref="BP56:BP57"/>
    <mergeCell ref="BQ56:BQ57"/>
    <mergeCell ref="BW54:BW55"/>
    <mergeCell ref="BX54:BX55"/>
    <mergeCell ref="BY54:BY55"/>
    <mergeCell ref="BZ54:BZ55"/>
    <mergeCell ref="CA54:CA55"/>
    <mergeCell ref="CB54:CB55"/>
    <mergeCell ref="CC54:CC55"/>
    <mergeCell ref="CD54:CD55"/>
    <mergeCell ref="CE54:CE55"/>
    <mergeCell ref="CF54:CF55"/>
    <mergeCell ref="CG54:CG55"/>
    <mergeCell ref="CH54:CH55"/>
    <mergeCell ref="A56:A57"/>
    <mergeCell ref="B56:B57"/>
    <mergeCell ref="C56:C57"/>
    <mergeCell ref="D56:D57"/>
    <mergeCell ref="E56:E57"/>
    <mergeCell ref="F56:F57"/>
    <mergeCell ref="G56:G57"/>
    <mergeCell ref="H56:H57"/>
    <mergeCell ref="I56:I57"/>
    <mergeCell ref="AP56:AP57"/>
    <mergeCell ref="AQ56:AQ57"/>
    <mergeCell ref="AR56:AR57"/>
    <mergeCell ref="AS56:AS57"/>
    <mergeCell ref="AT56:AT57"/>
    <mergeCell ref="AU56:AU57"/>
    <mergeCell ref="AV56:AV57"/>
    <mergeCell ref="AW56:AW57"/>
    <mergeCell ref="AX56:AX57"/>
    <mergeCell ref="AY56:AY57"/>
    <mergeCell ref="AZ56:AZ57"/>
    <mergeCell ref="BF54:BF55"/>
    <mergeCell ref="BG54:BG55"/>
    <mergeCell ref="BH54:BH55"/>
    <mergeCell ref="BI54:BI55"/>
    <mergeCell ref="BJ54:BJ55"/>
    <mergeCell ref="BK54:BK55"/>
    <mergeCell ref="BL54:BL55"/>
    <mergeCell ref="BM54:BM55"/>
    <mergeCell ref="BN54:BN55"/>
    <mergeCell ref="BO54:BO55"/>
    <mergeCell ref="BP54:BP55"/>
    <mergeCell ref="BQ54:BQ55"/>
    <mergeCell ref="BR54:BR55"/>
    <mergeCell ref="BS54:BS55"/>
    <mergeCell ref="BT54:BT55"/>
    <mergeCell ref="BU54:BU55"/>
    <mergeCell ref="BV54:BV55"/>
    <mergeCell ref="CB52:CB53"/>
    <mergeCell ref="CC52:CC53"/>
    <mergeCell ref="CD52:CD53"/>
    <mergeCell ref="CE52:CE53"/>
    <mergeCell ref="CF52:CF53"/>
    <mergeCell ref="CG52:CG53"/>
    <mergeCell ref="CH52:CH53"/>
    <mergeCell ref="A54:A55"/>
    <mergeCell ref="B54:B55"/>
    <mergeCell ref="C54:C55"/>
    <mergeCell ref="D54:D55"/>
    <mergeCell ref="E54:E55"/>
    <mergeCell ref="F54:F55"/>
    <mergeCell ref="G54:G55"/>
    <mergeCell ref="H54:H55"/>
    <mergeCell ref="I54:I55"/>
    <mergeCell ref="AP54:AP55"/>
    <mergeCell ref="AQ54:AQ55"/>
    <mergeCell ref="AR54:AR55"/>
    <mergeCell ref="AS54:AS55"/>
    <mergeCell ref="AT54:AT55"/>
    <mergeCell ref="AU54:AU55"/>
    <mergeCell ref="AV54:AV55"/>
    <mergeCell ref="AW54:AW55"/>
    <mergeCell ref="AX54:AX55"/>
    <mergeCell ref="AY54:AY55"/>
    <mergeCell ref="AZ54:AZ55"/>
    <mergeCell ref="BA54:BA55"/>
    <mergeCell ref="BB54:BB55"/>
    <mergeCell ref="BC54:BC55"/>
    <mergeCell ref="BD54:BD55"/>
    <mergeCell ref="BE54:BE55"/>
    <mergeCell ref="BK52:BK53"/>
    <mergeCell ref="BL52:BL53"/>
    <mergeCell ref="BM52:BM53"/>
    <mergeCell ref="BN52:BN53"/>
    <mergeCell ref="BO52:BO53"/>
    <mergeCell ref="BP52:BP53"/>
    <mergeCell ref="BQ52:BQ53"/>
    <mergeCell ref="BR52:BR53"/>
    <mergeCell ref="BS52:BS53"/>
    <mergeCell ref="BT52:BT53"/>
    <mergeCell ref="BU52:BU53"/>
    <mergeCell ref="BV52:BV53"/>
    <mergeCell ref="BW52:BW53"/>
    <mergeCell ref="BX52:BX53"/>
    <mergeCell ref="BY52:BY53"/>
    <mergeCell ref="BZ52:BZ53"/>
    <mergeCell ref="CA52:CA53"/>
    <mergeCell ref="CG50:CG51"/>
    <mergeCell ref="CH50:CH51"/>
    <mergeCell ref="A52:A53"/>
    <mergeCell ref="B52:B53"/>
    <mergeCell ref="C52:C53"/>
    <mergeCell ref="D52:D53"/>
    <mergeCell ref="E52:E53"/>
    <mergeCell ref="F52:F53"/>
    <mergeCell ref="G52:G53"/>
    <mergeCell ref="H52:H53"/>
    <mergeCell ref="I52:I53"/>
    <mergeCell ref="AP52:AP53"/>
    <mergeCell ref="AQ52:AQ53"/>
    <mergeCell ref="AR52:AR53"/>
    <mergeCell ref="AS52:AS53"/>
    <mergeCell ref="AT52:AT53"/>
    <mergeCell ref="AU52:AU53"/>
    <mergeCell ref="AV52:AV53"/>
    <mergeCell ref="AW52:AW53"/>
    <mergeCell ref="AX52:AX53"/>
    <mergeCell ref="AY52:AY53"/>
    <mergeCell ref="AZ52:AZ53"/>
    <mergeCell ref="BA52:BA53"/>
    <mergeCell ref="BB52:BB53"/>
    <mergeCell ref="BC52:BC53"/>
    <mergeCell ref="BD52:BD53"/>
    <mergeCell ref="BE52:BE53"/>
    <mergeCell ref="BF52:BF53"/>
    <mergeCell ref="BG52:BG53"/>
    <mergeCell ref="BH52:BH53"/>
    <mergeCell ref="BI52:BI53"/>
    <mergeCell ref="BJ52:BJ53"/>
    <mergeCell ref="BP50:BP51"/>
    <mergeCell ref="BQ50:BQ51"/>
    <mergeCell ref="BR50:BR51"/>
    <mergeCell ref="BS50:BS51"/>
    <mergeCell ref="BT50:BT51"/>
    <mergeCell ref="BU50:BU51"/>
    <mergeCell ref="BV50:BV51"/>
    <mergeCell ref="BW50:BW51"/>
    <mergeCell ref="BX50:BX51"/>
    <mergeCell ref="BY50:BY51"/>
    <mergeCell ref="BZ50:BZ51"/>
    <mergeCell ref="CA50:CA51"/>
    <mergeCell ref="CB50:CB51"/>
    <mergeCell ref="CC50:CC51"/>
    <mergeCell ref="CD50:CD51"/>
    <mergeCell ref="CE50:CE51"/>
    <mergeCell ref="CF50:CF51"/>
    <mergeCell ref="AY50:AY51"/>
    <mergeCell ref="AZ50:AZ51"/>
    <mergeCell ref="BA50:BA51"/>
    <mergeCell ref="BB50:BB51"/>
    <mergeCell ref="BC50:BC51"/>
    <mergeCell ref="BD50:BD51"/>
    <mergeCell ref="BE50:BE51"/>
    <mergeCell ref="BF50:BF51"/>
    <mergeCell ref="BG50:BG51"/>
    <mergeCell ref="BH50:BH51"/>
    <mergeCell ref="BI50:BI51"/>
    <mergeCell ref="BJ50:BJ51"/>
    <mergeCell ref="BK50:BK51"/>
    <mergeCell ref="BL50:BL51"/>
    <mergeCell ref="BM50:BM51"/>
    <mergeCell ref="BN50:BN51"/>
    <mergeCell ref="BO50:BO51"/>
    <mergeCell ref="BU48:BU49"/>
    <mergeCell ref="BV48:BV49"/>
    <mergeCell ref="BW48:BW49"/>
    <mergeCell ref="BX48:BX49"/>
    <mergeCell ref="BY48:BY49"/>
    <mergeCell ref="BZ48:BZ49"/>
    <mergeCell ref="CA48:CA49"/>
    <mergeCell ref="CB48:CB49"/>
    <mergeCell ref="CC48:CC49"/>
    <mergeCell ref="CD48:CD49"/>
    <mergeCell ref="CE48:CE49"/>
    <mergeCell ref="CF48:CF49"/>
    <mergeCell ref="CG48:CG49"/>
    <mergeCell ref="CH48:CH49"/>
    <mergeCell ref="A50:A51"/>
    <mergeCell ref="B50:B51"/>
    <mergeCell ref="C50:C51"/>
    <mergeCell ref="D50:D51"/>
    <mergeCell ref="E50:E51"/>
    <mergeCell ref="F50:F51"/>
    <mergeCell ref="G50:G51"/>
    <mergeCell ref="H50:H51"/>
    <mergeCell ref="I50:I51"/>
    <mergeCell ref="AP50:AP51"/>
    <mergeCell ref="AQ50:AQ51"/>
    <mergeCell ref="AR50:AR51"/>
    <mergeCell ref="AS50:AS51"/>
    <mergeCell ref="AT50:AT51"/>
    <mergeCell ref="AU50:AU51"/>
    <mergeCell ref="AV50:AV51"/>
    <mergeCell ref="AW50:AW51"/>
    <mergeCell ref="AX50:AX51"/>
    <mergeCell ref="BD48:BD49"/>
    <mergeCell ref="BE48:BE49"/>
    <mergeCell ref="BF48:BF49"/>
    <mergeCell ref="BG48:BG49"/>
    <mergeCell ref="BH48:BH49"/>
    <mergeCell ref="BI48:BI49"/>
    <mergeCell ref="BJ48:BJ49"/>
    <mergeCell ref="BK48:BK49"/>
    <mergeCell ref="BL48:BL49"/>
    <mergeCell ref="BM48:BM49"/>
    <mergeCell ref="BN48:BN49"/>
    <mergeCell ref="BO48:BO49"/>
    <mergeCell ref="BP48:BP49"/>
    <mergeCell ref="BQ48:BQ49"/>
    <mergeCell ref="BR48:BR49"/>
    <mergeCell ref="BS48:BS49"/>
    <mergeCell ref="BT48:BT49"/>
    <mergeCell ref="BZ46:BZ47"/>
    <mergeCell ref="CA46:CA47"/>
    <mergeCell ref="CB46:CB47"/>
    <mergeCell ref="CC46:CC47"/>
    <mergeCell ref="CD46:CD47"/>
    <mergeCell ref="CE46:CE47"/>
    <mergeCell ref="CF46:CF47"/>
    <mergeCell ref="CG46:CG47"/>
    <mergeCell ref="CH46:CH47"/>
    <mergeCell ref="A48:A49"/>
    <mergeCell ref="B48:B49"/>
    <mergeCell ref="C48:C49"/>
    <mergeCell ref="D48:D49"/>
    <mergeCell ref="E48:E49"/>
    <mergeCell ref="F48:F49"/>
    <mergeCell ref="G48:G49"/>
    <mergeCell ref="H48:H49"/>
    <mergeCell ref="I48:I49"/>
    <mergeCell ref="AP48:AP49"/>
    <mergeCell ref="AQ48:AQ49"/>
    <mergeCell ref="AR48:AR49"/>
    <mergeCell ref="AS48:AS49"/>
    <mergeCell ref="AT48:AT49"/>
    <mergeCell ref="AU48:AU49"/>
    <mergeCell ref="AV48:AV49"/>
    <mergeCell ref="AW48:AW49"/>
    <mergeCell ref="AX48:AX49"/>
    <mergeCell ref="AY48:AY49"/>
    <mergeCell ref="AZ48:AZ49"/>
    <mergeCell ref="BA48:BA49"/>
    <mergeCell ref="BB48:BB49"/>
    <mergeCell ref="BC48:BC49"/>
    <mergeCell ref="BI46:BI47"/>
    <mergeCell ref="BJ46:BJ47"/>
    <mergeCell ref="BK46:BK47"/>
    <mergeCell ref="BL46:BL47"/>
    <mergeCell ref="BM46:BM47"/>
    <mergeCell ref="BN46:BN47"/>
    <mergeCell ref="BO46:BO47"/>
    <mergeCell ref="BP46:BP47"/>
    <mergeCell ref="BQ46:BQ47"/>
    <mergeCell ref="BR46:BR47"/>
    <mergeCell ref="BS46:BS47"/>
    <mergeCell ref="BT46:BT47"/>
    <mergeCell ref="BU46:BU47"/>
    <mergeCell ref="BV46:BV47"/>
    <mergeCell ref="BW46:BW47"/>
    <mergeCell ref="BX46:BX47"/>
    <mergeCell ref="BY46:BY47"/>
    <mergeCell ref="CE44:CE45"/>
    <mergeCell ref="CF44:CF45"/>
    <mergeCell ref="CG44:CG45"/>
    <mergeCell ref="CH44:CH45"/>
    <mergeCell ref="A46:A47"/>
    <mergeCell ref="B46:B47"/>
    <mergeCell ref="C46:C47"/>
    <mergeCell ref="D46:D47"/>
    <mergeCell ref="E46:E47"/>
    <mergeCell ref="F46:F47"/>
    <mergeCell ref="G46:G47"/>
    <mergeCell ref="H46:H47"/>
    <mergeCell ref="I46:I47"/>
    <mergeCell ref="AP46:AP47"/>
    <mergeCell ref="AQ46:AQ47"/>
    <mergeCell ref="AR46:AR47"/>
    <mergeCell ref="AS46:AS47"/>
    <mergeCell ref="AT46:AT47"/>
    <mergeCell ref="AU46:AU47"/>
    <mergeCell ref="AV46:AV47"/>
    <mergeCell ref="AW46:AW47"/>
    <mergeCell ref="AX46:AX47"/>
    <mergeCell ref="AY46:AY47"/>
    <mergeCell ref="AZ46:AZ47"/>
    <mergeCell ref="BA46:BA47"/>
    <mergeCell ref="BB46:BB47"/>
    <mergeCell ref="BC46:BC47"/>
    <mergeCell ref="BD46:BD47"/>
    <mergeCell ref="BE46:BE47"/>
    <mergeCell ref="BF46:BF47"/>
    <mergeCell ref="BG46:BG47"/>
    <mergeCell ref="BH46:BH47"/>
    <mergeCell ref="BN44:BN45"/>
    <mergeCell ref="BO44:BO45"/>
    <mergeCell ref="BP44:BP45"/>
    <mergeCell ref="BQ44:BQ45"/>
    <mergeCell ref="BR44:BR45"/>
    <mergeCell ref="BS44:BS45"/>
    <mergeCell ref="BT44:BT45"/>
    <mergeCell ref="BU44:BU45"/>
    <mergeCell ref="BV44:BV45"/>
    <mergeCell ref="BW44:BW45"/>
    <mergeCell ref="BX44:BX45"/>
    <mergeCell ref="BY44:BY45"/>
    <mergeCell ref="BZ44:BZ45"/>
    <mergeCell ref="CA44:CA45"/>
    <mergeCell ref="CB44:CB45"/>
    <mergeCell ref="CC44:CC45"/>
    <mergeCell ref="CD44:CD45"/>
    <mergeCell ref="AW44:AW45"/>
    <mergeCell ref="AX44:AX45"/>
    <mergeCell ref="AY44:AY45"/>
    <mergeCell ref="AZ44:AZ45"/>
    <mergeCell ref="BA44:BA45"/>
    <mergeCell ref="BB44:BB45"/>
    <mergeCell ref="BC44:BC45"/>
    <mergeCell ref="BD44:BD45"/>
    <mergeCell ref="BE44:BE45"/>
    <mergeCell ref="BF44:BF45"/>
    <mergeCell ref="BG44:BG45"/>
    <mergeCell ref="BH44:BH45"/>
    <mergeCell ref="BI44:BI45"/>
    <mergeCell ref="BJ44:BJ45"/>
    <mergeCell ref="BK44:BK45"/>
    <mergeCell ref="BL44:BL45"/>
    <mergeCell ref="BM44:BM45"/>
    <mergeCell ref="BS42:BS43"/>
    <mergeCell ref="BT42:BT43"/>
    <mergeCell ref="BU42:BU43"/>
    <mergeCell ref="BV42:BV43"/>
    <mergeCell ref="BW42:BW43"/>
    <mergeCell ref="BX42:BX43"/>
    <mergeCell ref="BY42:BY43"/>
    <mergeCell ref="BZ42:BZ43"/>
    <mergeCell ref="CA42:CA43"/>
    <mergeCell ref="CB42:CB43"/>
    <mergeCell ref="CC42:CC43"/>
    <mergeCell ref="CD42:CD43"/>
    <mergeCell ref="CE42:CE43"/>
    <mergeCell ref="CF42:CF43"/>
    <mergeCell ref="CG42:CG43"/>
    <mergeCell ref="CH42:CH43"/>
    <mergeCell ref="A44:A45"/>
    <mergeCell ref="B44:B45"/>
    <mergeCell ref="C44:C45"/>
    <mergeCell ref="D44:D45"/>
    <mergeCell ref="E44:E45"/>
    <mergeCell ref="F44:F45"/>
    <mergeCell ref="G44:G45"/>
    <mergeCell ref="H44:H45"/>
    <mergeCell ref="I44:I45"/>
    <mergeCell ref="AP44:AP45"/>
    <mergeCell ref="AQ44:AQ45"/>
    <mergeCell ref="AR44:AR45"/>
    <mergeCell ref="AS44:AS45"/>
    <mergeCell ref="AT44:AT45"/>
    <mergeCell ref="AU44:AU45"/>
    <mergeCell ref="AV44:AV45"/>
    <mergeCell ref="BB42:BB43"/>
    <mergeCell ref="BC42:BC43"/>
    <mergeCell ref="BD42:BD43"/>
    <mergeCell ref="BE42:BE43"/>
    <mergeCell ref="BF42:BF43"/>
    <mergeCell ref="BG42:BG43"/>
    <mergeCell ref="BH42:BH43"/>
    <mergeCell ref="BI42:BI43"/>
    <mergeCell ref="BJ42:BJ43"/>
    <mergeCell ref="BK42:BK43"/>
    <mergeCell ref="BL42:BL43"/>
    <mergeCell ref="BM42:BM43"/>
    <mergeCell ref="BN42:BN43"/>
    <mergeCell ref="BO42:BO43"/>
    <mergeCell ref="BP42:BP43"/>
    <mergeCell ref="BQ42:BQ43"/>
    <mergeCell ref="BR42:BR43"/>
    <mergeCell ref="BX40:BX41"/>
    <mergeCell ref="BY40:BY41"/>
    <mergeCell ref="BZ40:BZ41"/>
    <mergeCell ref="CA40:CA41"/>
    <mergeCell ref="CB40:CB41"/>
    <mergeCell ref="CC40:CC41"/>
    <mergeCell ref="CD40:CD41"/>
    <mergeCell ref="CE40:CE41"/>
    <mergeCell ref="CF40:CF41"/>
    <mergeCell ref="CG40:CG41"/>
    <mergeCell ref="CH40:CH41"/>
    <mergeCell ref="A42:A43"/>
    <mergeCell ref="B42:B43"/>
    <mergeCell ref="C42:C43"/>
    <mergeCell ref="D42:D43"/>
    <mergeCell ref="E42:E43"/>
    <mergeCell ref="F42:F43"/>
    <mergeCell ref="G42:G43"/>
    <mergeCell ref="H42:H43"/>
    <mergeCell ref="I42:I43"/>
    <mergeCell ref="AP42:AP43"/>
    <mergeCell ref="AQ42:AQ43"/>
    <mergeCell ref="AR42:AR43"/>
    <mergeCell ref="AS42:AS43"/>
    <mergeCell ref="AT42:AT43"/>
    <mergeCell ref="AU42:AU43"/>
    <mergeCell ref="AV42:AV43"/>
    <mergeCell ref="AW42:AW43"/>
    <mergeCell ref="AX42:AX43"/>
    <mergeCell ref="AY42:AY43"/>
    <mergeCell ref="AZ42:AZ43"/>
    <mergeCell ref="BA42:BA43"/>
    <mergeCell ref="BG40:BG41"/>
    <mergeCell ref="BH40:BH41"/>
    <mergeCell ref="BI40:BI41"/>
    <mergeCell ref="BJ40:BJ41"/>
    <mergeCell ref="BK40:BK41"/>
    <mergeCell ref="BL40:BL41"/>
    <mergeCell ref="BM40:BM41"/>
    <mergeCell ref="BN40:BN41"/>
    <mergeCell ref="BO40:BO41"/>
    <mergeCell ref="BP40:BP41"/>
    <mergeCell ref="BQ40:BQ41"/>
    <mergeCell ref="BR40:BR41"/>
    <mergeCell ref="BS40:BS41"/>
    <mergeCell ref="BT40:BT41"/>
    <mergeCell ref="BU40:BU41"/>
    <mergeCell ref="BV40:BV41"/>
    <mergeCell ref="BW40:BW41"/>
    <mergeCell ref="CC38:CC39"/>
    <mergeCell ref="CD38:CD39"/>
    <mergeCell ref="CE38:CE39"/>
    <mergeCell ref="CF38:CF39"/>
    <mergeCell ref="CG38:CG39"/>
    <mergeCell ref="CH38:CH39"/>
    <mergeCell ref="A40:A41"/>
    <mergeCell ref="B40:B41"/>
    <mergeCell ref="C40:C41"/>
    <mergeCell ref="D40:D41"/>
    <mergeCell ref="E40:E41"/>
    <mergeCell ref="F40:F41"/>
    <mergeCell ref="G40:G41"/>
    <mergeCell ref="H40:H41"/>
    <mergeCell ref="I40:I41"/>
    <mergeCell ref="AP40:AP41"/>
    <mergeCell ref="AQ40:AQ41"/>
    <mergeCell ref="AR40:AR41"/>
    <mergeCell ref="AS40:AS41"/>
    <mergeCell ref="AT40:AT41"/>
    <mergeCell ref="AU40:AU41"/>
    <mergeCell ref="AV40:AV41"/>
    <mergeCell ref="AW40:AW41"/>
    <mergeCell ref="AX40:AX41"/>
    <mergeCell ref="AY40:AY41"/>
    <mergeCell ref="AZ40:AZ41"/>
    <mergeCell ref="BA40:BA41"/>
    <mergeCell ref="BB40:BB41"/>
    <mergeCell ref="BC40:BC41"/>
    <mergeCell ref="BD40:BD41"/>
    <mergeCell ref="BE40:BE41"/>
    <mergeCell ref="BF40:BF41"/>
    <mergeCell ref="BL38:BL39"/>
    <mergeCell ref="BM38:BM39"/>
    <mergeCell ref="BN38:BN39"/>
    <mergeCell ref="BO38:BO39"/>
    <mergeCell ref="BP38:BP39"/>
    <mergeCell ref="BQ38:BQ39"/>
    <mergeCell ref="BR38:BR39"/>
    <mergeCell ref="BS38:BS39"/>
    <mergeCell ref="BT38:BT39"/>
    <mergeCell ref="BU38:BU39"/>
    <mergeCell ref="BV38:BV39"/>
    <mergeCell ref="BW38:BW39"/>
    <mergeCell ref="BX38:BX39"/>
    <mergeCell ref="BY38:BY39"/>
    <mergeCell ref="BZ38:BZ39"/>
    <mergeCell ref="CA38:CA39"/>
    <mergeCell ref="CB38:CB39"/>
    <mergeCell ref="CH36:CH37"/>
    <mergeCell ref="A38:A39"/>
    <mergeCell ref="B38:B39"/>
    <mergeCell ref="C38:C39"/>
    <mergeCell ref="D38:D39"/>
    <mergeCell ref="E38:E39"/>
    <mergeCell ref="F38:F39"/>
    <mergeCell ref="G38:G39"/>
    <mergeCell ref="H38:H39"/>
    <mergeCell ref="I38:I39"/>
    <mergeCell ref="AP38:AP39"/>
    <mergeCell ref="AQ38:AQ39"/>
    <mergeCell ref="AR38:AR39"/>
    <mergeCell ref="AS38:AS39"/>
    <mergeCell ref="AT38:AT39"/>
    <mergeCell ref="AU38:AU39"/>
    <mergeCell ref="AV38:AV39"/>
    <mergeCell ref="AW38:AW39"/>
    <mergeCell ref="AX38:AX39"/>
    <mergeCell ref="AY38:AY39"/>
    <mergeCell ref="AZ38:AZ39"/>
    <mergeCell ref="BA38:BA39"/>
    <mergeCell ref="BB38:BB39"/>
    <mergeCell ref="BC38:BC39"/>
    <mergeCell ref="BD38:BD39"/>
    <mergeCell ref="BE38:BE39"/>
    <mergeCell ref="BF38:BF39"/>
    <mergeCell ref="BG38:BG39"/>
    <mergeCell ref="BH38:BH39"/>
    <mergeCell ref="BI38:BI39"/>
    <mergeCell ref="BJ38:BJ39"/>
    <mergeCell ref="BK38:BK39"/>
    <mergeCell ref="BQ36:BQ37"/>
    <mergeCell ref="BR36:BR37"/>
    <mergeCell ref="BS36:BS37"/>
    <mergeCell ref="BT36:BT37"/>
    <mergeCell ref="BU36:BU37"/>
    <mergeCell ref="BV36:BV37"/>
    <mergeCell ref="BW36:BW37"/>
    <mergeCell ref="BX36:BX37"/>
    <mergeCell ref="BY36:BY37"/>
    <mergeCell ref="BZ36:BZ37"/>
    <mergeCell ref="CA36:CA37"/>
    <mergeCell ref="CB36:CB37"/>
    <mergeCell ref="CC36:CC37"/>
    <mergeCell ref="CD36:CD37"/>
    <mergeCell ref="CE36:CE37"/>
    <mergeCell ref="CF36:CF37"/>
    <mergeCell ref="CG36:CG37"/>
    <mergeCell ref="AZ36:AZ37"/>
    <mergeCell ref="BA36:BA37"/>
    <mergeCell ref="BB36:BB37"/>
    <mergeCell ref="BC36:BC37"/>
    <mergeCell ref="BD36:BD37"/>
    <mergeCell ref="BE36:BE37"/>
    <mergeCell ref="BF36:BF37"/>
    <mergeCell ref="BG36:BG37"/>
    <mergeCell ref="BH36:BH37"/>
    <mergeCell ref="BI36:BI37"/>
    <mergeCell ref="BJ36:BJ37"/>
    <mergeCell ref="BK36:BK37"/>
    <mergeCell ref="BL36:BL37"/>
    <mergeCell ref="BM36:BM37"/>
    <mergeCell ref="BN36:BN37"/>
    <mergeCell ref="BO36:BO37"/>
    <mergeCell ref="BP36:BP37"/>
    <mergeCell ref="BV34:BV35"/>
    <mergeCell ref="BW34:BW35"/>
    <mergeCell ref="BX34:BX35"/>
    <mergeCell ref="BY34:BY35"/>
    <mergeCell ref="BZ34:BZ35"/>
    <mergeCell ref="CA34:CA35"/>
    <mergeCell ref="CB34:CB35"/>
    <mergeCell ref="CC34:CC35"/>
    <mergeCell ref="CD34:CD35"/>
    <mergeCell ref="CE34:CE35"/>
    <mergeCell ref="CF34:CF35"/>
    <mergeCell ref="CG34:CG35"/>
    <mergeCell ref="CH34:CH35"/>
    <mergeCell ref="A36:A37"/>
    <mergeCell ref="B36:B37"/>
    <mergeCell ref="C36:C37"/>
    <mergeCell ref="D36:D37"/>
    <mergeCell ref="E36:E37"/>
    <mergeCell ref="F36:F37"/>
    <mergeCell ref="G36:G37"/>
    <mergeCell ref="H36:H37"/>
    <mergeCell ref="I36:I37"/>
    <mergeCell ref="AP36:AP37"/>
    <mergeCell ref="AQ36:AQ37"/>
    <mergeCell ref="AR36:AR37"/>
    <mergeCell ref="AS36:AS37"/>
    <mergeCell ref="AT36:AT37"/>
    <mergeCell ref="AU36:AU37"/>
    <mergeCell ref="AV36:AV37"/>
    <mergeCell ref="AW36:AW37"/>
    <mergeCell ref="AX36:AX37"/>
    <mergeCell ref="AY36:AY37"/>
    <mergeCell ref="BE34:BE35"/>
    <mergeCell ref="BF34:BF35"/>
    <mergeCell ref="BG34:BG35"/>
    <mergeCell ref="BH34:BH35"/>
    <mergeCell ref="BI34:BI35"/>
    <mergeCell ref="BJ34:BJ35"/>
    <mergeCell ref="BK34:BK35"/>
    <mergeCell ref="BL34:BL35"/>
    <mergeCell ref="BM34:BM35"/>
    <mergeCell ref="BN34:BN35"/>
    <mergeCell ref="BO34:BO35"/>
    <mergeCell ref="BP34:BP35"/>
    <mergeCell ref="BQ34:BQ35"/>
    <mergeCell ref="BR34:BR35"/>
    <mergeCell ref="BS34:BS35"/>
    <mergeCell ref="BT34:BT35"/>
    <mergeCell ref="BU34:BU35"/>
    <mergeCell ref="CA32:CA33"/>
    <mergeCell ref="CB32:CB33"/>
    <mergeCell ref="CC32:CC33"/>
    <mergeCell ref="CD32:CD33"/>
    <mergeCell ref="CE32:CE33"/>
    <mergeCell ref="CF32:CF33"/>
    <mergeCell ref="CG32:CG33"/>
    <mergeCell ref="CH32:CH33"/>
    <mergeCell ref="A34:A35"/>
    <mergeCell ref="B34:B35"/>
    <mergeCell ref="C34:C35"/>
    <mergeCell ref="D34:D35"/>
    <mergeCell ref="E34:E35"/>
    <mergeCell ref="F34:F35"/>
    <mergeCell ref="G34:G35"/>
    <mergeCell ref="H34:H35"/>
    <mergeCell ref="I34:I35"/>
    <mergeCell ref="AP34:AP35"/>
    <mergeCell ref="AQ34:AQ35"/>
    <mergeCell ref="AR34:AR35"/>
    <mergeCell ref="AS34:AS35"/>
    <mergeCell ref="AT34:AT35"/>
    <mergeCell ref="AU34:AU35"/>
    <mergeCell ref="AV34:AV35"/>
    <mergeCell ref="AW34:AW35"/>
    <mergeCell ref="AX34:AX35"/>
    <mergeCell ref="AY34:AY35"/>
    <mergeCell ref="AZ34:AZ35"/>
    <mergeCell ref="BA34:BA35"/>
    <mergeCell ref="BB34:BB35"/>
    <mergeCell ref="BC34:BC35"/>
    <mergeCell ref="BD34:BD35"/>
    <mergeCell ref="BJ32:BJ33"/>
    <mergeCell ref="BK32:BK33"/>
    <mergeCell ref="BL32:BL33"/>
    <mergeCell ref="BM32:BM33"/>
    <mergeCell ref="BN32:BN33"/>
    <mergeCell ref="BO32:BO33"/>
    <mergeCell ref="BP32:BP33"/>
    <mergeCell ref="BQ32:BQ33"/>
    <mergeCell ref="BR32:BR33"/>
    <mergeCell ref="BS32:BS33"/>
    <mergeCell ref="BT32:BT33"/>
    <mergeCell ref="BU32:BU33"/>
    <mergeCell ref="BV32:BV33"/>
    <mergeCell ref="BW32:BW33"/>
    <mergeCell ref="BX32:BX33"/>
    <mergeCell ref="BY32:BY33"/>
    <mergeCell ref="BZ32:BZ33"/>
    <mergeCell ref="CF30:CF31"/>
    <mergeCell ref="CG30:CG31"/>
    <mergeCell ref="CH30:CH31"/>
    <mergeCell ref="A32:A33"/>
    <mergeCell ref="B32:B33"/>
    <mergeCell ref="C32:C33"/>
    <mergeCell ref="D32:D33"/>
    <mergeCell ref="E32:E33"/>
    <mergeCell ref="F32:F33"/>
    <mergeCell ref="G32:G33"/>
    <mergeCell ref="H32:H33"/>
    <mergeCell ref="I32:I33"/>
    <mergeCell ref="AP32:AP33"/>
    <mergeCell ref="AQ32:AQ33"/>
    <mergeCell ref="AR32:AR33"/>
    <mergeCell ref="AS32:AS33"/>
    <mergeCell ref="AT32:AT33"/>
    <mergeCell ref="AU32:AU33"/>
    <mergeCell ref="AV32:AV33"/>
    <mergeCell ref="AW32:AW33"/>
    <mergeCell ref="AX32:AX33"/>
    <mergeCell ref="AY32:AY33"/>
    <mergeCell ref="AZ32:AZ33"/>
    <mergeCell ref="BA32:BA33"/>
    <mergeCell ref="BB32:BB33"/>
    <mergeCell ref="BC32:BC33"/>
    <mergeCell ref="BD32:BD33"/>
    <mergeCell ref="BE32:BE33"/>
    <mergeCell ref="BF32:BF33"/>
    <mergeCell ref="BG32:BG33"/>
    <mergeCell ref="BH32:BH33"/>
    <mergeCell ref="BI32:BI33"/>
    <mergeCell ref="BO30:BO31"/>
    <mergeCell ref="BP30:BP31"/>
    <mergeCell ref="BQ30:BQ31"/>
    <mergeCell ref="BR30:BR31"/>
    <mergeCell ref="BS30:BS31"/>
    <mergeCell ref="BT30:BT31"/>
    <mergeCell ref="BU30:BU31"/>
    <mergeCell ref="BV30:BV31"/>
    <mergeCell ref="BW30:BW31"/>
    <mergeCell ref="BX30:BX31"/>
    <mergeCell ref="BY30:BY31"/>
    <mergeCell ref="BZ30:BZ31"/>
    <mergeCell ref="CA30:CA31"/>
    <mergeCell ref="CB30:CB31"/>
    <mergeCell ref="CC30:CC31"/>
    <mergeCell ref="CD30:CD31"/>
    <mergeCell ref="CE30:CE31"/>
    <mergeCell ref="AX30:AX31"/>
    <mergeCell ref="AY30:AY31"/>
    <mergeCell ref="AZ30:AZ31"/>
    <mergeCell ref="BA30:BA31"/>
    <mergeCell ref="BB30:BB31"/>
    <mergeCell ref="BC30:BC31"/>
    <mergeCell ref="BD30:BD31"/>
    <mergeCell ref="BE30:BE31"/>
    <mergeCell ref="BF30:BF31"/>
    <mergeCell ref="BG30:BG31"/>
    <mergeCell ref="BH30:BH31"/>
    <mergeCell ref="BI30:BI31"/>
    <mergeCell ref="BJ30:BJ31"/>
    <mergeCell ref="BK30:BK31"/>
    <mergeCell ref="BL30:BL31"/>
    <mergeCell ref="BM30:BM31"/>
    <mergeCell ref="BN30:BN31"/>
    <mergeCell ref="A30:A31"/>
    <mergeCell ref="B30:B31"/>
    <mergeCell ref="C30:C31"/>
    <mergeCell ref="D30:D31"/>
    <mergeCell ref="E30:E31"/>
    <mergeCell ref="F30:F31"/>
    <mergeCell ref="G30:G31"/>
    <mergeCell ref="H30:H31"/>
    <mergeCell ref="I30:I31"/>
    <mergeCell ref="AP30:AP31"/>
    <mergeCell ref="AQ30:AQ31"/>
    <mergeCell ref="AR30:AR31"/>
    <mergeCell ref="AS30:AS31"/>
    <mergeCell ref="AT30:AT31"/>
    <mergeCell ref="AU30:AU31"/>
    <mergeCell ref="AV30:AV31"/>
    <mergeCell ref="AW30:AW31"/>
    <mergeCell ref="CG20:CG21"/>
    <mergeCell ref="CH20:CH21"/>
    <mergeCell ref="BD20:BD21"/>
    <mergeCell ref="BE20:BE21"/>
    <mergeCell ref="BF20:BF21"/>
    <mergeCell ref="BG20:BG21"/>
    <mergeCell ref="BH20:BH21"/>
    <mergeCell ref="BI20:BI21"/>
    <mergeCell ref="BJ20:BJ21"/>
    <mergeCell ref="BK20:BK21"/>
    <mergeCell ref="BL20:BL21"/>
    <mergeCell ref="BM20:BM21"/>
    <mergeCell ref="BN20:BN21"/>
    <mergeCell ref="BO20:BO21"/>
    <mergeCell ref="BP20:BP21"/>
    <mergeCell ref="BQ20:BQ21"/>
    <mergeCell ref="BR20:BR21"/>
    <mergeCell ref="BS20:BS21"/>
    <mergeCell ref="BT20:BT21"/>
    <mergeCell ref="AY20:AY21"/>
    <mergeCell ref="AZ20:AZ21"/>
    <mergeCell ref="BA20:BA21"/>
    <mergeCell ref="BB20:BB21"/>
    <mergeCell ref="BC20:BC21"/>
    <mergeCell ref="BU20:BU21"/>
    <mergeCell ref="BV20:BV21"/>
    <mergeCell ref="BW20:BW21"/>
    <mergeCell ref="BX20:BX21"/>
    <mergeCell ref="BY20:BY21"/>
    <mergeCell ref="BZ20:BZ21"/>
    <mergeCell ref="CA20:CA21"/>
    <mergeCell ref="CB20:CB21"/>
    <mergeCell ref="CC20:CC21"/>
    <mergeCell ref="CD20:CD21"/>
    <mergeCell ref="CE20:CE21"/>
    <mergeCell ref="CF20:CF21"/>
    <mergeCell ref="BX8:BX9"/>
    <mergeCell ref="BY8:BY9"/>
    <mergeCell ref="BZ8:BZ9"/>
    <mergeCell ref="CA8:CA9"/>
    <mergeCell ref="CB8:CB9"/>
    <mergeCell ref="CC8:CC9"/>
    <mergeCell ref="CD8:CD9"/>
    <mergeCell ref="CE8:CE9"/>
    <mergeCell ref="CF8:CF9"/>
    <mergeCell ref="CG8:CG9"/>
    <mergeCell ref="CH8:CH9"/>
    <mergeCell ref="AS168:AS169"/>
    <mergeCell ref="AY168:AY169"/>
    <mergeCell ref="AZ168:AZ169"/>
    <mergeCell ref="A20:A21"/>
    <mergeCell ref="B20:B21"/>
    <mergeCell ref="C20:C21"/>
    <mergeCell ref="D20:D21"/>
    <mergeCell ref="E20:E21"/>
    <mergeCell ref="F20:F21"/>
    <mergeCell ref="G20:G21"/>
    <mergeCell ref="H20:H21"/>
    <mergeCell ref="I20:I21"/>
    <mergeCell ref="AP20:AP21"/>
    <mergeCell ref="AQ20:AQ21"/>
    <mergeCell ref="AR20:AR21"/>
    <mergeCell ref="AS20:AS21"/>
    <mergeCell ref="AT20:AT21"/>
    <mergeCell ref="AU20:AU21"/>
    <mergeCell ref="AV20:AV21"/>
    <mergeCell ref="AW20:AW21"/>
    <mergeCell ref="AX20:AX21"/>
    <mergeCell ref="BG8:BG9"/>
    <mergeCell ref="BH8:BH9"/>
    <mergeCell ref="BI8:BI9"/>
    <mergeCell ref="BJ8:BJ9"/>
    <mergeCell ref="BK8:BK9"/>
    <mergeCell ref="BL8:BL9"/>
    <mergeCell ref="BM8:BM9"/>
    <mergeCell ref="BN8:BN9"/>
    <mergeCell ref="BO8:BO9"/>
    <mergeCell ref="BP8:BP9"/>
    <mergeCell ref="BQ8:BQ9"/>
    <mergeCell ref="BR8:BR9"/>
    <mergeCell ref="BS8:BS9"/>
    <mergeCell ref="BT8:BT9"/>
    <mergeCell ref="BU8:BU9"/>
    <mergeCell ref="BV8:BV9"/>
    <mergeCell ref="BW8:BW9"/>
    <mergeCell ref="CC10:CC11"/>
    <mergeCell ref="CD10:CD11"/>
    <mergeCell ref="CE10:CE11"/>
    <mergeCell ref="CF10:CF11"/>
    <mergeCell ref="CG10:CG11"/>
    <mergeCell ref="CH10:CH11"/>
    <mergeCell ref="A8:A9"/>
    <mergeCell ref="B8:B9"/>
    <mergeCell ref="C8:C9"/>
    <mergeCell ref="D8:D9"/>
    <mergeCell ref="E8:E9"/>
    <mergeCell ref="F8:F9"/>
    <mergeCell ref="G8:G9"/>
    <mergeCell ref="H8:H9"/>
    <mergeCell ref="I8:I9"/>
    <mergeCell ref="AP8:AP9"/>
    <mergeCell ref="AQ8:AQ9"/>
    <mergeCell ref="AR8:AR9"/>
    <mergeCell ref="AS8:AS9"/>
    <mergeCell ref="AT8:AT9"/>
    <mergeCell ref="AU8:AU9"/>
    <mergeCell ref="AV8:AV9"/>
    <mergeCell ref="AW8:AW9"/>
    <mergeCell ref="AX8:AX9"/>
    <mergeCell ref="AY8:AY9"/>
    <mergeCell ref="AZ8:AZ9"/>
    <mergeCell ref="BA8:BA9"/>
    <mergeCell ref="BB8:BB9"/>
    <mergeCell ref="BC8:BC9"/>
    <mergeCell ref="BD8:BD9"/>
    <mergeCell ref="BE8:BE9"/>
    <mergeCell ref="BF8:BF9"/>
    <mergeCell ref="BK10:BK11"/>
    <mergeCell ref="BL10:BL11"/>
    <mergeCell ref="BM10:BM11"/>
    <mergeCell ref="BN10:BN11"/>
    <mergeCell ref="BO10:BO11"/>
    <mergeCell ref="BP10:BP11"/>
    <mergeCell ref="BQ10:BQ11"/>
    <mergeCell ref="BR10:BR11"/>
    <mergeCell ref="BS10:BS11"/>
    <mergeCell ref="BT10:BT11"/>
    <mergeCell ref="BU10:BU11"/>
    <mergeCell ref="BV10:BV11"/>
    <mergeCell ref="BW10:BW11"/>
    <mergeCell ref="BX10:BX11"/>
    <mergeCell ref="BY10:BY11"/>
    <mergeCell ref="BZ10:BZ11"/>
    <mergeCell ref="CA10:CA11"/>
    <mergeCell ref="CG12:CG13"/>
    <mergeCell ref="CH12:CH13"/>
    <mergeCell ref="A10:A11"/>
    <mergeCell ref="B10:B11"/>
    <mergeCell ref="C10:C11"/>
    <mergeCell ref="D10:D11"/>
    <mergeCell ref="E10:E11"/>
    <mergeCell ref="F10:F11"/>
    <mergeCell ref="G10:G11"/>
    <mergeCell ref="H10:H11"/>
    <mergeCell ref="I10:I11"/>
    <mergeCell ref="AP10:AP11"/>
    <mergeCell ref="AQ10:AQ11"/>
    <mergeCell ref="AR10:AR11"/>
    <mergeCell ref="AS10:AS11"/>
    <mergeCell ref="AT10:AT11"/>
    <mergeCell ref="AU10:AU11"/>
    <mergeCell ref="AV10:AV11"/>
    <mergeCell ref="AW10:AW11"/>
    <mergeCell ref="AX10:AX11"/>
    <mergeCell ref="AY10:AY11"/>
    <mergeCell ref="AZ10:AZ11"/>
    <mergeCell ref="BA10:BA11"/>
    <mergeCell ref="BB10:BB11"/>
    <mergeCell ref="BC10:BC11"/>
    <mergeCell ref="BD10:BD11"/>
    <mergeCell ref="BE10:BE11"/>
    <mergeCell ref="BF10:BF11"/>
    <mergeCell ref="BG10:BG11"/>
    <mergeCell ref="BH10:BH11"/>
    <mergeCell ref="BI10:BI11"/>
    <mergeCell ref="BJ10:BJ11"/>
    <mergeCell ref="BK12:BK13"/>
    <mergeCell ref="BL12:BL13"/>
    <mergeCell ref="BM12:BM13"/>
    <mergeCell ref="BN12:BN13"/>
    <mergeCell ref="BO12:BO13"/>
    <mergeCell ref="BP12:BP13"/>
    <mergeCell ref="BQ12:BQ13"/>
    <mergeCell ref="BR12:BR13"/>
    <mergeCell ref="BS12:BS13"/>
    <mergeCell ref="BT12:BT13"/>
    <mergeCell ref="BU12:BU13"/>
    <mergeCell ref="BV12:BV13"/>
    <mergeCell ref="BW12:BW13"/>
    <mergeCell ref="BX12:BX13"/>
    <mergeCell ref="BY12:BY13"/>
    <mergeCell ref="BZ12:BZ13"/>
    <mergeCell ref="CA12:CA13"/>
    <mergeCell ref="CG16:CG17"/>
    <mergeCell ref="CH16:CH17"/>
    <mergeCell ref="A12:A13"/>
    <mergeCell ref="B12:B13"/>
    <mergeCell ref="C12:C13"/>
    <mergeCell ref="D12:D13"/>
    <mergeCell ref="E12:E13"/>
    <mergeCell ref="F12:F13"/>
    <mergeCell ref="G12:G13"/>
    <mergeCell ref="H12:H13"/>
    <mergeCell ref="I12:I13"/>
    <mergeCell ref="AP12:AP13"/>
    <mergeCell ref="AQ12:AQ13"/>
    <mergeCell ref="AR12:AR13"/>
    <mergeCell ref="AS12:AS13"/>
    <mergeCell ref="AT12:AT13"/>
    <mergeCell ref="AU12:AU13"/>
    <mergeCell ref="AV12:AV13"/>
    <mergeCell ref="AW12:AW13"/>
    <mergeCell ref="AX12:AX13"/>
    <mergeCell ref="AY12:AY13"/>
    <mergeCell ref="AZ12:AZ13"/>
    <mergeCell ref="BA12:BA13"/>
    <mergeCell ref="BB12:BB13"/>
    <mergeCell ref="BC12:BC13"/>
    <mergeCell ref="BD12:BD13"/>
    <mergeCell ref="BE12:BE13"/>
    <mergeCell ref="BF12:BF13"/>
    <mergeCell ref="BG12:BG13"/>
    <mergeCell ref="BH12:BH13"/>
    <mergeCell ref="BI12:BI13"/>
    <mergeCell ref="BJ12:BJ13"/>
    <mergeCell ref="BL16:BL17"/>
    <mergeCell ref="BM16:BM17"/>
    <mergeCell ref="BN16:BN17"/>
    <mergeCell ref="BO16:BO17"/>
    <mergeCell ref="BP16:BP17"/>
    <mergeCell ref="BQ16:BQ17"/>
    <mergeCell ref="BR16:BR17"/>
    <mergeCell ref="BS16:BS17"/>
    <mergeCell ref="BT16:BT17"/>
    <mergeCell ref="BU16:BU17"/>
    <mergeCell ref="BV16:BV17"/>
    <mergeCell ref="BW16:BW17"/>
    <mergeCell ref="BX16:BX17"/>
    <mergeCell ref="BY16:BY17"/>
    <mergeCell ref="BZ16:BZ17"/>
    <mergeCell ref="CA16:CA17"/>
    <mergeCell ref="CB16:CB17"/>
    <mergeCell ref="CG26:CG27"/>
    <mergeCell ref="CH26:CH27"/>
    <mergeCell ref="AX16:AX17"/>
    <mergeCell ref="AY16:AY17"/>
    <mergeCell ref="AZ16:AZ17"/>
    <mergeCell ref="BA16:BA17"/>
    <mergeCell ref="BB16:BB17"/>
    <mergeCell ref="BC16:BC17"/>
    <mergeCell ref="B16:B17"/>
    <mergeCell ref="C16:C17"/>
    <mergeCell ref="D16:D17"/>
    <mergeCell ref="E16:E17"/>
    <mergeCell ref="F16:F17"/>
    <mergeCell ref="G16:G17"/>
    <mergeCell ref="H16:H17"/>
    <mergeCell ref="I16:I17"/>
    <mergeCell ref="AP16:AP17"/>
    <mergeCell ref="AQ16:AQ17"/>
    <mergeCell ref="AR16:AR17"/>
    <mergeCell ref="AS16:AS17"/>
    <mergeCell ref="AT16:AT17"/>
    <mergeCell ref="AU16:AU17"/>
    <mergeCell ref="AV16:AV17"/>
    <mergeCell ref="AW16:AW17"/>
    <mergeCell ref="BD16:BD17"/>
    <mergeCell ref="BE16:BE17"/>
    <mergeCell ref="BF16:BF17"/>
    <mergeCell ref="BG16:BG17"/>
    <mergeCell ref="BH16:BH17"/>
    <mergeCell ref="BI16:BI17"/>
    <mergeCell ref="BJ16:BJ17"/>
    <mergeCell ref="BK16:BK17"/>
    <mergeCell ref="BO18:BO19"/>
    <mergeCell ref="BP18:BP19"/>
    <mergeCell ref="BQ18:BQ19"/>
    <mergeCell ref="BR18:BR19"/>
    <mergeCell ref="BT18:BT19"/>
    <mergeCell ref="CG18:CG19"/>
    <mergeCell ref="CH18:CH19"/>
    <mergeCell ref="A26:A27"/>
    <mergeCell ref="B26:B27"/>
    <mergeCell ref="C26:C27"/>
    <mergeCell ref="D26:D27"/>
    <mergeCell ref="F26:F27"/>
    <mergeCell ref="AP26:AP27"/>
    <mergeCell ref="AQ26:AQ27"/>
    <mergeCell ref="AR26:AR27"/>
    <mergeCell ref="AT26:AT27"/>
    <mergeCell ref="AU26:AU27"/>
    <mergeCell ref="AV26:AV27"/>
    <mergeCell ref="AW26:AW27"/>
    <mergeCell ref="AX26:AX27"/>
    <mergeCell ref="BA26:BA27"/>
    <mergeCell ref="BB26:BB27"/>
    <mergeCell ref="BC26:BC27"/>
    <mergeCell ref="BD26:BD27"/>
    <mergeCell ref="BE26:BE27"/>
    <mergeCell ref="BF26:BF27"/>
    <mergeCell ref="BG26:BG27"/>
    <mergeCell ref="BH26:BH27"/>
    <mergeCell ref="BI26:BI27"/>
    <mergeCell ref="BN26:BN27"/>
    <mergeCell ref="BO26:BO27"/>
    <mergeCell ref="BP26:BP27"/>
    <mergeCell ref="BT6:BT7"/>
    <mergeCell ref="BT164:BT165"/>
    <mergeCell ref="A16:A17"/>
    <mergeCell ref="BS18:BS19"/>
    <mergeCell ref="BU18:BU19"/>
    <mergeCell ref="BV18:BV19"/>
    <mergeCell ref="BW18:BW19"/>
    <mergeCell ref="BX18:BX19"/>
    <mergeCell ref="BY18:BY19"/>
    <mergeCell ref="BZ18:BZ19"/>
    <mergeCell ref="AV164:AV165"/>
    <mergeCell ref="AW164:AW165"/>
    <mergeCell ref="BV164:BV165"/>
    <mergeCell ref="BW164:BW165"/>
    <mergeCell ref="A164:A165"/>
    <mergeCell ref="B164:B165"/>
    <mergeCell ref="C164:C165"/>
    <mergeCell ref="D164:D165"/>
    <mergeCell ref="E164:E165"/>
    <mergeCell ref="F164:F165"/>
    <mergeCell ref="G164:G165"/>
    <mergeCell ref="H164:H165"/>
    <mergeCell ref="I164:I165"/>
    <mergeCell ref="AP164:AP165"/>
    <mergeCell ref="A18:A19"/>
    <mergeCell ref="B18:B19"/>
    <mergeCell ref="C18:C19"/>
    <mergeCell ref="D18:D19"/>
    <mergeCell ref="F18:F19"/>
    <mergeCell ref="AP18:AP19"/>
    <mergeCell ref="AQ18:AQ19"/>
    <mergeCell ref="AR18:AR19"/>
    <mergeCell ref="AY18:AY19"/>
    <mergeCell ref="AZ18:AZ19"/>
    <mergeCell ref="BJ18:BJ19"/>
    <mergeCell ref="BK18:BK19"/>
    <mergeCell ref="BL18:BL19"/>
    <mergeCell ref="BM18:BM19"/>
    <mergeCell ref="CE18:CE19"/>
    <mergeCell ref="CF18:CF19"/>
    <mergeCell ref="CA18:CA19"/>
    <mergeCell ref="CB18:CB19"/>
    <mergeCell ref="CC18:CC19"/>
    <mergeCell ref="CD18:CD19"/>
    <mergeCell ref="E18:E19"/>
    <mergeCell ref="G18:G19"/>
    <mergeCell ref="H18:H19"/>
    <mergeCell ref="I18:I19"/>
    <mergeCell ref="AS18:AS19"/>
    <mergeCell ref="AT18:AT19"/>
    <mergeCell ref="AU18:AU19"/>
    <mergeCell ref="AV18:AV19"/>
    <mergeCell ref="AW18:AW19"/>
    <mergeCell ref="AX18:AX19"/>
    <mergeCell ref="BA18:BA19"/>
    <mergeCell ref="BB18:BB19"/>
    <mergeCell ref="BC18:BC19"/>
    <mergeCell ref="BD18:BD19"/>
    <mergeCell ref="BE18:BE19"/>
    <mergeCell ref="BF18:BF19"/>
    <mergeCell ref="BG18:BG19"/>
    <mergeCell ref="BH18:BH19"/>
    <mergeCell ref="BI18:BI19"/>
    <mergeCell ref="BN18:BN19"/>
    <mergeCell ref="CH164:CH165"/>
    <mergeCell ref="AX164:AX165"/>
    <mergeCell ref="AY164:AY165"/>
    <mergeCell ref="AZ164:AZ165"/>
    <mergeCell ref="BA164:BA165"/>
    <mergeCell ref="BB164:BB165"/>
    <mergeCell ref="BC164:BC165"/>
    <mergeCell ref="BD164:BD165"/>
    <mergeCell ref="BE164:BE165"/>
    <mergeCell ref="BF164:BF165"/>
    <mergeCell ref="BG164:BG165"/>
    <mergeCell ref="BH164:BH165"/>
    <mergeCell ref="BI164:BI165"/>
    <mergeCell ref="BJ164:BJ165"/>
    <mergeCell ref="BK164:BK165"/>
    <mergeCell ref="BL164:BL165"/>
    <mergeCell ref="BM164:BM165"/>
    <mergeCell ref="BX164:BX165"/>
    <mergeCell ref="BY164:BY165"/>
    <mergeCell ref="CB164:CB165"/>
    <mergeCell ref="CC164:CC165"/>
    <mergeCell ref="CD164:CD165"/>
    <mergeCell ref="CG164:CG165"/>
    <mergeCell ref="BN164:BN165"/>
    <mergeCell ref="CE164:CE165"/>
    <mergeCell ref="CF164:CF165"/>
    <mergeCell ref="BO164:BO165"/>
    <mergeCell ref="BP164:BP165"/>
    <mergeCell ref="BQ164:BQ165"/>
    <mergeCell ref="BR164:BR165"/>
    <mergeCell ref="BS164:BS165"/>
    <mergeCell ref="BU164:BU165"/>
    <mergeCell ref="AQ164:AQ165"/>
    <mergeCell ref="AR164:AR165"/>
    <mergeCell ref="AS164:AS165"/>
    <mergeCell ref="AT164:AT165"/>
    <mergeCell ref="AU164:AU165"/>
    <mergeCell ref="BZ164:BZ165"/>
    <mergeCell ref="CA164:CA165"/>
    <mergeCell ref="A166:A167"/>
    <mergeCell ref="B166:B167"/>
    <mergeCell ref="C166:C167"/>
    <mergeCell ref="D166:D167"/>
    <mergeCell ref="E166:E167"/>
    <mergeCell ref="F166:F167"/>
    <mergeCell ref="G166:G167"/>
    <mergeCell ref="H166:H167"/>
    <mergeCell ref="I166:I167"/>
    <mergeCell ref="AP166:AP167"/>
    <mergeCell ref="AQ166:AQ167"/>
    <mergeCell ref="AR166:AR167"/>
    <mergeCell ref="AS166:AS167"/>
    <mergeCell ref="AT166:AT167"/>
    <mergeCell ref="AU166:AU167"/>
    <mergeCell ref="AV166:AV167"/>
    <mergeCell ref="AW166:AW167"/>
    <mergeCell ref="CA166:CA167"/>
    <mergeCell ref="E26:E27"/>
    <mergeCell ref="G26:G27"/>
    <mergeCell ref="H26:H27"/>
    <mergeCell ref="I26:I27"/>
    <mergeCell ref="CH166:CH167"/>
    <mergeCell ref="AX166:AX167"/>
    <mergeCell ref="AY166:AY167"/>
    <mergeCell ref="AZ166:AZ167"/>
    <mergeCell ref="BA166:BA167"/>
    <mergeCell ref="BB166:BB167"/>
    <mergeCell ref="BC166:BC167"/>
    <mergeCell ref="BD166:BD167"/>
    <mergeCell ref="BE166:BE167"/>
    <mergeCell ref="BF166:BF167"/>
    <mergeCell ref="BG166:BG167"/>
    <mergeCell ref="BH166:BH167"/>
    <mergeCell ref="BI166:BI167"/>
    <mergeCell ref="BJ166:BJ167"/>
    <mergeCell ref="BK166:BK167"/>
    <mergeCell ref="BL166:BL167"/>
    <mergeCell ref="BM166:BM167"/>
    <mergeCell ref="BN166:BN167"/>
    <mergeCell ref="CG166:CG167"/>
    <mergeCell ref="CE166:CE167"/>
    <mergeCell ref="CF166:CF167"/>
    <mergeCell ref="BO166:BO167"/>
    <mergeCell ref="BP166:BP167"/>
    <mergeCell ref="BQ166:BQ167"/>
    <mergeCell ref="BR166:BR167"/>
    <mergeCell ref="BS166:BS167"/>
    <mergeCell ref="BU166:BU167"/>
    <mergeCell ref="BV166:BV167"/>
    <mergeCell ref="K1:O4"/>
    <mergeCell ref="P1:R4"/>
    <mergeCell ref="S1:V4"/>
    <mergeCell ref="W1:Y4"/>
    <mergeCell ref="Z1:BH4"/>
    <mergeCell ref="BS6:BS7"/>
    <mergeCell ref="BC6:BC7"/>
    <mergeCell ref="BF6:BI6"/>
    <mergeCell ref="BJ6:BM6"/>
    <mergeCell ref="A5:D5"/>
    <mergeCell ref="K5:BA5"/>
    <mergeCell ref="AP6:AR6"/>
    <mergeCell ref="AS6:BA6"/>
    <mergeCell ref="E6:E7"/>
    <mergeCell ref="D6:D7"/>
    <mergeCell ref="BB6:BB7"/>
    <mergeCell ref="BN6:BR6"/>
    <mergeCell ref="BD6:BE6"/>
    <mergeCell ref="CH6:CH7"/>
    <mergeCell ref="CG6:CG7"/>
    <mergeCell ref="BU6:BW6"/>
    <mergeCell ref="BX6:CA6"/>
    <mergeCell ref="CB6:CD6"/>
    <mergeCell ref="BJ170:BJ171"/>
    <mergeCell ref="G6:G7"/>
    <mergeCell ref="F6:F7"/>
    <mergeCell ref="I6:I7"/>
    <mergeCell ref="H6:H7"/>
    <mergeCell ref="A168:B168"/>
    <mergeCell ref="A6:A7"/>
    <mergeCell ref="B6:B7"/>
    <mergeCell ref="J6:J7"/>
    <mergeCell ref="C6:C7"/>
    <mergeCell ref="CB170:CB171"/>
    <mergeCell ref="CC170:CC171"/>
    <mergeCell ref="CD170:CD171"/>
    <mergeCell ref="E170:E171"/>
    <mergeCell ref="G170:G171"/>
    <mergeCell ref="H170:H171"/>
    <mergeCell ref="I170:I171"/>
    <mergeCell ref="AS170:AS171"/>
    <mergeCell ref="AV170:AV171"/>
    <mergeCell ref="AW170:AW171"/>
    <mergeCell ref="AY170:AY171"/>
    <mergeCell ref="AZ170:AZ171"/>
    <mergeCell ref="BK170:BK171"/>
    <mergeCell ref="BL170:BL171"/>
    <mergeCell ref="BM170:BM171"/>
    <mergeCell ref="CB166:CB167"/>
    <mergeCell ref="CC166:CC167"/>
    <mergeCell ref="E174:E175"/>
    <mergeCell ref="G174:G175"/>
    <mergeCell ref="H174:H175"/>
    <mergeCell ref="I174:I175"/>
    <mergeCell ref="AS174:AS175"/>
    <mergeCell ref="AV174:AV175"/>
    <mergeCell ref="AW174:AW175"/>
    <mergeCell ref="E172:E173"/>
    <mergeCell ref="G172:G173"/>
    <mergeCell ref="H172:H173"/>
    <mergeCell ref="I172:I173"/>
    <mergeCell ref="AS172:AS173"/>
    <mergeCell ref="AV172:AV173"/>
    <mergeCell ref="AW172:AW173"/>
    <mergeCell ref="BS174:BS175"/>
    <mergeCell ref="BU174:BU175"/>
    <mergeCell ref="BV174:BV175"/>
    <mergeCell ref="AY174:AY175"/>
    <mergeCell ref="AZ174:AZ175"/>
    <mergeCell ref="BU172:BU173"/>
    <mergeCell ref="BV172:BV173"/>
    <mergeCell ref="BK172:BK173"/>
    <mergeCell ref="BL172:BL173"/>
    <mergeCell ref="BM172:BM173"/>
    <mergeCell ref="BK174:BK175"/>
    <mergeCell ref="BL174:BL175"/>
    <mergeCell ref="BJ172:BJ173"/>
    <mergeCell ref="BJ174:BJ175"/>
    <mergeCell ref="BM174:BM175"/>
    <mergeCell ref="AY172:AY173"/>
    <mergeCell ref="AZ172:AZ173"/>
    <mergeCell ref="BS172:BS173"/>
    <mergeCell ref="CE6:CF6"/>
    <mergeCell ref="BW172:BW173"/>
    <mergeCell ref="BX172:BX173"/>
    <mergeCell ref="BY172:BY173"/>
    <mergeCell ref="BZ172:BZ173"/>
    <mergeCell ref="CA172:CA173"/>
    <mergeCell ref="BW174:BW175"/>
    <mergeCell ref="BX174:BX175"/>
    <mergeCell ref="BY174:BY175"/>
    <mergeCell ref="BZ174:BZ175"/>
    <mergeCell ref="CA174:CA175"/>
    <mergeCell ref="CA26:CA27"/>
    <mergeCell ref="CB26:CB27"/>
    <mergeCell ref="CC26:CC27"/>
    <mergeCell ref="CD26:CD27"/>
    <mergeCell ref="CE26:CE27"/>
    <mergeCell ref="CF26:CF27"/>
    <mergeCell ref="CD166:CD167"/>
    <mergeCell ref="BW166:BW167"/>
    <mergeCell ref="BX166:BX167"/>
    <mergeCell ref="BY166:BY167"/>
    <mergeCell ref="BZ166:BZ167"/>
    <mergeCell ref="CC16:CC17"/>
    <mergeCell ref="CD16:CD17"/>
    <mergeCell ref="CE16:CE17"/>
    <mergeCell ref="CF16:CF17"/>
    <mergeCell ref="CB12:CB13"/>
    <mergeCell ref="CC12:CC13"/>
    <mergeCell ref="CD12:CD13"/>
    <mergeCell ref="CE12:CE13"/>
    <mergeCell ref="CF12:CF13"/>
    <mergeCell ref="CB10:CB11"/>
    <mergeCell ref="BJ26:BJ27"/>
    <mergeCell ref="BK26:BK27"/>
    <mergeCell ref="BL26:BL27"/>
    <mergeCell ref="BM26:BM27"/>
    <mergeCell ref="BS26:BS27"/>
    <mergeCell ref="BU26:BU27"/>
    <mergeCell ref="BV26:BV27"/>
    <mergeCell ref="BW26:BW27"/>
    <mergeCell ref="BX26:BX27"/>
    <mergeCell ref="BY26:BY27"/>
    <mergeCell ref="BZ26:BZ27"/>
    <mergeCell ref="AS26:AS27"/>
    <mergeCell ref="AY26:AY27"/>
    <mergeCell ref="AZ26:AZ27"/>
    <mergeCell ref="CB174:CB175"/>
    <mergeCell ref="CC174:CC175"/>
    <mergeCell ref="CD174:CD175"/>
    <mergeCell ref="CB172:CB173"/>
    <mergeCell ref="CC172:CC173"/>
    <mergeCell ref="CD172:CD173"/>
    <mergeCell ref="BS170:BS171"/>
    <mergeCell ref="BU170:BU171"/>
    <mergeCell ref="BV170:BV171"/>
    <mergeCell ref="BW170:BW171"/>
    <mergeCell ref="BX170:BX171"/>
    <mergeCell ref="BY170:BY171"/>
    <mergeCell ref="BZ170:BZ171"/>
    <mergeCell ref="CA170:CA171"/>
    <mergeCell ref="BT166:BT167"/>
    <mergeCell ref="BQ26:BQ27"/>
    <mergeCell ref="BR26:BR27"/>
    <mergeCell ref="BT26:BT27"/>
    <mergeCell ref="A14:A15"/>
    <mergeCell ref="B14:B15"/>
    <mergeCell ref="C14:C15"/>
    <mergeCell ref="D14:D15"/>
    <mergeCell ref="E14:E15"/>
    <mergeCell ref="F14:F15"/>
    <mergeCell ref="G14:G15"/>
    <mergeCell ref="H14:H15"/>
    <mergeCell ref="I14:I15"/>
    <mergeCell ref="AP14:AP15"/>
    <mergeCell ref="AQ14:AQ15"/>
    <mergeCell ref="AR14:AR15"/>
    <mergeCell ref="AS14:AS15"/>
    <mergeCell ref="AT14:AT15"/>
    <mergeCell ref="AU14:AU15"/>
    <mergeCell ref="AV14:AV15"/>
    <mergeCell ref="AW14:AW15"/>
    <mergeCell ref="AX14:AX15"/>
    <mergeCell ref="AY14:AY15"/>
    <mergeCell ref="AZ14:AZ15"/>
    <mergeCell ref="BA14:BA15"/>
    <mergeCell ref="BB14:BB15"/>
    <mergeCell ref="BC14:BC15"/>
    <mergeCell ref="BD14:BD15"/>
    <mergeCell ref="BE14:BE15"/>
    <mergeCell ref="BF14:BF15"/>
    <mergeCell ref="BG14:BG15"/>
    <mergeCell ref="BH14:BH15"/>
    <mergeCell ref="BI14:BI15"/>
    <mergeCell ref="BJ14:BJ15"/>
    <mergeCell ref="BK14:BK15"/>
    <mergeCell ref="BL14:BL15"/>
    <mergeCell ref="BM14:BM15"/>
    <mergeCell ref="BN14:BN15"/>
    <mergeCell ref="CF14:CF15"/>
    <mergeCell ref="CG14:CG15"/>
    <mergeCell ref="CH14:CH15"/>
    <mergeCell ref="BO14:BO15"/>
    <mergeCell ref="BP14:BP15"/>
    <mergeCell ref="BQ14:BQ15"/>
    <mergeCell ref="BR14:BR15"/>
    <mergeCell ref="BS14:BS15"/>
    <mergeCell ref="BT14:BT15"/>
    <mergeCell ref="BU14:BU15"/>
    <mergeCell ref="BV14:BV15"/>
    <mergeCell ref="BW14:BW15"/>
    <mergeCell ref="BX14:BX15"/>
    <mergeCell ref="BY14:BY15"/>
    <mergeCell ref="BZ14:BZ15"/>
    <mergeCell ref="CA14:CA15"/>
    <mergeCell ref="CB14:CB15"/>
    <mergeCell ref="CC14:CC15"/>
    <mergeCell ref="CD14:CD15"/>
    <mergeCell ref="CE14:CE15"/>
    <mergeCell ref="A24:A25"/>
    <mergeCell ref="B24:B25"/>
    <mergeCell ref="C24:C25"/>
    <mergeCell ref="D24:D25"/>
    <mergeCell ref="E24:E25"/>
    <mergeCell ref="F24:F25"/>
    <mergeCell ref="G24:G25"/>
    <mergeCell ref="H24:H25"/>
    <mergeCell ref="I24:I25"/>
    <mergeCell ref="AP24:AP25"/>
    <mergeCell ref="AQ24:AQ25"/>
    <mergeCell ref="AR24:AR25"/>
    <mergeCell ref="AS24:AS25"/>
    <mergeCell ref="AT24:AT25"/>
    <mergeCell ref="AU24:AU25"/>
    <mergeCell ref="AV24:AV25"/>
    <mergeCell ref="AW24:AW25"/>
    <mergeCell ref="AX24:AX25"/>
    <mergeCell ref="AY24:AY25"/>
    <mergeCell ref="AZ24:AZ25"/>
    <mergeCell ref="BA24:BA25"/>
    <mergeCell ref="BB24:BB25"/>
    <mergeCell ref="BC24:BC25"/>
    <mergeCell ref="BD24:BD25"/>
    <mergeCell ref="BE24:BE25"/>
    <mergeCell ref="BF24:BF25"/>
    <mergeCell ref="BG24:BG25"/>
    <mergeCell ref="BH24:BH25"/>
    <mergeCell ref="BI24:BI25"/>
    <mergeCell ref="BJ24:BJ25"/>
    <mergeCell ref="BK24:BK25"/>
    <mergeCell ref="BL24:BL25"/>
    <mergeCell ref="BM24:BM25"/>
    <mergeCell ref="BN24:BN25"/>
    <mergeCell ref="CF24:CF25"/>
    <mergeCell ref="CG24:CG25"/>
    <mergeCell ref="CH24:CH25"/>
    <mergeCell ref="BO24:BO25"/>
    <mergeCell ref="BP24:BP25"/>
    <mergeCell ref="BQ24:BQ25"/>
    <mergeCell ref="BR24:BR25"/>
    <mergeCell ref="BS24:BS25"/>
    <mergeCell ref="BT24:BT25"/>
    <mergeCell ref="BU24:BU25"/>
    <mergeCell ref="BV24:BV25"/>
    <mergeCell ref="BW24:BW25"/>
    <mergeCell ref="BX24:BX25"/>
    <mergeCell ref="BY24:BY25"/>
    <mergeCell ref="BZ24:BZ25"/>
    <mergeCell ref="CA24:CA25"/>
    <mergeCell ref="CB24:CB25"/>
    <mergeCell ref="CC24:CC25"/>
    <mergeCell ref="CD24:CD25"/>
    <mergeCell ref="CE24:CE25"/>
    <mergeCell ref="A28:A29"/>
    <mergeCell ref="B28:B29"/>
    <mergeCell ref="C28:C29"/>
    <mergeCell ref="D28:D29"/>
    <mergeCell ref="E28:E29"/>
    <mergeCell ref="F28:F29"/>
    <mergeCell ref="G28:G29"/>
    <mergeCell ref="H28:H29"/>
    <mergeCell ref="I28:I29"/>
    <mergeCell ref="AP28:AP29"/>
    <mergeCell ref="AQ28:AQ29"/>
    <mergeCell ref="AR28:AR29"/>
    <mergeCell ref="AS28:AS29"/>
    <mergeCell ref="AT28:AT29"/>
    <mergeCell ref="AU28:AU29"/>
    <mergeCell ref="AV28:AV29"/>
    <mergeCell ref="AW28:AW29"/>
    <mergeCell ref="AX28:AX29"/>
    <mergeCell ref="AY28:AY29"/>
    <mergeCell ref="AZ28:AZ29"/>
    <mergeCell ref="BA28:BA29"/>
    <mergeCell ref="BB28:BB29"/>
    <mergeCell ref="BC28:BC29"/>
    <mergeCell ref="BD28:BD29"/>
    <mergeCell ref="BE28:BE29"/>
    <mergeCell ref="BF28:BF29"/>
    <mergeCell ref="BG28:BG29"/>
    <mergeCell ref="BH28:BH29"/>
    <mergeCell ref="BI28:BI29"/>
    <mergeCell ref="BJ28:BJ29"/>
    <mergeCell ref="BK28:BK29"/>
    <mergeCell ref="BL28:BL29"/>
    <mergeCell ref="BM28:BM29"/>
    <mergeCell ref="BN28:BN29"/>
    <mergeCell ref="BO28:BO29"/>
    <mergeCell ref="BP28:BP29"/>
    <mergeCell ref="BQ28:BQ29"/>
    <mergeCell ref="BR28:BR29"/>
    <mergeCell ref="BS28:BS29"/>
    <mergeCell ref="BT28:BT29"/>
    <mergeCell ref="BU28:BU29"/>
    <mergeCell ref="BV28:BV29"/>
    <mergeCell ref="BW28:BW29"/>
    <mergeCell ref="BX28:BX29"/>
    <mergeCell ref="BY28:BY29"/>
    <mergeCell ref="BZ28:BZ29"/>
    <mergeCell ref="CA28:CA29"/>
    <mergeCell ref="CB28:CB29"/>
    <mergeCell ref="CC28:CC29"/>
    <mergeCell ref="CD28:CD29"/>
    <mergeCell ref="CE28:CE29"/>
    <mergeCell ref="CF28:CF29"/>
    <mergeCell ref="CG28:CG29"/>
    <mergeCell ref="CH28:CH29"/>
    <mergeCell ref="A22:A23"/>
    <mergeCell ref="B22:B23"/>
    <mergeCell ref="C22:C23"/>
    <mergeCell ref="D22:D23"/>
    <mergeCell ref="E22:E23"/>
    <mergeCell ref="F22:F23"/>
    <mergeCell ref="G22:G23"/>
    <mergeCell ref="H22:H23"/>
    <mergeCell ref="I22:I23"/>
    <mergeCell ref="AP22:AP23"/>
    <mergeCell ref="AQ22:AQ23"/>
    <mergeCell ref="AR22:AR23"/>
    <mergeCell ref="AS22:AS23"/>
    <mergeCell ref="AT22:AT23"/>
    <mergeCell ref="AU22:AU23"/>
    <mergeCell ref="AV22:AV23"/>
    <mergeCell ref="AW22:AW23"/>
    <mergeCell ref="AX22:AX23"/>
    <mergeCell ref="AY22:AY23"/>
    <mergeCell ref="AZ22:AZ23"/>
    <mergeCell ref="BA22:BA23"/>
    <mergeCell ref="BB22:BB23"/>
    <mergeCell ref="BC22:BC23"/>
    <mergeCell ref="BD22:BD23"/>
    <mergeCell ref="BE22:BE23"/>
    <mergeCell ref="BF22:BF23"/>
    <mergeCell ref="BG22:BG23"/>
    <mergeCell ref="BH22:BH23"/>
    <mergeCell ref="BI22:BI23"/>
    <mergeCell ref="CA22:CA23"/>
    <mergeCell ref="CB22:CB23"/>
    <mergeCell ref="CC22:CC23"/>
    <mergeCell ref="CD22:CD23"/>
    <mergeCell ref="CE22:CE23"/>
    <mergeCell ref="CF22:CF23"/>
    <mergeCell ref="CG22:CG23"/>
    <mergeCell ref="CH22:CH23"/>
    <mergeCell ref="BJ22:BJ23"/>
    <mergeCell ref="BK22:BK23"/>
    <mergeCell ref="BL22:BL23"/>
    <mergeCell ref="BM22:BM23"/>
    <mergeCell ref="BN22:BN23"/>
    <mergeCell ref="BO22:BO23"/>
    <mergeCell ref="BP22:BP23"/>
    <mergeCell ref="BQ22:BQ23"/>
    <mergeCell ref="BR22:BR23"/>
    <mergeCell ref="BS22:BS23"/>
    <mergeCell ref="BT22:BT23"/>
    <mergeCell ref="BU22:BU23"/>
    <mergeCell ref="BV22:BV23"/>
    <mergeCell ref="BW22:BW23"/>
    <mergeCell ref="BX22:BX23"/>
    <mergeCell ref="BY22:BY23"/>
    <mergeCell ref="BZ22:BZ23"/>
  </mergeCells>
  <phoneticPr fontId="12" type="noConversion"/>
  <conditionalFormatting sqref="C8:C29">
    <cfRule type="duplicateValues" dxfId="188" priority="4519"/>
  </conditionalFormatting>
  <conditionalFormatting sqref="C30:C31 C56:C69 C36:C47 C72:C81">
    <cfRule type="duplicateValues" dxfId="187" priority="150"/>
  </conditionalFormatting>
  <conditionalFormatting sqref="C30:C93 C96:C111">
    <cfRule type="duplicateValues" dxfId="186" priority="103"/>
    <cfRule type="duplicateValues" dxfId="185" priority="155"/>
  </conditionalFormatting>
  <conditionalFormatting sqref="C48:C53">
    <cfRule type="duplicateValues" dxfId="184" priority="152"/>
    <cfRule type="duplicateValues" dxfId="183" priority="151"/>
  </conditionalFormatting>
  <conditionalFormatting sqref="C54:C93 C30:C47">
    <cfRule type="duplicateValues" dxfId="182" priority="153"/>
  </conditionalFormatting>
  <conditionalFormatting sqref="C82:C83">
    <cfRule type="duplicateValues" dxfId="181" priority="113"/>
  </conditionalFormatting>
  <conditionalFormatting sqref="C90:C91">
    <cfRule type="duplicateValues" dxfId="180" priority="117"/>
  </conditionalFormatting>
  <conditionalFormatting sqref="C94:C95">
    <cfRule type="duplicateValues" dxfId="179" priority="73"/>
    <cfRule type="duplicateValues" dxfId="178" priority="77"/>
    <cfRule type="duplicateValues" dxfId="177" priority="75"/>
  </conditionalFormatting>
  <conditionalFormatting sqref="C98:C99">
    <cfRule type="duplicateValues" dxfId="176" priority="114"/>
  </conditionalFormatting>
  <conditionalFormatting sqref="C100:C111 C30:C47 C54:C93 C96:C97">
    <cfRule type="duplicateValues" dxfId="175" priority="154"/>
  </conditionalFormatting>
  <conditionalFormatting sqref="C112:C163">
    <cfRule type="duplicateValues" dxfId="174" priority="36"/>
    <cfRule type="duplicateValues" dxfId="173" priority="71"/>
  </conditionalFormatting>
  <conditionalFormatting sqref="C140:C141">
    <cfRule type="duplicateValues" dxfId="172" priority="42"/>
  </conditionalFormatting>
  <conditionalFormatting sqref="C142:C147 C112:C127 C132:C139">
    <cfRule type="duplicateValues" dxfId="171" priority="45"/>
  </conditionalFormatting>
  <conditionalFormatting sqref="C148:C149">
    <cfRule type="duplicateValues" dxfId="170" priority="41"/>
  </conditionalFormatting>
  <conditionalFormatting sqref="C150:C153">
    <cfRule type="duplicateValues" dxfId="169" priority="70"/>
  </conditionalFormatting>
  <conditionalFormatting sqref="C166:C1048576 C1:C7 C164">
    <cfRule type="duplicateValues" dxfId="168" priority="4452"/>
  </conditionalFormatting>
  <conditionalFormatting sqref="K6:K7">
    <cfRule type="expression" dxfId="167" priority="161">
      <formula>WEEKDAY(K$6,2)&gt;5</formula>
    </cfRule>
  </conditionalFormatting>
  <conditionalFormatting sqref="K90:M92">
    <cfRule type="cellIs" dxfId="166" priority="100" operator="equal">
      <formula>"▽"</formula>
    </cfRule>
  </conditionalFormatting>
  <conditionalFormatting sqref="K100:M102">
    <cfRule type="cellIs" dxfId="165" priority="99" operator="equal">
      <formula>"▽"</formula>
    </cfRule>
  </conditionalFormatting>
  <conditionalFormatting sqref="K148:M151">
    <cfRule type="cellIs" dxfId="164" priority="35" operator="equal">
      <formula>"▽"</formula>
    </cfRule>
  </conditionalFormatting>
  <conditionalFormatting sqref="K158:M163">
    <cfRule type="cellIs" dxfId="163" priority="33" operator="equal">
      <formula>"▽"</formula>
    </cfRule>
  </conditionalFormatting>
  <conditionalFormatting sqref="K51:O53">
    <cfRule type="cellIs" dxfId="162" priority="102" operator="equal">
      <formula>"▽"</formula>
    </cfRule>
  </conditionalFormatting>
  <conditionalFormatting sqref="K104:T105">
    <cfRule type="cellIs" dxfId="161" priority="96" operator="equal">
      <formula>"▽"</formula>
    </cfRule>
  </conditionalFormatting>
  <conditionalFormatting sqref="K116:T117">
    <cfRule type="cellIs" dxfId="160" priority="32" operator="equal">
      <formula>"▽"</formula>
    </cfRule>
  </conditionalFormatting>
  <conditionalFormatting sqref="K122:T132">
    <cfRule type="cellIs" dxfId="159" priority="26" operator="equal">
      <formula>"▽"</formula>
    </cfRule>
  </conditionalFormatting>
  <conditionalFormatting sqref="K103:V103">
    <cfRule type="cellIs" dxfId="158" priority="115" operator="equal">
      <formula>"▽"</formula>
    </cfRule>
  </conditionalFormatting>
  <conditionalFormatting sqref="K138:V142">
    <cfRule type="cellIs" dxfId="157" priority="31" operator="equal">
      <formula>"▽"</formula>
    </cfRule>
  </conditionalFormatting>
  <conditionalFormatting sqref="K32:AA34">
    <cfRule type="cellIs" dxfId="156" priority="95" operator="equal">
      <formula>"▽"</formula>
    </cfRule>
  </conditionalFormatting>
  <conditionalFormatting sqref="K118:AE118">
    <cfRule type="cellIs" dxfId="155" priority="22" operator="equal">
      <formula>"▽"</formula>
    </cfRule>
  </conditionalFormatting>
  <conditionalFormatting sqref="K35:AJ36">
    <cfRule type="cellIs" dxfId="154" priority="92" operator="equal">
      <formula>"▽"</formula>
    </cfRule>
  </conditionalFormatting>
  <conditionalFormatting sqref="K146:AJ147">
    <cfRule type="cellIs" dxfId="153" priority="17" operator="equal">
      <formula>"▽"</formula>
    </cfRule>
  </conditionalFormatting>
  <conditionalFormatting sqref="K88:AN89">
    <cfRule type="cellIs" dxfId="152" priority="81" operator="equal">
      <formula>"▽"</formula>
    </cfRule>
  </conditionalFormatting>
  <conditionalFormatting sqref="K6:AO7">
    <cfRule type="cellIs" dxfId="151" priority="4440" operator="equal">
      <formula>"▽"</formula>
    </cfRule>
    <cfRule type="expression" dxfId="150" priority="4448">
      <formula>WEEKDAY(K$6,2)&gt;5</formula>
    </cfRule>
  </conditionalFormatting>
  <conditionalFormatting sqref="K8:AO31">
    <cfRule type="cellIs" dxfId="149" priority="86" operator="equal">
      <formula>"▽"</formula>
    </cfRule>
  </conditionalFormatting>
  <conditionalFormatting sqref="K37:AO49 K50:T50 W50:AO51 U50:V52 K54:M55">
    <cfRule type="cellIs" dxfId="148" priority="101" operator="equal">
      <formula>"▽"</formula>
    </cfRule>
  </conditionalFormatting>
  <conditionalFormatting sqref="K56:AO87">
    <cfRule type="cellIs" dxfId="147" priority="82" operator="equal">
      <formula>"▽"</formula>
    </cfRule>
  </conditionalFormatting>
  <conditionalFormatting sqref="K93:AO99">
    <cfRule type="cellIs" dxfId="146" priority="74" operator="equal">
      <formula>"▽"</formula>
    </cfRule>
  </conditionalFormatting>
  <conditionalFormatting sqref="K106:AO115">
    <cfRule type="cellIs" dxfId="145" priority="13" operator="equal">
      <formula>"▽"</formula>
    </cfRule>
  </conditionalFormatting>
  <conditionalFormatting sqref="K119:AO121">
    <cfRule type="cellIs" dxfId="144" priority="23" operator="equal">
      <formula>"▽"</formula>
    </cfRule>
  </conditionalFormatting>
  <conditionalFormatting sqref="K133:AO137">
    <cfRule type="cellIs" dxfId="143" priority="1" operator="equal">
      <formula>"▽"</formula>
    </cfRule>
  </conditionalFormatting>
  <conditionalFormatting sqref="K143:AO145">
    <cfRule type="cellIs" dxfId="142" priority="6" operator="equal">
      <formula>"▽"</formula>
    </cfRule>
  </conditionalFormatting>
  <conditionalFormatting sqref="K152:AO157">
    <cfRule type="cellIs" dxfId="141" priority="4" operator="equal">
      <formula>"▽"</formula>
    </cfRule>
  </conditionalFormatting>
  <conditionalFormatting sqref="K164:AO1048576">
    <cfRule type="cellIs" dxfId="140" priority="162" operator="equal">
      <formula>"▽"</formula>
    </cfRule>
  </conditionalFormatting>
  <conditionalFormatting sqref="N54:O54">
    <cfRule type="cellIs" dxfId="139" priority="105" operator="equal">
      <formula>"▽"</formula>
    </cfRule>
  </conditionalFormatting>
  <conditionalFormatting sqref="N160:O163">
    <cfRule type="cellIs" dxfId="138" priority="37" operator="equal">
      <formula>"▽"</formula>
    </cfRule>
  </conditionalFormatting>
  <conditionalFormatting sqref="N102:V102">
    <cfRule type="cellIs" dxfId="137" priority="97" operator="equal">
      <formula>"▽"</formula>
    </cfRule>
  </conditionalFormatting>
  <conditionalFormatting sqref="N148:AJ150">
    <cfRule type="cellIs" dxfId="136" priority="16" operator="equal">
      <formula>"▽"</formula>
    </cfRule>
  </conditionalFormatting>
  <conditionalFormatting sqref="N158:AJ159">
    <cfRule type="cellIs" dxfId="135" priority="15" operator="equal">
      <formula>"▽"</formula>
    </cfRule>
  </conditionalFormatting>
  <conditionalFormatting sqref="N90:AN90">
    <cfRule type="cellIs" dxfId="134" priority="80" operator="equal">
      <formula>"▽"</formula>
    </cfRule>
  </conditionalFormatting>
  <conditionalFormatting sqref="N55:AO55">
    <cfRule type="cellIs" dxfId="133" priority="83" operator="equal">
      <formula>"▽"</formula>
    </cfRule>
  </conditionalFormatting>
  <conditionalFormatting sqref="N91:AO92">
    <cfRule type="cellIs" dxfId="132" priority="79" operator="equal">
      <formula>"▽"</formula>
    </cfRule>
  </conditionalFormatting>
  <conditionalFormatting sqref="N100:AO101">
    <cfRule type="cellIs" dxfId="131" priority="88" operator="equal">
      <formula>"▽"</formula>
    </cfRule>
  </conditionalFormatting>
  <conditionalFormatting sqref="N151:AO151">
    <cfRule type="cellIs" dxfId="130" priority="38" operator="equal">
      <formula>"▽"</formula>
    </cfRule>
  </conditionalFormatting>
  <conditionalFormatting sqref="P51:T54">
    <cfRule type="cellIs" dxfId="129" priority="98" operator="equal">
      <formula>"▽"</formula>
    </cfRule>
  </conditionalFormatting>
  <conditionalFormatting sqref="P160:AJ160">
    <cfRule type="cellIs" dxfId="128" priority="14" operator="equal">
      <formula>"▽"</formula>
    </cfRule>
  </conditionalFormatting>
  <conditionalFormatting sqref="P161:AO163">
    <cfRule type="cellIs" dxfId="127" priority="2" operator="equal">
      <formula>"▽"</formula>
    </cfRule>
  </conditionalFormatting>
  <conditionalFormatting sqref="Q6:R7">
    <cfRule type="expression" dxfId="126" priority="160">
      <formula>WEEKDAY(Q$6,2)&gt;5</formula>
    </cfRule>
  </conditionalFormatting>
  <conditionalFormatting sqref="U104:V104">
    <cfRule type="cellIs" dxfId="125" priority="108" operator="equal">
      <formula>"▽"</formula>
    </cfRule>
  </conditionalFormatting>
  <conditionalFormatting sqref="U128:AA132">
    <cfRule type="cellIs" dxfId="124" priority="25" operator="equal">
      <formula>"▽"</formula>
    </cfRule>
  </conditionalFormatting>
  <conditionalFormatting sqref="U126:AC127">
    <cfRule type="cellIs" dxfId="123" priority="30" operator="equal">
      <formula>"▽"</formula>
    </cfRule>
  </conditionalFormatting>
  <conditionalFormatting sqref="U117:AE117">
    <cfRule type="cellIs" dxfId="122" priority="40" operator="equal">
      <formula>"▽"</formula>
    </cfRule>
  </conditionalFormatting>
  <conditionalFormatting sqref="U53:AJ54">
    <cfRule type="cellIs" dxfId="121" priority="90" operator="equal">
      <formula>"▽"</formula>
    </cfRule>
  </conditionalFormatting>
  <conditionalFormatting sqref="U116:AN116">
    <cfRule type="cellIs" dxfId="120" priority="12" operator="equal">
      <formula>"▽"</formula>
    </cfRule>
  </conditionalFormatting>
  <conditionalFormatting sqref="U105:AO105">
    <cfRule type="cellIs" dxfId="119" priority="112" operator="equal">
      <formula>"▽"</formula>
    </cfRule>
  </conditionalFormatting>
  <conditionalFormatting sqref="U122:AO125">
    <cfRule type="cellIs" dxfId="118" priority="10" operator="equal">
      <formula>"▽"</formula>
    </cfRule>
  </conditionalFormatting>
  <conditionalFormatting sqref="W52:AJ52">
    <cfRule type="cellIs" dxfId="117" priority="91" operator="equal">
      <formula>"▽"</formula>
    </cfRule>
  </conditionalFormatting>
  <conditionalFormatting sqref="W140:AJ140">
    <cfRule type="cellIs" dxfId="116" priority="19" operator="equal">
      <formula>"▽"</formula>
    </cfRule>
  </conditionalFormatting>
  <conditionalFormatting sqref="W142:AJ142">
    <cfRule type="cellIs" dxfId="115" priority="18" operator="equal">
      <formula>"▽"</formula>
    </cfRule>
  </conditionalFormatting>
  <conditionalFormatting sqref="W102:AO104">
    <cfRule type="cellIs" dxfId="114" priority="78" operator="equal">
      <formula>"▽"</formula>
    </cfRule>
  </conditionalFormatting>
  <conditionalFormatting sqref="W138:AO139">
    <cfRule type="cellIs" dxfId="113" priority="8" operator="equal">
      <formula>"▽"</formula>
    </cfRule>
  </conditionalFormatting>
  <conditionalFormatting sqref="AB128:AC128">
    <cfRule type="cellIs" dxfId="112" priority="28" operator="equal">
      <formula>"▽"</formula>
    </cfRule>
  </conditionalFormatting>
  <conditionalFormatting sqref="AB130:AH132">
    <cfRule type="cellIs" dxfId="111" priority="20" operator="equal">
      <formula>"▽"</formula>
    </cfRule>
  </conditionalFormatting>
  <conditionalFormatting sqref="AB34:AJ34">
    <cfRule type="cellIs" dxfId="110" priority="93" operator="equal">
      <formula>"▽"</formula>
    </cfRule>
  </conditionalFormatting>
  <conditionalFormatting sqref="AB129:AJ129">
    <cfRule type="cellIs" dxfId="109" priority="27" operator="equal">
      <formula>"▽"</formula>
    </cfRule>
  </conditionalFormatting>
  <conditionalFormatting sqref="AB32:AO33">
    <cfRule type="cellIs" dxfId="108" priority="87" operator="equal">
      <formula>"▽"</formula>
    </cfRule>
  </conditionalFormatting>
  <conditionalFormatting sqref="AD126:AH128">
    <cfRule type="cellIs" dxfId="107" priority="21" operator="equal">
      <formula>"▽"</formula>
    </cfRule>
  </conditionalFormatting>
  <conditionalFormatting sqref="AF6:AH7">
    <cfRule type="expression" dxfId="106" priority="4294">
      <formula>WEEKDAY(AF$6,2)&gt;5</formula>
    </cfRule>
  </conditionalFormatting>
  <conditionalFormatting sqref="AF117:AN118">
    <cfRule type="cellIs" dxfId="105" priority="11" operator="equal">
      <formula>"▽"</formula>
    </cfRule>
  </conditionalFormatting>
  <conditionalFormatting sqref="AI126:AO132">
    <cfRule type="cellIs" dxfId="104" priority="9" operator="equal">
      <formula>"▽"</formula>
    </cfRule>
  </conditionalFormatting>
  <conditionalFormatting sqref="AK140:AN142">
    <cfRule type="cellIs" dxfId="103" priority="7" operator="equal">
      <formula>"▽"</formula>
    </cfRule>
  </conditionalFormatting>
  <conditionalFormatting sqref="AK34:AO36">
    <cfRule type="cellIs" dxfId="102" priority="85" operator="equal">
      <formula>"▽"</formula>
    </cfRule>
  </conditionalFormatting>
  <conditionalFormatting sqref="AK52:AO54">
    <cfRule type="cellIs" dxfId="101" priority="84" operator="equal">
      <formula>"▽"</formula>
    </cfRule>
  </conditionalFormatting>
  <conditionalFormatting sqref="AK146:AO150">
    <cfRule type="cellIs" dxfId="100" priority="5" operator="equal">
      <formula>"▽"</formula>
    </cfRule>
  </conditionalFormatting>
  <conditionalFormatting sqref="AK158:AO160">
    <cfRule type="cellIs" dxfId="99" priority="3" operator="equal">
      <formula>"▽"</formula>
    </cfRule>
  </conditionalFormatting>
  <conditionalFormatting sqref="AL6:AM7">
    <cfRule type="expression" dxfId="98" priority="3377">
      <formula>WEEKDAY(AL$6,2)&gt;5</formula>
    </cfRule>
    <cfRule type="expression" dxfId="97" priority="4293">
      <formula>WEEKDAY(AL$6,2)&gt;5</formula>
    </cfRule>
  </conditionalFormatting>
  <conditionalFormatting sqref="AO88:AO90">
    <cfRule type="cellIs" dxfId="96" priority="116" operator="equal">
      <formula>"▽"</formula>
    </cfRule>
  </conditionalFormatting>
  <conditionalFormatting sqref="AO116:AO118 K128:AB129">
    <cfRule type="cellIs" dxfId="95" priority="68" operator="equal">
      <formula>"▽"</formula>
    </cfRule>
  </conditionalFormatting>
  <conditionalFormatting sqref="AO140 W141:AO141">
    <cfRule type="cellIs" dxfId="94" priority="43" operator="equal">
      <formula>"▽"</formula>
    </cfRule>
  </conditionalFormatting>
  <conditionalFormatting sqref="AO142">
    <cfRule type="cellIs" dxfId="93" priority="44" operator="equal">
      <formula>"▽"</formula>
    </cfRule>
  </conditionalFormatting>
  <conditionalFormatting sqref="BS7:BS167">
    <cfRule type="cellIs" dxfId="92" priority="69" operator="equal">
      <formula>"N"</formula>
    </cfRule>
  </conditionalFormatting>
  <conditionalFormatting sqref="BS6:BT6">
    <cfRule type="cellIs" dxfId="91" priority="2370" operator="equal">
      <formula>"N"</formula>
    </cfRule>
  </conditionalFormatting>
  <conditionalFormatting sqref="BS1:CF5 BT169:CF169 BS170:CF1048576">
    <cfRule type="cellIs" dxfId="90" priority="4446" operator="equal">
      <formula>"N"</formula>
    </cfRule>
  </conditionalFormatting>
  <conditionalFormatting sqref="BT8:CF8">
    <cfRule type="cellIs" dxfId="89" priority="1809" operator="equal">
      <formula>"N"</formula>
    </cfRule>
  </conditionalFormatting>
  <conditionalFormatting sqref="BT10:CF10">
    <cfRule type="cellIs" dxfId="88" priority="1807" operator="equal">
      <formula>"N"</formula>
    </cfRule>
  </conditionalFormatting>
  <conditionalFormatting sqref="BT12:CF12">
    <cfRule type="cellIs" dxfId="87" priority="1806" operator="equal">
      <formula>"N"</formula>
    </cfRule>
  </conditionalFormatting>
  <conditionalFormatting sqref="BT14:CF14">
    <cfRule type="cellIs" dxfId="86" priority="159" operator="equal">
      <formula>"N"</formula>
    </cfRule>
  </conditionalFormatting>
  <conditionalFormatting sqref="BT16:CF16">
    <cfRule type="cellIs" dxfId="85" priority="1804" operator="equal">
      <formula>"N"</formula>
    </cfRule>
  </conditionalFormatting>
  <conditionalFormatting sqref="BT18:CF18">
    <cfRule type="cellIs" dxfId="84" priority="1794" operator="equal">
      <formula>"N"</formula>
    </cfRule>
  </conditionalFormatting>
  <conditionalFormatting sqref="BT20:CF20">
    <cfRule type="cellIs" dxfId="83" priority="1813" operator="equal">
      <formula>"N"</formula>
    </cfRule>
  </conditionalFormatting>
  <conditionalFormatting sqref="BT22:CF22">
    <cfRule type="cellIs" dxfId="82" priority="156" operator="equal">
      <formula>"N"</formula>
    </cfRule>
  </conditionalFormatting>
  <conditionalFormatting sqref="BT24:CF24">
    <cfRule type="cellIs" dxfId="81" priority="158" operator="equal">
      <formula>"N"</formula>
    </cfRule>
  </conditionalFormatting>
  <conditionalFormatting sqref="BT26:CF26">
    <cfRule type="cellIs" dxfId="80" priority="1798" operator="equal">
      <formula>"N"</formula>
    </cfRule>
  </conditionalFormatting>
  <conditionalFormatting sqref="BT28:CF28">
    <cfRule type="cellIs" dxfId="79" priority="157" operator="equal">
      <formula>"N"</formula>
    </cfRule>
  </conditionalFormatting>
  <conditionalFormatting sqref="BT30:CF30">
    <cfRule type="cellIs" dxfId="78" priority="109" operator="equal">
      <formula>"N"</formula>
    </cfRule>
  </conditionalFormatting>
  <conditionalFormatting sqref="BT32:CF32">
    <cfRule type="cellIs" dxfId="77" priority="118" operator="equal">
      <formula>"N"</formula>
    </cfRule>
  </conditionalFormatting>
  <conditionalFormatting sqref="BT34:CF34">
    <cfRule type="cellIs" dxfId="76" priority="119" operator="equal">
      <formula>"N"</formula>
    </cfRule>
  </conditionalFormatting>
  <conditionalFormatting sqref="BT36:CF36">
    <cfRule type="cellIs" dxfId="75" priority="120" operator="equal">
      <formula>"N"</formula>
    </cfRule>
  </conditionalFormatting>
  <conditionalFormatting sqref="BT38:CF38">
    <cfRule type="cellIs" dxfId="74" priority="121" operator="equal">
      <formula>"N"</formula>
    </cfRule>
  </conditionalFormatting>
  <conditionalFormatting sqref="BT40:CF40">
    <cfRule type="cellIs" dxfId="73" priority="94" operator="equal">
      <formula>"N"</formula>
    </cfRule>
  </conditionalFormatting>
  <conditionalFormatting sqref="BT42:CF42">
    <cfRule type="cellIs" dxfId="72" priority="122" operator="equal">
      <formula>"N"</formula>
    </cfRule>
  </conditionalFormatting>
  <conditionalFormatting sqref="BT44:CF44">
    <cfRule type="cellIs" dxfId="71" priority="123" operator="equal">
      <formula>"N"</formula>
    </cfRule>
  </conditionalFormatting>
  <conditionalFormatting sqref="BT46:CF46">
    <cfRule type="cellIs" dxfId="70" priority="111" operator="equal">
      <formula>"N"</formula>
    </cfRule>
  </conditionalFormatting>
  <conditionalFormatting sqref="BT48:CF48">
    <cfRule type="cellIs" dxfId="69" priority="107" operator="equal">
      <formula>"N"</formula>
    </cfRule>
  </conditionalFormatting>
  <conditionalFormatting sqref="BT50:CF50">
    <cfRule type="cellIs" dxfId="68" priority="110" operator="equal">
      <formula>"N"</formula>
    </cfRule>
  </conditionalFormatting>
  <conditionalFormatting sqref="BT52:CF52">
    <cfRule type="cellIs" dxfId="67" priority="124" operator="equal">
      <formula>"N"</formula>
    </cfRule>
  </conditionalFormatting>
  <conditionalFormatting sqref="BT54:CF54">
    <cfRule type="cellIs" dxfId="66" priority="106" operator="equal">
      <formula>"N"</formula>
    </cfRule>
  </conditionalFormatting>
  <conditionalFormatting sqref="BT56:CF56">
    <cfRule type="cellIs" dxfId="65" priority="125" operator="equal">
      <formula>"N"</formula>
    </cfRule>
  </conditionalFormatting>
  <conditionalFormatting sqref="BT58:CF58">
    <cfRule type="cellIs" dxfId="64" priority="126" operator="equal">
      <formula>"N"</formula>
    </cfRule>
  </conditionalFormatting>
  <conditionalFormatting sqref="BT60:CF60">
    <cfRule type="cellIs" dxfId="63" priority="127" operator="equal">
      <formula>"N"</formula>
    </cfRule>
  </conditionalFormatting>
  <conditionalFormatting sqref="BT62:CF62">
    <cfRule type="cellIs" dxfId="62" priority="128" operator="equal">
      <formula>"N"</formula>
    </cfRule>
  </conditionalFormatting>
  <conditionalFormatting sqref="BT64:CF64">
    <cfRule type="cellIs" dxfId="61" priority="129" operator="equal">
      <formula>"N"</formula>
    </cfRule>
  </conditionalFormatting>
  <conditionalFormatting sqref="BT66:CF66">
    <cfRule type="cellIs" dxfId="60" priority="104" operator="equal">
      <formula>"N"</formula>
    </cfRule>
  </conditionalFormatting>
  <conditionalFormatting sqref="BT68:CF68">
    <cfRule type="cellIs" dxfId="59" priority="130" operator="equal">
      <formula>"N"</formula>
    </cfRule>
  </conditionalFormatting>
  <conditionalFormatting sqref="BT70:CF70">
    <cfRule type="cellIs" dxfId="58" priority="131" operator="equal">
      <formula>"N"</formula>
    </cfRule>
  </conditionalFormatting>
  <conditionalFormatting sqref="BT72:CF72">
    <cfRule type="cellIs" dxfId="57" priority="132" operator="equal">
      <formula>"N"</formula>
    </cfRule>
  </conditionalFormatting>
  <conditionalFormatting sqref="BT74:CF74">
    <cfRule type="cellIs" dxfId="56" priority="133" operator="equal">
      <formula>"N"</formula>
    </cfRule>
  </conditionalFormatting>
  <conditionalFormatting sqref="BT76:CF76">
    <cfRule type="cellIs" dxfId="55" priority="134" operator="equal">
      <formula>"N"</formula>
    </cfRule>
  </conditionalFormatting>
  <conditionalFormatting sqref="BT78:CF78">
    <cfRule type="cellIs" dxfId="54" priority="135" operator="equal">
      <formula>"N"</formula>
    </cfRule>
  </conditionalFormatting>
  <conditionalFormatting sqref="BT80:CF80">
    <cfRule type="cellIs" dxfId="53" priority="136" operator="equal">
      <formula>"N"</formula>
    </cfRule>
  </conditionalFormatting>
  <conditionalFormatting sqref="BT82:CF82">
    <cfRule type="cellIs" dxfId="52" priority="137" operator="equal">
      <formula>"N"</formula>
    </cfRule>
  </conditionalFormatting>
  <conditionalFormatting sqref="BT84:CF84">
    <cfRule type="cellIs" dxfId="51" priority="138" operator="equal">
      <formula>"N"</formula>
    </cfRule>
  </conditionalFormatting>
  <conditionalFormatting sqref="BT86:CF86">
    <cfRule type="cellIs" dxfId="50" priority="89" operator="equal">
      <formula>"N"</formula>
    </cfRule>
  </conditionalFormatting>
  <conditionalFormatting sqref="BT88:CF88">
    <cfRule type="cellIs" dxfId="49" priority="139" operator="equal">
      <formula>"N"</formula>
    </cfRule>
  </conditionalFormatting>
  <conditionalFormatting sqref="BT90:CF90">
    <cfRule type="cellIs" dxfId="48" priority="140" operator="equal">
      <formula>"N"</formula>
    </cfRule>
  </conditionalFormatting>
  <conditionalFormatting sqref="BT92:CF92">
    <cfRule type="cellIs" dxfId="47" priority="141" operator="equal">
      <formula>"N"</formula>
    </cfRule>
  </conditionalFormatting>
  <conditionalFormatting sqref="BT94:CF94">
    <cfRule type="cellIs" dxfId="46" priority="72" operator="equal">
      <formula>"N"</formula>
    </cfRule>
  </conditionalFormatting>
  <conditionalFormatting sqref="BT96:CF96">
    <cfRule type="cellIs" dxfId="45" priority="142" operator="equal">
      <formula>"N"</formula>
    </cfRule>
  </conditionalFormatting>
  <conditionalFormatting sqref="BT98:CF98">
    <cfRule type="cellIs" dxfId="44" priority="143" operator="equal">
      <formula>"N"</formula>
    </cfRule>
  </conditionalFormatting>
  <conditionalFormatting sqref="BT100:CF100">
    <cfRule type="cellIs" dxfId="43" priority="144" operator="equal">
      <formula>"N"</formula>
    </cfRule>
  </conditionalFormatting>
  <conditionalFormatting sqref="BT102:CF102">
    <cfRule type="cellIs" dxfId="42" priority="145" operator="equal">
      <formula>"N"</formula>
    </cfRule>
  </conditionalFormatting>
  <conditionalFormatting sqref="BT104:CF104">
    <cfRule type="cellIs" dxfId="41" priority="146" operator="equal">
      <formula>"N"</formula>
    </cfRule>
  </conditionalFormatting>
  <conditionalFormatting sqref="BT106:CF106">
    <cfRule type="cellIs" dxfId="40" priority="147" operator="equal">
      <formula>"N"</formula>
    </cfRule>
  </conditionalFormatting>
  <conditionalFormatting sqref="BT108:CF108">
    <cfRule type="cellIs" dxfId="39" priority="148" operator="equal">
      <formula>"N"</formula>
    </cfRule>
  </conditionalFormatting>
  <conditionalFormatting sqref="BT110:CF110">
    <cfRule type="cellIs" dxfId="38" priority="149" operator="equal">
      <formula>"N"</formula>
    </cfRule>
  </conditionalFormatting>
  <conditionalFormatting sqref="BT112:CF112">
    <cfRule type="cellIs" dxfId="37" priority="46" operator="equal">
      <formula>"N"</formula>
    </cfRule>
  </conditionalFormatting>
  <conditionalFormatting sqref="BT114:CF114">
    <cfRule type="cellIs" dxfId="36" priority="47" operator="equal">
      <formula>"N"</formula>
    </cfRule>
  </conditionalFormatting>
  <conditionalFormatting sqref="BT116:CF116">
    <cfRule type="cellIs" dxfId="35" priority="48" operator="equal">
      <formula>"N"</formula>
    </cfRule>
  </conditionalFormatting>
  <conditionalFormatting sqref="BT118:CF118">
    <cfRule type="cellIs" dxfId="34" priority="24" operator="equal">
      <formula>"N"</formula>
    </cfRule>
  </conditionalFormatting>
  <conditionalFormatting sqref="BT120:CF120">
    <cfRule type="cellIs" dxfId="33" priority="49" operator="equal">
      <formula>"N"</formula>
    </cfRule>
  </conditionalFormatting>
  <conditionalFormatting sqref="BT122:CF122">
    <cfRule type="cellIs" dxfId="32" priority="50" operator="equal">
      <formula>"N"</formula>
    </cfRule>
  </conditionalFormatting>
  <conditionalFormatting sqref="BT124:CF124">
    <cfRule type="cellIs" dxfId="31" priority="51" operator="equal">
      <formula>"N"</formula>
    </cfRule>
  </conditionalFormatting>
  <conditionalFormatting sqref="BT126:CF126">
    <cfRule type="cellIs" dxfId="30" priority="52" operator="equal">
      <formula>"N"</formula>
    </cfRule>
  </conditionalFormatting>
  <conditionalFormatting sqref="BT128:CF128">
    <cfRule type="cellIs" dxfId="29" priority="29" operator="equal">
      <formula>"N"</formula>
    </cfRule>
  </conditionalFormatting>
  <conditionalFormatting sqref="BT130:CF130">
    <cfRule type="cellIs" dxfId="28" priority="53" operator="equal">
      <formula>"N"</formula>
    </cfRule>
  </conditionalFormatting>
  <conditionalFormatting sqref="BT132:CF132">
    <cfRule type="cellIs" dxfId="27" priority="54" operator="equal">
      <formula>"N"</formula>
    </cfRule>
  </conditionalFormatting>
  <conditionalFormatting sqref="BT134:CF134">
    <cfRule type="cellIs" dxfId="26" priority="55" operator="equal">
      <formula>"N"</formula>
    </cfRule>
  </conditionalFormatting>
  <conditionalFormatting sqref="BT136:CF136">
    <cfRule type="cellIs" dxfId="25" priority="56" operator="equal">
      <formula>"N"</formula>
    </cfRule>
  </conditionalFormatting>
  <conditionalFormatting sqref="BT138:CF138">
    <cfRule type="cellIs" dxfId="24" priority="39" operator="equal">
      <formula>"N"</formula>
    </cfRule>
  </conditionalFormatting>
  <conditionalFormatting sqref="BT140:CF140">
    <cfRule type="cellIs" dxfId="23" priority="57" operator="equal">
      <formula>"N"</formula>
    </cfRule>
  </conditionalFormatting>
  <conditionalFormatting sqref="BT142:CF142">
    <cfRule type="cellIs" dxfId="22" priority="58" operator="equal">
      <formula>"N"</formula>
    </cfRule>
  </conditionalFormatting>
  <conditionalFormatting sqref="BT144:CF144">
    <cfRule type="cellIs" dxfId="21" priority="59" operator="equal">
      <formula>"N"</formula>
    </cfRule>
  </conditionalFormatting>
  <conditionalFormatting sqref="BT146:CF146">
    <cfRule type="cellIs" dxfId="20" priority="60" operator="equal">
      <formula>"N"</formula>
    </cfRule>
  </conditionalFormatting>
  <conditionalFormatting sqref="BT148:CF148">
    <cfRule type="cellIs" dxfId="19" priority="61" operator="equal">
      <formula>"N"</formula>
    </cfRule>
  </conditionalFormatting>
  <conditionalFormatting sqref="BT150:CF150">
    <cfRule type="cellIs" dxfId="18" priority="62" operator="equal">
      <formula>"N"</formula>
    </cfRule>
  </conditionalFormatting>
  <conditionalFormatting sqref="BT152:CF152">
    <cfRule type="cellIs" dxfId="17" priority="34" operator="equal">
      <formula>"N"</formula>
    </cfRule>
  </conditionalFormatting>
  <conditionalFormatting sqref="BT154:CF154">
    <cfRule type="cellIs" dxfId="16" priority="63" operator="equal">
      <formula>"N"</formula>
    </cfRule>
  </conditionalFormatting>
  <conditionalFormatting sqref="BT156:CF156">
    <cfRule type="cellIs" dxfId="15" priority="64" operator="equal">
      <formula>"N"</formula>
    </cfRule>
  </conditionalFormatting>
  <conditionalFormatting sqref="BT158:CF158">
    <cfRule type="cellIs" dxfId="14" priority="65" operator="equal">
      <formula>"N"</formula>
    </cfRule>
  </conditionalFormatting>
  <conditionalFormatting sqref="BT160:CF160">
    <cfRule type="cellIs" dxfId="13" priority="66" operator="equal">
      <formula>"N"</formula>
    </cfRule>
  </conditionalFormatting>
  <conditionalFormatting sqref="BT162:CF162">
    <cfRule type="cellIs" dxfId="12" priority="67" operator="equal">
      <formula>"N"</formula>
    </cfRule>
  </conditionalFormatting>
  <conditionalFormatting sqref="BT164:CF164">
    <cfRule type="cellIs" dxfId="11" priority="2102" operator="equal">
      <formula>"N"</formula>
    </cfRule>
  </conditionalFormatting>
  <conditionalFormatting sqref="BT166:CF166">
    <cfRule type="cellIs" dxfId="10" priority="2222" operator="equal">
      <formula>"N"</formula>
    </cfRule>
  </conditionalFormatting>
  <conditionalFormatting sqref="BU6:BU7">
    <cfRule type="cellIs" dxfId="9" priority="4403" operator="equal">
      <formula>0</formula>
    </cfRule>
    <cfRule type="cellIs" dxfId="8" priority="4404" operator="equal">
      <formula>0</formula>
    </cfRule>
  </conditionalFormatting>
  <conditionalFormatting sqref="BV7">
    <cfRule type="cellIs" dxfId="7" priority="4407" operator="equal">
      <formula>0</formula>
    </cfRule>
  </conditionalFormatting>
  <conditionalFormatting sqref="BV7:CF7">
    <cfRule type="cellIs" dxfId="6" priority="4406" operator="equal">
      <formula>0</formula>
    </cfRule>
  </conditionalFormatting>
  <conditionalFormatting sqref="BW7">
    <cfRule type="cellIs" dxfId="5" priority="4405" operator="equal">
      <formula>0</formula>
    </cfRule>
  </conditionalFormatting>
  <conditionalFormatting sqref="BX6">
    <cfRule type="cellIs" dxfId="4" priority="4438" operator="equal">
      <formula>0</formula>
    </cfRule>
    <cfRule type="cellIs" dxfId="3" priority="4439" operator="equal">
      <formula>0</formula>
    </cfRule>
  </conditionalFormatting>
  <conditionalFormatting sqref="BX7:CF7">
    <cfRule type="cellIs" dxfId="2" priority="4432" operator="equal">
      <formula>0</formula>
    </cfRule>
  </conditionalFormatting>
  <conditionalFormatting sqref="CB6:CC6">
    <cfRule type="cellIs" dxfId="1" priority="4430" operator="equal">
      <formula>0</formula>
    </cfRule>
    <cfRule type="cellIs" dxfId="0" priority="4429" operator="equal">
      <formula>0</formula>
    </cfRule>
  </conditionalFormatting>
  <dataValidations count="6">
    <dataValidation type="list" allowBlank="1" showInputMessage="1" showErrorMessage="1" sqref="K164:AO164 K166:AO166 K8:AO8 K20:AO20 K22:AO22 K12:AO12 K10:AO10 K16:AO16 K134:AO134 K14:AO14 K18:AO18 K28:AO28 K24:AO24 K50:AO50 K62:AO62 K48:AO48 K92:AO92 K40:AO40 K94:AO94 K52:AO52 K74:AO74 K34:AO34 K38:AO38 K32:AO32 K106:AO106 K96:AO96 K36:AO36 K104:AO104 K110:AO110 K98:AO98 K100:AO100 K56:AO56 K30:AO30 K44:AO44 K78:AO78 K80:AO80 K72:AO72 K60:AO60 K102:AO102 K86:AO86 K88:AO88 K66:AO66 K58:AO58 K68:AO68 K76:AO76 K42:AO42 K54:AO54 K64:AO64 K84:AO84 K46:AO46 K82:AO82 K90:AO90 K108:AO108 K26:AO26 K162:AO162 K116:AO116 K112:AO112 K114:AO114 K160:AO160 K126:AO126 K142:AO142 K130:AO130 K140:AO140 K144:AO144 K154:AO154 K150:AO150 K146:AO146 K156:AO156 K138:AO138 K136:AO136 K132:AO132 K122:AO122 K128:AO128 K120:AO120 K158:AO158 K124:AO124 K118:AO118 K148:AO148 K152:AO152 K70:AO70" xr:uid="{00000000-0002-0000-0000-000000000000}">
      <formula1>"√,×,×4,○,○4,※,※4,☆,◆,▽,▽4,▲,▲4,$,●,&amp;,-,/,□,◎,G,E,E4"</formula1>
    </dataValidation>
    <dataValidation allowBlank="1" showInputMessage="1" showErrorMessage="1" promptTitle="说明" prompt="迟到早退总计小时数" sqref="BC6:BC7" xr:uid="{00000000-0002-0000-0000-000002000000}"/>
    <dataValidation type="list" allowBlank="1" showInputMessage="1" showErrorMessage="1" sqref="F166 F164 F18 F16 F20 F12 F10 F26 F8 F14 F24 F28 F22 F106 F84 F70 F104 F108 F78:F79" xr:uid="{8D72EF96-BA7C-4F89-B287-7FB23D2E3614}">
      <formula1>"蕴和,首信,鲁兴,力正,安吉"</formula1>
    </dataValidation>
    <dataValidation type="list" allowBlank="1" showInputMessage="1" showErrorMessage="1" sqref="F8:F29 F164:F167 F70:F73 F84:F85 F32:F37 F104:F109 F76:F81 F122:F123" xr:uid="{9F5F2AD6-C669-4E02-9330-A24D54E02DAA}">
      <formula1>"蕴和,首信,中汇,力正,安吉"</formula1>
    </dataValidation>
    <dataValidation type="list" allowBlank="1" showInputMessage="1" showErrorMessage="1" sqref="G8:G167" xr:uid="{99192410-09C0-4653-9C89-753A182B1F6C}">
      <formula1>"H,G,F,E,D,C,劳务工,长期临时工,临时工"</formula1>
    </dataValidation>
    <dataValidation type="list" allowBlank="1" showInputMessage="1" showErrorMessage="1" sqref="F74 F58 F72 F76 F38 F80 F92 F64 F60 F42 F68 F46 F50 F52 F56 F62 F82 F88 F90 F44 F98 F100 F102 F110 F30 F48 F54 F66 F86 F40 F94:F96 F112 F136 F144 F140 F114 F122 F138 F120 F116 F134 F146 F132 F124 F126 F142 F160 F162 F128 F118 F130 F148:F154 F156:F158" xr:uid="{991E049A-223B-4FCC-8CBB-8666E5B092D9}">
      <formula1>"蕴和,首信,鲁兴,力正,安吉,中汇,泓翰"</formula1>
    </dataValidation>
  </dataValidations>
  <printOptions horizontalCentered="1"/>
  <pageMargins left="3.937007874015748E-2" right="0.15748031496062992" top="1.2204724409448819" bottom="0.35433070866141736" header="0.31496062992125984" footer="0.31496062992125984"/>
  <pageSetup paperSize="9" scale="44" orientation="landscape" r:id="rId1"/>
  <rowBreaks count="10" manualBreakCount="10">
    <brk id="9" max="85" man="1"/>
    <brk id="11" max="85" man="1"/>
    <brk id="13" max="85" man="1"/>
    <brk id="15" max="85" man="1"/>
    <brk id="17" max="85" man="1"/>
    <brk id="19" max="85" man="1"/>
    <brk id="21" max="85" man="1"/>
    <brk id="23" max="85" man="1"/>
    <brk id="25" max="85" man="1"/>
    <brk id="27" max="85" man="1"/>
  </rowBreaks>
  <colBreaks count="1" manualBreakCount="1">
    <brk id="86" max="6" man="1"/>
  </colBreaks>
  <ignoredErrors>
    <ignoredError sqref="BI164:BI167 BN164:BN167 BR164:BR167 AP164:BD16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9457" r:id="rId4" name="Spinner 1">
              <controlPr defaultSize="0" autoPict="0">
                <anchor moveWithCells="1" sizeWithCells="1">
                  <from>
                    <xdr:col>13</xdr:col>
                    <xdr:colOff>247650</xdr:colOff>
                    <xdr:row>0</xdr:row>
                    <xdr:rowOff>28575</xdr:rowOff>
                  </from>
                  <to>
                    <xdr:col>14</xdr:col>
                    <xdr:colOff>266700</xdr:colOff>
                    <xdr:row>3</xdr:row>
                    <xdr:rowOff>142875</xdr:rowOff>
                  </to>
                </anchor>
              </controlPr>
            </control>
          </mc:Choice>
        </mc:AlternateContent>
        <mc:AlternateContent xmlns:mc="http://schemas.openxmlformats.org/markup-compatibility/2006">
          <mc:Choice Requires="x14">
            <control shapeId="19458" r:id="rId5" name="Spinner 2">
              <controlPr defaultSize="0" autoPict="0">
                <anchor moveWithCells="1" sizeWithCells="1">
                  <from>
                    <xdr:col>20</xdr:col>
                    <xdr:colOff>247650</xdr:colOff>
                    <xdr:row>0</xdr:row>
                    <xdr:rowOff>28575</xdr:rowOff>
                  </from>
                  <to>
                    <xdr:col>21</xdr:col>
                    <xdr:colOff>266700</xdr:colOff>
                    <xdr:row>3</xdr:row>
                    <xdr:rowOff>142875</xdr:rowOff>
                  </to>
                </anchor>
              </controlPr>
            </control>
          </mc:Choice>
        </mc:AlternateContent>
        <mc:AlternateContent xmlns:mc="http://schemas.openxmlformats.org/markup-compatibility/2006">
          <mc:Choice Requires="x14">
            <control shapeId="19459" r:id="rId6" name="Spinner 3">
              <controlPr defaultSize="0" autoPict="0">
                <anchor moveWithCells="1" sizeWithCells="1">
                  <from>
                    <xdr:col>13</xdr:col>
                    <xdr:colOff>247650</xdr:colOff>
                    <xdr:row>0</xdr:row>
                    <xdr:rowOff>28575</xdr:rowOff>
                  </from>
                  <to>
                    <xdr:col>14</xdr:col>
                    <xdr:colOff>266700</xdr:colOff>
                    <xdr:row>3</xdr:row>
                    <xdr:rowOff>142875</xdr:rowOff>
                  </to>
                </anchor>
              </controlPr>
            </control>
          </mc:Choice>
        </mc:AlternateContent>
        <mc:AlternateContent xmlns:mc="http://schemas.openxmlformats.org/markup-compatibility/2006">
          <mc:Choice Requires="x14">
            <control shapeId="19460" r:id="rId7" name="Spinner 4">
              <controlPr defaultSize="0" autoPict="0">
                <anchor moveWithCells="1" sizeWithCells="1">
                  <from>
                    <xdr:col>20</xdr:col>
                    <xdr:colOff>247650</xdr:colOff>
                    <xdr:row>0</xdr:row>
                    <xdr:rowOff>28575</xdr:rowOff>
                  </from>
                  <to>
                    <xdr:col>21</xdr:col>
                    <xdr:colOff>266700</xdr:colOff>
                    <xdr:row>3</xdr:row>
                    <xdr:rowOff>142875</xdr:rowOff>
                  </to>
                </anchor>
              </controlPr>
            </control>
          </mc:Choice>
        </mc:AlternateContent>
        <mc:AlternateContent xmlns:mc="http://schemas.openxmlformats.org/markup-compatibility/2006">
          <mc:Choice Requires="x14">
            <control shapeId="19461" r:id="rId8" name="Spinner 5">
              <controlPr defaultSize="0" autoPict="0">
                <anchor moveWithCells="1" sizeWithCells="1">
                  <from>
                    <xdr:col>13</xdr:col>
                    <xdr:colOff>247650</xdr:colOff>
                    <xdr:row>0</xdr:row>
                    <xdr:rowOff>28575</xdr:rowOff>
                  </from>
                  <to>
                    <xdr:col>14</xdr:col>
                    <xdr:colOff>266700</xdr:colOff>
                    <xdr:row>3</xdr:row>
                    <xdr:rowOff>142875</xdr:rowOff>
                  </to>
                </anchor>
              </controlPr>
            </control>
          </mc:Choice>
        </mc:AlternateContent>
        <mc:AlternateContent xmlns:mc="http://schemas.openxmlformats.org/markup-compatibility/2006">
          <mc:Choice Requires="x14">
            <control shapeId="19462" r:id="rId9" name="Spinner 6">
              <controlPr defaultSize="0" autoPict="0">
                <anchor moveWithCells="1" sizeWithCells="1">
                  <from>
                    <xdr:col>20</xdr:col>
                    <xdr:colOff>247650</xdr:colOff>
                    <xdr:row>0</xdr:row>
                    <xdr:rowOff>28575</xdr:rowOff>
                  </from>
                  <to>
                    <xdr:col>21</xdr:col>
                    <xdr:colOff>266700</xdr:colOff>
                    <xdr:row>3</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考勤表模板</vt:lpstr>
      <vt:lpstr>考勤表模板!Print_Area</vt:lpstr>
      <vt:lpstr>考勤表模板!Print_Titles</vt:lpstr>
    </vt:vector>
  </TitlesOfParts>
  <Manager>梁擎天</Manager>
  <Company>安吉智行物流有限公司广州增城分公司</Company>
  <LinksUpToDate>false</LinksUpToDate>
  <SharedDoc>false</SharedDoc>
  <HyperlinkBase>huangyuhan@gz.anji-ceva.com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考勤表</dc:title>
  <dc:creator>huangyuhan@gz.anji-ceva.com</dc:creator>
  <cp:keywords>安吉</cp:keywords>
  <cp:lastModifiedBy>杰 朱</cp:lastModifiedBy>
  <cp:lastPrinted>2023-09-28T05:40:54Z</cp:lastPrinted>
  <dcterms:created xsi:type="dcterms:W3CDTF">2015-06-05T18:19:00Z</dcterms:created>
  <dcterms:modified xsi:type="dcterms:W3CDTF">2023-12-22T06:38:39Z</dcterms:modified>
  <cp:category>人事考勤类</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AE00A8B781D04B699C3F4F4634F55FA3</vt:lpwstr>
  </property>
</Properties>
</file>