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Spruce_up\T-Face\Mesure A-Ci 2018\Mesures - Copie\2018-07-18-SAB_T10_300\"/>
    </mc:Choice>
  </mc:AlternateContent>
  <bookViews>
    <workbookView xWindow="240" yWindow="15" windowWidth="16095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AO17" i="1" l="1"/>
  <c r="AN17" i="1"/>
  <c r="AL17" i="1"/>
  <c r="AM17" i="1" s="1"/>
  <c r="R17" i="1" s="1"/>
  <c r="AK17" i="1"/>
  <c r="AI17" i="1"/>
  <c r="AJ17" i="1" s="1"/>
  <c r="X17" i="1"/>
  <c r="W17" i="1"/>
  <c r="V17" i="1"/>
  <c r="O17" i="1"/>
  <c r="M17" i="1"/>
  <c r="J17" i="1"/>
  <c r="I17" i="1"/>
  <c r="H17" i="1"/>
  <c r="S17" i="1" l="1"/>
  <c r="T17" i="1" s="1"/>
  <c r="P17" i="1" s="1"/>
  <c r="N17" i="1" s="1"/>
  <c r="Q17" i="1" s="1"/>
  <c r="K17" i="1" s="1"/>
  <c r="L17" i="1" s="1"/>
  <c r="Z17" i="1"/>
  <c r="AA17" i="1" l="1"/>
  <c r="AB17" i="1"/>
  <c r="AC17" i="1" s="1"/>
  <c r="U17" i="1"/>
  <c r="Y17" i="1" s="1"/>
</calcChain>
</file>

<file path=xl/sharedStrings.xml><?xml version="1.0" encoding="utf-8"?>
<sst xmlns="http://schemas.openxmlformats.org/spreadsheetml/2006/main" count="436" uniqueCount="237">
  <si>
    <t>File opened</t>
  </si>
  <si>
    <t>2018-07-18 13:29:42</t>
  </si>
  <si>
    <t>Console s/n</t>
  </si>
  <si>
    <t>68C-831455</t>
  </si>
  <si>
    <t>Console ver</t>
  </si>
  <si>
    <t>Bluestem v.1.3.4</t>
  </si>
  <si>
    <t>Scripts ver</t>
  </si>
  <si>
    <t>2018.05  1.3.4, Mar 2018</t>
  </si>
  <si>
    <t>Head s/n</t>
  </si>
  <si>
    <t>68H-581455</t>
  </si>
  <si>
    <t>Head ver</t>
  </si>
  <si>
    <t>1.3.0</t>
  </si>
  <si>
    <t>Head cal</t>
  </si>
  <si>
    <t>{"co2bspan2b": "0.113017", "flowazero": "0.305", "tazero": "0.0930309", "chamberpressurezero": "2.45142", "ssa_ref": "25340.6", "co2aspan1": "1.00428", "co2aspanconc2": "296.4", "co2aspan2b": "0.114598", "co2bspanconc2": "296.4", "co2bspan1": "1.00515", "h2obspan2a": "0.110724", "h2oaspan2a": "0.115001", "co2aspan2": "-0.0315546", "h2oazero": "0.970865", "co2bzero": "1.06084", "tbzero": "0.16855", "flowmeterzero": "1.02024", "oxygen": "21", "h2obspan2": "0", "h2obspanconc1": "23.36", "h2oaspan2b": "0.116838", "flowbzero": "0.29057", "ssb_ref": "42125.2", "h2obspanconc2": "0", "h2obzero": "0.986109", "co2aspan2a": "0.114522", "h2obspan1": "1.05125", "h2oaspan1": "1.01597", "co2azero": "0.960987", "h2oaspan2": "0", "co2aspanconc1": "504", "co2bspan2": "-0.0322931", "co2bspan2a": "0.112847", "h2obspan2b": "0.116399", "h2oaspanconc1": "23.36", "h2oaspanconc2": "0", "co2bspanconc1": "504"}</t>
  </si>
  <si>
    <t>Chamber type</t>
  </si>
  <si>
    <t>6800-13</t>
  </si>
  <si>
    <t>Chamber s/n</t>
  </si>
  <si>
    <t>CHM-10365</t>
  </si>
  <si>
    <t>Chamber rev</t>
  </si>
  <si>
    <t>0</t>
  </si>
  <si>
    <t>Chamber cal</t>
  </si>
  <si>
    <t>8.26</t>
  </si>
  <si>
    <t>HeadLS type</t>
  </si>
  <si>
    <t>6800-03</t>
  </si>
  <si>
    <t>HeadLS s/n</t>
  </si>
  <si>
    <t>181029</t>
  </si>
  <si>
    <t>HeadLS f</t>
  </si>
  <si>
    <t>0.0682 0.085 0.1056 0.0766</t>
  </si>
  <si>
    <t>HeadLS u0</t>
  </si>
  <si>
    <t>296 322 941 379</t>
  </si>
  <si>
    <t>13:29:42</t>
  </si>
  <si>
    <t>Stability Definition:	A (GasEx): Std&lt;1	ΔCO2 (Meas2): Std&lt;0.1</t>
  </si>
  <si>
    <t>SysConst</t>
  </si>
  <si>
    <t>AvgTime</t>
  </si>
  <si>
    <t>Oxygen</t>
  </si>
  <si>
    <t>Chamber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</si>
  <si>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</si>
  <si>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</si>
  <si>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</si>
  <si>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</si>
  <si>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</si>
  <si>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</si>
  <si>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</si>
  <si>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</si>
  <si>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</si>
  <si>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</si>
  <si>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</si>
  <si>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</si>
  <si>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</si>
  <si>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</si>
  <si>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</si>
  <si>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</si>
  <si>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</si>
  <si>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</si>
  <si>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</si>
  <si>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</si>
  <si>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</si>
  <si>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</si>
  <si>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</si>
  <si>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</si>
  <si>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</si>
  <si>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</si>
  <si>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</si>
  <si>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</si>
  <si>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</si>
  <si>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</si>
  <si>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</si>
  <si>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</si>
  <si>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</si>
  <si>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</si>
  <si>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</si>
  <si>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</si>
  <si>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</si>
  <si>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</si>
  <si>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10.5608 83.3056 364.083 618.932 880.402 1091.22 1287.71 1413.09</t>
  </si>
  <si>
    <t>Fs_true</t>
  </si>
  <si>
    <t>0.818476 108.854 401.609 600.784 800.235 1001.03 1200.16 1400.88</t>
  </si>
  <si>
    <t>leak_wt</t>
  </si>
  <si>
    <t>Sys</t>
  </si>
  <si>
    <t>UserDefVar</t>
  </si>
  <si>
    <t>GasEx</t>
  </si>
  <si>
    <t>Leak</t>
  </si>
  <si>
    <t>LeafQ</t>
  </si>
  <si>
    <t>Meas</t>
  </si>
  <si>
    <t>HeadLS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</si>
  <si>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</si>
  <si>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</si>
  <si>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</si>
  <si>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</si>
  <si>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</si>
  <si>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</si>
  <si>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</si>
  <si>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</si>
  <si>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</si>
  <si>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Tree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</si>
  <si>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</si>
  <si>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</si>
  <si>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</si>
  <si>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</si>
  <si>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</si>
  <si>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</si>
  <si>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</si>
  <si>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</si>
  <si>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</si>
  <si>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</si>
  <si>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</si>
  <si>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</si>
  <si>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</si>
  <si>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</si>
  <si>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</si>
  <si>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</si>
  <si>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</si>
  <si>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</si>
  <si>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</si>
  <si>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</si>
  <si>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</si>
  <si>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</si>
  <si>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</si>
  <si>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</si>
  <si>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</si>
  <si>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</si>
  <si>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</si>
  <si>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</si>
  <si>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</si>
  <si>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</si>
  <si>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</si>
  <si>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</si>
  <si>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</si>
  <si>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</si>
  <si>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</si>
  <si>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</si>
  <si>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</si>
  <si>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</si>
  <si>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</si>
  <si>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</si>
  <si>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</si>
  <si>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</si>
  <si>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</si>
  <si>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</si>
  <si>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</si>
  <si>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</si>
  <si>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</si>
  <si>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</si>
  <si>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</si>
  <si>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</si>
  <si>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</si>
  <si>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</si>
  <si>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f_green</t>
  </si>
  <si>
    <t>f_blue</t>
  </si>
  <si>
    <t>f_white</t>
  </si>
  <si>
    <t>Tled</t>
  </si>
  <si>
    <t>Pc</t>
  </si>
  <si>
    <t>count</t>
  </si>
  <si>
    <t>co2_adj</t>
  </si>
  <si>
    <t>h2o_adj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</si>
  <si>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</si>
  <si>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</si>
  <si>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</si>
  <si>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</si>
  <si>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</si>
  <si>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</si>
  <si>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</si>
  <si>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</si>
  <si>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</si>
  <si>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</si>
  <si>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</si>
  <si>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</si>
  <si>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</si>
  <si>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</si>
  <si>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</si>
  <si>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</si>
  <si>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</si>
  <si>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</si>
  <si>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</si>
  <si>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</si>
  <si>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</si>
  <si>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</si>
  <si>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</si>
  <si>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</si>
  <si>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</si>
  <si>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</si>
  <si>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</si>
  <si>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</si>
  <si>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</si>
  <si>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</si>
  <si>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</si>
  <si>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</si>
  <si>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</si>
  <si>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</si>
  <si>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</si>
  <si>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</si>
  <si>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</si>
  <si>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</si>
  <si>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</si>
  <si>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</si>
  <si>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</si>
  <si>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</si>
  <si>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</si>
  <si>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</si>
  <si>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</si>
  <si>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</si>
  <si>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</si>
  <si>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</si>
  <si>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</si>
  <si>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</si>
  <si>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</si>
  <si>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</si>
  <si>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</si>
  <si>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</si>
  <si>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</si>
  <si>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</si>
  <si>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</si>
  <si>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</si>
  <si>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</si>
  <si>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</si>
  <si>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</si>
  <si>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</si>
  <si>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</si>
  <si>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</si>
  <si>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</si>
  <si>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</si>
  <si>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</si>
  <si>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</si>
  <si>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</si>
  <si>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</si>
  <si>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</si>
  <si>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</si>
  <si>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</si>
  <si>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20180718 13:35:09</t>
  </si>
  <si>
    <t>13:35:09</t>
  </si>
  <si>
    <t>1: Needles</t>
  </si>
  <si>
    <t>13:34:09</t>
  </si>
  <si>
    <t>2/2</t>
  </si>
  <si>
    <t>5</t>
  </si>
  <si>
    <t>11111111</t>
  </si>
  <si>
    <t>oooooooo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</si>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</sst>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T17"/>
  <sheetViews>
    <sheetView tabSelected="1" topLeftCell="W1" workbookViewId="0">
      <selection activeCell="AP17" sqref="AP17"/>
    </sheetView>
  </sheetViews>
  <sheetFormatPr baseColWidth="10" defaultColWidth="9.140625" defaultRowHeight="15" x14ac:dyDescent="0.25"/>
  <sheetData>
    <row r="2" spans="1:124" x14ac:dyDescent="0.25">
      <c r="A2" t="s">
        <v>32</v>
      </c>
      <c r="B2" t="s">
        <v>33</v>
      </c>
      <c r="C2" t="s">
        <v>34</v>
      </c>
      <c r="D2" t="s">
        <v>35</v>
      </c>
    </row>
    <row r="3" spans="1:124" x14ac:dyDescent="0.25">
      <c r="B3">
        <v>4</v>
      </c>
      <c r="C3">
        <v>21</v>
      </c>
      <c r="D3" t="s">
        <v>15</v>
      </c>
    </row>
    <row r="4" spans="1:124" x14ac:dyDescent="0.25">
      <c r="A4" t="s">
        <v>36</v>
      </c>
      <c r="B4" t="s">
        <v>37</v>
      </c>
    </row>
    <row r="5" spans="1:124" x14ac:dyDescent="0.25">
      <c r="B5">
        <v>2</v>
      </c>
    </row>
    <row r="6" spans="1:124" x14ac:dyDescent="0.25">
      <c r="A6" t="s">
        <v>38</v>
      </c>
      <c r="B6" t="s">
        <v>39</v>
      </c>
      <c r="C6" t="s">
        <v>40</v>
      </c>
      <c r="D6" t="s">
        <v>41</v>
      </c>
      <c r="E6" t="s">
        <v>42</v>
      </c>
    </row>
    <row r="7" spans="1:124" x14ac:dyDescent="0.25">
      <c r="B7">
        <v>0</v>
      </c>
      <c r="C7">
        <v>0.5</v>
      </c>
      <c r="D7">
        <v>0.5</v>
      </c>
      <c r="E7">
        <v>0</v>
      </c>
    </row>
    <row r="8" spans="1:124" x14ac:dyDescent="0.25">
      <c r="A8" t="s">
        <v>43</v>
      </c>
      <c r="B8" t="s">
        <v>44</v>
      </c>
      <c r="C8" t="s">
        <v>46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</row>
    <row r="9" spans="1:124" x14ac:dyDescent="0.25">
      <c r="B9" t="s">
        <v>45</v>
      </c>
      <c r="C9" t="s">
        <v>47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24" x14ac:dyDescent="0.25">
      <c r="A10" t="s">
        <v>62</v>
      </c>
      <c r="B10" t="s">
        <v>63</v>
      </c>
      <c r="C10" t="s">
        <v>64</v>
      </c>
      <c r="D10" t="s">
        <v>65</v>
      </c>
      <c r="E10" t="s">
        <v>66</v>
      </c>
      <c r="F10" t="s">
        <v>67</v>
      </c>
    </row>
    <row r="11" spans="1:124" x14ac:dyDescent="0.25">
      <c r="B11">
        <v>0</v>
      </c>
      <c r="C11">
        <v>0</v>
      </c>
      <c r="D11">
        <v>1</v>
      </c>
      <c r="E11">
        <v>0</v>
      </c>
      <c r="F11">
        <v>0</v>
      </c>
    </row>
    <row r="12" spans="1:124" x14ac:dyDescent="0.25">
      <c r="A12" t="s">
        <v>68</v>
      </c>
      <c r="B12" t="s">
        <v>69</v>
      </c>
      <c r="C12" t="s">
        <v>70</v>
      </c>
      <c r="D12" t="s">
        <v>71</v>
      </c>
      <c r="E12" t="s">
        <v>72</v>
      </c>
      <c r="F12" t="s">
        <v>73</v>
      </c>
      <c r="G12" t="s">
        <v>75</v>
      </c>
      <c r="H12" t="s">
        <v>77</v>
      </c>
    </row>
    <row r="13" spans="1:124" x14ac:dyDescent="0.25">
      <c r="B13">
        <v>-6276</v>
      </c>
      <c r="C13">
        <v>6.6</v>
      </c>
      <c r="D13">
        <v>1.7090000000000001E-5</v>
      </c>
      <c r="E13">
        <v>3.11</v>
      </c>
      <c r="F13" t="s">
        <v>74</v>
      </c>
      <c r="G13" t="s">
        <v>76</v>
      </c>
      <c r="H13">
        <v>0</v>
      </c>
    </row>
    <row r="14" spans="1:124" x14ac:dyDescent="0.25">
      <c r="A14" t="s">
        <v>78</v>
      </c>
      <c r="B14" t="s">
        <v>78</v>
      </c>
      <c r="C14" t="s">
        <v>78</v>
      </c>
      <c r="D14" t="s">
        <v>78</v>
      </c>
      <c r="E14" t="s">
        <v>78</v>
      </c>
      <c r="F14" t="s">
        <v>79</v>
      </c>
      <c r="G14" t="s">
        <v>80</v>
      </c>
      <c r="H14" t="s">
        <v>80</v>
      </c>
      <c r="I14" t="s">
        <v>80</v>
      </c>
      <c r="J14" t="s">
        <v>80</v>
      </c>
      <c r="K14" t="s">
        <v>80</v>
      </c>
      <c r="L14" t="s">
        <v>80</v>
      </c>
      <c r="M14" t="s">
        <v>80</v>
      </c>
      <c r="N14" t="s">
        <v>80</v>
      </c>
      <c r="O14" t="s">
        <v>80</v>
      </c>
      <c r="P14" t="s">
        <v>80</v>
      </c>
      <c r="Q14" t="s">
        <v>80</v>
      </c>
      <c r="R14" t="s">
        <v>80</v>
      </c>
      <c r="S14" t="s">
        <v>80</v>
      </c>
      <c r="T14" t="s">
        <v>80</v>
      </c>
      <c r="U14" t="s">
        <v>80</v>
      </c>
      <c r="V14" t="s">
        <v>80</v>
      </c>
      <c r="W14" t="s">
        <v>80</v>
      </c>
      <c r="X14" t="s">
        <v>80</v>
      </c>
      <c r="Y14" t="s">
        <v>80</v>
      </c>
      <c r="Z14" t="s">
        <v>80</v>
      </c>
      <c r="AA14" t="s">
        <v>80</v>
      </c>
      <c r="AB14" t="s">
        <v>80</v>
      </c>
      <c r="AC14" t="s">
        <v>80</v>
      </c>
      <c r="AD14" t="s">
        <v>80</v>
      </c>
      <c r="AE14" t="s">
        <v>80</v>
      </c>
      <c r="AF14" t="s">
        <v>80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82</v>
      </c>
      <c r="AM14" t="s">
        <v>82</v>
      </c>
      <c r="AN14" t="s">
        <v>82</v>
      </c>
      <c r="AO14" t="s">
        <v>82</v>
      </c>
      <c r="AP14" t="s">
        <v>36</v>
      </c>
      <c r="AQ14" t="s">
        <v>36</v>
      </c>
      <c r="AR14" t="s">
        <v>36</v>
      </c>
      <c r="AS14" t="s">
        <v>83</v>
      </c>
      <c r="AT14" t="s">
        <v>83</v>
      </c>
      <c r="AU14" t="s">
        <v>83</v>
      </c>
      <c r="AV14" t="s">
        <v>83</v>
      </c>
      <c r="AW14" t="s">
        <v>83</v>
      </c>
      <c r="AX14" t="s">
        <v>83</v>
      </c>
      <c r="AY14" t="s">
        <v>83</v>
      </c>
      <c r="AZ14" t="s">
        <v>83</v>
      </c>
      <c r="BA14" t="s">
        <v>83</v>
      </c>
      <c r="BB14" t="s">
        <v>83</v>
      </c>
      <c r="BC14" t="s">
        <v>83</v>
      </c>
      <c r="BD14" t="s">
        <v>83</v>
      </c>
      <c r="BE14" t="s">
        <v>83</v>
      </c>
      <c r="BF14" t="s">
        <v>83</v>
      </c>
      <c r="BG14" t="s">
        <v>84</v>
      </c>
      <c r="BH14" t="s">
        <v>84</v>
      </c>
      <c r="BI14" t="s">
        <v>84</v>
      </c>
      <c r="BJ14" t="s">
        <v>84</v>
      </c>
      <c r="BK14" t="s">
        <v>84</v>
      </c>
      <c r="BL14" t="s">
        <v>84</v>
      </c>
      <c r="BM14" t="s">
        <v>84</v>
      </c>
      <c r="BN14" t="s">
        <v>85</v>
      </c>
      <c r="BO14" t="s">
        <v>85</v>
      </c>
      <c r="BP14" t="s">
        <v>85</v>
      </c>
      <c r="BQ14" t="s">
        <v>85</v>
      </c>
      <c r="BR14" t="s">
        <v>85</v>
      </c>
      <c r="BS14" t="s">
        <v>85</v>
      </c>
      <c r="BT14" t="s">
        <v>85</v>
      </c>
      <c r="BU14" t="s">
        <v>85</v>
      </c>
      <c r="BV14" t="s">
        <v>85</v>
      </c>
      <c r="BW14" t="s">
        <v>86</v>
      </c>
      <c r="BX14" t="s">
        <v>86</v>
      </c>
      <c r="BY14" t="s">
        <v>86</v>
      </c>
      <c r="BZ14" t="s">
        <v>86</v>
      </c>
      <c r="CA14" t="s">
        <v>86</v>
      </c>
      <c r="CB14" t="s">
        <v>86</v>
      </c>
      <c r="CC14" t="s">
        <v>86</v>
      </c>
      <c r="CD14" t="s">
        <v>86</v>
      </c>
      <c r="CE14" t="s">
        <v>86</v>
      </c>
      <c r="CF14" t="s">
        <v>86</v>
      </c>
      <c r="CG14" t="s">
        <v>86</v>
      </c>
      <c r="CH14" t="s">
        <v>87</v>
      </c>
      <c r="CI14" t="s">
        <v>87</v>
      </c>
      <c r="CJ14" t="s">
        <v>87</v>
      </c>
      <c r="CK14" t="s">
        <v>87</v>
      </c>
      <c r="CL14" t="s">
        <v>87</v>
      </c>
      <c r="CM14" t="s">
        <v>87</v>
      </c>
      <c r="CN14" t="s">
        <v>87</v>
      </c>
      <c r="CO14" t="s">
        <v>87</v>
      </c>
      <c r="CP14" t="s">
        <v>87</v>
      </c>
      <c r="CQ14" t="s">
        <v>87</v>
      </c>
      <c r="CR14" t="s">
        <v>87</v>
      </c>
      <c r="CS14" t="s">
        <v>87</v>
      </c>
      <c r="CT14" t="s">
        <v>87</v>
      </c>
      <c r="CU14" t="s">
        <v>87</v>
      </c>
      <c r="CV14" t="s">
        <v>87</v>
      </c>
      <c r="CW14" t="s">
        <v>87</v>
      </c>
      <c r="CX14" t="s">
        <v>87</v>
      </c>
      <c r="CY14" t="s">
        <v>87</v>
      </c>
      <c r="CZ14" t="s">
        <v>87</v>
      </c>
      <c r="DA14" t="s">
        <v>88</v>
      </c>
      <c r="DB14" t="s">
        <v>88</v>
      </c>
      <c r="DC14" t="s">
        <v>88</v>
      </c>
      <c r="DD14" t="s">
        <v>88</v>
      </c>
      <c r="DE14" t="s">
        <v>88</v>
      </c>
      <c r="DF14" t="s">
        <v>88</v>
      </c>
      <c r="DG14" t="s">
        <v>88</v>
      </c>
      <c r="DH14" t="s">
        <v>88</v>
      </c>
      <c r="DI14" t="s">
        <v>88</v>
      </c>
      <c r="DJ14" t="s">
        <v>88</v>
      </c>
      <c r="DK14" t="s">
        <v>88</v>
      </c>
      <c r="DL14" t="s">
        <v>88</v>
      </c>
      <c r="DM14" t="s">
        <v>88</v>
      </c>
      <c r="DN14" t="s">
        <v>88</v>
      </c>
      <c r="DO14" t="s">
        <v>88</v>
      </c>
      <c r="DP14" t="s">
        <v>88</v>
      </c>
      <c r="DQ14" t="s">
        <v>88</v>
      </c>
      <c r="DR14" t="s">
        <v>88</v>
      </c>
      <c r="DS14" t="s">
        <v>88</v>
      </c>
      <c r="DT14" t="s">
        <v>88</v>
      </c>
    </row>
    <row r="15" spans="1:124" x14ac:dyDescent="0.25">
      <c r="A15" t="s">
        <v>89</v>
      </c>
      <c r="B15" t="s">
        <v>90</v>
      </c>
      <c r="C15" t="s">
        <v>91</v>
      </c>
      <c r="D15" t="s">
        <v>92</v>
      </c>
      <c r="E15" t="s">
        <v>93</v>
      </c>
      <c r="F15" t="s">
        <v>94</v>
      </c>
      <c r="G15" t="s">
        <v>95</v>
      </c>
      <c r="H15" t="s">
        <v>96</v>
      </c>
      <c r="I15" t="s">
        <v>97</v>
      </c>
      <c r="J15" t="s">
        <v>98</v>
      </c>
      <c r="K15" t="s">
        <v>99</v>
      </c>
      <c r="L15" t="s">
        <v>100</v>
      </c>
      <c r="M15" t="s">
        <v>101</v>
      </c>
      <c r="N15" t="s">
        <v>102</v>
      </c>
      <c r="O15" t="s">
        <v>103</v>
      </c>
      <c r="P15" t="s">
        <v>104</v>
      </c>
      <c r="Q15" t="s">
        <v>105</v>
      </c>
      <c r="R15" t="s">
        <v>106</v>
      </c>
      <c r="S15" t="s">
        <v>107</v>
      </c>
      <c r="T15" t="s">
        <v>108</v>
      </c>
      <c r="U15" t="s">
        <v>109</v>
      </c>
      <c r="V15" t="s">
        <v>110</v>
      </c>
      <c r="W15" t="s">
        <v>111</v>
      </c>
      <c r="X15" t="s">
        <v>112</v>
      </c>
      <c r="Y15" t="s">
        <v>113</v>
      </c>
      <c r="Z15" t="s">
        <v>114</v>
      </c>
      <c r="AA15" t="s">
        <v>115</v>
      </c>
      <c r="AB15" t="s">
        <v>116</v>
      </c>
      <c r="AC15" t="s">
        <v>117</v>
      </c>
      <c r="AD15" t="s">
        <v>118</v>
      </c>
      <c r="AE15" t="s">
        <v>119</v>
      </c>
      <c r="AF15" t="s">
        <v>120</v>
      </c>
      <c r="AG15" t="s">
        <v>81</v>
      </c>
      <c r="AH15" t="s">
        <v>121</v>
      </c>
      <c r="AI15" t="s">
        <v>122</v>
      </c>
      <c r="AJ15" t="s">
        <v>123</v>
      </c>
      <c r="AK15" t="s">
        <v>124</v>
      </c>
      <c r="AL15" t="s">
        <v>125</v>
      </c>
      <c r="AM15" t="s">
        <v>126</v>
      </c>
      <c r="AN15" t="s">
        <v>127</v>
      </c>
      <c r="AO15" t="s">
        <v>128</v>
      </c>
      <c r="AP15" t="s">
        <v>129</v>
      </c>
      <c r="AQ15" t="s">
        <v>130</v>
      </c>
      <c r="AR15" t="s">
        <v>131</v>
      </c>
      <c r="AS15" t="s">
        <v>95</v>
      </c>
      <c r="AT15" t="s">
        <v>132</v>
      </c>
      <c r="AU15" t="s">
        <v>133</v>
      </c>
      <c r="AV15" t="s">
        <v>134</v>
      </c>
      <c r="AW15" t="s">
        <v>135</v>
      </c>
      <c r="AX15" t="s">
        <v>136</v>
      </c>
      <c r="AY15" t="s">
        <v>137</v>
      </c>
      <c r="AZ15" t="s">
        <v>138</v>
      </c>
      <c r="BA15" t="s">
        <v>139</v>
      </c>
      <c r="BB15" t="s">
        <v>140</v>
      </c>
      <c r="BC15" t="s">
        <v>141</v>
      </c>
      <c r="BD15" t="s">
        <v>142</v>
      </c>
      <c r="BE15" t="s">
        <v>143</v>
      </c>
      <c r="BF15" t="s">
        <v>144</v>
      </c>
      <c r="BG15" t="s">
        <v>145</v>
      </c>
      <c r="BH15" t="s">
        <v>146</v>
      </c>
      <c r="BI15" t="s">
        <v>147</v>
      </c>
      <c r="BJ15" t="s">
        <v>148</v>
      </c>
      <c r="BK15" t="s">
        <v>149</v>
      </c>
      <c r="BL15" t="s">
        <v>150</v>
      </c>
      <c r="BM15" t="s">
        <v>151</v>
      </c>
      <c r="BN15" t="s">
        <v>90</v>
      </c>
      <c r="BO15" t="s">
        <v>93</v>
      </c>
      <c r="BP15" t="s">
        <v>152</v>
      </c>
      <c r="BQ15" t="s">
        <v>153</v>
      </c>
      <c r="BR15" t="s">
        <v>154</v>
      </c>
      <c r="BS15" t="s">
        <v>155</v>
      </c>
      <c r="BT15" t="s">
        <v>156</v>
      </c>
      <c r="BU15" t="s">
        <v>157</v>
      </c>
      <c r="BV15" t="s">
        <v>158</v>
      </c>
      <c r="BW15" t="s">
        <v>159</v>
      </c>
      <c r="BX15" t="s">
        <v>160</v>
      </c>
      <c r="BY15" t="s">
        <v>161</v>
      </c>
      <c r="BZ15" t="s">
        <v>162</v>
      </c>
      <c r="CA15" t="s">
        <v>163</v>
      </c>
      <c r="CB15" t="s">
        <v>164</v>
      </c>
      <c r="CC15" t="s">
        <v>165</v>
      </c>
      <c r="CD15" t="s">
        <v>166</v>
      </c>
      <c r="CE15" t="s">
        <v>167</v>
      </c>
      <c r="CF15" t="s">
        <v>168</v>
      </c>
      <c r="CG15" t="s">
        <v>169</v>
      </c>
      <c r="CH15" t="s">
        <v>170</v>
      </c>
      <c r="CI15" t="s">
        <v>171</v>
      </c>
      <c r="CJ15" t="s">
        <v>172</v>
      </c>
      <c r="CK15" t="s">
        <v>173</v>
      </c>
      <c r="CL15" t="s">
        <v>174</v>
      </c>
      <c r="CM15" t="s">
        <v>175</v>
      </c>
      <c r="CN15" t="s">
        <v>176</v>
      </c>
      <c r="CO15" t="s">
        <v>177</v>
      </c>
      <c r="CP15" t="s">
        <v>178</v>
      </c>
      <c r="CQ15" t="s">
        <v>179</v>
      </c>
      <c r="CR15" t="s">
        <v>180</v>
      </c>
      <c r="CS15" t="s">
        <v>181</v>
      </c>
      <c r="CT15" t="s">
        <v>182</v>
      </c>
      <c r="CU15" t="s">
        <v>183</v>
      </c>
      <c r="CV15" t="s">
        <v>184</v>
      </c>
      <c r="CW15" t="s">
        <v>185</v>
      </c>
      <c r="CX15" t="s">
        <v>186</v>
      </c>
      <c r="CY15" t="s">
        <v>187</v>
      </c>
      <c r="CZ15" t="s">
        <v>188</v>
      </c>
      <c r="DA15" t="s">
        <v>189</v>
      </c>
      <c r="DB15" t="s">
        <v>190</v>
      </c>
      <c r="DC15" t="s">
        <v>191</v>
      </c>
      <c r="DD15" t="s">
        <v>192</v>
      </c>
      <c r="DE15" t="s">
        <v>193</v>
      </c>
      <c r="DF15" t="s">
        <v>194</v>
      </c>
      <c r="DG15" t="s">
        <v>195</v>
      </c>
      <c r="DH15" t="s">
        <v>196</v>
      </c>
      <c r="DI15" t="s">
        <v>197</v>
      </c>
      <c r="DJ15" t="s">
        <v>198</v>
      </c>
      <c r="DK15" t="s">
        <v>199</v>
      </c>
      <c r="DL15" t="s">
        <v>200</v>
      </c>
      <c r="DM15" t="s">
        <v>201</v>
      </c>
      <c r="DN15" t="s">
        <v>202</v>
      </c>
      <c r="DO15" t="s">
        <v>203</v>
      </c>
      <c r="DP15" t="s">
        <v>204</v>
      </c>
      <c r="DQ15" t="s">
        <v>205</v>
      </c>
      <c r="DR15" t="s">
        <v>206</v>
      </c>
      <c r="DS15" t="s">
        <v>207</v>
      </c>
      <c r="DT15" t="s">
        <v>208</v>
      </c>
    </row>
    <row r="16" spans="1:124" x14ac:dyDescent="0.25">
      <c r="B16" t="s">
        <v>209</v>
      </c>
      <c r="C16" t="s">
        <v>209</v>
      </c>
      <c r="G16" t="s">
        <v>209</v>
      </c>
      <c r="H16" t="s">
        <v>210</v>
      </c>
      <c r="I16" t="s">
        <v>211</v>
      </c>
      <c r="J16" t="s">
        <v>212</v>
      </c>
      <c r="K16" t="s">
        <v>212</v>
      </c>
      <c r="L16" t="s">
        <v>137</v>
      </c>
      <c r="M16" t="s">
        <v>137</v>
      </c>
      <c r="N16" t="s">
        <v>210</v>
      </c>
      <c r="O16" t="s">
        <v>210</v>
      </c>
      <c r="P16" t="s">
        <v>210</v>
      </c>
      <c r="Q16" t="s">
        <v>210</v>
      </c>
      <c r="R16" t="s">
        <v>213</v>
      </c>
      <c r="S16" t="s">
        <v>214</v>
      </c>
      <c r="T16" t="s">
        <v>214</v>
      </c>
      <c r="U16" t="s">
        <v>215</v>
      </c>
      <c r="V16" t="s">
        <v>216</v>
      </c>
      <c r="W16" t="s">
        <v>215</v>
      </c>
      <c r="X16" t="s">
        <v>215</v>
      </c>
      <c r="Y16" t="s">
        <v>215</v>
      </c>
      <c r="Z16" t="s">
        <v>213</v>
      </c>
      <c r="AA16" t="s">
        <v>213</v>
      </c>
      <c r="AB16" t="s">
        <v>213</v>
      </c>
      <c r="AC16" t="s">
        <v>213</v>
      </c>
      <c r="AG16" t="s">
        <v>217</v>
      </c>
      <c r="AH16" t="s">
        <v>216</v>
      </c>
      <c r="AJ16" t="s">
        <v>216</v>
      </c>
      <c r="AK16" t="s">
        <v>217</v>
      </c>
      <c r="AL16" t="s">
        <v>211</v>
      </c>
      <c r="AM16" t="s">
        <v>211</v>
      </c>
      <c r="AO16" t="s">
        <v>218</v>
      </c>
      <c r="AP16" t="s">
        <v>219</v>
      </c>
      <c r="AS16" t="s">
        <v>209</v>
      </c>
      <c r="AT16" t="s">
        <v>212</v>
      </c>
      <c r="AU16" t="s">
        <v>212</v>
      </c>
      <c r="AV16" t="s">
        <v>220</v>
      </c>
      <c r="AW16" t="s">
        <v>220</v>
      </c>
      <c r="AX16" t="s">
        <v>217</v>
      </c>
      <c r="AY16" t="s">
        <v>215</v>
      </c>
      <c r="AZ16" t="s">
        <v>215</v>
      </c>
      <c r="BA16" t="s">
        <v>214</v>
      </c>
      <c r="BB16" t="s">
        <v>214</v>
      </c>
      <c r="BC16" t="s">
        <v>214</v>
      </c>
      <c r="BD16" t="s">
        <v>221</v>
      </c>
      <c r="BE16" t="s">
        <v>211</v>
      </c>
      <c r="BF16" t="s">
        <v>211</v>
      </c>
      <c r="BG16" t="s">
        <v>211</v>
      </c>
      <c r="BL16" t="s">
        <v>214</v>
      </c>
      <c r="BN16" t="s">
        <v>222</v>
      </c>
      <c r="BQ16" t="s">
        <v>223</v>
      </c>
      <c r="BR16" t="s">
        <v>224</v>
      </c>
      <c r="BS16" t="s">
        <v>223</v>
      </c>
      <c r="BT16" t="s">
        <v>224</v>
      </c>
      <c r="BU16" t="s">
        <v>216</v>
      </c>
      <c r="BV16" t="s">
        <v>216</v>
      </c>
      <c r="BW16" t="s">
        <v>211</v>
      </c>
      <c r="BX16" t="s">
        <v>225</v>
      </c>
      <c r="BY16" t="s">
        <v>211</v>
      </c>
      <c r="CA16" t="s">
        <v>212</v>
      </c>
      <c r="CB16" t="s">
        <v>226</v>
      </c>
      <c r="CC16" t="s">
        <v>212</v>
      </c>
      <c r="CH16" t="s">
        <v>227</v>
      </c>
      <c r="CI16" t="s">
        <v>227</v>
      </c>
      <c r="CJ16" t="s">
        <v>227</v>
      </c>
      <c r="CK16" t="s">
        <v>227</v>
      </c>
      <c r="CL16" t="s">
        <v>227</v>
      </c>
      <c r="CM16" t="s">
        <v>227</v>
      </c>
      <c r="CN16" t="s">
        <v>227</v>
      </c>
      <c r="CO16" t="s">
        <v>227</v>
      </c>
      <c r="CP16" t="s">
        <v>227</v>
      </c>
      <c r="CQ16" t="s">
        <v>227</v>
      </c>
      <c r="CR16" t="s">
        <v>227</v>
      </c>
      <c r="CS16" t="s">
        <v>227</v>
      </c>
      <c r="CZ16" t="s">
        <v>227</v>
      </c>
      <c r="DA16" t="s">
        <v>216</v>
      </c>
      <c r="DB16" t="s">
        <v>216</v>
      </c>
      <c r="DC16" t="s">
        <v>223</v>
      </c>
      <c r="DD16" t="s">
        <v>224</v>
      </c>
      <c r="DF16" t="s">
        <v>217</v>
      </c>
      <c r="DG16" t="s">
        <v>217</v>
      </c>
      <c r="DH16" t="s">
        <v>214</v>
      </c>
      <c r="DI16" t="s">
        <v>214</v>
      </c>
      <c r="DJ16" t="s">
        <v>214</v>
      </c>
      <c r="DK16" t="s">
        <v>214</v>
      </c>
      <c r="DL16" t="s">
        <v>214</v>
      </c>
      <c r="DM16" t="s">
        <v>216</v>
      </c>
      <c r="DN16" t="s">
        <v>216</v>
      </c>
      <c r="DO16" t="s">
        <v>216</v>
      </c>
      <c r="DP16" t="s">
        <v>214</v>
      </c>
      <c r="DQ16" t="s">
        <v>212</v>
      </c>
      <c r="DR16" t="s">
        <v>220</v>
      </c>
      <c r="DS16" t="s">
        <v>216</v>
      </c>
      <c r="DT16" t="s">
        <v>216</v>
      </c>
    </row>
    <row r="17" spans="1:124" x14ac:dyDescent="0.25">
      <c r="A17">
        <v>1</v>
      </c>
      <c r="B17">
        <v>1531935309.5999999</v>
      </c>
      <c r="C17">
        <v>0</v>
      </c>
      <c r="D17" t="s">
        <v>228</v>
      </c>
      <c r="E17" t="s">
        <v>229</v>
      </c>
      <c r="G17">
        <v>1531935301.5999999</v>
      </c>
      <c r="H17">
        <f>AX17*AI17*(AV17-AW17)/(100*AP17*(1000-AI17*AV17))</f>
        <v>1.5809894867690848E-4</v>
      </c>
      <c r="I17">
        <f>AX17*AI17*(AU17-AT17*(1000-AI17*AW17)/(1000-AI17*AV17))/(100*AP17)</f>
        <v>-1.5228218650340875</v>
      </c>
      <c r="J17">
        <f>AT17 - IF(AI17&gt;1, I17*AP17*100/(AK17*BD17), 0)</f>
        <v>422.56077419354801</v>
      </c>
      <c r="K17">
        <f>((Q17-H17/2)*J17-I17)/(Q17+H17/2)</f>
        <v>538.13448463018244</v>
      </c>
      <c r="L17">
        <f>K17*(AY17+AZ17)/1000</f>
        <v>53.347072429126044</v>
      </c>
      <c r="M17">
        <f>(AT17 - IF(AI17&gt;1, I17*AP17*100/(AK17*BD17), 0))*(AY17+AZ17)/1000</f>
        <v>41.889863724497026</v>
      </c>
      <c r="N17">
        <f>2/((1/P17-1/O17)+SIGN(P17)*SQRT((1/P17-1/O17)*(1/P17-1/O17) + 4*AQ17/((AQ17+1)*(AQ17+1))*(2*1/P17*1/O17-1/O17*1/O17)))</f>
        <v>2.0087990013046276E-2</v>
      </c>
      <c r="O17">
        <f>AF17+AE17*AP17+AD17*AP17*AP17</f>
        <v>3</v>
      </c>
      <c r="P17">
        <f>H17*(1000-(1000*0.61365*EXP(17.502*T17/(240.97+T17))/(AY17+AZ17)+AV17)/2)/(1000*0.61365*EXP(17.502*T17/(240.97+T17))/(AY17+AZ17)-AV17)</f>
        <v>2.002095987271715E-2</v>
      </c>
      <c r="Q17">
        <f>1/((AQ17+1)/(N17/1.6)+1/(O17/1.37)) + AQ17/((AQ17+1)/(N17/1.6) + AQ17/(O17/1.37))</f>
        <v>1.2519104944873327E-2</v>
      </c>
      <c r="R17">
        <f>(AM17*AO17)</f>
        <v>0</v>
      </c>
      <c r="S17">
        <f>(BA17+(R17+2*0.95*0.0000000567*(((BA17+$B$7)+273)^4-(BA17+273)^4)-44100*H17)/(1.84*29.3*O17+8*0.95*0.0000000567*(BA17+273)^3))</f>
        <v>23.209594160611918</v>
      </c>
      <c r="T17">
        <f>($C$7*BB17+$D$7*BC17+$E$7*S17)</f>
        <v>23.259256451612899</v>
      </c>
      <c r="U17">
        <f>0.61365*EXP(17.502*T17/(240.97+T17))</f>
        <v>2.8642729359314223</v>
      </c>
      <c r="V17">
        <f>(W17/X17*100)</f>
        <v>73.395270653463768</v>
      </c>
      <c r="W17">
        <f>AV17*(AY17+AZ17)/1000</f>
        <v>2.101054214850596</v>
      </c>
      <c r="X17">
        <f>0.61365*EXP(17.502*BA17/(240.97+BA17))</f>
        <v>2.8626561304893015</v>
      </c>
      <c r="Y17">
        <f>(U17-AV17*(AY17+AZ17)/1000)</f>
        <v>0.76321872108082633</v>
      </c>
      <c r="Z17">
        <f>(-H17*44100)</f>
        <v>-6.9721636366516639</v>
      </c>
      <c r="AA17">
        <f>2*29.3*O17*0.92*(BA17-T17)</f>
        <v>-1.5117098709598167</v>
      </c>
      <c r="AB17">
        <f>2*0.95*0.0000000567*(((BA17+$B$7)+273)^4-(T17+273)^4)</f>
        <v>-0.10472578753417738</v>
      </c>
      <c r="AC17">
        <f>R17+AB17+Z17+AA17</f>
        <v>-8.5885992951456576</v>
      </c>
      <c r="AD17">
        <v>0</v>
      </c>
      <c r="AE17">
        <v>0</v>
      </c>
      <c r="AF17">
        <v>3</v>
      </c>
      <c r="AG17">
        <v>33</v>
      </c>
      <c r="AH17">
        <v>5</v>
      </c>
      <c r="AI17">
        <f>IF(AG17*$H$13&gt;=AK17,1,(AK17/(AK17-AG17*$H$13)))</f>
        <v>1</v>
      </c>
      <c r="AJ17">
        <f>(AI17-1)*100</f>
        <v>0</v>
      </c>
      <c r="AK17">
        <f>MAX(0,($B$13+$C$13*BD17)/(1+$D$13*BD17)*AY17/(BA17+273)*$E$13)</f>
        <v>72245.569857998998</v>
      </c>
      <c r="AL17">
        <f>$B$11*BE17+$C$11*BF17+$D$11*BG17</f>
        <v>0</v>
      </c>
      <c r="AM17">
        <f>AL17*AN17</f>
        <v>0</v>
      </c>
      <c r="AN17">
        <f>($B$11*$D$9+$C$11*$D$9+$D$11*(BH17*$E$9+BI17*$F$9+BJ17*$G$9+BK17*$H$9))/($B$11+$C$11+$D$11)</f>
        <v>0</v>
      </c>
      <c r="AO17">
        <f>($B$11*$K$9+$C$11*$K$9+$D$11*(BH17*$L$9+BI17*$M$9+BJ17*$N$9+BK17*$O$9))/($B$11+$C$11+$D$11)</f>
        <v>0</v>
      </c>
      <c r="AP17">
        <v>10.478999999999999</v>
      </c>
      <c r="AQ17">
        <v>1</v>
      </c>
      <c r="AR17" t="s">
        <v>230</v>
      </c>
      <c r="AS17">
        <v>1531935301.5999999</v>
      </c>
      <c r="AT17">
        <v>422.56077419354801</v>
      </c>
      <c r="AU17">
        <v>420.01790322580598</v>
      </c>
      <c r="AV17">
        <v>21.194222580645199</v>
      </c>
      <c r="AW17">
        <v>20.923961290322602</v>
      </c>
      <c r="AX17">
        <v>600.01416129032202</v>
      </c>
      <c r="AY17">
        <v>99.033367741935507</v>
      </c>
      <c r="AZ17">
        <v>9.99789451612903E-2</v>
      </c>
      <c r="BA17">
        <v>23.249909677419399</v>
      </c>
      <c r="BB17">
        <v>23.2761483870968</v>
      </c>
      <c r="BC17">
        <v>23.242364516129001</v>
      </c>
      <c r="BD17">
        <v>13998.745161290301</v>
      </c>
      <c r="BE17">
        <v>-0.34150351612903201</v>
      </c>
      <c r="BF17">
        <v>21.097512903225802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24.9301064516129</v>
      </c>
      <c r="BM17">
        <v>9.0752696774193495</v>
      </c>
      <c r="BN17">
        <v>1531935249.5999999</v>
      </c>
      <c r="BO17" t="s">
        <v>231</v>
      </c>
      <c r="BP17">
        <v>79</v>
      </c>
      <c r="BQ17">
        <v>-8.5999999999999993E-2</v>
      </c>
      <c r="BR17">
        <v>3.3000000000000002E-2</v>
      </c>
      <c r="BS17">
        <v>420</v>
      </c>
      <c r="BT17">
        <v>21</v>
      </c>
      <c r="BU17">
        <v>0.3</v>
      </c>
      <c r="BV17">
        <v>0.2</v>
      </c>
      <c r="BW17">
        <v>-1.5945183631306501</v>
      </c>
      <c r="BX17">
        <v>-0.12337453672488501</v>
      </c>
      <c r="BY17">
        <v>3.38080982923189E-2</v>
      </c>
      <c r="BZ17">
        <v>1</v>
      </c>
      <c r="CA17">
        <v>2.5414395238095202</v>
      </c>
      <c r="CB17">
        <v>0.17325215136535699</v>
      </c>
      <c r="CC17">
        <v>5.42940436947335E-2</v>
      </c>
      <c r="CD17">
        <v>1</v>
      </c>
      <c r="CE17">
        <v>2</v>
      </c>
      <c r="CF17">
        <v>2</v>
      </c>
      <c r="CG17" t="s">
        <v>232</v>
      </c>
      <c r="CH17">
        <v>1.8609800000000001</v>
      </c>
      <c r="CI17">
        <v>1.85791</v>
      </c>
      <c r="CJ17">
        <v>1.8608</v>
      </c>
      <c r="CK17">
        <v>1.8535600000000001</v>
      </c>
      <c r="CL17">
        <v>1.8521099999999999</v>
      </c>
      <c r="CM17">
        <v>1.8529800000000001</v>
      </c>
      <c r="CN17">
        <v>1.8566100000000001</v>
      </c>
      <c r="CO17">
        <v>1.86283</v>
      </c>
      <c r="CP17" t="s">
        <v>233</v>
      </c>
      <c r="CQ17" t="s">
        <v>19</v>
      </c>
      <c r="CR17" t="s">
        <v>19</v>
      </c>
      <c r="CS17" t="s">
        <v>19</v>
      </c>
      <c r="CT17" t="s">
        <v>234</v>
      </c>
      <c r="CU17" t="s">
        <v>235</v>
      </c>
      <c r="CV17" t="s">
        <v>236</v>
      </c>
      <c r="CW17" t="s">
        <v>236</v>
      </c>
      <c r="CX17" t="s">
        <v>236</v>
      </c>
      <c r="CY17" t="s">
        <v>236</v>
      </c>
      <c r="CZ17">
        <v>0</v>
      </c>
      <c r="DA17">
        <v>100</v>
      </c>
      <c r="DB17">
        <v>100</v>
      </c>
      <c r="DC17">
        <v>-8.5999999999999993E-2</v>
      </c>
      <c r="DD17">
        <v>3.3000000000000002E-2</v>
      </c>
      <c r="DE17">
        <v>3</v>
      </c>
      <c r="DF17">
        <v>576.15300000000002</v>
      </c>
      <c r="DG17">
        <v>297.47000000000003</v>
      </c>
      <c r="DH17">
        <v>22.998999999999999</v>
      </c>
      <c r="DI17">
        <v>25.185600000000001</v>
      </c>
      <c r="DJ17">
        <v>30</v>
      </c>
      <c r="DK17">
        <v>25.249700000000001</v>
      </c>
      <c r="DL17">
        <v>25.259799999999998</v>
      </c>
      <c r="DM17">
        <v>20.417100000000001</v>
      </c>
      <c r="DN17">
        <v>0</v>
      </c>
      <c r="DO17">
        <v>100</v>
      </c>
      <c r="DP17">
        <v>23</v>
      </c>
      <c r="DQ17">
        <v>420</v>
      </c>
      <c r="DR17">
        <v>21</v>
      </c>
      <c r="DS17">
        <v>100.685</v>
      </c>
      <c r="DT17">
        <v>104.297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baseColWidth="10" defaultColWidth="9.14062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26</v>
      </c>
      <c r="B14" t="s">
        <v>27</v>
      </c>
    </row>
    <row r="15" spans="1:2" x14ac:dyDescent="0.25">
      <c r="A15" t="s">
        <v>28</v>
      </c>
      <c r="B15" t="s">
        <v>29</v>
      </c>
    </row>
    <row r="16" spans="1:2" x14ac:dyDescent="0.25">
      <c r="A16" t="s">
        <v>30</v>
      </c>
      <c r="B1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Otis Prud'homme, Gullaume</cp:lastModifiedBy>
  <dcterms:created xsi:type="dcterms:W3CDTF">2018-07-18T13:37:19Z</dcterms:created>
  <dcterms:modified xsi:type="dcterms:W3CDTF">2018-08-01T15:03:16Z</dcterms:modified>
</cp:coreProperties>
</file>